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codeName="{372AB895-14C1-FC20-EB20-F1B4BCFD95AE}"/>
  <workbookPr showInkAnnotation="0" codeName="ThisWorkbook"/>
  <mc:AlternateContent xmlns:mc="http://schemas.openxmlformats.org/markup-compatibility/2006">
    <mc:Choice Requires="x15">
      <x15ac:absPath xmlns:x15ac="http://schemas.microsoft.com/office/spreadsheetml/2010/11/ac" url="https://invias-my.sharepoint.com/personal/aperezm_invias_gov_co/Documents/Documentos/4. CMA-DEO-SVR-056-2024/Informe Preliminar/"/>
    </mc:Choice>
  </mc:AlternateContent>
  <xr:revisionPtr revIDLastSave="130" documentId="13_ncr:1_{21BE7B34-8FF8-4669-A176-603CF648B57D}" xr6:coauthVersionLast="47" xr6:coauthVersionMax="47" xr10:uidLastSave="{DF120FD7-5369-4AE5-B656-AE41E595A7F1}"/>
  <bookViews>
    <workbookView xWindow="-120" yWindow="-120" windowWidth="29040" windowHeight="15720" tabRatio="850" xr2:uid="{00000000-000D-0000-FFFF-FFFF00000000}"/>
  </bookViews>
  <sheets>
    <sheet name="PRESUPUESTOS" sheetId="1" r:id="rId1"/>
    <sheet name="PROPONENTES" sheetId="2" r:id="rId2"/>
    <sheet name="INTEGRANTES" sheetId="21" r:id="rId3"/>
    <sheet name="EXPERIENCIA" sheetId="16" r:id="rId4"/>
    <sheet name="SMMLV CTOS EXT" sheetId="41" state="veryHidden" r:id="rId5"/>
    <sheet name="PONDERACION EXP." sheetId="46" r:id="rId6"/>
    <sheet name="APOYO A IND. NAL." sheetId="25" r:id="rId7"/>
    <sheet name="EQUIPO DE TRABAJO" sheetId="47" r:id="rId8"/>
    <sheet name="F.SOSTENIBILIDAD" sheetId="51" r:id="rId9"/>
    <sheet name="MIPYME" sheetId="52" r:id="rId10"/>
    <sheet name="VIN.PERS.DISC." sheetId="43" r:id="rId11"/>
    <sheet name="RNOCI" sheetId="48" r:id="rId12"/>
    <sheet name="RESUMEN" sheetId="27" state="hidden" r:id="rId13"/>
    <sheet name="SMMLV" sheetId="17" state="hidden" r:id="rId14"/>
    <sheet name="DEPENDENCIAS" sheetId="12" state="veryHidden" r:id="rId15"/>
    <sheet name="MULTAS Y SANCIONES" sheetId="49" r:id="rId16"/>
    <sheet name="EVAL. ECONOMICA" sheetId="50" r:id="rId17"/>
    <sheet name="HAB.GEN." sheetId="40" r:id="rId18"/>
    <sheet name="RESUMENGEN" sheetId="39" r:id="rId19"/>
    <sheet name="VERIFICACIÓN" sheetId="31" state="veryHidden" r:id="rId20"/>
    <sheet name="LISTAS" sheetId="26" state="hidden" r:id="rId21"/>
  </sheets>
  <externalReferences>
    <externalReference r:id="rId22"/>
  </externalReferences>
  <definedNames>
    <definedName name="_xlnm._FilterDatabase" localSheetId="5" hidden="1">'PONDERACION EXP.'!$A$41:$AJ$165</definedName>
    <definedName name="_xlnm._FilterDatabase" localSheetId="1" hidden="1">PROPONENTES!$A$18:$H$134</definedName>
    <definedName name="APOYONAL">LISTAS!$H$2:$H$6</definedName>
    <definedName name="CONDANCHOC">LISTAS!$O$2:$O$4</definedName>
    <definedName name="CONDCUMEXP">LISTAS!$P$2:$P$3</definedName>
    <definedName name="CONDVIAURBANA">LISTAS!$O$2:$O$4</definedName>
    <definedName name="CONSORCIO">LISTAS!$C$2:$C$4</definedName>
    <definedName name="CUMPCTONACIONAL">LISTAS!$L$2:$L$4</definedName>
    <definedName name="CUMPLIMIENTO">LISTAS!$E$2:$E$3</definedName>
    <definedName name="CUMPLIMIENTOPC">LISTAS!$J$2:$J$4</definedName>
    <definedName name="DEPENDENCIAS">LISTAS!$B$2:$B$27</definedName>
    <definedName name="DISCAPACITADOS">SMMLV!$M$3:$M$4</definedName>
    <definedName name="EJECUCIONCTO">LISTAS!$N$2:$N$3</definedName>
    <definedName name="EJES">LISTAS!$K$2:$K$5</definedName>
    <definedName name="EQUIPO">LISTAS!$W$2:$W$4</definedName>
    <definedName name="EQUIPO1">LISTAS!$W$2:$W$5</definedName>
    <definedName name="Estado">LISTAS!$G$2:$G$3</definedName>
    <definedName name="ESTRUCTURA">LISTAS!$V$2:$V$5</definedName>
    <definedName name="FechaCierre">PRESUPUESTOS!$L$21</definedName>
    <definedName name="FMINEXP">PRESUPUESTOS!$L$20</definedName>
    <definedName name="FSOSTENIBILIDAD">LISTAS!$X$2:$X$4</definedName>
    <definedName name="HABILIDAD">LISTAS!$K$2:$K$4</definedName>
    <definedName name="LONGREQUERIDA">EXPERIENCIA!#REF!</definedName>
    <definedName name="METEVA">LISTAS!$T$2:$T$5</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2">EXPERIENCIA!#REF!</definedName>
    <definedName name="PORREQUERIDO">EXPERIENCIA!#REF!</definedName>
    <definedName name="POSMMLV">PRESUPUESTOS!$J$16</definedName>
    <definedName name="PTJETOTAL">PRESUPUESTOS!$J$26</definedName>
    <definedName name="RESULTADO">LISTAS!$C$2:$C$4</definedName>
    <definedName name="SALACTUAL">SMMLV!$H$10</definedName>
    <definedName name="SALARIOS_REQUE">EXPERIENCIA!#REF!</definedName>
    <definedName name="SINOP">LISTAS!$Y$2:$Y$5</definedName>
    <definedName name="SUBSANAR">LISTAS!$U$2:$U$3</definedName>
    <definedName name="TAMAÑOEMP">LISTAS!$I$2:$I$6</definedName>
    <definedName name="TIPODEVIA">LISTAS!$Q$2:$Q$7</definedName>
    <definedName name="TIPOPAV">LISTAS!$N$2:$N$8</definedName>
    <definedName name="TIPOPAVIMENTO">LISTAS!$R$2:$R$6</definedName>
    <definedName name="_xlnm.Print_Titles" localSheetId="12">RESUMEN!$1:$20</definedName>
    <definedName name="TOTALPTJEEXES">PRESUPUESTOS!$J$26</definedName>
    <definedName name="VALREQUERIDO">EXPERIENCIA!#REF!</definedName>
    <definedName name="Z_098B2E87_9C52_4BA2_B1C3_E2EE72C3347E_.wvu.Rows" localSheetId="1" hidden="1">PROPONENTES!#REF!</definedName>
    <definedName name="Z_5A13C38E_C765_461C_8416_6F71B9B5782E_.wvu.PrintArea" localSheetId="14" hidden="1">DEPENDENCIAS!#REF!</definedName>
    <definedName name="Z_5C1A9AEF_CD7F_43E2_BF95_F3A089BEC7D3_.wvu.PrintArea" localSheetId="0" hidden="1">PRESUPUESTOS!$B$1:$M$43</definedName>
    <definedName name="Z_5C1A9AEF_CD7F_43E2_BF95_F3A089BEC7D3_.wvu.PrintArea" localSheetId="1" hidden="1">PROPONENTES!$B$1:$E$135</definedName>
  </definedNames>
  <calcPr calcId="191029"/>
  <customWorkbookViews>
    <customWorkbookView name="Diego Alexander Ramirez Cruz - Vista personalizada" guid="{DE67EBC3-31FE-423B-B030-1FFACB67D900}" mergeInterval="0" personalView="1" maximized="1" windowWidth="1362" windowHeight="523" tabRatio="690" activeSheetId="1"/>
    <customWorkbookView name="Oscar Javier Salamanca - Vista personalizada" guid="{098B2E87-9C52-4BA2-B1C3-E2EE72C3347E}" mergeInterval="0" personalView="1" maximized="1" windowWidth="1362" windowHeight="543" tabRatio="894"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K46" i="17" l="1"/>
  <c r="E46" i="17"/>
  <c r="K44" i="17" l="1"/>
  <c r="E44" i="17"/>
  <c r="G10" i="17" l="1"/>
  <c r="K45" i="17" l="1"/>
  <c r="E45" i="17"/>
  <c r="K43" i="17" l="1"/>
  <c r="J19" i="27" l="1"/>
  <c r="B22" i="27" l="1"/>
  <c r="B23" i="27"/>
  <c r="B24" i="27"/>
  <c r="B25" i="27"/>
  <c r="B26" i="27"/>
  <c r="B27" i="27"/>
  <c r="B28" i="27"/>
  <c r="B29" i="27"/>
  <c r="B30" i="27"/>
  <c r="B31" i="27"/>
  <c r="B32" i="27"/>
  <c r="B33" i="27"/>
  <c r="B34" i="27"/>
  <c r="B35" i="27"/>
  <c r="B36" i="27"/>
  <c r="B37" i="27"/>
  <c r="B38" i="27"/>
  <c r="B39" i="27"/>
  <c r="B40" i="27"/>
  <c r="B41" i="27"/>
  <c r="B42" i="27"/>
  <c r="B43" i="27"/>
  <c r="B44" i="27"/>
  <c r="B45" i="27"/>
  <c r="B46" i="27"/>
  <c r="B47" i="27"/>
  <c r="B48" i="27"/>
  <c r="B49" i="27"/>
  <c r="B50" i="27"/>
  <c r="B51" i="27"/>
  <c r="B52" i="27"/>
  <c r="B53" i="27"/>
  <c r="B54" i="27"/>
  <c r="G52" i="27" l="1"/>
  <c r="G36" i="27"/>
  <c r="G51" i="27"/>
  <c r="G43" i="27"/>
  <c r="G35" i="27"/>
  <c r="G27" i="27"/>
  <c r="G44" i="27"/>
  <c r="G28" i="27"/>
  <c r="G50" i="27"/>
  <c r="G42" i="27"/>
  <c r="G34" i="27"/>
  <c r="G26" i="27"/>
  <c r="G41" i="27"/>
  <c r="G33" i="27"/>
  <c r="G48" i="27"/>
  <c r="G40" i="27"/>
  <c r="G32" i="27"/>
  <c r="G24" i="27"/>
  <c r="G47" i="27"/>
  <c r="G39" i="27"/>
  <c r="G31" i="27"/>
  <c r="G23" i="27"/>
  <c r="G54" i="27"/>
  <c r="G46" i="27"/>
  <c r="G38" i="27"/>
  <c r="G30" i="27"/>
  <c r="G22" i="27"/>
  <c r="G49" i="27"/>
  <c r="G25" i="27"/>
  <c r="G53" i="27"/>
  <c r="G45" i="27"/>
  <c r="G37" i="27"/>
  <c r="G29" i="27"/>
  <c r="D49" i="27"/>
  <c r="D41" i="27"/>
  <c r="D40" i="27"/>
  <c r="D52" i="27"/>
  <c r="D36" i="27"/>
  <c r="D25" i="27"/>
  <c r="D32" i="27"/>
  <c r="D48" i="27"/>
  <c r="D24" i="27"/>
  <c r="D33" i="27"/>
  <c r="D45" i="27"/>
  <c r="D29" i="27"/>
  <c r="D28" i="27"/>
  <c r="D44" i="27"/>
  <c r="D37" i="27"/>
  <c r="D53" i="27"/>
  <c r="D27" i="27"/>
  <c r="D31" i="27"/>
  <c r="D35" i="27"/>
  <c r="D39" i="27"/>
  <c r="D43" i="27"/>
  <c r="D47" i="27"/>
  <c r="D51" i="27"/>
  <c r="D26" i="27"/>
  <c r="D30" i="27"/>
  <c r="D34" i="27"/>
  <c r="D38" i="27"/>
  <c r="D42" i="27"/>
  <c r="D46" i="27"/>
  <c r="D50" i="27"/>
  <c r="D54" i="27"/>
  <c r="E41" i="17" l="1"/>
  <c r="E43" i="17"/>
  <c r="E42" i="17"/>
  <c r="E40" i="17" l="1"/>
  <c r="E39" i="17" l="1"/>
  <c r="E38" i="17"/>
  <c r="E37" i="17"/>
  <c r="E36" i="17"/>
  <c r="F6" i="41"/>
  <c r="M7" i="41" s="1"/>
  <c r="F7" i="41"/>
  <c r="F8" i="41"/>
  <c r="M19" i="41" s="1"/>
  <c r="F9" i="41"/>
  <c r="F10" i="41"/>
  <c r="F11" i="41"/>
  <c r="F12" i="41"/>
  <c r="F13" i="41"/>
  <c r="F14" i="41"/>
  <c r="F15" i="41"/>
  <c r="F16" i="41"/>
  <c r="F17" i="41"/>
  <c r="F18" i="41"/>
  <c r="F19" i="41"/>
  <c r="F20" i="41"/>
  <c r="F21" i="41"/>
  <c r="F22" i="41"/>
  <c r="F23" i="41"/>
  <c r="F24" i="41"/>
  <c r="F25" i="41"/>
  <c r="F26" i="41"/>
  <c r="F27" i="41"/>
  <c r="F28" i="41"/>
  <c r="F29" i="41"/>
  <c r="F30" i="41"/>
  <c r="F31" i="41"/>
  <c r="F32" i="41"/>
  <c r="F33" i="41"/>
  <c r="F34" i="41"/>
  <c r="F35" i="41"/>
  <c r="F36" i="41"/>
  <c r="F37" i="41"/>
  <c r="F38" i="41"/>
  <c r="F39" i="41"/>
  <c r="F40" i="41"/>
  <c r="F41" i="41"/>
  <c r="F42" i="41"/>
  <c r="F43" i="41"/>
  <c r="F44" i="41"/>
  <c r="F45" i="41"/>
  <c r="F46" i="41"/>
  <c r="F47" i="41"/>
  <c r="F48" i="41"/>
  <c r="F49" i="41"/>
  <c r="F50" i="41"/>
  <c r="F51" i="41"/>
  <c r="F52" i="41"/>
  <c r="F53" i="41"/>
  <c r="F54" i="41"/>
  <c r="F55" i="41"/>
  <c r="F56" i="41"/>
  <c r="F57" i="41"/>
  <c r="F58" i="41"/>
  <c r="F59" i="41"/>
  <c r="F60" i="41"/>
  <c r="F61" i="41"/>
  <c r="F62" i="41"/>
  <c r="F63" i="41"/>
  <c r="F64" i="41"/>
  <c r="F65" i="41"/>
  <c r="F66" i="41"/>
  <c r="F67" i="41"/>
  <c r="F68" i="41"/>
  <c r="F69" i="41"/>
  <c r="F70" i="41"/>
  <c r="F71" i="41"/>
  <c r="F72" i="41"/>
  <c r="F73" i="41"/>
  <c r="F74" i="41"/>
  <c r="F75" i="41"/>
  <c r="F76" i="41"/>
  <c r="F77" i="41"/>
  <c r="F78" i="41"/>
  <c r="F79" i="41"/>
  <c r="F80" i="41"/>
  <c r="F81" i="41"/>
  <c r="F82" i="41"/>
  <c r="F83" i="41"/>
  <c r="F84" i="41"/>
  <c r="F85" i="41"/>
  <c r="F86" i="41"/>
  <c r="F87" i="41"/>
  <c r="F88" i="41"/>
  <c r="F89" i="41"/>
  <c r="F90" i="41"/>
  <c r="F91" i="41"/>
  <c r="F92" i="41"/>
  <c r="F93" i="41"/>
  <c r="F94" i="41"/>
  <c r="F95" i="41"/>
  <c r="F96" i="41"/>
  <c r="F97" i="41"/>
  <c r="F98" i="41"/>
  <c r="F99" i="41"/>
  <c r="F100" i="41"/>
  <c r="F101" i="41"/>
  <c r="F102" i="41"/>
  <c r="F103" i="41"/>
  <c r="F104" i="41"/>
  <c r="F105" i="41"/>
  <c r="F106" i="41"/>
  <c r="F107" i="41"/>
  <c r="F108" i="41"/>
  <c r="F109" i="41"/>
  <c r="F110" i="41"/>
  <c r="F111" i="41"/>
  <c r="F112" i="41"/>
  <c r="F113" i="41"/>
  <c r="F114" i="41"/>
  <c r="F115" i="41"/>
  <c r="F116" i="41"/>
  <c r="F117" i="41"/>
  <c r="F118" i="41"/>
  <c r="F119" i="41"/>
  <c r="F120" i="41"/>
  <c r="F121" i="41"/>
  <c r="F122" i="41"/>
  <c r="F123" i="41"/>
  <c r="F124" i="41"/>
  <c r="F125" i="41"/>
  <c r="F126" i="41"/>
  <c r="F127" i="41"/>
  <c r="F128" i="41"/>
  <c r="F129" i="41"/>
  <c r="F130" i="41"/>
  <c r="F131" i="41"/>
  <c r="F132" i="41"/>
  <c r="F133" i="41"/>
  <c r="F134" i="41"/>
  <c r="F135" i="41"/>
  <c r="F136" i="41"/>
  <c r="F137" i="41"/>
  <c r="F138" i="41"/>
  <c r="F139" i="41"/>
  <c r="F140" i="41"/>
  <c r="F141" i="41"/>
  <c r="F142" i="41"/>
  <c r="F143" i="41"/>
  <c r="F144" i="41"/>
  <c r="F145" i="41"/>
  <c r="F146" i="41"/>
  <c r="F147" i="41"/>
  <c r="F148" i="41"/>
  <c r="F149" i="41"/>
  <c r="F150" i="41"/>
  <c r="F151" i="41"/>
  <c r="F152" i="41"/>
  <c r="F153" i="41"/>
  <c r="F154" i="41"/>
  <c r="F155" i="41"/>
  <c r="F156" i="41"/>
  <c r="F157" i="41"/>
  <c r="F158" i="41"/>
  <c r="F159" i="41"/>
  <c r="F160" i="41"/>
  <c r="F161" i="41"/>
  <c r="F162" i="41"/>
  <c r="F163" i="41"/>
  <c r="F164" i="41"/>
  <c r="F165" i="41"/>
  <c r="F166" i="41"/>
  <c r="F167" i="41"/>
  <c r="F168" i="41"/>
  <c r="F169" i="41"/>
  <c r="F170" i="41"/>
  <c r="F171" i="41"/>
  <c r="F172" i="41"/>
  <c r="F173" i="41"/>
  <c r="F174" i="41"/>
  <c r="F175" i="41"/>
  <c r="F176" i="41"/>
  <c r="F177" i="41"/>
  <c r="F178" i="41"/>
  <c r="F179" i="41"/>
  <c r="F180" i="41"/>
  <c r="F181" i="41"/>
  <c r="F182" i="41"/>
  <c r="F183" i="41"/>
  <c r="F184" i="41"/>
  <c r="F185" i="41"/>
  <c r="F186" i="41"/>
  <c r="F187" i="41"/>
  <c r="F188" i="41"/>
  <c r="F189" i="41"/>
  <c r="F190" i="41"/>
  <c r="F191" i="41"/>
  <c r="F192" i="41"/>
  <c r="F193" i="41"/>
  <c r="F194" i="41"/>
  <c r="F195" i="41"/>
  <c r="F196" i="41"/>
  <c r="F197" i="41"/>
  <c r="F198" i="41"/>
  <c r="F199" i="41"/>
  <c r="F200" i="41"/>
  <c r="F201" i="41"/>
  <c r="F202" i="41"/>
  <c r="F203" i="41"/>
  <c r="F204" i="41"/>
  <c r="F205" i="41"/>
  <c r="F206" i="41"/>
  <c r="F207" i="41"/>
  <c r="F208" i="41"/>
  <c r="F209" i="41"/>
  <c r="F210" i="41"/>
  <c r="F211" i="41"/>
  <c r="F212" i="41"/>
  <c r="F213" i="41"/>
  <c r="F214" i="41"/>
  <c r="F215" i="41"/>
  <c r="F216" i="41"/>
  <c r="F217" i="41"/>
  <c r="F218" i="41"/>
  <c r="F219" i="41"/>
  <c r="F220" i="41"/>
  <c r="F221" i="41"/>
  <c r="F222" i="41"/>
  <c r="F223" i="41"/>
  <c r="F224" i="41"/>
  <c r="F225" i="41"/>
  <c r="F226" i="41"/>
  <c r="F227" i="41"/>
  <c r="F228" i="41"/>
  <c r="F229" i="41"/>
  <c r="F230" i="41"/>
  <c r="F231" i="41"/>
  <c r="F232" i="41"/>
  <c r="F233" i="41"/>
  <c r="F234" i="41"/>
  <c r="F235" i="41"/>
  <c r="F236" i="41"/>
  <c r="F237" i="41"/>
  <c r="F238" i="41"/>
  <c r="F239" i="41"/>
  <c r="F240" i="41"/>
  <c r="F241" i="41"/>
  <c r="F242" i="41"/>
  <c r="F243" i="41"/>
  <c r="F244" i="41"/>
  <c r="F245" i="41"/>
  <c r="F246" i="41"/>
  <c r="F247" i="41"/>
  <c r="F248" i="41"/>
  <c r="F249" i="41"/>
  <c r="F250" i="41"/>
  <c r="F251" i="41"/>
  <c r="F252" i="41"/>
  <c r="F253" i="41"/>
  <c r="F254" i="41"/>
  <c r="F255" i="41"/>
  <c r="F256" i="41"/>
  <c r="F257" i="41"/>
  <c r="F258" i="41"/>
  <c r="F259" i="41"/>
  <c r="F260" i="41"/>
  <c r="F261" i="41"/>
  <c r="F262" i="41"/>
  <c r="F263" i="41"/>
  <c r="F264" i="41"/>
  <c r="F265" i="41"/>
  <c r="F266" i="41"/>
  <c r="F267" i="41"/>
  <c r="F268" i="41"/>
  <c r="F269" i="41"/>
  <c r="F270" i="41"/>
  <c r="F271" i="41"/>
  <c r="F272" i="41"/>
  <c r="F273" i="41"/>
  <c r="F274" i="41"/>
  <c r="F275" i="41"/>
  <c r="F276" i="41"/>
  <c r="F277" i="41"/>
  <c r="F278" i="41"/>
  <c r="F279" i="41"/>
  <c r="F280" i="41"/>
  <c r="F281" i="41"/>
  <c r="F282" i="41"/>
  <c r="F283" i="41"/>
  <c r="F284" i="41"/>
  <c r="F285" i="41"/>
  <c r="F286" i="41"/>
  <c r="F287" i="41"/>
  <c r="F288" i="41"/>
  <c r="F289" i="41"/>
  <c r="F290" i="41"/>
  <c r="F291" i="41"/>
  <c r="F292" i="41"/>
  <c r="F293" i="41"/>
  <c r="F294" i="41"/>
  <c r="F295" i="41"/>
  <c r="F296" i="41"/>
  <c r="F297" i="41"/>
  <c r="F298" i="41"/>
  <c r="F299" i="41"/>
  <c r="F300" i="41"/>
  <c r="F301" i="41"/>
  <c r="F302" i="41"/>
  <c r="F303" i="41"/>
  <c r="F304" i="41"/>
  <c r="F305" i="41"/>
  <c r="F306" i="41"/>
  <c r="F307" i="41"/>
  <c r="F308" i="41"/>
  <c r="F309" i="41"/>
  <c r="F310" i="41"/>
  <c r="F311" i="41"/>
  <c r="F312" i="41"/>
  <c r="F313" i="41"/>
  <c r="F314" i="41"/>
  <c r="F315" i="41"/>
  <c r="F316" i="41"/>
  <c r="F317" i="41"/>
  <c r="F318" i="41"/>
  <c r="F319" i="41"/>
  <c r="F320" i="41"/>
  <c r="F321" i="41"/>
  <c r="F322" i="41"/>
  <c r="F323" i="41"/>
  <c r="F324" i="41"/>
  <c r="F325" i="41"/>
  <c r="F326" i="41"/>
  <c r="F327" i="41"/>
  <c r="F328" i="41"/>
  <c r="F329" i="41"/>
  <c r="F330" i="41"/>
  <c r="F331" i="41"/>
  <c r="F332" i="41"/>
  <c r="F333" i="41"/>
  <c r="F334" i="41"/>
  <c r="F335" i="41"/>
  <c r="F336" i="41"/>
  <c r="F337" i="41"/>
  <c r="F338" i="41"/>
  <c r="F339" i="41"/>
  <c r="F340" i="41"/>
  <c r="F341" i="41"/>
  <c r="F342" i="41"/>
  <c r="F343" i="41"/>
  <c r="F344" i="41"/>
  <c r="F345" i="41"/>
  <c r="F346" i="41"/>
  <c r="F347" i="41"/>
  <c r="F348" i="41"/>
  <c r="F349" i="41"/>
  <c r="F350" i="41"/>
  <c r="F351" i="41"/>
  <c r="F352" i="41"/>
  <c r="F353" i="41"/>
  <c r="F354" i="41"/>
  <c r="F355" i="41"/>
  <c r="F356" i="41"/>
  <c r="F357" i="41"/>
  <c r="F358" i="41"/>
  <c r="F359" i="41"/>
  <c r="F360" i="41"/>
  <c r="F361" i="41"/>
  <c r="F362" i="41"/>
  <c r="F363" i="41"/>
  <c r="F364" i="41"/>
  <c r="F365" i="41"/>
  <c r="F366" i="41"/>
  <c r="F367" i="41"/>
  <c r="F368" i="41"/>
  <c r="F369" i="41"/>
  <c r="F370" i="41"/>
  <c r="F371" i="41"/>
  <c r="F372" i="41"/>
  <c r="F373" i="41"/>
  <c r="F374" i="41"/>
  <c r="F375" i="41"/>
  <c r="F376" i="41"/>
  <c r="F377" i="41"/>
  <c r="F378" i="41"/>
  <c r="F379" i="41"/>
  <c r="F380" i="41"/>
  <c r="F381" i="41"/>
  <c r="F382" i="41"/>
  <c r="F383" i="41"/>
  <c r="F384" i="41"/>
  <c r="F385" i="41"/>
  <c r="F386" i="41"/>
  <c r="F387" i="41"/>
  <c r="F388" i="41"/>
  <c r="F389" i="41"/>
  <c r="F390" i="41"/>
  <c r="F391" i="41"/>
  <c r="F392" i="41"/>
  <c r="F393" i="41"/>
  <c r="F394" i="41"/>
  <c r="F395" i="41"/>
  <c r="F396" i="41"/>
  <c r="F397" i="41"/>
  <c r="F398" i="41"/>
  <c r="F399" i="41"/>
  <c r="F400" i="41"/>
  <c r="F401" i="41"/>
  <c r="F402" i="41"/>
  <c r="F403" i="41"/>
  <c r="F404" i="41"/>
  <c r="F405" i="41"/>
  <c r="F406" i="41"/>
  <c r="F407" i="41"/>
  <c r="F408" i="41"/>
  <c r="F409" i="41"/>
  <c r="F410" i="41"/>
  <c r="F411" i="41"/>
  <c r="F412" i="41"/>
  <c r="F413" i="41"/>
  <c r="F414" i="41"/>
  <c r="F415" i="41"/>
  <c r="F416" i="41"/>
  <c r="F417" i="41"/>
  <c r="F418" i="41"/>
  <c r="F419" i="41"/>
  <c r="F420" i="41"/>
  <c r="F421" i="41"/>
  <c r="F422" i="41"/>
  <c r="F423" i="41"/>
  <c r="F424" i="41"/>
  <c r="F425" i="41"/>
  <c r="F426" i="41"/>
  <c r="F427" i="41"/>
  <c r="F428" i="41"/>
  <c r="F429" i="41"/>
  <c r="F430" i="41"/>
  <c r="F431" i="41"/>
  <c r="F432" i="41"/>
  <c r="F433" i="41"/>
  <c r="F434" i="41"/>
  <c r="F435" i="41"/>
  <c r="F436" i="41"/>
  <c r="F437" i="41"/>
  <c r="F438" i="41"/>
  <c r="F439" i="41"/>
  <c r="F440" i="41"/>
  <c r="F441" i="41"/>
  <c r="F442" i="41"/>
  <c r="F443" i="41"/>
  <c r="F444" i="41"/>
  <c r="F445" i="41"/>
  <c r="F446" i="41"/>
  <c r="F447" i="41"/>
  <c r="F448" i="41"/>
  <c r="F449" i="41"/>
  <c r="F450" i="41"/>
  <c r="F451" i="41"/>
  <c r="F452" i="41"/>
  <c r="F453" i="41"/>
  <c r="F454" i="41"/>
  <c r="F455" i="41"/>
  <c r="F456" i="41"/>
  <c r="F457" i="41"/>
  <c r="F458" i="41"/>
  <c r="F459" i="41"/>
  <c r="F460" i="41"/>
  <c r="F461" i="41"/>
  <c r="F462" i="41"/>
  <c r="F463" i="41"/>
  <c r="F464" i="41"/>
  <c r="F465" i="41"/>
  <c r="F466" i="41"/>
  <c r="F467" i="41"/>
  <c r="F468" i="41"/>
  <c r="F469" i="41"/>
  <c r="F470" i="41"/>
  <c r="F471" i="41"/>
  <c r="F472" i="41"/>
  <c r="F473" i="41"/>
  <c r="F474" i="41"/>
  <c r="F475" i="41"/>
  <c r="F476" i="41"/>
  <c r="F477" i="41"/>
  <c r="F478" i="41"/>
  <c r="F479" i="41"/>
  <c r="F480" i="41"/>
  <c r="F481" i="41"/>
  <c r="F482" i="41"/>
  <c r="F483" i="41"/>
  <c r="F484" i="41"/>
  <c r="F485" i="41"/>
  <c r="F486" i="41"/>
  <c r="F487" i="41"/>
  <c r="F488" i="41"/>
  <c r="F489" i="41"/>
  <c r="F490" i="41"/>
  <c r="F491" i="41"/>
  <c r="F492" i="41"/>
  <c r="F493" i="41"/>
  <c r="F494" i="41"/>
  <c r="F495" i="41"/>
  <c r="F496" i="41"/>
  <c r="F497" i="41"/>
  <c r="F498" i="41"/>
  <c r="F499" i="41"/>
  <c r="F500" i="41"/>
  <c r="F501" i="41"/>
  <c r="F502" i="41"/>
  <c r="F503" i="41"/>
  <c r="F504" i="41"/>
  <c r="F505" i="41"/>
  <c r="F506" i="41"/>
  <c r="F507" i="41"/>
  <c r="F508" i="41"/>
  <c r="F509" i="41"/>
  <c r="F510" i="41"/>
  <c r="F511" i="41"/>
  <c r="F512" i="41"/>
  <c r="F513" i="41"/>
  <c r="F514" i="41"/>
  <c r="F515" i="41"/>
  <c r="F516" i="41"/>
  <c r="F517" i="41"/>
  <c r="F518" i="41"/>
  <c r="F519" i="41"/>
  <c r="F520" i="41"/>
  <c r="F521" i="41"/>
  <c r="F522" i="41"/>
  <c r="F523" i="41"/>
  <c r="F524" i="41"/>
  <c r="F525" i="41"/>
  <c r="F526" i="41"/>
  <c r="F527" i="41"/>
  <c r="F528" i="41"/>
  <c r="F529" i="41"/>
  <c r="F530" i="41"/>
  <c r="F531" i="41"/>
  <c r="F532" i="41"/>
  <c r="F533" i="41"/>
  <c r="F534" i="41"/>
  <c r="F535" i="41"/>
  <c r="F536" i="41"/>
  <c r="F537" i="41"/>
  <c r="F538" i="41"/>
  <c r="F539" i="41"/>
  <c r="F540" i="41"/>
  <c r="F541" i="41"/>
  <c r="F542" i="41"/>
  <c r="F543" i="41"/>
  <c r="F544" i="41"/>
  <c r="F545" i="41"/>
  <c r="F546" i="41"/>
  <c r="F547" i="41"/>
  <c r="F548" i="41"/>
  <c r="F549" i="41"/>
  <c r="F550" i="41"/>
  <c r="F551" i="41"/>
  <c r="F552" i="41"/>
  <c r="F553" i="41"/>
  <c r="F554" i="41"/>
  <c r="F555" i="41"/>
  <c r="F556" i="41"/>
  <c r="F557" i="41"/>
  <c r="F558" i="41"/>
  <c r="F559" i="41"/>
  <c r="F560" i="41"/>
  <c r="F561" i="41"/>
  <c r="F562" i="41"/>
  <c r="F563" i="41"/>
  <c r="F564" i="41"/>
  <c r="F565" i="41"/>
  <c r="F566" i="41"/>
  <c r="F567" i="41"/>
  <c r="F568" i="41"/>
  <c r="F569" i="41"/>
  <c r="F570" i="41"/>
  <c r="F571" i="41"/>
  <c r="F572" i="41"/>
  <c r="F573" i="41"/>
  <c r="F574" i="41"/>
  <c r="F575" i="41"/>
  <c r="F576" i="41"/>
  <c r="F577" i="41"/>
  <c r="F578" i="41"/>
  <c r="F579" i="41"/>
  <c r="F580" i="41"/>
  <c r="F581" i="41"/>
  <c r="F582" i="41"/>
  <c r="F583" i="41"/>
  <c r="F584" i="41"/>
  <c r="F585" i="41"/>
  <c r="F586" i="41"/>
  <c r="F587" i="41"/>
  <c r="F588" i="41"/>
  <c r="F589" i="41"/>
  <c r="F590" i="41"/>
  <c r="F591" i="41"/>
  <c r="F592" i="41"/>
  <c r="F593" i="41"/>
  <c r="F594" i="41"/>
  <c r="F595" i="41"/>
  <c r="F596" i="41"/>
  <c r="F597" i="41"/>
  <c r="F598" i="41"/>
  <c r="F599" i="41"/>
  <c r="F600" i="41"/>
  <c r="F601" i="41"/>
  <c r="F602" i="41"/>
  <c r="F603" i="41"/>
  <c r="F604" i="41"/>
  <c r="F605" i="41"/>
  <c r="F606" i="41"/>
  <c r="F607" i="41"/>
  <c r="F608" i="41"/>
  <c r="F609" i="41"/>
  <c r="F610" i="41"/>
  <c r="F611" i="41"/>
  <c r="F612" i="41"/>
  <c r="F613" i="41"/>
  <c r="F614" i="41"/>
  <c r="F615" i="41"/>
  <c r="F616" i="41"/>
  <c r="F617" i="41"/>
  <c r="F618" i="41"/>
  <c r="F619" i="41"/>
  <c r="F620" i="41"/>
  <c r="F621" i="41"/>
  <c r="F622" i="41"/>
  <c r="F623" i="41"/>
  <c r="F624" i="41"/>
  <c r="F625" i="41"/>
  <c r="F626" i="41"/>
  <c r="F627" i="41"/>
  <c r="F628" i="41"/>
  <c r="F629" i="41"/>
  <c r="F630" i="41"/>
  <c r="F631" i="41"/>
  <c r="F632" i="41"/>
  <c r="F633" i="41"/>
  <c r="F634" i="41"/>
  <c r="F635" i="41"/>
  <c r="F636" i="41"/>
  <c r="F637" i="41"/>
  <c r="F638" i="41"/>
  <c r="F639" i="41"/>
  <c r="F640" i="41"/>
  <c r="F641" i="41"/>
  <c r="F642" i="41"/>
  <c r="F643" i="41"/>
  <c r="F644" i="41"/>
  <c r="F645" i="41"/>
  <c r="F646" i="41"/>
  <c r="F647" i="41"/>
  <c r="F648" i="41"/>
  <c r="F649" i="41"/>
  <c r="F650" i="41"/>
  <c r="F651" i="41"/>
  <c r="F652" i="41"/>
  <c r="F653" i="41"/>
  <c r="F654" i="41"/>
  <c r="F655" i="41"/>
  <c r="F656" i="41"/>
  <c r="F657" i="41"/>
  <c r="F658" i="41"/>
  <c r="F659" i="41"/>
  <c r="F660" i="41"/>
  <c r="F661" i="41"/>
  <c r="F662" i="41"/>
  <c r="F663" i="41"/>
  <c r="F664" i="41"/>
  <c r="F665" i="41"/>
  <c r="F666" i="41"/>
  <c r="F667" i="41"/>
  <c r="F668" i="41"/>
  <c r="F669" i="41"/>
  <c r="F670" i="41"/>
  <c r="F671" i="41"/>
  <c r="F672" i="41"/>
  <c r="F673" i="41"/>
  <c r="F674" i="41"/>
  <c r="F675" i="41"/>
  <c r="F676" i="41"/>
  <c r="F677" i="41"/>
  <c r="F678" i="41"/>
  <c r="F679" i="41"/>
  <c r="F680" i="41"/>
  <c r="F681" i="41"/>
  <c r="F682" i="41"/>
  <c r="F683" i="41"/>
  <c r="F684" i="41"/>
  <c r="F685" i="41"/>
  <c r="F686" i="41"/>
  <c r="F687" i="41"/>
  <c r="F688" i="41"/>
  <c r="F689" i="41"/>
  <c r="F690" i="41"/>
  <c r="F691" i="41"/>
  <c r="F692" i="41"/>
  <c r="F693" i="41"/>
  <c r="F694" i="41"/>
  <c r="F695" i="41"/>
  <c r="F696" i="41"/>
  <c r="F697" i="41"/>
  <c r="F698" i="41"/>
  <c r="F699" i="41"/>
  <c r="F700" i="41"/>
  <c r="F701" i="41"/>
  <c r="F702" i="41"/>
  <c r="F703" i="41"/>
  <c r="F704" i="41"/>
  <c r="F705" i="41"/>
  <c r="F706" i="41"/>
  <c r="F707" i="41"/>
  <c r="F708" i="41"/>
  <c r="F709" i="41"/>
  <c r="F710" i="41"/>
  <c r="F711" i="41"/>
  <c r="F712" i="41"/>
  <c r="F713" i="41"/>
  <c r="F714" i="41"/>
  <c r="F715" i="41"/>
  <c r="F716" i="41"/>
  <c r="F717" i="41"/>
  <c r="F718" i="41"/>
  <c r="F719" i="41"/>
  <c r="F720" i="41"/>
  <c r="F721" i="41"/>
  <c r="F722" i="41"/>
  <c r="F723" i="41"/>
  <c r="F724" i="41"/>
  <c r="F725" i="41"/>
  <c r="F726" i="41"/>
  <c r="F727" i="41"/>
  <c r="F728" i="41"/>
  <c r="F729" i="41"/>
  <c r="F730" i="41"/>
  <c r="F731" i="41"/>
  <c r="F732" i="41"/>
  <c r="F733" i="41"/>
  <c r="F734" i="41"/>
  <c r="F735" i="41"/>
  <c r="F736" i="41"/>
  <c r="F737" i="41"/>
  <c r="F738" i="41"/>
  <c r="F739" i="41"/>
  <c r="F740" i="41"/>
  <c r="F741" i="41"/>
  <c r="F742" i="41"/>
  <c r="F743" i="41"/>
  <c r="F744" i="41"/>
  <c r="F745" i="41"/>
  <c r="F746" i="41"/>
  <c r="F747" i="41"/>
  <c r="F748" i="41"/>
  <c r="F749" i="41"/>
  <c r="F750" i="41"/>
  <c r="F751" i="41"/>
  <c r="F752" i="41"/>
  <c r="F753" i="41"/>
  <c r="F754" i="41"/>
  <c r="F755" i="41"/>
  <c r="F756" i="41"/>
  <c r="F757" i="41"/>
  <c r="F758" i="41"/>
  <c r="F759" i="41"/>
  <c r="F760" i="41"/>
  <c r="F761" i="41"/>
  <c r="F762" i="41"/>
  <c r="F763" i="41"/>
  <c r="F764" i="41"/>
  <c r="F765" i="41"/>
  <c r="F766" i="41"/>
  <c r="F767" i="41"/>
  <c r="F768" i="41"/>
  <c r="F769" i="41"/>
  <c r="F770" i="41"/>
  <c r="F771" i="41"/>
  <c r="F772" i="41"/>
  <c r="F773" i="41"/>
  <c r="F774" i="41"/>
  <c r="F775" i="41"/>
  <c r="F776" i="41"/>
  <c r="F777" i="41"/>
  <c r="F778" i="41"/>
  <c r="F779" i="41"/>
  <c r="F780" i="41"/>
  <c r="F781" i="41"/>
  <c r="F782" i="41"/>
  <c r="F783" i="41"/>
  <c r="F784" i="41"/>
  <c r="F785" i="41"/>
  <c r="F786" i="41"/>
  <c r="F787" i="41"/>
  <c r="F788" i="41"/>
  <c r="F789" i="41"/>
  <c r="F790" i="41"/>
  <c r="F791" i="41"/>
  <c r="F792" i="41"/>
  <c r="F793" i="41"/>
  <c r="F794" i="41"/>
  <c r="F795" i="41"/>
  <c r="F796" i="41"/>
  <c r="F797" i="41"/>
  <c r="F798" i="41"/>
  <c r="F799" i="41"/>
  <c r="F800" i="41"/>
  <c r="F801" i="41"/>
  <c r="F802" i="41"/>
  <c r="F803" i="41"/>
  <c r="F804" i="41"/>
  <c r="F805" i="41"/>
  <c r="F806" i="41"/>
  <c r="F807" i="41"/>
  <c r="F808" i="41"/>
  <c r="F809" i="41"/>
  <c r="F810" i="41"/>
  <c r="F811" i="41"/>
  <c r="F812" i="41"/>
  <c r="F813" i="41"/>
  <c r="F814" i="41"/>
  <c r="F815" i="41"/>
  <c r="F816" i="41"/>
  <c r="F817" i="41"/>
  <c r="F818" i="41"/>
  <c r="F819" i="41"/>
  <c r="F820" i="41"/>
  <c r="F821" i="41"/>
  <c r="F822" i="41"/>
  <c r="F823" i="41"/>
  <c r="F824" i="41"/>
  <c r="F825" i="41"/>
  <c r="F826" i="41"/>
  <c r="F827" i="41"/>
  <c r="F828" i="41"/>
  <c r="F829" i="41"/>
  <c r="F830" i="41"/>
  <c r="F831" i="41"/>
  <c r="F832" i="41"/>
  <c r="F833" i="41"/>
  <c r="F834" i="41"/>
  <c r="F835" i="41"/>
  <c r="F836" i="41"/>
  <c r="F837" i="41"/>
  <c r="F838" i="41"/>
  <c r="F839" i="41"/>
  <c r="F840" i="41"/>
  <c r="F841" i="41"/>
  <c r="F842" i="41"/>
  <c r="F843" i="41"/>
  <c r="F844" i="41"/>
  <c r="F845" i="41"/>
  <c r="F846" i="41"/>
  <c r="F847" i="41"/>
  <c r="F848" i="41"/>
  <c r="F849" i="41"/>
  <c r="F850" i="41"/>
  <c r="F851" i="41"/>
  <c r="F852" i="41"/>
  <c r="F853" i="41"/>
  <c r="F854" i="41"/>
  <c r="F855" i="41"/>
  <c r="F856" i="41"/>
  <c r="F857" i="41"/>
  <c r="F858" i="41"/>
  <c r="F859" i="41"/>
  <c r="F860" i="41"/>
  <c r="F861" i="41"/>
  <c r="F862" i="41"/>
  <c r="F863" i="41"/>
  <c r="F864" i="41"/>
  <c r="F865" i="41"/>
  <c r="F866" i="41"/>
  <c r="F867" i="41"/>
  <c r="F868" i="41"/>
  <c r="F869" i="41"/>
  <c r="F870" i="41"/>
  <c r="F871" i="41"/>
  <c r="F872" i="41"/>
  <c r="F873" i="41"/>
  <c r="F874" i="41"/>
  <c r="F875" i="41"/>
  <c r="F876" i="41"/>
  <c r="F877" i="41"/>
  <c r="F878" i="41"/>
  <c r="F879" i="41"/>
  <c r="F880" i="41"/>
  <c r="F881" i="41"/>
  <c r="F882" i="41"/>
  <c r="F883" i="41"/>
  <c r="F884" i="41"/>
  <c r="F885" i="41"/>
  <c r="F886" i="41"/>
  <c r="F887" i="41"/>
  <c r="F888" i="41"/>
  <c r="F889" i="41"/>
  <c r="F890" i="41"/>
  <c r="F891" i="41"/>
  <c r="F892" i="41"/>
  <c r="F893" i="41"/>
  <c r="F894" i="41"/>
  <c r="F895" i="41"/>
  <c r="F896" i="41"/>
  <c r="F897" i="41"/>
  <c r="F898" i="41"/>
  <c r="F899" i="41"/>
  <c r="F900" i="41"/>
  <c r="F901" i="41"/>
  <c r="F902" i="41"/>
  <c r="F903" i="41"/>
  <c r="F904" i="41"/>
  <c r="F905" i="41"/>
  <c r="F906" i="41"/>
  <c r="F907" i="41"/>
  <c r="F908" i="41"/>
  <c r="F909" i="41"/>
  <c r="F910" i="41"/>
  <c r="F911" i="41"/>
  <c r="F912" i="41"/>
  <c r="F913" i="41"/>
  <c r="F914" i="41"/>
  <c r="F915" i="41"/>
  <c r="F916" i="41"/>
  <c r="F917" i="41"/>
  <c r="F918" i="41"/>
  <c r="F919" i="41"/>
  <c r="F920" i="41"/>
  <c r="F921" i="41"/>
  <c r="F922" i="41"/>
  <c r="F923" i="41"/>
  <c r="F924" i="41"/>
  <c r="F925" i="41"/>
  <c r="F926" i="41"/>
  <c r="F927" i="41"/>
  <c r="F928" i="41"/>
  <c r="F929" i="41"/>
  <c r="F930" i="41"/>
  <c r="F931" i="41"/>
  <c r="F932" i="41"/>
  <c r="F933" i="41"/>
  <c r="F934" i="41"/>
  <c r="F935" i="41"/>
  <c r="F936" i="41"/>
  <c r="F937" i="41"/>
  <c r="F938" i="41"/>
  <c r="F939" i="41"/>
  <c r="F940" i="41"/>
  <c r="F941" i="41"/>
  <c r="F942" i="41"/>
  <c r="F943" i="41"/>
  <c r="F944" i="41"/>
  <c r="F945" i="41"/>
  <c r="F946" i="41"/>
  <c r="F947" i="41"/>
  <c r="F948" i="41"/>
  <c r="F949" i="41"/>
  <c r="F950" i="41"/>
  <c r="F951" i="41"/>
  <c r="F952" i="41"/>
  <c r="F953" i="41"/>
  <c r="F954" i="41"/>
  <c r="F955" i="41"/>
  <c r="F956" i="41"/>
  <c r="F957" i="41"/>
  <c r="F958" i="41"/>
  <c r="F959" i="41"/>
  <c r="F960" i="41"/>
  <c r="F961" i="41"/>
  <c r="F962" i="41"/>
  <c r="F963" i="41"/>
  <c r="F964" i="41"/>
  <c r="F965" i="41"/>
  <c r="F966" i="41"/>
  <c r="F967" i="41"/>
  <c r="F968" i="41"/>
  <c r="F969" i="41"/>
  <c r="F970" i="41"/>
  <c r="F971" i="41"/>
  <c r="F972" i="41"/>
  <c r="F973" i="41"/>
  <c r="F974" i="41"/>
  <c r="F975" i="41"/>
  <c r="F976" i="41"/>
  <c r="F977" i="41"/>
  <c r="F978" i="41"/>
  <c r="F979" i="41"/>
  <c r="F980" i="41"/>
  <c r="F981" i="41"/>
  <c r="F982" i="41"/>
  <c r="F983" i="41"/>
  <c r="F984" i="41"/>
  <c r="F985" i="41"/>
  <c r="F986" i="41"/>
  <c r="F987" i="41"/>
  <c r="F988" i="41"/>
  <c r="F989" i="41"/>
  <c r="F990" i="41"/>
  <c r="F991" i="41"/>
  <c r="F992" i="41"/>
  <c r="F993" i="41"/>
  <c r="F994" i="41"/>
  <c r="F995" i="41"/>
  <c r="F996" i="41"/>
  <c r="F997" i="41"/>
  <c r="F998" i="41"/>
  <c r="F999" i="41"/>
  <c r="F1000" i="41"/>
  <c r="F1001" i="41"/>
  <c r="F1002" i="41"/>
  <c r="F1003" i="41"/>
  <c r="F1004" i="41"/>
  <c r="F1005" i="41"/>
  <c r="F1006" i="41"/>
  <c r="F1007" i="41"/>
  <c r="F1008" i="41"/>
  <c r="F1009" i="41"/>
  <c r="F1010" i="41"/>
  <c r="F1011" i="41"/>
  <c r="F1012" i="41"/>
  <c r="F1013" i="41"/>
  <c r="F1014" i="41"/>
  <c r="F1015" i="41"/>
  <c r="F1016" i="41"/>
  <c r="F1017" i="41"/>
  <c r="F1018" i="41"/>
  <c r="F1019" i="41"/>
  <c r="F1020" i="41"/>
  <c r="F1021" i="41"/>
  <c r="F1022" i="41"/>
  <c r="F1023" i="41"/>
  <c r="F1024" i="41"/>
  <c r="F1025" i="41"/>
  <c r="F1026" i="41"/>
  <c r="F1027" i="41"/>
  <c r="F1028" i="41"/>
  <c r="F1029" i="41"/>
  <c r="F1030" i="41"/>
  <c r="F1031" i="41"/>
  <c r="F1032" i="41"/>
  <c r="F1033" i="41"/>
  <c r="F1034" i="41"/>
  <c r="F1035" i="41"/>
  <c r="F1036" i="41"/>
  <c r="F1037" i="41"/>
  <c r="F1038" i="41"/>
  <c r="F1039" i="41"/>
  <c r="F1040" i="41"/>
  <c r="F1041" i="41"/>
  <c r="F1042" i="41"/>
  <c r="F1043" i="41"/>
  <c r="F1044" i="41"/>
  <c r="F1045" i="41"/>
  <c r="F1046" i="41"/>
  <c r="F1047" i="41"/>
  <c r="F1048" i="41"/>
  <c r="F1049" i="41"/>
  <c r="F1050" i="41"/>
  <c r="F1051" i="41"/>
  <c r="F1052" i="41"/>
  <c r="F1053" i="41"/>
  <c r="F1054" i="41"/>
  <c r="F1055" i="41"/>
  <c r="F1056" i="41"/>
  <c r="F1057" i="41"/>
  <c r="F1058" i="41"/>
  <c r="F1059" i="41"/>
  <c r="F1060" i="41"/>
  <c r="F1061" i="41"/>
  <c r="F1062" i="41"/>
  <c r="F1063" i="41"/>
  <c r="F1064" i="41"/>
  <c r="F1065" i="41"/>
  <c r="F1066" i="41"/>
  <c r="F1067" i="41"/>
  <c r="F1068" i="41"/>
  <c r="F1069" i="41"/>
  <c r="F1070" i="41"/>
  <c r="F1071" i="41"/>
  <c r="F1072" i="41"/>
  <c r="F1073" i="41"/>
  <c r="F1074" i="41"/>
  <c r="F1075" i="41"/>
  <c r="F1076" i="41"/>
  <c r="F1077" i="41"/>
  <c r="F1078" i="41"/>
  <c r="F1079" i="41"/>
  <c r="F1080" i="41"/>
  <c r="F1081" i="41"/>
  <c r="F1082" i="41"/>
  <c r="F1083" i="41"/>
  <c r="F1084" i="41"/>
  <c r="F1085" i="41"/>
  <c r="F1086" i="41"/>
  <c r="F1087" i="41"/>
  <c r="F1088" i="41"/>
  <c r="F1089" i="41"/>
  <c r="F1090" i="41"/>
  <c r="F1091" i="41"/>
  <c r="F1092" i="41"/>
  <c r="F1093" i="41"/>
  <c r="F1094" i="41"/>
  <c r="F1095" i="41"/>
  <c r="F1096" i="41"/>
  <c r="F1097" i="41"/>
  <c r="F1098" i="41"/>
  <c r="F1099" i="41"/>
  <c r="F1100" i="41"/>
  <c r="F1101" i="41"/>
  <c r="F1102" i="41"/>
  <c r="F1103" i="41"/>
  <c r="F1104" i="41"/>
  <c r="F1105" i="41"/>
  <c r="F1106" i="41"/>
  <c r="F1107" i="41"/>
  <c r="F1108" i="41"/>
  <c r="F1109" i="41"/>
  <c r="F1110" i="41"/>
  <c r="F1111" i="41"/>
  <c r="F1112" i="41"/>
  <c r="F1113" i="41"/>
  <c r="F1114" i="41"/>
  <c r="F1115" i="41"/>
  <c r="F1116" i="41"/>
  <c r="F1117" i="41"/>
  <c r="F1118" i="41"/>
  <c r="F1119" i="41"/>
  <c r="F1120" i="41"/>
  <c r="F1121" i="41"/>
  <c r="F1122" i="41"/>
  <c r="F1123" i="41"/>
  <c r="F1124" i="41"/>
  <c r="F1125" i="41"/>
  <c r="F1126" i="41"/>
  <c r="F1127" i="41"/>
  <c r="F1128" i="41"/>
  <c r="F1129" i="41"/>
  <c r="F1130" i="41"/>
  <c r="F1131" i="41"/>
  <c r="F1132" i="41"/>
  <c r="F1133" i="41"/>
  <c r="F1134" i="41"/>
  <c r="F1135" i="41"/>
  <c r="F1136" i="41"/>
  <c r="F1137" i="41"/>
  <c r="F1138" i="41"/>
  <c r="F1139" i="41"/>
  <c r="F1140" i="41"/>
  <c r="F1141" i="41"/>
  <c r="F1142" i="41"/>
  <c r="F1143" i="41"/>
  <c r="F1144" i="41"/>
  <c r="F1145" i="41"/>
  <c r="F1146" i="41"/>
  <c r="F1147" i="41"/>
  <c r="F1148" i="41"/>
  <c r="F1149" i="41"/>
  <c r="F1150" i="41"/>
  <c r="F1151" i="41"/>
  <c r="F1152" i="41"/>
  <c r="F1153" i="41"/>
  <c r="F1154" i="41"/>
  <c r="F1155" i="41"/>
  <c r="F1156" i="41"/>
  <c r="F1157" i="41"/>
  <c r="F1158" i="41"/>
  <c r="F1159" i="41"/>
  <c r="F1160" i="41"/>
  <c r="F1161" i="41"/>
  <c r="F1162" i="41"/>
  <c r="F1163" i="41"/>
  <c r="F1164" i="41"/>
  <c r="F1165" i="41"/>
  <c r="F1166" i="41"/>
  <c r="F1167" i="41"/>
  <c r="F1168" i="41"/>
  <c r="F1169" i="41"/>
  <c r="F1170" i="41"/>
  <c r="F1171" i="41"/>
  <c r="F1172" i="41"/>
  <c r="F1173" i="41"/>
  <c r="F1174" i="41"/>
  <c r="F1175" i="41"/>
  <c r="F1176" i="41"/>
  <c r="F1177" i="41"/>
  <c r="F1178" i="41"/>
  <c r="F1179" i="41"/>
  <c r="F1180" i="41"/>
  <c r="F1181" i="41"/>
  <c r="F1182" i="41"/>
  <c r="F1183" i="41"/>
  <c r="F1184" i="41"/>
  <c r="F1185" i="41"/>
  <c r="F1186" i="41"/>
  <c r="F1187" i="41"/>
  <c r="F1188" i="41"/>
  <c r="F1189" i="41"/>
  <c r="F1190" i="41"/>
  <c r="F1191" i="41"/>
  <c r="F1192" i="41"/>
  <c r="F1193" i="41"/>
  <c r="F1194" i="41"/>
  <c r="F1195" i="41"/>
  <c r="F1196" i="41"/>
  <c r="F1197" i="41"/>
  <c r="F1198" i="41"/>
  <c r="F1199" i="41"/>
  <c r="F1200" i="41"/>
  <c r="F1201" i="41"/>
  <c r="F1202" i="41"/>
  <c r="F1203" i="41"/>
  <c r="F1204" i="41"/>
  <c r="F1205" i="41"/>
  <c r="F1206" i="41"/>
  <c r="F1207" i="41"/>
  <c r="F1208" i="41"/>
  <c r="F1209" i="41"/>
  <c r="F1210" i="41"/>
  <c r="F1211" i="41"/>
  <c r="F1212" i="41"/>
  <c r="F1213" i="41"/>
  <c r="F1214" i="41"/>
  <c r="F1215" i="41"/>
  <c r="F1216" i="41"/>
  <c r="F1217" i="41"/>
  <c r="F1218" i="41"/>
  <c r="F1219" i="41"/>
  <c r="F1220" i="41"/>
  <c r="F1221" i="41"/>
  <c r="F1222" i="41"/>
  <c r="F1223" i="41"/>
  <c r="F1224" i="41"/>
  <c r="F1225" i="41"/>
  <c r="F1226" i="41"/>
  <c r="F1227" i="41"/>
  <c r="F1228" i="41"/>
  <c r="F1229" i="41"/>
  <c r="F1230" i="41"/>
  <c r="F1231" i="41"/>
  <c r="F1232" i="41"/>
  <c r="F1233" i="41"/>
  <c r="F1234" i="41"/>
  <c r="F1235" i="41"/>
  <c r="F1236" i="41"/>
  <c r="F1237" i="41"/>
  <c r="F1238" i="41"/>
  <c r="F1239" i="41"/>
  <c r="F1240" i="41"/>
  <c r="F1241" i="41"/>
  <c r="F1242" i="41"/>
  <c r="F1243" i="41"/>
  <c r="F1244" i="41"/>
  <c r="F1245" i="41"/>
  <c r="F1246" i="41"/>
  <c r="F1247" i="41"/>
  <c r="F1248" i="41"/>
  <c r="F1249" i="41"/>
  <c r="F1250" i="41"/>
  <c r="F1251" i="41"/>
  <c r="F1252" i="41"/>
  <c r="F1253" i="41"/>
  <c r="F1254" i="41"/>
  <c r="F1255" i="41"/>
  <c r="F1256" i="41"/>
  <c r="F1257" i="41"/>
  <c r="F1258" i="41"/>
  <c r="F1259" i="41"/>
  <c r="F1260" i="41"/>
  <c r="F1261" i="41"/>
  <c r="F1262" i="41"/>
  <c r="F1263" i="41"/>
  <c r="F1264" i="41"/>
  <c r="F1265" i="41"/>
  <c r="F1266" i="41"/>
  <c r="F1267" i="41"/>
  <c r="F1268" i="41"/>
  <c r="F1269" i="41"/>
  <c r="F1270" i="41"/>
  <c r="F1271" i="41"/>
  <c r="F1272" i="41"/>
  <c r="F1273" i="41"/>
  <c r="F1274" i="41"/>
  <c r="F1275" i="41"/>
  <c r="F1276" i="41"/>
  <c r="F1277" i="41"/>
  <c r="F1278" i="41"/>
  <c r="F1279" i="41"/>
  <c r="F1280" i="41"/>
  <c r="F1281" i="41"/>
  <c r="F1282" i="41"/>
  <c r="F1283" i="41"/>
  <c r="F1284" i="41"/>
  <c r="F1285" i="41"/>
  <c r="F1286" i="41"/>
  <c r="F1287" i="41"/>
  <c r="F1288" i="41"/>
  <c r="F1289" i="41"/>
  <c r="F1290" i="41"/>
  <c r="F1291" i="41"/>
  <c r="F1292" i="41"/>
  <c r="F1293" i="41"/>
  <c r="F1294" i="41"/>
  <c r="F1295" i="41"/>
  <c r="F1296" i="41"/>
  <c r="F1297" i="41"/>
  <c r="F1298" i="41"/>
  <c r="F1299" i="41"/>
  <c r="F1300" i="41"/>
  <c r="F1301" i="41"/>
  <c r="F1302" i="41"/>
  <c r="F1303" i="41"/>
  <c r="F1304" i="41"/>
  <c r="F1305" i="41"/>
  <c r="F1306" i="41"/>
  <c r="F1307" i="41"/>
  <c r="F1308" i="41"/>
  <c r="F1309" i="41"/>
  <c r="F1310" i="41"/>
  <c r="F1311" i="41"/>
  <c r="F1312" i="41"/>
  <c r="F1313" i="41"/>
  <c r="F1314" i="41"/>
  <c r="F1315" i="41"/>
  <c r="F1316" i="41"/>
  <c r="F1317" i="41"/>
  <c r="F1318" i="41"/>
  <c r="F1319" i="41"/>
  <c r="F1320" i="41"/>
  <c r="F1321" i="41"/>
  <c r="F1322" i="41"/>
  <c r="F1323" i="41"/>
  <c r="F1324" i="41"/>
  <c r="F1325" i="41"/>
  <c r="F1326" i="41"/>
  <c r="F1327" i="41"/>
  <c r="F1328" i="41"/>
  <c r="F1329" i="41"/>
  <c r="F1330" i="41"/>
  <c r="F1331" i="41"/>
  <c r="F1332" i="41"/>
  <c r="F1333" i="41"/>
  <c r="F1334" i="41"/>
  <c r="F1335" i="41"/>
  <c r="F1336" i="41"/>
  <c r="F1337" i="41"/>
  <c r="F1338" i="41"/>
  <c r="F1339" i="41"/>
  <c r="F1340" i="41"/>
  <c r="F1341" i="41"/>
  <c r="F1342" i="41"/>
  <c r="F1343" i="41"/>
  <c r="F1344" i="41"/>
  <c r="F1345" i="41"/>
  <c r="F1346" i="41"/>
  <c r="F1347" i="41"/>
  <c r="F1348" i="41"/>
  <c r="F1349" i="41"/>
  <c r="F1350" i="41"/>
  <c r="F1351" i="41"/>
  <c r="F1352" i="41"/>
  <c r="F1353" i="41"/>
  <c r="F1354" i="41"/>
  <c r="F1355" i="41"/>
  <c r="F1356" i="41"/>
  <c r="F1357" i="41"/>
  <c r="F1358" i="41"/>
  <c r="F1359" i="41"/>
  <c r="F1360" i="41"/>
  <c r="F1361" i="41"/>
  <c r="F1362" i="41"/>
  <c r="F1363" i="41"/>
  <c r="F1364" i="41"/>
  <c r="F1365" i="41"/>
  <c r="F1366" i="41"/>
  <c r="F1367" i="41"/>
  <c r="F1368" i="41"/>
  <c r="F1369" i="41"/>
  <c r="F1370" i="41"/>
  <c r="F1371" i="41"/>
  <c r="F1372" i="41"/>
  <c r="F1373" i="41"/>
  <c r="F1374" i="41"/>
  <c r="F1375" i="41"/>
  <c r="F1376" i="41"/>
  <c r="F1377" i="41"/>
  <c r="F1378" i="41"/>
  <c r="F1379" i="41"/>
  <c r="F1380" i="41"/>
  <c r="F1381" i="41"/>
  <c r="F1382" i="41"/>
  <c r="F1383" i="41"/>
  <c r="F1384" i="41"/>
  <c r="F1385" i="41"/>
  <c r="F1386" i="41"/>
  <c r="F1387" i="41"/>
  <c r="F1388" i="41"/>
  <c r="F1389" i="41"/>
  <c r="F1390" i="41"/>
  <c r="F1391" i="41"/>
  <c r="F1392" i="41"/>
  <c r="F1393" i="41"/>
  <c r="F1394" i="41"/>
  <c r="F1395" i="41"/>
  <c r="F1396" i="41"/>
  <c r="F1397" i="41"/>
  <c r="F1398" i="41"/>
  <c r="F1399" i="41"/>
  <c r="F1400" i="41"/>
  <c r="F1401" i="41"/>
  <c r="F1402" i="41"/>
  <c r="F1403" i="41"/>
  <c r="F1404" i="41"/>
  <c r="F1405" i="41"/>
  <c r="F1406" i="41"/>
  <c r="F1407" i="41"/>
  <c r="F1408" i="41"/>
  <c r="F1409" i="41"/>
  <c r="F1410" i="41"/>
  <c r="F1411" i="41"/>
  <c r="F1412" i="41"/>
  <c r="F1413" i="41"/>
  <c r="F1414" i="41"/>
  <c r="F1415" i="41"/>
  <c r="F1416" i="41"/>
  <c r="F1417" i="41"/>
  <c r="F1418" i="41"/>
  <c r="F1419" i="41"/>
  <c r="F1420" i="41"/>
  <c r="F1421" i="41"/>
  <c r="F1422" i="41"/>
  <c r="F1423" i="41"/>
  <c r="F1424" i="41"/>
  <c r="F1425" i="41"/>
  <c r="F1426" i="41"/>
  <c r="F1427" i="41"/>
  <c r="F1428" i="41"/>
  <c r="F1429" i="41"/>
  <c r="F1430" i="41"/>
  <c r="F1431" i="41"/>
  <c r="F1432" i="41"/>
  <c r="F1433" i="41"/>
  <c r="F1434" i="41"/>
  <c r="F1435" i="41"/>
  <c r="F1436" i="41"/>
  <c r="F1437" i="41"/>
  <c r="F1438" i="41"/>
  <c r="F1439" i="41"/>
  <c r="F1440" i="41"/>
  <c r="F1441" i="41"/>
  <c r="F1442" i="41"/>
  <c r="F1443" i="41"/>
  <c r="F1444" i="41"/>
  <c r="F1445" i="41"/>
  <c r="F1446" i="41"/>
  <c r="F1447" i="41"/>
  <c r="F1448" i="41"/>
  <c r="F1449" i="41"/>
  <c r="F1450" i="41"/>
  <c r="F1451" i="41"/>
  <c r="F1452" i="41"/>
  <c r="F1453" i="41"/>
  <c r="F1454" i="41"/>
  <c r="F1455" i="41"/>
  <c r="F1456" i="41"/>
  <c r="F1457" i="41"/>
  <c r="F1458" i="41"/>
  <c r="F1459" i="41"/>
  <c r="F1460" i="41"/>
  <c r="F1461" i="41"/>
  <c r="F1462" i="41"/>
  <c r="F1463" i="41"/>
  <c r="F1464" i="41"/>
  <c r="F1465" i="41"/>
  <c r="F1466" i="41"/>
  <c r="F1467" i="41"/>
  <c r="F1468" i="41"/>
  <c r="F1469" i="41"/>
  <c r="F1470" i="41"/>
  <c r="F1471" i="41"/>
  <c r="F1472" i="41"/>
  <c r="F1473" i="41"/>
  <c r="F1474" i="41"/>
  <c r="F1475" i="41"/>
  <c r="F1476" i="41"/>
  <c r="F1477" i="41"/>
  <c r="F1478" i="41"/>
  <c r="F1479" i="41"/>
  <c r="F1480" i="41"/>
  <c r="F1481" i="41"/>
  <c r="F1482" i="41"/>
  <c r="F1483" i="41"/>
  <c r="F1484" i="41"/>
  <c r="F1485" i="41"/>
  <c r="F1486" i="41"/>
  <c r="F1487" i="41"/>
  <c r="F1488" i="41"/>
  <c r="F1489" i="41"/>
  <c r="F1490" i="41"/>
  <c r="F1491" i="41"/>
  <c r="F1492" i="41"/>
  <c r="F1493" i="41"/>
  <c r="F1494" i="41"/>
  <c r="F1495" i="41"/>
  <c r="F1496" i="41"/>
  <c r="F1497" i="41"/>
  <c r="F1498" i="41"/>
  <c r="F1499" i="41"/>
  <c r="F1500" i="41"/>
  <c r="F1501" i="41"/>
  <c r="F1502" i="41"/>
  <c r="F1503" i="41"/>
  <c r="F1504" i="41"/>
  <c r="F1505" i="41"/>
  <c r="F1506" i="41"/>
  <c r="F1507" i="41"/>
  <c r="F1508" i="41"/>
  <c r="F1509" i="41"/>
  <c r="F1510" i="41"/>
  <c r="F1511" i="41"/>
  <c r="F1512" i="41"/>
  <c r="F1513" i="41"/>
  <c r="F1514" i="41"/>
  <c r="F1515" i="41"/>
  <c r="F1516" i="41"/>
  <c r="F1517" i="41"/>
  <c r="F1518" i="41"/>
  <c r="F1519" i="41"/>
  <c r="F1520" i="41"/>
  <c r="F1521" i="41"/>
  <c r="F1522" i="41"/>
  <c r="F1523" i="41"/>
  <c r="F1524" i="41"/>
  <c r="F1525" i="41"/>
  <c r="F1526" i="41"/>
  <c r="F1527" i="41"/>
  <c r="F1528" i="41"/>
  <c r="F1529" i="41"/>
  <c r="F1530" i="41"/>
  <c r="F1531" i="41"/>
  <c r="F1532" i="41"/>
  <c r="F1533" i="41"/>
  <c r="F1534" i="41"/>
  <c r="F1535" i="41"/>
  <c r="F1536" i="41"/>
  <c r="F1537" i="41"/>
  <c r="F1538" i="41"/>
  <c r="F1539" i="41"/>
  <c r="F1540" i="41"/>
  <c r="F1541" i="41"/>
  <c r="F1542" i="41"/>
  <c r="F1543" i="41"/>
  <c r="F1544" i="41"/>
  <c r="F1545" i="41"/>
  <c r="F1546" i="41"/>
  <c r="F1547" i="41"/>
  <c r="F1548" i="41"/>
  <c r="F1549" i="41"/>
  <c r="F1550" i="41"/>
  <c r="F1551" i="41"/>
  <c r="F1552" i="41"/>
  <c r="F1553" i="41"/>
  <c r="F1554" i="41"/>
  <c r="F1555" i="41"/>
  <c r="F1556" i="41"/>
  <c r="F1557" i="41"/>
  <c r="F1558" i="41"/>
  <c r="F1559" i="41"/>
  <c r="F1560" i="41"/>
  <c r="F1561" i="41"/>
  <c r="F1562" i="41"/>
  <c r="F1563" i="41"/>
  <c r="F1564" i="41"/>
  <c r="F1565" i="41"/>
  <c r="F1566" i="41"/>
  <c r="F1567" i="41"/>
  <c r="F1568" i="41"/>
  <c r="F1569" i="41"/>
  <c r="F1570" i="41"/>
  <c r="F1571" i="41"/>
  <c r="F1572" i="41"/>
  <c r="F1573" i="41"/>
  <c r="F1574" i="41"/>
  <c r="F1575" i="41"/>
  <c r="F1576" i="41"/>
  <c r="F1577" i="41"/>
  <c r="F1578" i="41"/>
  <c r="F1579" i="41"/>
  <c r="F1580" i="41"/>
  <c r="F1581" i="41"/>
  <c r="F1582" i="41"/>
  <c r="F1583" i="41"/>
  <c r="F1584" i="41"/>
  <c r="F1585" i="41"/>
  <c r="F1586" i="41"/>
  <c r="F1587" i="41"/>
  <c r="F1588" i="41"/>
  <c r="F1589" i="41"/>
  <c r="F1590" i="41"/>
  <c r="F1591" i="41"/>
  <c r="F1592" i="41"/>
  <c r="F1593" i="41"/>
  <c r="F1594" i="41"/>
  <c r="F1595" i="41"/>
  <c r="F1596" i="41"/>
  <c r="F1597" i="41"/>
  <c r="F1598" i="41"/>
  <c r="F1599" i="41"/>
  <c r="F1600" i="41"/>
  <c r="F1601" i="41"/>
  <c r="F1602" i="41"/>
  <c r="F1603" i="41"/>
  <c r="F1604" i="41"/>
  <c r="F1605" i="41"/>
  <c r="F1606" i="41"/>
  <c r="F1607" i="41"/>
  <c r="F1608" i="41"/>
  <c r="F1609" i="41"/>
  <c r="F1610" i="41"/>
  <c r="F1611" i="41"/>
  <c r="F1612" i="41"/>
  <c r="F1613" i="41"/>
  <c r="F1614" i="41"/>
  <c r="F1615" i="41"/>
  <c r="F1616" i="41"/>
  <c r="F1617" i="41"/>
  <c r="F1618" i="41"/>
  <c r="F1619" i="41"/>
  <c r="F1620" i="41"/>
  <c r="F1621" i="41"/>
  <c r="F1622" i="41"/>
  <c r="F1623" i="41"/>
  <c r="F1624" i="41"/>
  <c r="F1625" i="41"/>
  <c r="F1626" i="41"/>
  <c r="F1627" i="41"/>
  <c r="F1628" i="41"/>
  <c r="F1629" i="41"/>
  <c r="F1630" i="41"/>
  <c r="F1631" i="41"/>
  <c r="F1632" i="41"/>
  <c r="F1633" i="41"/>
  <c r="F1634" i="41"/>
  <c r="F1635" i="41"/>
  <c r="F1636" i="41"/>
  <c r="F1637" i="41"/>
  <c r="F1638" i="41"/>
  <c r="F1639" i="41"/>
  <c r="F1640" i="41"/>
  <c r="F1641" i="41"/>
  <c r="F1642" i="41"/>
  <c r="F1643" i="41"/>
  <c r="F1644" i="41"/>
  <c r="F1645" i="41"/>
  <c r="F1646" i="41"/>
  <c r="F1647" i="41"/>
  <c r="F1648" i="41"/>
  <c r="F1649" i="41"/>
  <c r="F1650" i="41"/>
  <c r="F1651" i="41"/>
  <c r="F1652" i="41"/>
  <c r="F1653" i="41"/>
  <c r="F1654" i="41"/>
  <c r="F1655" i="41"/>
  <c r="F1656" i="41"/>
  <c r="F1657" i="41"/>
  <c r="F1658" i="41"/>
  <c r="F1659" i="41"/>
  <c r="F1660" i="41"/>
  <c r="F1661" i="41"/>
  <c r="F1662" i="41"/>
  <c r="F1663" i="41"/>
  <c r="F1664" i="41"/>
  <c r="F1665" i="41"/>
  <c r="F1666" i="41"/>
  <c r="F1667" i="41"/>
  <c r="F1668" i="41"/>
  <c r="F1669" i="41"/>
  <c r="F1670" i="41"/>
  <c r="F1671" i="41"/>
  <c r="F1672" i="41"/>
  <c r="F1673" i="41"/>
  <c r="F1674" i="41"/>
  <c r="F1675" i="41"/>
  <c r="F1676" i="41"/>
  <c r="F1677" i="41"/>
  <c r="F1678" i="41"/>
  <c r="F1679" i="41"/>
  <c r="F1680" i="41"/>
  <c r="F1681" i="41"/>
  <c r="F1682" i="41"/>
  <c r="F1683" i="41"/>
  <c r="F1684" i="41"/>
  <c r="F1685" i="41"/>
  <c r="F1686" i="41"/>
  <c r="F1687" i="41"/>
  <c r="F1688" i="41"/>
  <c r="F1689" i="41"/>
  <c r="F1690" i="41"/>
  <c r="F1691" i="41"/>
  <c r="F1692" i="41"/>
  <c r="F1693" i="41"/>
  <c r="F1694" i="41"/>
  <c r="F1695" i="41"/>
  <c r="F1696" i="41"/>
  <c r="F1697" i="41"/>
  <c r="F1698" i="41"/>
  <c r="F1699" i="41"/>
  <c r="F1700" i="41"/>
  <c r="F1701" i="41"/>
  <c r="F1702" i="41"/>
  <c r="F1703" i="41"/>
  <c r="F1704" i="41"/>
  <c r="F1705" i="41"/>
  <c r="F1706" i="41"/>
  <c r="F1707" i="41"/>
  <c r="F1708" i="41"/>
  <c r="F1709" i="41"/>
  <c r="F1710" i="41"/>
  <c r="F1711" i="41"/>
  <c r="F1712" i="41"/>
  <c r="F1713" i="41"/>
  <c r="F1714" i="41"/>
  <c r="F1715" i="41"/>
  <c r="F1716" i="41"/>
  <c r="F1717" i="41"/>
  <c r="F1718" i="41"/>
  <c r="F1719" i="41"/>
  <c r="F1720" i="41"/>
  <c r="F1721" i="41"/>
  <c r="F1722" i="41"/>
  <c r="F1723" i="41"/>
  <c r="F1724" i="41"/>
  <c r="F1725" i="41"/>
  <c r="F1726" i="41"/>
  <c r="F1727" i="41"/>
  <c r="F1728" i="41"/>
  <c r="F1729" i="41"/>
  <c r="F1730" i="41"/>
  <c r="F1731" i="41"/>
  <c r="F1732" i="41"/>
  <c r="F1733" i="41"/>
  <c r="F1734" i="41"/>
  <c r="F1735" i="41"/>
  <c r="F1736" i="41"/>
  <c r="F1737" i="41"/>
  <c r="F1738" i="41"/>
  <c r="F1739" i="41"/>
  <c r="F1740" i="41"/>
  <c r="F1741" i="41"/>
  <c r="F1742" i="41"/>
  <c r="F1743" i="41"/>
  <c r="F1744" i="41"/>
  <c r="F1745" i="41"/>
  <c r="F1746" i="41"/>
  <c r="F1747" i="41"/>
  <c r="F1748" i="41"/>
  <c r="F1749" i="41"/>
  <c r="F1750" i="41"/>
  <c r="F1751" i="41"/>
  <c r="F1752" i="41"/>
  <c r="F1753" i="41"/>
  <c r="F1754" i="41"/>
  <c r="F1755" i="41"/>
  <c r="F1756" i="41"/>
  <c r="F1757" i="41"/>
  <c r="F1758" i="41"/>
  <c r="F1759" i="41"/>
  <c r="F1760" i="41"/>
  <c r="F1761" i="41"/>
  <c r="F1762" i="41"/>
  <c r="F1763" i="41"/>
  <c r="F1764" i="41"/>
  <c r="F1765" i="41"/>
  <c r="F1766" i="41"/>
  <c r="F1767" i="41"/>
  <c r="F1768" i="41"/>
  <c r="F1769" i="41"/>
  <c r="F1770" i="41"/>
  <c r="F1771" i="41"/>
  <c r="F1772" i="41"/>
  <c r="F1773" i="41"/>
  <c r="F1774" i="41"/>
  <c r="F1775" i="41"/>
  <c r="F1776" i="41"/>
  <c r="F1777" i="41"/>
  <c r="F1778" i="41"/>
  <c r="F1779" i="41"/>
  <c r="F1780" i="41"/>
  <c r="F1781" i="41"/>
  <c r="F1782" i="41"/>
  <c r="F1783" i="41"/>
  <c r="F1784" i="41"/>
  <c r="F1785" i="41"/>
  <c r="F1786" i="41"/>
  <c r="F1787" i="41"/>
  <c r="F1788" i="41"/>
  <c r="F1789" i="41"/>
  <c r="F1790" i="41"/>
  <c r="F1791" i="41"/>
  <c r="F1792" i="41"/>
  <c r="F1793" i="41"/>
  <c r="F1794" i="41"/>
  <c r="F1795" i="41"/>
  <c r="F1796" i="41"/>
  <c r="F1797" i="41"/>
  <c r="F1798" i="41"/>
  <c r="F1799" i="41"/>
  <c r="F1800" i="41"/>
  <c r="F1801" i="41"/>
  <c r="F1802" i="41"/>
  <c r="F1803" i="41"/>
  <c r="F1804" i="41"/>
  <c r="F1805" i="41"/>
  <c r="F1806" i="41"/>
  <c r="F1807" i="41"/>
  <c r="F1808" i="41"/>
  <c r="F1809" i="41"/>
  <c r="F1810" i="41"/>
  <c r="F1811" i="41"/>
  <c r="F1812" i="41"/>
  <c r="F1813" i="41"/>
  <c r="F1814" i="41"/>
  <c r="F1815" i="41"/>
  <c r="F1816" i="41"/>
  <c r="F1817" i="41"/>
  <c r="F1818" i="41"/>
  <c r="F1819" i="41"/>
  <c r="F1820" i="41"/>
  <c r="F1821" i="41"/>
  <c r="F1822" i="41"/>
  <c r="F1823" i="41"/>
  <c r="F1824" i="41"/>
  <c r="F1825" i="41"/>
  <c r="F1826" i="41"/>
  <c r="F1827" i="41"/>
  <c r="F1828" i="41"/>
  <c r="F1829" i="41"/>
  <c r="F1830" i="41"/>
  <c r="F1831" i="41"/>
  <c r="F1832" i="41"/>
  <c r="F1833" i="41"/>
  <c r="F1834" i="41"/>
  <c r="F1835" i="41"/>
  <c r="F1836" i="41"/>
  <c r="F1837" i="41"/>
  <c r="F1838" i="41"/>
  <c r="F1839" i="41"/>
  <c r="F1840" i="41"/>
  <c r="F1841" i="41"/>
  <c r="F1842" i="41"/>
  <c r="F1843" i="41"/>
  <c r="F1844" i="41"/>
  <c r="F1845" i="41"/>
  <c r="F1846" i="41"/>
  <c r="F1847" i="41"/>
  <c r="F1848" i="41"/>
  <c r="F1849" i="41"/>
  <c r="F1850" i="41"/>
  <c r="F1851" i="41"/>
  <c r="F1852" i="41"/>
  <c r="F1853" i="41"/>
  <c r="F1854" i="41"/>
  <c r="F1855" i="41"/>
  <c r="F1856" i="41"/>
  <c r="F1857" i="41"/>
  <c r="F1858" i="41"/>
  <c r="F1859" i="41"/>
  <c r="F1860" i="41"/>
  <c r="F1861" i="41"/>
  <c r="F1862" i="41"/>
  <c r="F1863" i="41"/>
  <c r="F1864" i="41"/>
  <c r="F1865" i="41"/>
  <c r="F1866" i="41"/>
  <c r="F1867" i="41"/>
  <c r="F1868" i="41"/>
  <c r="F1869" i="41"/>
  <c r="F1870" i="41"/>
  <c r="F1871" i="41"/>
  <c r="F1872" i="41"/>
  <c r="F1873" i="41"/>
  <c r="F1874" i="41"/>
  <c r="F1875" i="41"/>
  <c r="F1876" i="41"/>
  <c r="F1877" i="41"/>
  <c r="F1878" i="41"/>
  <c r="F1879" i="41"/>
  <c r="F1880" i="41"/>
  <c r="F1881" i="41"/>
  <c r="F1882" i="41"/>
  <c r="F1883" i="41"/>
  <c r="F1884" i="41"/>
  <c r="F1885" i="41"/>
  <c r="F1886" i="41"/>
  <c r="F1887" i="41"/>
  <c r="F1888" i="41"/>
  <c r="F1889" i="41"/>
  <c r="F1890" i="41"/>
  <c r="F1891" i="41"/>
  <c r="F1892" i="41"/>
  <c r="F1893" i="41"/>
  <c r="F1894" i="41"/>
  <c r="F1895" i="41"/>
  <c r="F1896" i="41"/>
  <c r="F1897" i="41"/>
  <c r="F1898" i="41"/>
  <c r="F1899" i="41"/>
  <c r="F1900" i="41"/>
  <c r="F1901" i="41"/>
  <c r="F1902" i="41"/>
  <c r="F1903" i="41"/>
  <c r="F1904" i="41"/>
  <c r="F1905" i="41"/>
  <c r="F1906" i="41"/>
  <c r="F1907" i="41"/>
  <c r="F1908" i="41"/>
  <c r="F1909" i="41"/>
  <c r="F1910" i="41"/>
  <c r="F1911" i="41"/>
  <c r="F1912" i="41"/>
  <c r="F1913" i="41"/>
  <c r="F1914" i="41"/>
  <c r="F1915" i="41"/>
  <c r="F1916" i="41"/>
  <c r="F1917" i="41"/>
  <c r="F1918" i="41"/>
  <c r="F1919" i="41"/>
  <c r="F1920" i="41"/>
  <c r="F1921" i="41"/>
  <c r="F1922" i="41"/>
  <c r="F1923" i="41"/>
  <c r="F1924" i="41"/>
  <c r="F1925" i="41"/>
  <c r="F1926" i="41"/>
  <c r="F1927" i="41"/>
  <c r="F1928" i="41"/>
  <c r="F1929" i="41"/>
  <c r="F1930" i="41"/>
  <c r="F1931" i="41"/>
  <c r="F1932" i="41"/>
  <c r="F1933" i="41"/>
  <c r="F1934" i="41"/>
  <c r="F1935" i="41"/>
  <c r="F1936" i="41"/>
  <c r="F1937" i="41"/>
  <c r="F1938" i="41"/>
  <c r="F1939" i="41"/>
  <c r="F1940" i="41"/>
  <c r="F1941" i="41"/>
  <c r="F1942" i="41"/>
  <c r="F1943" i="41"/>
  <c r="F1944" i="41"/>
  <c r="F1945" i="41"/>
  <c r="F1946" i="41"/>
  <c r="F1947" i="41"/>
  <c r="F1948" i="41"/>
  <c r="F1949" i="41"/>
  <c r="F1950" i="41"/>
  <c r="F1951" i="41"/>
  <c r="F1952" i="41"/>
  <c r="F1953" i="41"/>
  <c r="F1954" i="41"/>
  <c r="F1955" i="41"/>
  <c r="F1956" i="41"/>
  <c r="F1957" i="41"/>
  <c r="F1958" i="41"/>
  <c r="F1959" i="41"/>
  <c r="F1960" i="41"/>
  <c r="F1961" i="41"/>
  <c r="F1962" i="41"/>
  <c r="F1963" i="41"/>
  <c r="F1964" i="41"/>
  <c r="F1965" i="41"/>
  <c r="F1966" i="41"/>
  <c r="F1967" i="41"/>
  <c r="F1968" i="41"/>
  <c r="F1969" i="41"/>
  <c r="F1970" i="41"/>
  <c r="F1971" i="41"/>
  <c r="F1972" i="41"/>
  <c r="F1973" i="41"/>
  <c r="F1974" i="41"/>
  <c r="F1975" i="41"/>
  <c r="F1976" i="41"/>
  <c r="F1977" i="41"/>
  <c r="F1978" i="41"/>
  <c r="F1979" i="41"/>
  <c r="F1980" i="41"/>
  <c r="F1981" i="41"/>
  <c r="F1982" i="41"/>
  <c r="F1983" i="41"/>
  <c r="F1984" i="41"/>
  <c r="F1985" i="41"/>
  <c r="F1986" i="41"/>
  <c r="F1987" i="41"/>
  <c r="F1988" i="41"/>
  <c r="F1989" i="41"/>
  <c r="F1990" i="41"/>
  <c r="F1991" i="41"/>
  <c r="F1992" i="41"/>
  <c r="F1993" i="41"/>
  <c r="F1994" i="41"/>
  <c r="F1995" i="41"/>
  <c r="F1996" i="41"/>
  <c r="F1997" i="41"/>
  <c r="F1998" i="41"/>
  <c r="F1999" i="41"/>
  <c r="F2000" i="41"/>
  <c r="F2001" i="41"/>
  <c r="F2002" i="41"/>
  <c r="F2003" i="41"/>
  <c r="F2004" i="41"/>
  <c r="F2005" i="41"/>
  <c r="F2006" i="41"/>
  <c r="F2007" i="41"/>
  <c r="F2008" i="41"/>
  <c r="F2009" i="41"/>
  <c r="F2010" i="41"/>
  <c r="F2011" i="41"/>
  <c r="F2012" i="41"/>
  <c r="F2013" i="41"/>
  <c r="F2014" i="41"/>
  <c r="F2015" i="41"/>
  <c r="F2016" i="41"/>
  <c r="F2017" i="41"/>
  <c r="F2018" i="41"/>
  <c r="F2019" i="41"/>
  <c r="F2020" i="41"/>
  <c r="F2021" i="41"/>
  <c r="F2022" i="41"/>
  <c r="F2023" i="41"/>
  <c r="F2024" i="41"/>
  <c r="F2025" i="41"/>
  <c r="F2026" i="41"/>
  <c r="F2027" i="41"/>
  <c r="F2028" i="41"/>
  <c r="F2029" i="41"/>
  <c r="F2030" i="41"/>
  <c r="F2031" i="41"/>
  <c r="F2032" i="41"/>
  <c r="F2033" i="41"/>
  <c r="F2034" i="41"/>
  <c r="F2035" i="41"/>
  <c r="F2036" i="41"/>
  <c r="F2037" i="41"/>
  <c r="F2038" i="41"/>
  <c r="F2039" i="41"/>
  <c r="F2040" i="41"/>
  <c r="F2041" i="41"/>
  <c r="F2042" i="41"/>
  <c r="F2043" i="41"/>
  <c r="F2044" i="41"/>
  <c r="F2045" i="41"/>
  <c r="F2046" i="41"/>
  <c r="F2047" i="41"/>
  <c r="F2048" i="41"/>
  <c r="F2049" i="41"/>
  <c r="F2050" i="41"/>
  <c r="F2051" i="41"/>
  <c r="F2052" i="41"/>
  <c r="F2053" i="41"/>
  <c r="F2054" i="41"/>
  <c r="F2055" i="41"/>
  <c r="F2056" i="41"/>
  <c r="F2057" i="41"/>
  <c r="F2058" i="41"/>
  <c r="F2059" i="41"/>
  <c r="F2060" i="41"/>
  <c r="F2061" i="41"/>
  <c r="F2062" i="41"/>
  <c r="F2063" i="41"/>
  <c r="F2064" i="41"/>
  <c r="F2065" i="41"/>
  <c r="F2066" i="41"/>
  <c r="F2067" i="41"/>
  <c r="F2068" i="41"/>
  <c r="F2069" i="41"/>
  <c r="F2070" i="41"/>
  <c r="F2071" i="41"/>
  <c r="F2072" i="41"/>
  <c r="F2073" i="41"/>
  <c r="F2074" i="41"/>
  <c r="F2075" i="41"/>
  <c r="F2076" i="41"/>
  <c r="F2077" i="41"/>
  <c r="F2078" i="41"/>
  <c r="F2079" i="41"/>
  <c r="F2080" i="41"/>
  <c r="F2081" i="41"/>
  <c r="F2082" i="41"/>
  <c r="F2083" i="41"/>
  <c r="F2084" i="41"/>
  <c r="F2085" i="41"/>
  <c r="F2086" i="41"/>
  <c r="F2087" i="41"/>
  <c r="F2088" i="41"/>
  <c r="F2089" i="41"/>
  <c r="F2090" i="41"/>
  <c r="F2091" i="41"/>
  <c r="F2092" i="41"/>
  <c r="F2093" i="41"/>
  <c r="F2094" i="41"/>
  <c r="F2095" i="41"/>
  <c r="F2096" i="41"/>
  <c r="F2097" i="41"/>
  <c r="F2098" i="41"/>
  <c r="F2099" i="41"/>
  <c r="F2100" i="41"/>
  <c r="F2101" i="41"/>
  <c r="F2102" i="41"/>
  <c r="F2103" i="41"/>
  <c r="F2104" i="41"/>
  <c r="F5" i="41"/>
  <c r="M6" i="41" s="1"/>
  <c r="M1005" i="41"/>
  <c r="M1004" i="41"/>
  <c r="M1003" i="41"/>
  <c r="M1002" i="41"/>
  <c r="M1001" i="41"/>
  <c r="M1000" i="41"/>
  <c r="M999" i="41"/>
  <c r="M998" i="41"/>
  <c r="M997" i="41"/>
  <c r="M996" i="41"/>
  <c r="M995" i="41"/>
  <c r="M994" i="41"/>
  <c r="M993" i="41"/>
  <c r="M992" i="41"/>
  <c r="M991" i="41"/>
  <c r="M990" i="41"/>
  <c r="M989" i="41"/>
  <c r="M988" i="41"/>
  <c r="M987" i="41"/>
  <c r="M986" i="41"/>
  <c r="M985" i="41"/>
  <c r="M984" i="41"/>
  <c r="M983" i="41"/>
  <c r="M982" i="41"/>
  <c r="M981" i="41"/>
  <c r="M980" i="41"/>
  <c r="M979" i="41"/>
  <c r="M978" i="41"/>
  <c r="M977" i="41"/>
  <c r="M976" i="41"/>
  <c r="M975" i="41"/>
  <c r="M974" i="41"/>
  <c r="M973" i="41"/>
  <c r="M972" i="41"/>
  <c r="M971" i="41"/>
  <c r="M970" i="41"/>
  <c r="M969" i="41"/>
  <c r="M968" i="41"/>
  <c r="M967" i="41"/>
  <c r="M966" i="41"/>
  <c r="M965" i="41"/>
  <c r="M964" i="41"/>
  <c r="M963" i="41"/>
  <c r="M962" i="41"/>
  <c r="M961" i="41"/>
  <c r="M960" i="41"/>
  <c r="M959" i="41"/>
  <c r="M958" i="41"/>
  <c r="M957" i="41"/>
  <c r="M956" i="41"/>
  <c r="M955" i="41"/>
  <c r="M954" i="41"/>
  <c r="M953" i="41"/>
  <c r="M952" i="41"/>
  <c r="M951" i="41"/>
  <c r="M950" i="41"/>
  <c r="M949" i="41"/>
  <c r="M948" i="41"/>
  <c r="M947" i="41"/>
  <c r="M946" i="41"/>
  <c r="M945" i="41"/>
  <c r="M944" i="41"/>
  <c r="M943" i="41"/>
  <c r="M942" i="41"/>
  <c r="M941" i="41"/>
  <c r="M940" i="41"/>
  <c r="M939" i="41"/>
  <c r="M938" i="41"/>
  <c r="M937" i="41"/>
  <c r="M936" i="41"/>
  <c r="M935" i="41"/>
  <c r="M934" i="41"/>
  <c r="M933" i="41"/>
  <c r="M932" i="41"/>
  <c r="M931" i="41"/>
  <c r="M930" i="41"/>
  <c r="M929" i="41"/>
  <c r="M928" i="41"/>
  <c r="M927" i="41"/>
  <c r="M926" i="41"/>
  <c r="M925" i="41"/>
  <c r="M924" i="41"/>
  <c r="M923" i="41"/>
  <c r="M922" i="41"/>
  <c r="M921" i="41"/>
  <c r="M920" i="41"/>
  <c r="M919" i="41"/>
  <c r="M918" i="41"/>
  <c r="M917" i="41"/>
  <c r="M916" i="41"/>
  <c r="M915" i="41"/>
  <c r="M914" i="41"/>
  <c r="M913" i="41"/>
  <c r="M912" i="41"/>
  <c r="M911" i="41"/>
  <c r="M910" i="41"/>
  <c r="M909" i="41"/>
  <c r="M908" i="41"/>
  <c r="M907" i="41"/>
  <c r="M906" i="41"/>
  <c r="M905" i="41"/>
  <c r="M904" i="41"/>
  <c r="M903" i="41"/>
  <c r="M902" i="41"/>
  <c r="M901" i="41"/>
  <c r="M900" i="41"/>
  <c r="M899" i="41"/>
  <c r="M898" i="41"/>
  <c r="M897" i="41"/>
  <c r="M896" i="41"/>
  <c r="M895" i="41"/>
  <c r="M894" i="41"/>
  <c r="M893" i="41"/>
  <c r="M892" i="41"/>
  <c r="M891" i="41"/>
  <c r="M890" i="41"/>
  <c r="M889" i="41"/>
  <c r="M888" i="41"/>
  <c r="M887" i="41"/>
  <c r="M886" i="41"/>
  <c r="M885" i="41"/>
  <c r="M884" i="41"/>
  <c r="M883" i="41"/>
  <c r="M882" i="41"/>
  <c r="M881" i="41"/>
  <c r="M880" i="41"/>
  <c r="M879" i="41"/>
  <c r="M878" i="41"/>
  <c r="M877" i="41"/>
  <c r="M876" i="41"/>
  <c r="M875" i="41"/>
  <c r="M874" i="41"/>
  <c r="M873" i="41"/>
  <c r="M872" i="41"/>
  <c r="M871" i="41"/>
  <c r="M870" i="41"/>
  <c r="M869" i="41"/>
  <c r="M868" i="41"/>
  <c r="M867" i="41"/>
  <c r="M866" i="41"/>
  <c r="M865" i="41"/>
  <c r="M864" i="41"/>
  <c r="M863" i="41"/>
  <c r="M862" i="41"/>
  <c r="M861" i="41"/>
  <c r="M860" i="41"/>
  <c r="M859" i="41"/>
  <c r="M858" i="41"/>
  <c r="M857" i="41"/>
  <c r="M856" i="41"/>
  <c r="M855" i="41"/>
  <c r="M854" i="41"/>
  <c r="M853" i="41"/>
  <c r="M852" i="41"/>
  <c r="M851" i="41"/>
  <c r="M850" i="41"/>
  <c r="M849" i="41"/>
  <c r="M848" i="41"/>
  <c r="M847" i="41"/>
  <c r="M846" i="41"/>
  <c r="M845" i="41"/>
  <c r="M844" i="41"/>
  <c r="M843" i="41"/>
  <c r="M842" i="41"/>
  <c r="M841" i="41"/>
  <c r="M840" i="41"/>
  <c r="M839" i="41"/>
  <c r="M838" i="41"/>
  <c r="M837" i="41"/>
  <c r="M836" i="41"/>
  <c r="M835" i="41"/>
  <c r="M834" i="41"/>
  <c r="M833" i="41"/>
  <c r="M832" i="41"/>
  <c r="M831" i="41"/>
  <c r="M830" i="41"/>
  <c r="M829" i="41"/>
  <c r="M828" i="41"/>
  <c r="M827" i="41"/>
  <c r="M826" i="41"/>
  <c r="M825" i="41"/>
  <c r="M824" i="41"/>
  <c r="M823" i="41"/>
  <c r="M822" i="41"/>
  <c r="M821" i="41"/>
  <c r="M820" i="41"/>
  <c r="M819" i="41"/>
  <c r="M818" i="41"/>
  <c r="M817" i="41"/>
  <c r="M816" i="41"/>
  <c r="M815" i="41"/>
  <c r="M814" i="41"/>
  <c r="M813" i="41"/>
  <c r="M812" i="41"/>
  <c r="M811" i="41"/>
  <c r="M810" i="41"/>
  <c r="M809" i="41"/>
  <c r="M808" i="41"/>
  <c r="M807" i="41"/>
  <c r="M806" i="41"/>
  <c r="M805" i="41"/>
  <c r="M804" i="41"/>
  <c r="M803" i="41"/>
  <c r="M802" i="41"/>
  <c r="M801" i="41"/>
  <c r="M800" i="41"/>
  <c r="M799" i="41"/>
  <c r="M798" i="41"/>
  <c r="M797" i="41"/>
  <c r="M796" i="41"/>
  <c r="M795" i="41"/>
  <c r="M794" i="41"/>
  <c r="M793" i="41"/>
  <c r="M792" i="41"/>
  <c r="M791" i="41"/>
  <c r="M790" i="41"/>
  <c r="M789" i="41"/>
  <c r="M788" i="41"/>
  <c r="M787" i="41"/>
  <c r="M786" i="41"/>
  <c r="M785" i="41"/>
  <c r="M784" i="41"/>
  <c r="M783" i="41"/>
  <c r="M782" i="41"/>
  <c r="M781" i="41"/>
  <c r="M780" i="41"/>
  <c r="M779" i="41"/>
  <c r="M778" i="41"/>
  <c r="M777" i="41"/>
  <c r="M776" i="41"/>
  <c r="M775" i="41"/>
  <c r="M774" i="41"/>
  <c r="M773" i="41"/>
  <c r="M772" i="41"/>
  <c r="M771" i="41"/>
  <c r="M770" i="41"/>
  <c r="M769" i="41"/>
  <c r="M768" i="41"/>
  <c r="M767" i="41"/>
  <c r="M766" i="41"/>
  <c r="M765" i="41"/>
  <c r="M764" i="41"/>
  <c r="M763" i="41"/>
  <c r="M762" i="41"/>
  <c r="M761" i="41"/>
  <c r="M760" i="41"/>
  <c r="M759" i="41"/>
  <c r="M758" i="41"/>
  <c r="M757" i="41"/>
  <c r="M756" i="41"/>
  <c r="M755" i="41"/>
  <c r="M754" i="41"/>
  <c r="M753" i="41"/>
  <c r="M752" i="41"/>
  <c r="M751" i="41"/>
  <c r="M750" i="41"/>
  <c r="M749" i="41"/>
  <c r="M748" i="41"/>
  <c r="M747" i="41"/>
  <c r="M746" i="41"/>
  <c r="M745" i="41"/>
  <c r="M744" i="41"/>
  <c r="M743" i="41"/>
  <c r="M742" i="41"/>
  <c r="M741" i="41"/>
  <c r="M740" i="41"/>
  <c r="M739" i="41"/>
  <c r="M738" i="41"/>
  <c r="M737" i="41"/>
  <c r="M736" i="41"/>
  <c r="M735" i="41"/>
  <c r="M734" i="41"/>
  <c r="M733" i="41"/>
  <c r="M732" i="41"/>
  <c r="M731" i="41"/>
  <c r="M730" i="41"/>
  <c r="M729" i="41"/>
  <c r="M728" i="41"/>
  <c r="M727" i="41"/>
  <c r="M726" i="41"/>
  <c r="M725" i="41"/>
  <c r="M724" i="41"/>
  <c r="M723" i="41"/>
  <c r="M722" i="41"/>
  <c r="M721" i="41"/>
  <c r="M720" i="41"/>
  <c r="M719" i="41"/>
  <c r="M718" i="41"/>
  <c r="M717" i="41"/>
  <c r="M716" i="41"/>
  <c r="M715" i="41"/>
  <c r="M714" i="41"/>
  <c r="M713" i="41"/>
  <c r="M712" i="41"/>
  <c r="M711" i="41"/>
  <c r="M710" i="41"/>
  <c r="M709" i="41"/>
  <c r="M708" i="41"/>
  <c r="M707" i="41"/>
  <c r="M706" i="41"/>
  <c r="M705" i="41"/>
  <c r="M704" i="41"/>
  <c r="M703" i="41"/>
  <c r="M702" i="41"/>
  <c r="M701" i="41"/>
  <c r="M700" i="41"/>
  <c r="M699" i="41"/>
  <c r="M698" i="41"/>
  <c r="M697" i="41"/>
  <c r="M696" i="41"/>
  <c r="M695" i="41"/>
  <c r="M694" i="41"/>
  <c r="M693" i="41"/>
  <c r="M692" i="41"/>
  <c r="M691" i="41"/>
  <c r="M690" i="41"/>
  <c r="M689" i="41"/>
  <c r="M688" i="41"/>
  <c r="M687" i="41"/>
  <c r="M686" i="41"/>
  <c r="M685" i="41"/>
  <c r="M684" i="41"/>
  <c r="M683" i="41"/>
  <c r="M682" i="41"/>
  <c r="M681" i="41"/>
  <c r="M680" i="41"/>
  <c r="M679" i="41"/>
  <c r="M678" i="41"/>
  <c r="M677" i="41"/>
  <c r="M676" i="41"/>
  <c r="M675" i="41"/>
  <c r="M674" i="41"/>
  <c r="M673" i="41"/>
  <c r="M672" i="41"/>
  <c r="M671" i="41"/>
  <c r="M670" i="41"/>
  <c r="M669" i="41"/>
  <c r="M668" i="41"/>
  <c r="M667" i="41"/>
  <c r="M666" i="41"/>
  <c r="M665" i="41"/>
  <c r="M664" i="41"/>
  <c r="M663" i="41"/>
  <c r="M662" i="41"/>
  <c r="M661" i="41"/>
  <c r="M660" i="41"/>
  <c r="M659" i="41"/>
  <c r="M658" i="41"/>
  <c r="M657" i="41"/>
  <c r="M656" i="41"/>
  <c r="M655" i="41"/>
  <c r="M654" i="41"/>
  <c r="M653" i="41"/>
  <c r="M652" i="41"/>
  <c r="M651" i="41"/>
  <c r="M650" i="41"/>
  <c r="M649" i="41"/>
  <c r="M648" i="41"/>
  <c r="M647" i="41"/>
  <c r="M646" i="41"/>
  <c r="M645" i="41"/>
  <c r="M644" i="41"/>
  <c r="M643" i="41"/>
  <c r="M642" i="41"/>
  <c r="M641" i="41"/>
  <c r="M640" i="41"/>
  <c r="M639" i="41"/>
  <c r="M638" i="41"/>
  <c r="M637" i="41"/>
  <c r="M636" i="41"/>
  <c r="M635" i="41"/>
  <c r="M634" i="41"/>
  <c r="M633" i="41"/>
  <c r="M632" i="41"/>
  <c r="M631" i="41"/>
  <c r="M630" i="41"/>
  <c r="M629" i="41"/>
  <c r="M628" i="41"/>
  <c r="M627" i="41"/>
  <c r="M626" i="41"/>
  <c r="M625" i="41"/>
  <c r="M624" i="41"/>
  <c r="M623" i="41"/>
  <c r="M622" i="41"/>
  <c r="M621" i="41"/>
  <c r="M620" i="41"/>
  <c r="M619" i="41"/>
  <c r="M618" i="41"/>
  <c r="M617" i="41"/>
  <c r="M616" i="41"/>
  <c r="M615" i="41"/>
  <c r="M614" i="41"/>
  <c r="M613" i="41"/>
  <c r="M612" i="41"/>
  <c r="M611" i="41"/>
  <c r="M610" i="41"/>
  <c r="M609" i="41"/>
  <c r="M608" i="41"/>
  <c r="M607" i="41"/>
  <c r="M606" i="41"/>
  <c r="M605" i="41"/>
  <c r="M604" i="41"/>
  <c r="M603" i="41"/>
  <c r="M602" i="41"/>
  <c r="M601" i="41"/>
  <c r="M600" i="41"/>
  <c r="M599" i="41"/>
  <c r="M598" i="41"/>
  <c r="M597" i="41"/>
  <c r="M596" i="41"/>
  <c r="M595" i="41"/>
  <c r="M594" i="41"/>
  <c r="M593" i="41"/>
  <c r="M592" i="41"/>
  <c r="M591" i="41"/>
  <c r="M590" i="41"/>
  <c r="M589" i="41"/>
  <c r="M588" i="41"/>
  <c r="M587" i="41"/>
  <c r="M586" i="41"/>
  <c r="M585" i="41"/>
  <c r="M584" i="41"/>
  <c r="M583" i="41"/>
  <c r="M582" i="41"/>
  <c r="M581" i="41"/>
  <c r="M580" i="41"/>
  <c r="M579" i="41"/>
  <c r="M578" i="41"/>
  <c r="M577" i="41"/>
  <c r="M576" i="41"/>
  <c r="M575" i="41"/>
  <c r="M574" i="41"/>
  <c r="M573" i="41"/>
  <c r="M572" i="41"/>
  <c r="M571" i="41"/>
  <c r="M570" i="41"/>
  <c r="M569" i="41"/>
  <c r="M568" i="41"/>
  <c r="M567" i="41"/>
  <c r="M566" i="41"/>
  <c r="M565" i="41"/>
  <c r="M564" i="41"/>
  <c r="M563" i="41"/>
  <c r="M562" i="41"/>
  <c r="M561" i="41"/>
  <c r="M560" i="41"/>
  <c r="M559" i="41"/>
  <c r="M558" i="41"/>
  <c r="M557" i="41"/>
  <c r="M556" i="41"/>
  <c r="M555" i="41"/>
  <c r="M554" i="41"/>
  <c r="M553" i="41"/>
  <c r="M552" i="41"/>
  <c r="M551" i="41"/>
  <c r="M550" i="41"/>
  <c r="M549" i="41"/>
  <c r="M548" i="41"/>
  <c r="M547" i="41"/>
  <c r="M546" i="41"/>
  <c r="M545" i="41"/>
  <c r="M544" i="41"/>
  <c r="M543" i="41"/>
  <c r="M542" i="41"/>
  <c r="M541" i="41"/>
  <c r="M540" i="41"/>
  <c r="M539" i="41"/>
  <c r="M538" i="41"/>
  <c r="M537" i="41"/>
  <c r="M536" i="41"/>
  <c r="M535" i="41"/>
  <c r="M534" i="41"/>
  <c r="M533" i="41"/>
  <c r="M532" i="41"/>
  <c r="M531" i="41"/>
  <c r="M530" i="41"/>
  <c r="M529" i="41"/>
  <c r="M528" i="41"/>
  <c r="M527" i="41"/>
  <c r="M526" i="41"/>
  <c r="M525" i="41"/>
  <c r="M524" i="41"/>
  <c r="M523" i="41"/>
  <c r="M522" i="41"/>
  <c r="M521" i="41"/>
  <c r="M520" i="41"/>
  <c r="M519" i="41"/>
  <c r="M518" i="41"/>
  <c r="M517" i="41"/>
  <c r="M516" i="41"/>
  <c r="M515" i="41"/>
  <c r="M514" i="41"/>
  <c r="M513" i="41"/>
  <c r="M512" i="41"/>
  <c r="M511" i="41"/>
  <c r="M510" i="41"/>
  <c r="M509" i="41"/>
  <c r="M508" i="41"/>
  <c r="M507" i="41"/>
  <c r="M506" i="41"/>
  <c r="M505" i="41"/>
  <c r="M504" i="41"/>
  <c r="M503" i="41"/>
  <c r="M502" i="41"/>
  <c r="M501" i="41"/>
  <c r="M500" i="41"/>
  <c r="M499" i="41"/>
  <c r="M498" i="41"/>
  <c r="M497" i="41"/>
  <c r="M496" i="41"/>
  <c r="M495" i="41"/>
  <c r="M494" i="41"/>
  <c r="M493" i="41"/>
  <c r="M492" i="41"/>
  <c r="M491" i="41"/>
  <c r="M490" i="41"/>
  <c r="M489" i="41"/>
  <c r="M488" i="41"/>
  <c r="M487" i="41"/>
  <c r="M486" i="41"/>
  <c r="M485" i="41"/>
  <c r="M484" i="41"/>
  <c r="M483" i="41"/>
  <c r="M482" i="41"/>
  <c r="M481" i="41"/>
  <c r="M480" i="41"/>
  <c r="M479" i="41"/>
  <c r="M478" i="41"/>
  <c r="M477" i="41"/>
  <c r="M476" i="41"/>
  <c r="M475" i="41"/>
  <c r="M474" i="41"/>
  <c r="M473" i="41"/>
  <c r="M472" i="41"/>
  <c r="M471" i="41"/>
  <c r="M470" i="41"/>
  <c r="M469" i="41"/>
  <c r="M468" i="41"/>
  <c r="M467" i="41"/>
  <c r="M466" i="41"/>
  <c r="M465" i="41"/>
  <c r="M464" i="41"/>
  <c r="M463" i="41"/>
  <c r="M462" i="41"/>
  <c r="M461" i="41"/>
  <c r="M460" i="41"/>
  <c r="M459" i="41"/>
  <c r="M458" i="41"/>
  <c r="M457" i="41"/>
  <c r="M456" i="41"/>
  <c r="M455" i="41"/>
  <c r="M454" i="41"/>
  <c r="M453" i="41"/>
  <c r="M452" i="41"/>
  <c r="M451" i="41"/>
  <c r="M450" i="41"/>
  <c r="M449" i="41"/>
  <c r="M448" i="41"/>
  <c r="M447" i="41"/>
  <c r="M446" i="41"/>
  <c r="M445" i="41"/>
  <c r="M444" i="41"/>
  <c r="M443" i="41"/>
  <c r="M442" i="41"/>
  <c r="M441" i="41"/>
  <c r="M440" i="41"/>
  <c r="M439" i="41"/>
  <c r="M438" i="41"/>
  <c r="M437" i="41"/>
  <c r="M436" i="41"/>
  <c r="M435" i="41"/>
  <c r="M434" i="41"/>
  <c r="M433" i="41"/>
  <c r="M432" i="41"/>
  <c r="M431" i="41"/>
  <c r="M430" i="41"/>
  <c r="M429" i="41"/>
  <c r="M428" i="41"/>
  <c r="M427" i="41"/>
  <c r="M426" i="41"/>
  <c r="M425" i="41"/>
  <c r="M424" i="41"/>
  <c r="M423" i="41"/>
  <c r="M422" i="41"/>
  <c r="M421" i="41"/>
  <c r="M420" i="41"/>
  <c r="M419" i="41"/>
  <c r="M418" i="41"/>
  <c r="M417" i="41"/>
  <c r="M416" i="41"/>
  <c r="M415" i="41"/>
  <c r="M414" i="41"/>
  <c r="M413" i="41"/>
  <c r="M412" i="41"/>
  <c r="M411" i="41"/>
  <c r="M410" i="41"/>
  <c r="M409" i="41"/>
  <c r="M408" i="41"/>
  <c r="M407" i="41"/>
  <c r="M406" i="41"/>
  <c r="M405" i="41"/>
  <c r="M404" i="41"/>
  <c r="M403" i="41"/>
  <c r="M402" i="41"/>
  <c r="M401" i="41"/>
  <c r="M400" i="41"/>
  <c r="M399" i="41"/>
  <c r="M398" i="41"/>
  <c r="M397" i="41"/>
  <c r="M396" i="41"/>
  <c r="M395" i="41"/>
  <c r="M394" i="41"/>
  <c r="M393" i="41"/>
  <c r="M392" i="41"/>
  <c r="M391" i="41"/>
  <c r="M390" i="41"/>
  <c r="M389" i="41"/>
  <c r="M388" i="41"/>
  <c r="M387" i="41"/>
  <c r="M386" i="41"/>
  <c r="M385" i="41"/>
  <c r="M384" i="41"/>
  <c r="M383" i="41"/>
  <c r="M382" i="41"/>
  <c r="M381" i="41"/>
  <c r="M380" i="41"/>
  <c r="M379" i="41"/>
  <c r="M378" i="41"/>
  <c r="M377" i="41"/>
  <c r="M376" i="41"/>
  <c r="M375" i="41"/>
  <c r="M374" i="41"/>
  <c r="M373" i="41"/>
  <c r="M372" i="41"/>
  <c r="M371" i="41"/>
  <c r="M370" i="41"/>
  <c r="M369" i="41"/>
  <c r="M368" i="41"/>
  <c r="M367" i="41"/>
  <c r="M366" i="41"/>
  <c r="M365" i="41"/>
  <c r="M364" i="41"/>
  <c r="M363" i="41"/>
  <c r="M362" i="41"/>
  <c r="M361" i="41"/>
  <c r="M360" i="41"/>
  <c r="M359" i="41"/>
  <c r="M358" i="41"/>
  <c r="M357" i="41"/>
  <c r="M356" i="41"/>
  <c r="M355" i="41"/>
  <c r="M354" i="41"/>
  <c r="M353" i="41"/>
  <c r="M352" i="41"/>
  <c r="M351" i="41"/>
  <c r="M350" i="41"/>
  <c r="M349" i="41"/>
  <c r="M348" i="41"/>
  <c r="M347" i="41"/>
  <c r="M346" i="41"/>
  <c r="M345" i="41"/>
  <c r="M344" i="41"/>
  <c r="M343" i="41"/>
  <c r="M342" i="41"/>
  <c r="M341" i="41"/>
  <c r="M340" i="41"/>
  <c r="M339" i="41"/>
  <c r="M338" i="41"/>
  <c r="M337" i="41"/>
  <c r="M336" i="41"/>
  <c r="M335" i="41"/>
  <c r="M334" i="41"/>
  <c r="M333" i="41"/>
  <c r="M332" i="41"/>
  <c r="M331" i="41"/>
  <c r="M330" i="41"/>
  <c r="M329" i="41"/>
  <c r="M328" i="41"/>
  <c r="M327" i="41"/>
  <c r="M326" i="41"/>
  <c r="M325" i="41"/>
  <c r="M324" i="41"/>
  <c r="M323" i="41"/>
  <c r="M322" i="41"/>
  <c r="M321" i="41"/>
  <c r="M320" i="41"/>
  <c r="M319" i="41"/>
  <c r="M318" i="41"/>
  <c r="M317" i="41"/>
  <c r="M316" i="41"/>
  <c r="M315" i="41"/>
  <c r="M314" i="41"/>
  <c r="M313" i="41"/>
  <c r="M312" i="41"/>
  <c r="M311" i="41"/>
  <c r="M310" i="41"/>
  <c r="M309" i="41"/>
  <c r="M308" i="41"/>
  <c r="M307" i="41"/>
  <c r="M306" i="41"/>
  <c r="M305" i="41"/>
  <c r="M304" i="41"/>
  <c r="M303" i="41"/>
  <c r="M302" i="41"/>
  <c r="M301" i="41"/>
  <c r="M300" i="41"/>
  <c r="M299" i="41"/>
  <c r="M298" i="41"/>
  <c r="M297" i="41"/>
  <c r="M296" i="41"/>
  <c r="M295" i="41"/>
  <c r="M294" i="41"/>
  <c r="M293" i="41"/>
  <c r="M292" i="41"/>
  <c r="M291" i="41"/>
  <c r="M290" i="41"/>
  <c r="M289" i="41"/>
  <c r="M288" i="41"/>
  <c r="M287" i="41"/>
  <c r="M286" i="41"/>
  <c r="M285" i="41"/>
  <c r="M284" i="41"/>
  <c r="M283" i="41"/>
  <c r="M282" i="41"/>
  <c r="M281" i="41"/>
  <c r="M280" i="41"/>
  <c r="M279" i="41"/>
  <c r="M278" i="41"/>
  <c r="M277" i="41"/>
  <c r="M276" i="41"/>
  <c r="M275" i="41"/>
  <c r="M274" i="41"/>
  <c r="M273" i="41"/>
  <c r="M272" i="41"/>
  <c r="M271" i="41"/>
  <c r="M270" i="41"/>
  <c r="M269" i="41"/>
  <c r="M268" i="41"/>
  <c r="M267" i="41"/>
  <c r="M266" i="41"/>
  <c r="M265" i="41"/>
  <c r="M264" i="41"/>
  <c r="M263" i="41"/>
  <c r="M262" i="41"/>
  <c r="M261" i="41"/>
  <c r="M260" i="41"/>
  <c r="M259" i="41"/>
  <c r="M258" i="41"/>
  <c r="M257" i="41"/>
  <c r="M256" i="41"/>
  <c r="M255" i="41"/>
  <c r="M254" i="41"/>
  <c r="M253" i="41"/>
  <c r="M252" i="41"/>
  <c r="M251" i="41"/>
  <c r="M250" i="41"/>
  <c r="M249" i="41"/>
  <c r="M248" i="41"/>
  <c r="M247" i="41"/>
  <c r="M246" i="41"/>
  <c r="M245" i="41"/>
  <c r="M244" i="41"/>
  <c r="M243" i="41"/>
  <c r="M242" i="41"/>
  <c r="M241" i="41"/>
  <c r="M240" i="41"/>
  <c r="M239" i="41"/>
  <c r="M238" i="41"/>
  <c r="M237" i="41"/>
  <c r="M236" i="41"/>
  <c r="M235" i="41"/>
  <c r="M234" i="41"/>
  <c r="M233" i="41"/>
  <c r="M232" i="41"/>
  <c r="M231" i="41"/>
  <c r="M230" i="41"/>
  <c r="M229" i="41"/>
  <c r="M228" i="41"/>
  <c r="M227" i="41"/>
  <c r="M226" i="41"/>
  <c r="M225" i="41"/>
  <c r="M224" i="41"/>
  <c r="M223" i="41"/>
  <c r="M222" i="41"/>
  <c r="M221" i="41"/>
  <c r="M220" i="41"/>
  <c r="M219" i="41"/>
  <c r="M218" i="41"/>
  <c r="M217" i="41"/>
  <c r="M216" i="41"/>
  <c r="M215" i="41"/>
  <c r="M214" i="41"/>
  <c r="M213" i="41"/>
  <c r="M212" i="41"/>
  <c r="M211" i="41"/>
  <c r="M210" i="41"/>
  <c r="M209" i="41"/>
  <c r="M208" i="41"/>
  <c r="M207" i="41"/>
  <c r="M206" i="41"/>
  <c r="M205" i="41"/>
  <c r="M204" i="41"/>
  <c r="M203" i="41"/>
  <c r="M202" i="41"/>
  <c r="M201" i="41"/>
  <c r="M200" i="41"/>
  <c r="M199" i="41"/>
  <c r="M198" i="41"/>
  <c r="M197" i="41"/>
  <c r="M196" i="41"/>
  <c r="M195" i="41"/>
  <c r="M194" i="41"/>
  <c r="M193" i="41"/>
  <c r="M192" i="41"/>
  <c r="M191" i="41"/>
  <c r="M190" i="41"/>
  <c r="M189" i="41"/>
  <c r="M188" i="41"/>
  <c r="M187" i="41"/>
  <c r="M186" i="41"/>
  <c r="M185" i="41"/>
  <c r="M184" i="41"/>
  <c r="M183" i="41"/>
  <c r="M182" i="41"/>
  <c r="M181" i="41"/>
  <c r="M180" i="41"/>
  <c r="M179" i="41"/>
  <c r="M178" i="41"/>
  <c r="M177" i="41"/>
  <c r="M176" i="41"/>
  <c r="M175" i="41"/>
  <c r="M174" i="41"/>
  <c r="M173" i="41"/>
  <c r="M172" i="41"/>
  <c r="M171" i="41"/>
  <c r="M170" i="41"/>
  <c r="M169" i="41"/>
  <c r="M168" i="41"/>
  <c r="M167" i="41"/>
  <c r="M166" i="41"/>
  <c r="M165" i="41"/>
  <c r="M164" i="41"/>
  <c r="M163" i="41"/>
  <c r="M162" i="41"/>
  <c r="M161" i="41"/>
  <c r="M160" i="41"/>
  <c r="M159" i="41"/>
  <c r="M158" i="41"/>
  <c r="M157" i="41"/>
  <c r="M156" i="41"/>
  <c r="M155" i="41"/>
  <c r="M154" i="41"/>
  <c r="M153" i="41"/>
  <c r="M152" i="41"/>
  <c r="M151" i="41"/>
  <c r="M150" i="41"/>
  <c r="M149" i="41"/>
  <c r="M148" i="41"/>
  <c r="M147" i="41"/>
  <c r="M146" i="41"/>
  <c r="M145" i="41"/>
  <c r="M144" i="41"/>
  <c r="M143" i="41"/>
  <c r="M142" i="41"/>
  <c r="M141" i="41"/>
  <c r="M140" i="41"/>
  <c r="M139" i="41"/>
  <c r="M138" i="41"/>
  <c r="M137" i="41"/>
  <c r="M136" i="41"/>
  <c r="M135" i="41"/>
  <c r="M134" i="41"/>
  <c r="M133" i="41"/>
  <c r="M132" i="41"/>
  <c r="M131" i="41"/>
  <c r="M130" i="41"/>
  <c r="M129" i="41"/>
  <c r="M128" i="41"/>
  <c r="M127" i="41"/>
  <c r="M126" i="41"/>
  <c r="M125" i="41"/>
  <c r="M124" i="41"/>
  <c r="M123" i="41"/>
  <c r="M122" i="41"/>
  <c r="M121" i="41"/>
  <c r="M120" i="41"/>
  <c r="M119" i="41"/>
  <c r="M118" i="41"/>
  <c r="M117" i="41"/>
  <c r="M116" i="41"/>
  <c r="M115" i="41"/>
  <c r="M114" i="41"/>
  <c r="M113" i="41"/>
  <c r="M112" i="41"/>
  <c r="M111" i="41"/>
  <c r="M110" i="41"/>
  <c r="M109" i="41"/>
  <c r="M108" i="41"/>
  <c r="M107" i="41"/>
  <c r="M106" i="41"/>
  <c r="M105" i="41"/>
  <c r="M104" i="41"/>
  <c r="M103" i="41"/>
  <c r="M102" i="41"/>
  <c r="M101" i="41"/>
  <c r="M100" i="41"/>
  <c r="M99" i="41"/>
  <c r="M98" i="41"/>
  <c r="M97" i="41"/>
  <c r="M96" i="41"/>
  <c r="M95" i="41"/>
  <c r="M94" i="41"/>
  <c r="M93" i="41"/>
  <c r="M92" i="41"/>
  <c r="M91" i="41"/>
  <c r="M90" i="41"/>
  <c r="M89" i="41"/>
  <c r="M88" i="41"/>
  <c r="M87" i="41"/>
  <c r="M86" i="41"/>
  <c r="M85" i="41"/>
  <c r="M84" i="41"/>
  <c r="M83" i="41"/>
  <c r="M82" i="41"/>
  <c r="M81" i="41"/>
  <c r="M80" i="41"/>
  <c r="M79" i="41"/>
  <c r="M78" i="41"/>
  <c r="M77" i="41"/>
  <c r="M76" i="41"/>
  <c r="M75" i="41"/>
  <c r="M74" i="41"/>
  <c r="M73" i="41"/>
  <c r="M72" i="41"/>
  <c r="M71" i="41"/>
  <c r="M70" i="41"/>
  <c r="M69" i="41"/>
  <c r="M68" i="41"/>
  <c r="M67" i="41"/>
  <c r="M66" i="41"/>
  <c r="M65" i="41"/>
  <c r="M64" i="41"/>
  <c r="M63" i="41"/>
  <c r="M62" i="41"/>
  <c r="M61" i="41"/>
  <c r="M60" i="41"/>
  <c r="M59" i="41"/>
  <c r="M58" i="41"/>
  <c r="M57" i="41"/>
  <c r="M56" i="41"/>
  <c r="M55" i="41"/>
  <c r="M54" i="41"/>
  <c r="M53" i="41"/>
  <c r="M52" i="41"/>
  <c r="M51" i="41"/>
  <c r="M50" i="41"/>
  <c r="M49" i="41"/>
  <c r="M48" i="41"/>
  <c r="M47" i="41"/>
  <c r="M46" i="41"/>
  <c r="M45" i="41"/>
  <c r="M44" i="41"/>
  <c r="M43" i="41"/>
  <c r="M42" i="41"/>
  <c r="M41" i="41"/>
  <c r="M40" i="41"/>
  <c r="M39" i="41"/>
  <c r="M38" i="41"/>
  <c r="M37" i="41"/>
  <c r="M36" i="41"/>
  <c r="M35" i="41"/>
  <c r="M34" i="41"/>
  <c r="M33" i="41"/>
  <c r="M32" i="41"/>
  <c r="M31" i="41"/>
  <c r="M30" i="41"/>
  <c r="M29" i="41"/>
  <c r="M28" i="41"/>
  <c r="M27" i="41"/>
  <c r="M26" i="41"/>
  <c r="M25" i="41"/>
  <c r="M24" i="41"/>
  <c r="M23" i="41"/>
  <c r="M22" i="41"/>
  <c r="M21" i="41"/>
  <c r="M20" i="41"/>
  <c r="M18" i="41"/>
  <c r="M17" i="41"/>
  <c r="M16" i="41"/>
  <c r="M15" i="41"/>
  <c r="M14" i="41"/>
  <c r="M13" i="41"/>
  <c r="M12" i="41"/>
  <c r="M11" i="41"/>
  <c r="M10" i="41"/>
  <c r="M9" i="41"/>
  <c r="M8" i="41"/>
  <c r="C14" i="31"/>
  <c r="F18" i="31" s="1"/>
  <c r="I3" i="31"/>
  <c r="F12" i="31" s="1"/>
  <c r="F14" i="31" s="1"/>
  <c r="F2" i="31"/>
  <c r="F3" i="31" s="1"/>
  <c r="C8" i="31"/>
  <c r="H10" i="17"/>
  <c r="B21" i="27"/>
  <c r="B1" i="27"/>
  <c r="H51" i="27" l="1"/>
  <c r="H50" i="27"/>
  <c r="H24" i="27"/>
  <c r="H47" i="27"/>
  <c r="H30" i="27"/>
  <c r="H53" i="27"/>
  <c r="H22" i="27"/>
  <c r="H52" i="27"/>
  <c r="H43" i="27"/>
  <c r="H44" i="27"/>
  <c r="H42" i="27"/>
  <c r="H48" i="27"/>
  <c r="H39" i="27"/>
  <c r="H54" i="27"/>
  <c r="H45" i="27"/>
  <c r="H36" i="27"/>
  <c r="H35" i="27"/>
  <c r="H28" i="27"/>
  <c r="H34" i="27"/>
  <c r="H41" i="27"/>
  <c r="H40" i="27"/>
  <c r="H31" i="27"/>
  <c r="H46" i="27"/>
  <c r="H49" i="27"/>
  <c r="H37" i="27"/>
  <c r="H27" i="27"/>
  <c r="H26" i="27"/>
  <c r="H33" i="27"/>
  <c r="H32" i="27"/>
  <c r="H23" i="27"/>
  <c r="H38" i="27"/>
  <c r="H25" i="27"/>
  <c r="H29" i="27"/>
  <c r="G21" i="27"/>
  <c r="H21" i="27"/>
  <c r="F20" i="31"/>
  <c r="D21" i="27"/>
  <c r="B3" i="27"/>
  <c r="B6" i="27"/>
  <c r="B2" i="27"/>
  <c r="F4" i="31"/>
  <c r="L12" i="31"/>
  <c r="B11" i="27"/>
  <c r="B7" i="27"/>
  <c r="D22" i="27"/>
  <c r="D23" i="27"/>
  <c r="B4" i="27"/>
  <c r="I7" i="41"/>
  <c r="B9" i="27" l="1"/>
  <c r="I2" i="31"/>
  <c r="I12" i="31" s="1"/>
  <c r="I14" i="31" s="1"/>
  <c r="I18" i="31"/>
  <c r="I20" i="31" l="1"/>
  <c r="I23" i="27" l="1"/>
  <c r="I31" i="27"/>
  <c r="E52" i="27" l="1"/>
  <c r="E38" i="27"/>
  <c r="I37" i="27"/>
  <c r="I30" i="27" l="1"/>
  <c r="E53" i="27"/>
  <c r="E46" i="27"/>
  <c r="E41" i="27"/>
  <c r="E23" i="27"/>
  <c r="E48" i="27"/>
  <c r="E51" i="27"/>
  <c r="E37" i="27"/>
  <c r="E31" i="27"/>
  <c r="E22" i="27"/>
  <c r="E47" i="27"/>
  <c r="E30" i="27"/>
  <c r="I29" i="27"/>
  <c r="I35" i="27"/>
  <c r="I34" i="27"/>
  <c r="I32" i="27"/>
  <c r="I24" i="27"/>
  <c r="I36" i="27"/>
  <c r="I33" i="27"/>
  <c r="I38" i="27"/>
  <c r="I26" i="27" l="1"/>
  <c r="E27" i="27"/>
  <c r="E26" i="27"/>
  <c r="E40" i="27"/>
  <c r="E49" i="27"/>
  <c r="E39" i="27"/>
  <c r="I28" i="27"/>
  <c r="I39" i="27"/>
  <c r="I27" i="27"/>
  <c r="I22" i="27"/>
  <c r="I25" i="27"/>
  <c r="E50" i="27" l="1"/>
  <c r="E29" i="27"/>
  <c r="E32" i="27"/>
  <c r="E54" i="27"/>
  <c r="E33" i="27"/>
  <c r="E34" i="27"/>
  <c r="E36" i="27"/>
  <c r="E42" i="27"/>
  <c r="E45" i="27"/>
  <c r="E44" i="27"/>
  <c r="E35" i="27"/>
  <c r="E43" i="27"/>
  <c r="E28" i="27"/>
  <c r="E24" i="27"/>
  <c r="E25" i="27"/>
  <c r="I40" i="27"/>
  <c r="E21" i="27" l="1"/>
  <c r="I41" i="27"/>
  <c r="I42" i="27" l="1"/>
  <c r="I43" i="27" l="1"/>
  <c r="I44" i="27" l="1"/>
  <c r="I21" i="27" l="1"/>
  <c r="F32" i="27" l="1"/>
  <c r="J32" i="27" s="1"/>
  <c r="F44" i="27"/>
  <c r="J44" i="27" s="1"/>
  <c r="F34" i="27"/>
  <c r="J34" i="27" s="1"/>
  <c r="F36" i="27"/>
  <c r="J36" i="27" s="1"/>
  <c r="F48" i="27"/>
  <c r="F30" i="27"/>
  <c r="J30" i="27" s="1"/>
  <c r="F26" i="27"/>
  <c r="J26" i="27" s="1"/>
  <c r="F37" i="27"/>
  <c r="J37" i="27" s="1"/>
  <c r="F43" i="27"/>
  <c r="J43" i="27" s="1"/>
  <c r="F42" i="27"/>
  <c r="J42" i="27" s="1"/>
  <c r="F46" i="27"/>
  <c r="F45" i="27"/>
  <c r="F47" i="27"/>
  <c r="F50" i="27"/>
  <c r="F49" i="27"/>
  <c r="F52" i="27"/>
  <c r="F51" i="27"/>
  <c r="F54" i="27"/>
  <c r="F53" i="27"/>
  <c r="F41" i="27"/>
  <c r="J41" i="27" s="1"/>
  <c r="F39" i="27"/>
  <c r="J39" i="27" s="1"/>
  <c r="F40" i="27"/>
  <c r="J40" i="27" s="1"/>
  <c r="F38" i="27"/>
  <c r="J38" i="27" s="1"/>
  <c r="F35" i="27"/>
  <c r="J35" i="27" s="1"/>
  <c r="F33" i="27"/>
  <c r="J33" i="27" s="1"/>
  <c r="F31" i="27"/>
  <c r="J31" i="27" s="1"/>
  <c r="F28" i="27"/>
  <c r="J28" i="27" s="1"/>
  <c r="F29" i="27"/>
  <c r="J29" i="27" s="1"/>
  <c r="F27" i="27"/>
  <c r="J27" i="27" s="1"/>
  <c r="F24" i="27"/>
  <c r="J24" i="27" s="1"/>
  <c r="F25" i="27"/>
  <c r="J25" i="27" s="1"/>
  <c r="F22" i="27"/>
  <c r="J22" i="27" s="1"/>
  <c r="F23" i="27"/>
  <c r="J23" i="27" s="1"/>
  <c r="F21" i="27"/>
  <c r="J21" i="27" s="1"/>
  <c r="I45" i="27" l="1"/>
  <c r="J45" i="27" s="1"/>
  <c r="I47" i="27" l="1"/>
  <c r="J47" i="27" s="1"/>
  <c r="I46" i="27"/>
  <c r="J46" i="27" s="1"/>
  <c r="I52" i="27" l="1"/>
  <c r="J52" i="27" s="1"/>
  <c r="I53" i="27"/>
  <c r="I49" i="27"/>
  <c r="J49" i="27" s="1"/>
  <c r="I54" i="27"/>
  <c r="I50" i="27"/>
  <c r="J50" i="27" s="1"/>
  <c r="I51" i="27"/>
  <c r="J51" i="27" s="1"/>
  <c r="I48" i="27"/>
  <c r="J48" i="27" s="1"/>
  <c r="J53" i="27" l="1"/>
  <c r="J54" i="2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B4" authorId="0" shapeId="0" xr:uid="{00000000-0006-0000-0400-000001000000}">
      <text>
        <r>
          <rPr>
            <sz val="9"/>
            <color indexed="81"/>
            <rFont val="Tahoma"/>
            <family val="2"/>
          </rPr>
          <t>Digitar aquí el número del Proponente</t>
        </r>
      </text>
    </comment>
    <comment ref="C4" authorId="0" shapeId="0" xr:uid="{00000000-0006-0000-0400-000002000000}">
      <text>
        <r>
          <rPr>
            <sz val="9"/>
            <color indexed="81"/>
            <rFont val="Tahoma"/>
            <family val="2"/>
          </rPr>
          <t>Digitar aquí el número del contrato</t>
        </r>
      </text>
    </comment>
    <comment ref="D4" authorId="0" shapeId="0" xr:uid="{00000000-0006-0000-0400-000003000000}">
      <text>
        <r>
          <rPr>
            <sz val="9"/>
            <color indexed="81"/>
            <rFont val="Tahoma"/>
            <family val="2"/>
          </rPr>
          <t>Digitar el valor del contrato en pesos, una vez realizada la conversión, tal y como lo establece el Pliego</t>
        </r>
      </text>
    </comment>
    <comment ref="E4" authorId="0" shapeId="0" xr:uid="{00000000-0006-0000-0400-000004000000}">
      <text>
        <r>
          <rPr>
            <sz val="9"/>
            <color indexed="81"/>
            <rFont val="Tahoma"/>
            <family val="2"/>
          </rPr>
          <t>Digitar la fecha de terminación del Contrato</t>
        </r>
      </text>
    </comment>
    <comment ref="F4" authorId="0" shapeId="0" xr:uid="{00000000-0006-0000-0400-000005000000}">
      <text>
        <r>
          <rPr>
            <sz val="9"/>
            <color indexed="81"/>
            <rFont val="Tahoma"/>
            <family val="2"/>
          </rPr>
          <t>Por favor, en caso que deseen eliminar valores, no eliminar ningún valor de ésta columna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00000000-0006-0000-0500-000001000000}">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00000000-0006-0000-1100-000001000000}">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00000000-0006-0000-1100-000002000000}">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00000000-0006-0000-1100-000003000000}">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M17" authorId="0" shapeId="0" xr:uid="{00000000-0006-0000-1200-000001000000}">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F8" authorId="0" shapeId="0" xr:uid="{00000000-0006-0000-1500-000001000000}">
      <text>
        <r>
          <rPr>
            <b/>
            <sz val="9"/>
            <color indexed="81"/>
            <rFont val="Tahoma"/>
            <family val="2"/>
          </rPr>
          <t>Indicar número de contratos válidos.</t>
        </r>
      </text>
    </comment>
    <comment ref="C10" authorId="0" shapeId="0" xr:uid="{00000000-0006-0000-1500-000002000000}">
      <text>
        <r>
          <rPr>
            <b/>
            <sz val="9"/>
            <color indexed="81"/>
            <rFont val="Tahoma"/>
            <family val="2"/>
          </rPr>
          <t>Indicar manualmente el número de propuestas hábiles.</t>
        </r>
      </text>
    </comment>
    <comment ref="F10" authorId="0" shapeId="0" xr:uid="{00000000-0006-0000-1500-000003000000}">
      <text>
        <r>
          <rPr>
            <b/>
            <sz val="9"/>
            <color indexed="81"/>
            <rFont val="Tahoma"/>
            <family val="2"/>
          </rPr>
          <t>Indicar valor promedio de los plazos acreditados</t>
        </r>
        <r>
          <rPr>
            <sz val="9"/>
            <color indexed="81"/>
            <rFont val="Tahoma"/>
            <family val="2"/>
          </rPr>
          <t xml:space="preserve">
</t>
        </r>
      </text>
    </comment>
    <comment ref="I10" authorId="0" shapeId="0" xr:uid="{00000000-0006-0000-1500-000004000000}">
      <text>
        <r>
          <rPr>
            <b/>
            <sz val="9"/>
            <color indexed="81"/>
            <rFont val="Tahoma"/>
            <family val="2"/>
          </rPr>
          <t>Indicar valor de PFMT de los contratos acreditados</t>
        </r>
        <r>
          <rPr>
            <sz val="9"/>
            <color indexed="81"/>
            <rFont val="Tahoma"/>
            <family val="2"/>
          </rPr>
          <t xml:space="preserve">
</t>
        </r>
      </text>
    </comment>
    <comment ref="C12" authorId="0" shapeId="0" xr:uid="{00000000-0006-0000-1500-000005000000}">
      <text>
        <r>
          <rPr>
            <b/>
            <sz val="9"/>
            <color indexed="81"/>
            <rFont val="Tahoma"/>
            <family val="2"/>
          </rPr>
          <t>Indicar manualmente la suma de promedios de propuestas hábiles.</t>
        </r>
      </text>
    </comment>
  </commentList>
</comments>
</file>

<file path=xl/sharedStrings.xml><?xml version="1.0" encoding="utf-8"?>
<sst xmlns="http://schemas.openxmlformats.org/spreadsheetml/2006/main" count="25898" uniqueCount="3965">
  <si>
    <t>INSTITUTO NACIONAL DE VÍAS</t>
  </si>
  <si>
    <t>DIRECCIÓN GENERAL</t>
  </si>
  <si>
    <t>SECRETARIA GENERAL ADMINISTRATIVA - SUBDIRECCION ADMINISTRATIVA</t>
  </si>
  <si>
    <t>No.</t>
  </si>
  <si>
    <t>SECRETARIA GENERAL TECNICA - SUBDIRECCION RED NACIONAL DE CARRETERAS</t>
  </si>
  <si>
    <t>SECRETARIA GENERAL TECNICA - SUBDIRECCION RED TERCIARIA Y FERREA</t>
  </si>
  <si>
    <t>CUMPLE</t>
  </si>
  <si>
    <t>DIRECCION GENERAL - OFICINA DE PREVENCION Y ATENCION DE EMERGENCIAS</t>
  </si>
  <si>
    <t>SECRETARIA GENERAL TECNICA - SUBDIRECCION DE APOYO TECNICO</t>
  </si>
  <si>
    <t>SECRETARIA GENERAL TECNICA - SUBDIRECCION DE MEDIO AMBIENTE Y GESTION SOCIAL</t>
  </si>
  <si>
    <t>SECRETARIA GENERAL TECNICA - SUBDIRECCION MARITIMA Y FLUVIAL</t>
  </si>
  <si>
    <t>SECRETARIA GENERAL TECNICA - DIRECCIONES TERRITORIALES</t>
  </si>
  <si>
    <t>SECRETARIA GENERAL ADMINISTRATIVA - SUBDIRECCION FINANCIERA</t>
  </si>
  <si>
    <t>ID</t>
  </si>
  <si>
    <t>DEPENDENCIAS</t>
  </si>
  <si>
    <t>PROPONENTE</t>
  </si>
  <si>
    <t>Contrato o Resolución</t>
  </si>
  <si>
    <t>Integrante que aporta experiencia</t>
  </si>
  <si>
    <t>Objeto</t>
  </si>
  <si>
    <t>PERIODO</t>
  </si>
  <si>
    <t>SMLM</t>
  </si>
  <si>
    <t>OBSERVACIONES A LOS CONTRATOS</t>
  </si>
  <si>
    <t>PUNTAJE</t>
  </si>
  <si>
    <t>NO</t>
  </si>
  <si>
    <t>SI</t>
  </si>
  <si>
    <t>VALIDEZ</t>
  </si>
  <si>
    <t>MODULO</t>
  </si>
  <si>
    <t>CUADRO No. 1</t>
  </si>
  <si>
    <t>FECHA ACTUAL</t>
  </si>
  <si>
    <t>SALARIO ACTUAL</t>
  </si>
  <si>
    <t>CUMPLIMIENTO</t>
  </si>
  <si>
    <t>NO CUMPLE</t>
  </si>
  <si>
    <t>APOYONAL</t>
  </si>
  <si>
    <t>100% NACIONALES</t>
  </si>
  <si>
    <t>NACIONAL Y EXTRANJERO</t>
  </si>
  <si>
    <t>100% EXTRANJEROS</t>
  </si>
  <si>
    <t>NO PONDERABLE</t>
  </si>
  <si>
    <t>PROPUESTA No.</t>
  </si>
  <si>
    <t>CUENTA</t>
  </si>
  <si>
    <t>FECHA DE CIERRE DEL PROCESO</t>
  </si>
  <si>
    <t>PRESUPUESTO OFICIAL</t>
  </si>
  <si>
    <t>REQUISITOS PONDERABLES</t>
  </si>
  <si>
    <t>EXPGEN</t>
  </si>
  <si>
    <t>HÁBIL</t>
  </si>
  <si>
    <t>NO HÁBIL</t>
  </si>
  <si>
    <t>OBJETO</t>
  </si>
  <si>
    <t>RECIPROCIDAD Y APOYO A LA INDUSTRIA NACIONAL</t>
  </si>
  <si>
    <t>CASO</t>
  </si>
  <si>
    <t>CUADRO No. 2</t>
  </si>
  <si>
    <t>PROPONENTE:</t>
  </si>
  <si>
    <t>FECHA MÍNIMA PARA ACREDITACIÓN DE EXPERIENCIA ESPECÍFICA</t>
  </si>
  <si>
    <t>NÚMERO MÁXIMO DE CONTRATOS</t>
  </si>
  <si>
    <t>NÚMERO DE INTEGRANTES</t>
  </si>
  <si>
    <t>EVALUACIÓN DE LA EXPERIENCIA ESPECÍFICA</t>
  </si>
  <si>
    <t>No. De orden</t>
  </si>
  <si>
    <t>Entidad</t>
  </si>
  <si>
    <t>Formas de Ejecución</t>
  </si>
  <si>
    <t>Aceptación Experiencia General (SI/NO)</t>
  </si>
  <si>
    <t>Fecha de Terminacion
(DD-MM-AA)</t>
  </si>
  <si>
    <t>Contratante</t>
  </si>
  <si>
    <t>I,C,UT</t>
  </si>
  <si>
    <t>Participacion
(%)</t>
  </si>
  <si>
    <t>A1</t>
  </si>
  <si>
    <t>Fecha Cierre</t>
  </si>
  <si>
    <t>Fecha Mínima</t>
  </si>
  <si>
    <t>EVALUACIÓN CRITERIOS DE EXPERIENCIA ESPECÍFICA</t>
  </si>
  <si>
    <t>MÓDULO</t>
  </si>
  <si>
    <t>OBJETO DEL MÓDULO</t>
  </si>
  <si>
    <t>OBSERVACIONES GENERALES</t>
  </si>
  <si>
    <t>ESPECIALISTA EN AMBIENTAL</t>
  </si>
  <si>
    <t>Porcentaje de participación para este proceso(%)</t>
  </si>
  <si>
    <t>NUMERO</t>
  </si>
  <si>
    <t>CUADRO No. 3</t>
  </si>
  <si>
    <t>(SMMLV)</t>
  </si>
  <si>
    <t>Puntaje por Plazo</t>
  </si>
  <si>
    <t>COL pesos $</t>
  </si>
  <si>
    <t>SMMLV</t>
  </si>
  <si>
    <t>LISTADO DE PROPONENTES</t>
  </si>
  <si>
    <t>PROPUESTA</t>
  </si>
  <si>
    <t>PROPONENTES</t>
  </si>
  <si>
    <t>NOMBRE O RAZÓN SOCIAL</t>
  </si>
  <si>
    <t>CONFORMACIÓN DE LOS PROPONENTES</t>
  </si>
  <si>
    <t>INTEGRANTE</t>
  </si>
  <si>
    <t>PROMEDIO DE FACTURACIÓN PARA CONSORCIO O UNIÓN TEMPORAL</t>
  </si>
  <si>
    <t>NÚMERO DE INTEGRANTES DEL CONSORCIO O UNIÓN TEMPORAL</t>
  </si>
  <si>
    <t>TIPO DE ASOCIACIÓN</t>
  </si>
  <si>
    <t>PORCENTAJE DE PARTICIPACIÓN</t>
  </si>
  <si>
    <t>NÚMERO MÍNIMO DE CONTRATOS</t>
  </si>
  <si>
    <t>CONDICIÓN PARA EL CONSORCIO O UNIÓN TEMPORAL</t>
  </si>
  <si>
    <t>¿CORRESPONDE A UN CONSORCIO O UNIÓN TEMPORAL?</t>
  </si>
  <si>
    <t>NUMERO DE CONTRATOS ACREDITADOS VÁLIDOS</t>
  </si>
  <si>
    <t>Número de Contratos =</t>
  </si>
  <si>
    <t>MÓDULO EVALUADO</t>
  </si>
  <si>
    <t>No. DE PROPUESTA</t>
  </si>
  <si>
    <t>NÚMERO DE CONTRATOS ACREDITADOS VÁLIDOS</t>
  </si>
  <si>
    <t>(Puntos)</t>
  </si>
  <si>
    <t xml:space="preserve"> PONDERACIÓN APOYO A LA INDUSTRIA NACIONAL</t>
  </si>
  <si>
    <t>Propuesta No.</t>
  </si>
  <si>
    <t>PRESUPUESTO DEL MÓDULO</t>
  </si>
  <si>
    <t>PROFESIONALES REQUERIDOS</t>
  </si>
  <si>
    <t>TIPO D_K</t>
  </si>
  <si>
    <t>Estado</t>
  </si>
  <si>
    <t>CONSORCIO O UNION TEMPORAL CON APORTE DE TODOS LOS INTEGRANTES</t>
  </si>
  <si>
    <t>DIRECTOR DE INTERVENTORÍA</t>
  </si>
  <si>
    <t>COMO CONSTRUCTOR</t>
  </si>
  <si>
    <t>PENDIENTE</t>
  </si>
  <si>
    <t>CONSORCIO O UNION TEMPORAL CON APORTE DE INTEGRANTE LIDER</t>
  </si>
  <si>
    <t>INGENIERO RESIDENTE</t>
  </si>
  <si>
    <t>COMO CONSULTOR</t>
  </si>
  <si>
    <t>INTERESADO PERSONA NATURAL O JURIDICA</t>
  </si>
  <si>
    <t>ESPECIALISTA EN GEOTÉCNIA Y/O PAVIMENTOS</t>
  </si>
  <si>
    <t>COMO PROVEDOR</t>
  </si>
  <si>
    <t>ESPECIALISTA EN HIDROLOGÍA</t>
  </si>
  <si>
    <t xml:space="preserve">ESPECIALISTA EN VIAS </t>
  </si>
  <si>
    <t>INGENIERO AUXILIAR</t>
  </si>
  <si>
    <t>PROFESIONAL DE ASEGURAMIENTO O GESTIÓN DE LA CALIDAD</t>
  </si>
  <si>
    <t>AUDITOR INTERNO DE CALIDAD</t>
  </si>
  <si>
    <t>Cuenta</t>
  </si>
  <si>
    <t>PUNTAJES</t>
  </si>
  <si>
    <t>PUNTAJE TOTAL</t>
  </si>
  <si>
    <t>OBSERVACIONES</t>
  </si>
  <si>
    <t>APOYO A LA INDUSTRIA NACIONAL</t>
  </si>
  <si>
    <t>Valor del Módulo</t>
  </si>
  <si>
    <t>Plazo del Módulo</t>
  </si>
  <si>
    <t>No. del Proponente</t>
  </si>
  <si>
    <t>No. del Contrato</t>
  </si>
  <si>
    <t>No. Proponente</t>
  </si>
  <si>
    <t>No. Contrato</t>
  </si>
  <si>
    <t>TAMAÑOEMP</t>
  </si>
  <si>
    <t>PEQUEÑA EMPRESA</t>
  </si>
  <si>
    <t>MEDIANA EMPRESA</t>
  </si>
  <si>
    <t>MICRO EMPRESA</t>
  </si>
  <si>
    <t>Relación PO</t>
  </si>
  <si>
    <t>Propuestas Presentadas al Módulo</t>
  </si>
  <si>
    <t>(Hábil / No Hábil)</t>
  </si>
  <si>
    <t>Relación PFMT / PMFO</t>
  </si>
  <si>
    <t>CALIFICACIÓN DEFINITIVA</t>
  </si>
  <si>
    <t>% Solicitado</t>
  </si>
  <si>
    <t>Vprop</t>
  </si>
  <si>
    <t>Presupuesto en SMMLV</t>
  </si>
  <si>
    <t>PMFO del Módulo</t>
  </si>
  <si>
    <t>% Requerido de PMFO</t>
  </si>
  <si>
    <t>Número de Propuestas Hábiles</t>
  </si>
  <si>
    <t>Suma Promedios Propuestas Hábiles</t>
  </si>
  <si>
    <t>3 * Plazo Oficial</t>
  </si>
  <si>
    <t>Contratos Válidos del Proponente</t>
  </si>
  <si>
    <t>HABILIDAD POR PLAZOS</t>
  </si>
  <si>
    <t>Plazo promedio acreditado por el proponente</t>
  </si>
  <si>
    <t>¿Plazo acreditado es mayor a 3 veces el Plazo Oficial del Módulo?</t>
  </si>
  <si>
    <t>¿El proponente es Hábil?</t>
  </si>
  <si>
    <t>HABILIDAD POR PMFT</t>
  </si>
  <si>
    <t>PFMT promedio acreditado por el proponente</t>
  </si>
  <si>
    <t>¿La relación PFMT/PMFO es mayor a la Relación PO del Módulo?</t>
  </si>
  <si>
    <t>PONDERACIÓN POR PLAZOS</t>
  </si>
  <si>
    <t>PONDERACIÓN POR PMFT</t>
  </si>
  <si>
    <t>Valor Pph</t>
  </si>
  <si>
    <t>Puntaje Máx Plazo</t>
  </si>
  <si>
    <t>Puntaje Max PFM</t>
  </si>
  <si>
    <t>¿Plazo acreditado es igual, mayor o menor a pph?</t>
  </si>
  <si>
    <t>¿PFMT acreditado es igual, mayor o menor a % Requerido de PMFO?</t>
  </si>
  <si>
    <t>Puntaje por PFMT</t>
  </si>
  <si>
    <t>HABILIDAD</t>
  </si>
  <si>
    <t>RECHAZO</t>
  </si>
  <si>
    <t>CUADRO No. 9</t>
  </si>
  <si>
    <t>RESUMEN DE HABILIDAD Y PONDERACIÓN DEFINITIVA A LOS CRITERIOS DE EVALUACIÓN</t>
  </si>
  <si>
    <t>SECRETARIA GENERAL - SUBDIRECCIÓN ADMINISTRATIVA</t>
  </si>
  <si>
    <t>SECRETARIA GENERAL - SUBDIRECCIÓN FINANCIERA</t>
  </si>
  <si>
    <t>DIRECCIÓN OPERATIVA - DIRECCIONES TERRITORIALES</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</si>
  <si>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</si>
  <si>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</si>
  <si>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</si>
  <si>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</si>
  <si>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</si>
  <si>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</si>
  <si>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NACIONAL DE CARRETERAS</t>
  </si>
  <si>
    <t>DIRECCIÓN OPERATIVA - SUBDIRECCIÓN RED TERCIARIA Y FERREA</t>
  </si>
  <si>
    <t>DIRECCIÓN TÉCNICA</t>
  </si>
  <si>
    <t>DIRECCIÓN OPERATIVA</t>
  </si>
  <si>
    <t>DIRECCIÓN OPERATIVA - GRUPO TÚNEL DE LA LÍNEA</t>
  </si>
  <si>
    <t>CONCURSO DE MÉRITOS ABIERTO</t>
  </si>
  <si>
    <t>VERIFICACIÓN RUP</t>
  </si>
  <si>
    <t>¿EL CONTRATO SE ENCUENTRA INSCRITO EN EL RUP? (SI/NO)</t>
  </si>
  <si>
    <t>Cálculo de Valores de Contratos Ejecutados en el Extranjero</t>
  </si>
  <si>
    <t>Fecha de Terminación del Contrato</t>
  </si>
  <si>
    <t>Valor del Cto en SMMLV</t>
  </si>
  <si>
    <t>RESULTADO DE VALORES DE CONTRATOS EN EL EXTRANJERO, APLICANDO EL REDONDEO</t>
  </si>
  <si>
    <t>Cálculo de Valores de Contratos por Proponente</t>
  </si>
  <si>
    <t>Valor en SMMLV por Contrato</t>
  </si>
  <si>
    <t>Valor del Contrato en SMMLV del Año de Terminación del Contrato</t>
  </si>
  <si>
    <t>Valor del Contrato en Pesos</t>
  </si>
  <si>
    <t>NÚMERO DE CONSECUTIVO EN EL RUP</t>
  </si>
  <si>
    <t>Valor Total Ejecutado del Contrato Afectado por el % de Participación</t>
  </si>
  <si>
    <t>VERIFICAR</t>
  </si>
  <si>
    <t>Valor Total Ejecutado del Contrato que se encuentra Registrado en el RUP
(SMMLV)</t>
  </si>
  <si>
    <t>EXP.ESPEC.PROF</t>
  </si>
  <si>
    <t>3 AÑOS</t>
  </si>
  <si>
    <t>MAYOR A TRES AÑOS Y MENOR O IGUAL A CUATRO AÑOS</t>
  </si>
  <si>
    <t>MAYOR A CUATRO AÑOS</t>
  </si>
  <si>
    <t>COLOMBIA</t>
  </si>
  <si>
    <t>EXTRANJERO</t>
  </si>
  <si>
    <t>LUGAR DE EJECUCIÓN</t>
  </si>
  <si>
    <t>CONDICION 20%</t>
  </si>
  <si>
    <t>N/A</t>
  </si>
  <si>
    <t>CONDICIÓN AC</t>
  </si>
  <si>
    <t>CONDICIÓN 50% PO</t>
  </si>
  <si>
    <t>OBSERVACIONES DEL EVALUADOR A LOS CONTRATOS</t>
  </si>
  <si>
    <t>CAPACIDAD JURÍDICA</t>
  </si>
  <si>
    <t>CAPACIDAD FINANCIERA</t>
  </si>
  <si>
    <t>CAPACIDAD ORGANIZACIONAL</t>
  </si>
  <si>
    <t>NIT</t>
  </si>
  <si>
    <t>AÑO</t>
  </si>
  <si>
    <t>VALOR SMMLV</t>
  </si>
  <si>
    <t>TIPO DE VÍA</t>
  </si>
  <si>
    <t>PRIMARIA</t>
  </si>
  <si>
    <t>SECUNDARIA</t>
  </si>
  <si>
    <t>TERCIARIA</t>
  </si>
  <si>
    <t>URBANA</t>
  </si>
  <si>
    <t>NO APLICA</t>
  </si>
  <si>
    <t>PISTA DE AEROPUERTO</t>
  </si>
  <si>
    <t>RESUMEN DE LA PONDERACIÓN A LOS CRITERIOS DE EVALUACIÓN</t>
  </si>
  <si>
    <t>PUNTAJE POR ACREDITACIÓN DEL VALOR TOTAL EJECUTADO DE LOS CONTRATOS ACREDITADOS</t>
  </si>
  <si>
    <t>CUADRO No. 5</t>
  </si>
  <si>
    <t>CUADRO No. 6</t>
  </si>
  <si>
    <t>HABILIDAD POR PROPONENTE</t>
  </si>
  <si>
    <t>NÚMERO DE PROPUESTAS PRESENTADAS AL PROCESO</t>
  </si>
  <si>
    <t>¿EL CONTRATO SE ENCUENTRA DENTRO DE LAS CLASIFICACIONES UNSPSC ESTABLECIDAS EN EL PLIEGO? (SI/NO)</t>
  </si>
  <si>
    <t>VINCULACIÓN TRABAJADORES CON DISCAPACIDAD EN PLANTA DE PERSONAL</t>
  </si>
  <si>
    <t>CUADRO No. 7</t>
  </si>
  <si>
    <t>Calificación</t>
  </si>
  <si>
    <t>CENTÉSIMAS TRM</t>
  </si>
  <si>
    <t>*</t>
  </si>
  <si>
    <t>CUMPLIMIENTO TECNICO
APLICA CON EL MIN 40% DE EXPERIENCIA</t>
  </si>
  <si>
    <t xml:space="preserve">CUMPLIMIENTO JURIDICO
</t>
  </si>
  <si>
    <t>DISCAPACITADOS</t>
  </si>
  <si>
    <t>CALIFICACIÓN TECNICA</t>
  </si>
  <si>
    <t>EXPERIENCIA GENERAL</t>
  </si>
  <si>
    <t>SI APLICA</t>
  </si>
  <si>
    <t>HABILIDAD DEL PROPONENTE</t>
  </si>
  <si>
    <t>TIPOPAVIMENTO</t>
  </si>
  <si>
    <t>ASFALTICO</t>
  </si>
  <si>
    <t>HIDRAULICO</t>
  </si>
  <si>
    <t>ARTICULADO</t>
  </si>
  <si>
    <t>OTRO</t>
  </si>
  <si>
    <t>PORCE</t>
  </si>
  <si>
    <t>VINCULACIÓN TRABAJADORES CON DISCAPACIDAD EN PLANTA DE PERSONAL (PARA ASIGNAR PUNTUACION 10 PTOS)</t>
  </si>
  <si>
    <t>DETERMINACIÓN DEL PUNTAJE POR VALOR DE LA PROPUESTA</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</si>
  <si>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</si>
  <si>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</si>
  <si>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</si>
  <si>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</si>
  <si>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</si>
  <si>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</si>
  <si>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MEDIA ARITMÉTICA BAJA</t>
  </si>
  <si>
    <t>MÉTODO DE PONDERACIÓN =</t>
  </si>
  <si>
    <t>Parámetros para la ponderación de la propuesta económica</t>
  </si>
  <si>
    <t>Número de propuestas válidas</t>
  </si>
  <si>
    <t>Mínimo</t>
  </si>
  <si>
    <t>Media Aritmética = X</t>
  </si>
  <si>
    <t>Mediana= Me</t>
  </si>
  <si>
    <t>Presupuesto Oficial</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</si>
  <si>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</si>
  <si>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</si>
  <si>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</si>
  <si>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</si>
  <si>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</si>
  <si>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Estadistico usado para ponderar :</t>
  </si>
  <si>
    <t>CONSECUTIVO</t>
  </si>
  <si>
    <t>PROP. No.</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</si>
  <si>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</si>
  <si>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</si>
  <si>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</si>
  <si>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</si>
  <si>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</si>
  <si>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3. Media Aritmética Alta</t>
  </si>
  <si>
    <t>MEDIANA CON VALOR ABSOLUTO</t>
  </si>
  <si>
    <t>MEDIA GEOMÉTRICA</t>
  </si>
  <si>
    <t>MEDIA ARITMÉTICA ALTA</t>
  </si>
  <si>
    <t>PONDERACIÓN POR EXPERIENCIA</t>
  </si>
  <si>
    <t>(SI/NO)</t>
  </si>
  <si>
    <t>(CUMPLE/NO CUMPLE)</t>
  </si>
  <si>
    <t>Máximo</t>
  </si>
  <si>
    <t xml:space="preserve"> PONDERACIÓN POR EQUIPO DE TRABAJO</t>
  </si>
  <si>
    <t>EQUIPO DE TRABAJO</t>
  </si>
  <si>
    <t xml:space="preserve">EQUIPO DE TRABAJO </t>
  </si>
  <si>
    <t>¿EL INTEGRANTE CUMPLE CON ACREDITAR MIN EL 5% DE LA EXPERIENCIA? DE ACUERDO A LA SOLICITUD DEL PLIEGO</t>
  </si>
  <si>
    <t>MINIMA EXPERIENCIA (5%)</t>
  </si>
  <si>
    <t>¿UNO SOLO DE LOS INTEGRANTES CUMPLE CON ACREDITAR EL 50% DE LA EXPERIENCIA?</t>
  </si>
  <si>
    <t>VALOR REQUERIDO DE PO</t>
  </si>
  <si>
    <t>0-10</t>
  </si>
  <si>
    <t>0-20</t>
  </si>
  <si>
    <t>TRM PUBLICADA EL DÍA SIGUIENTE DEL CIERRE DEL PROCESO</t>
  </si>
  <si>
    <t>PORCENTAJE INTEG</t>
  </si>
  <si>
    <t>RAZON DE NO CUMPLIMIENTO</t>
  </si>
  <si>
    <t>Fecha de Inicio
(DD-MM-AA)</t>
  </si>
  <si>
    <t>PRESUPUESTOOFICIAL DEL MÓDULO</t>
  </si>
  <si>
    <t>MINIMO=</t>
  </si>
  <si>
    <t>MAXIMO=</t>
  </si>
  <si>
    <t>MEDIA=</t>
  </si>
  <si>
    <t>MEDIANA=</t>
  </si>
  <si>
    <t>GEOMETRICA=</t>
  </si>
  <si>
    <t>MEDIA ALTA=</t>
  </si>
  <si>
    <t>MEDIA BAJA=</t>
  </si>
  <si>
    <t>PUNTAJE FINAL CORREGIDO</t>
  </si>
  <si>
    <t>PUNTAJE INICIAL OBTENIDO</t>
  </si>
  <si>
    <t>VTF Acreditado</t>
  </si>
  <si>
    <t>PONDERACION POR VTF</t>
  </si>
  <si>
    <t>VTF TOTAL APORTADO</t>
  </si>
  <si>
    <t>VTF APORTADO POR EL PROPONENTE</t>
  </si>
  <si>
    <t>VTF</t>
  </si>
  <si>
    <t>RELACIÓN DEL VTF APORTADO POR EL PROPONENTE</t>
  </si>
  <si>
    <t>CUMPLIMIENTO DE LA EXPERIENCIA MINIMA|
VTF&gt;=100%*PO.</t>
  </si>
  <si>
    <t>FECHA TRM =</t>
  </si>
  <si>
    <t>FORMATO No.8</t>
  </si>
  <si>
    <t>FORMATO No.9</t>
  </si>
  <si>
    <t>CUMPLE/NO CUMPLE</t>
  </si>
  <si>
    <t>SE REQUIRIO Y SUBSANO</t>
  </si>
  <si>
    <t>SE REQUIRIO Y NO SUBSANO</t>
  </si>
  <si>
    <t>PROMEDIO=</t>
  </si>
  <si>
    <t>SUBSANACION</t>
  </si>
  <si>
    <t>Puntaje por Experiencia</t>
  </si>
  <si>
    <t>CONCRETO HIDRAULICO</t>
  </si>
  <si>
    <t>METALICA</t>
  </si>
  <si>
    <t>MIXTA(CONCRETO Y METALICA)</t>
  </si>
  <si>
    <t>ESTRUCTURA</t>
  </si>
  <si>
    <r>
      <t>Media artimética Alta (X</t>
    </r>
    <r>
      <rPr>
        <b/>
        <vertAlign val="subscript"/>
        <sz val="10"/>
        <rFont val="Arial"/>
        <family val="2"/>
      </rPr>
      <t>A</t>
    </r>
    <r>
      <rPr>
        <b/>
        <sz val="10"/>
        <rFont val="Arial"/>
        <family val="2"/>
      </rPr>
      <t>)</t>
    </r>
  </si>
  <si>
    <t>EQUIPO DE TRABAJO
FORMATO 8</t>
  </si>
  <si>
    <t>CUENTA CON ANOTACION VIGENTE</t>
  </si>
  <si>
    <t>REGISTRO NACIONAL DE OBRAS CIVILES INCONCLUSAS</t>
  </si>
  <si>
    <t>ANOTACION EN  RNOCI
SI=MENOS 1 PUNTO
NO=0 PUNTOS</t>
  </si>
  <si>
    <t>PUNTOS NEGATIVOS</t>
  </si>
  <si>
    <t>0 ó -1</t>
  </si>
  <si>
    <t>CUMQUIPO</t>
  </si>
  <si>
    <t>NO CUMPLE-1</t>
  </si>
  <si>
    <t>NO CUMPLE-2</t>
  </si>
  <si>
    <t>ALLEGA RUP CON LA PROPUESTA
(SI / NO)</t>
  </si>
  <si>
    <t>MEDIANA</t>
  </si>
  <si>
    <t>MEDIA GEOMETRICA</t>
  </si>
  <si>
    <t>¿CUMPLE TODOS LOS REQUISITOS PARA PONDERAR?</t>
  </si>
  <si>
    <t>HABILIDAD PARA SEGUIR EN EL PROCESO</t>
  </si>
  <si>
    <t>HABILIDAD PARA PONDERAR EXPERIENCIA</t>
  </si>
  <si>
    <t>No. DEL INTEGRANTE</t>
  </si>
  <si>
    <t>SUBDIRECCION DE PROCESOS DE SELECCIÓN CONTRACTUALES</t>
  </si>
  <si>
    <t>MULTAS Y/O SANCIONES EN EL AÑO INMEDIATAMENTE ANTERIOR AL CIERRE DE ESTE PROCESO</t>
  </si>
  <si>
    <t>Consecutivo</t>
  </si>
  <si>
    <t>EL PROPONENTE TIENE MULTAS Y/O SANCIONES EN EL AÑO ANTERIOR AL CIERRE</t>
  </si>
  <si>
    <t>EVALUACION ECONOMICA</t>
  </si>
  <si>
    <t>DESCUENTO POR MULTAS Y/O SANCIONES</t>
  </si>
  <si>
    <t>SUBDIRECCION DE SOSTENIBILIDAD</t>
  </si>
  <si>
    <t>DIRECCION TECNICA Y DE ESTRUCTURACION</t>
  </si>
  <si>
    <t xml:space="preserve">DIRECCION DE EJECUCION Y OPERACIÓN </t>
  </si>
  <si>
    <t>DIRECCION JURIDICA</t>
  </si>
  <si>
    <t xml:space="preserve">SUBDIRECCION DE ESTRUCTURACION DE PROYECTOS </t>
  </si>
  <si>
    <t>SUBDIRECCION  DE REGLAMENTACION TECNICA  E INNOVACION</t>
  </si>
  <si>
    <t>SUBDIRECCION DE GESTION CONTRACTUAL Y PROCESOS ADMINISTRATIVOS</t>
  </si>
  <si>
    <t>SUBDIRECCION DE DEFENSA JURIDICA</t>
  </si>
  <si>
    <t>SUBDIRECCION DE GESTION DEL RIESGO</t>
  </si>
  <si>
    <t>FACTOR DE SOSTENIBILIDAD</t>
  </si>
  <si>
    <t>CUMPLE?
SI / NO</t>
  </si>
  <si>
    <t>¿LOS CONTRATOS ACREDITADOS CUMPLEN CON LA TOTALIDAD DE LAS CONDICIONES ESTABLECIDAS EN EL PLIEGO PARA LA VALIDEZ DE LA EXPERIENCIA ESPECIFICA?</t>
  </si>
  <si>
    <t>CONDICION DE MIPYME O EMPRENDIMIENTO Y MUJERES DE EMPRESA</t>
  </si>
  <si>
    <t>CUMPLIMIENTO PARA MIPYME</t>
  </si>
  <si>
    <t>MIPYME</t>
  </si>
  <si>
    <t>0-0,25</t>
  </si>
  <si>
    <t>LOTE A EJECUTAR</t>
  </si>
  <si>
    <t>EMPRENDIMIENTOS Y EMPRESAS DE MUJERES</t>
  </si>
  <si>
    <t>MENOS 2 PUNTOS DEL TOTAL</t>
  </si>
  <si>
    <t>DESCUENTO DE PUNTOS POR MULTAS Y/O SANCIONES</t>
  </si>
  <si>
    <t>CRITERIOS DE EXPERIENCIA GENERAL</t>
  </si>
  <si>
    <t>0 - 1</t>
  </si>
  <si>
    <t>EL INTEGRANTE ES MIPYME O EMPRENDIMIENTO O AMBOS?</t>
  </si>
  <si>
    <t>¿ ADJUDICATARIO ?</t>
  </si>
  <si>
    <t>FSOSTENIBILIDAD</t>
  </si>
  <si>
    <t>CUMPLIMIENTO PARA EMPRENDIMIENTOS Y EMPRENDIMIENTO</t>
  </si>
  <si>
    <t>SINOP</t>
  </si>
  <si>
    <t>CUADRO No. 4</t>
  </si>
  <si>
    <t>CUADRO No. 8</t>
  </si>
  <si>
    <t>CUADRO No. 10</t>
  </si>
  <si>
    <t>CUADRO No. 11</t>
  </si>
  <si>
    <t>CUADRO No. 12</t>
  </si>
  <si>
    <t>CUADRO No. 14</t>
  </si>
  <si>
    <t>LOTE No.1</t>
  </si>
  <si>
    <t>CUADRO No.13</t>
  </si>
  <si>
    <t>SI-AD</t>
  </si>
  <si>
    <t>“INTERVENTORIA TECNICA, LEGAL, ADMINISTRATIVA, FINANCIERA Y AMBIENTAL, PARA EL MEJORAMIENTO, MANTENIMIENTO DE LA VÍA SAMANIEGO – LA LLANADA EN EL DEPARTAMENTO DE NARIÑO EN EL MARCO DEL PROGRAMA COLOMBIA AVANZA”</t>
  </si>
  <si>
    <t>CMA-DEO-SVR-056-2024.</t>
  </si>
  <si>
    <t>LOTE No.UNICO</t>
  </si>
  <si>
    <t>FORMATO No.12</t>
  </si>
  <si>
    <t>SERVICIOS DE INGENIERÍA Y ARQUITECTURA CONSTRUCCIONES INGEVAL SAS</t>
  </si>
  <si>
    <t>CONSTRUCTORES DEL DESARROLLO TERRITORIAL CONSTRUDET Y COMPAÑÍA LTDA</t>
  </si>
  <si>
    <t>CONSORCIO INTERVIAL SAMANIEGO</t>
  </si>
  <si>
    <t>ALDEIC SAS BIC</t>
  </si>
  <si>
    <t>CONSORCIO CAP-OPH</t>
  </si>
  <si>
    <t>D&amp;B INGENIEROS CIVILES SAS</t>
  </si>
  <si>
    <t>CONSORCIO CEC NARIÑO</t>
  </si>
  <si>
    <t>ELSA TORRES ARENALES</t>
  </si>
  <si>
    <t>CONSORCIO METRO CINCO</t>
  </si>
  <si>
    <t>CONSORCIO SGO NARIÑO</t>
  </si>
  <si>
    <t>INGENIERIA Y CONSULTORIA INGECON SAS</t>
  </si>
  <si>
    <t>INGENIEROS CONSTRUCTORES Y ASESORES S.A.S.</t>
  </si>
  <si>
    <t>CONSORCIO INTER JOA 056</t>
  </si>
  <si>
    <t>CONSORCIO INTERVIAS NACIONALES 23</t>
  </si>
  <si>
    <t>MIGUEL MORALES INGENIERIA SAS</t>
  </si>
  <si>
    <t>ALPHA INGENIERIA INTEGRAL SAS</t>
  </si>
  <si>
    <t>CONSORCIO INPROBRAIN</t>
  </si>
  <si>
    <t>CONSORCIO NARIÑO GM</t>
  </si>
  <si>
    <t>CONSORCIO NISA 2024</t>
  </si>
  <si>
    <t>CONSORCIO AIA SAMANIEGO</t>
  </si>
  <si>
    <t>UNIÓN TEMPORAL CASTAOI VIA LLANADA</t>
  </si>
  <si>
    <t>CONSORCIO VIAL INESA</t>
  </si>
  <si>
    <t>CONSORCIO INTER VIAL G&amp;G</t>
  </si>
  <si>
    <t>INGENIEROS CIVILES ESPECIALISTAS S.A.S.</t>
  </si>
  <si>
    <t>CONSORCIO CONSTRUGAVI SAMANIEGO</t>
  </si>
  <si>
    <t>CIVING INGENIEROS CONTRATISTAS S.A.S - BIC</t>
  </si>
  <si>
    <t>CONSORCIO NARIÑO-056-2024</t>
  </si>
  <si>
    <t>CINTE SAS INGENIERIA DE CONSTRUCCIÓN E INTERVENTORÍA SAS</t>
  </si>
  <si>
    <t>CONSULTORES ESPECIALIZADOS Y ASOCIADOS DE SANTANDER SAS</t>
  </si>
  <si>
    <t>ARQUITECTURA E INGENIERIA DE CONSULTA ARINCO S.A.S.</t>
  </si>
  <si>
    <t>CONSORCIO MPH NARIÑO</t>
  </si>
  <si>
    <t>CONSORCIO INTERMORAM</t>
  </si>
  <si>
    <t>CONSORCIO JCB – 056 – INAVI – NARI</t>
  </si>
  <si>
    <t>GRUPO RC CONSTRUCCIONES SAS</t>
  </si>
  <si>
    <t>CONSORCIO INTERVIAS COLOMBIA 2024</t>
  </si>
  <si>
    <t>UNIÓN TEMPORAL COLOMBIA AVANZA CP 2024</t>
  </si>
  <si>
    <t>ARQUITECTOS INGENIEROS CONSTRUCTORES SAS</t>
  </si>
  <si>
    <t>INTERSA S.A.</t>
  </si>
  <si>
    <t>CONSORCIO INTER TOLIMA 2023</t>
  </si>
  <si>
    <t>CONSORCIO INTERVIAL PC-IPC</t>
  </si>
  <si>
    <t>SOLUCIONES PARA LA INGENIERÍA S.A.S.</t>
  </si>
  <si>
    <t>CONSORCIO VIAL JJ</t>
  </si>
  <si>
    <t>OSAC S.A.S</t>
  </si>
  <si>
    <t>CONSORCIO VIAL FR</t>
  </si>
  <si>
    <t>CONSORCIO INTERVIAL ICL3</t>
  </si>
  <si>
    <t>CONSULTORES SOLANO NAVAS LTDA</t>
  </si>
  <si>
    <t>CONSORCIO T&amp;P 056</t>
  </si>
  <si>
    <t>ING INGENIERIA S.A.S.</t>
  </si>
  <si>
    <t>JJJ CONTRUCCIONES SAS</t>
  </si>
  <si>
    <t>BB CONSULTORA SAS</t>
  </si>
  <si>
    <t>DALCONS S.A.S.</t>
  </si>
  <si>
    <t>CONSORCIO S&amp;N</t>
  </si>
  <si>
    <t>CONSORCIO CIMA – URBA</t>
  </si>
  <si>
    <t>MAVECA INGENIERIA S.AS.</t>
  </si>
  <si>
    <t>CONSORCIO INTER EP-INFRA</t>
  </si>
  <si>
    <t>CONSORCIO HUPERNIKAO VIAL SAMANIEGO</t>
  </si>
  <si>
    <t>GEOTECNIA Y CIMIENTOS INGEOCIM S.A.S.</t>
  </si>
  <si>
    <t>CONSORCIO INT SAMANIEGO 2024</t>
  </si>
  <si>
    <t>ORBITA DESARROLLO S.A.S. BIC</t>
  </si>
  <si>
    <t>CONSORCIO SAMANIEGO 056</t>
  </si>
  <si>
    <t>PROES INGENIERÍA S.A.S.</t>
  </si>
  <si>
    <t>CONSORCIO LG-DÍAZ</t>
  </si>
  <si>
    <t>CONSORCIO ECG – SAICON 2024</t>
  </si>
  <si>
    <t>CONSORCIO VIAS A&amp;C 4- 2024</t>
  </si>
  <si>
    <t>CONSORCIO VIGAVI INTERINVIAS</t>
  </si>
  <si>
    <t>CONSORCIO VIAL LA LLANADA</t>
  </si>
  <si>
    <t>CONSULTORES DONOVAN S.A.S</t>
  </si>
  <si>
    <t>INGEOCILCON S.A.S.</t>
  </si>
  <si>
    <t>CONSORCIO GAB COLOMBIA 2024</t>
  </si>
  <si>
    <t>PROJEKTA LTDA. INGENIEROS CONSULTORES</t>
  </si>
  <si>
    <t>CONSORCIO SAMANIEGO INT 2024</t>
  </si>
  <si>
    <t>SITELSA SAS</t>
  </si>
  <si>
    <t>DESARROLLO EN INGENIERIA S.A.S</t>
  </si>
  <si>
    <t>CONSORCIO INTERCHG NARIÑO</t>
  </si>
  <si>
    <t>CONSORCIO INTERMEJORES VIAS NARIÑO</t>
  </si>
  <si>
    <t>CONSORCIO LLANADA 2024</t>
  </si>
  <si>
    <t>CONSORCIO SENSYS-CELQO</t>
  </si>
  <si>
    <t>CONSORCIO INTERVIAL PROYECTOS</t>
  </si>
  <si>
    <t>CONSTRUCTORA OD SAS</t>
  </si>
  <si>
    <t>CONSORCIO DESARROLLO VIAL GP</t>
  </si>
  <si>
    <t>CONSORCIO INTERVIAS SAMANIEGO 024</t>
  </si>
  <si>
    <t>ENLACE CONSULTOR S.A.S</t>
  </si>
  <si>
    <t>CONSORCIO INGENIERIA MASTER</t>
  </si>
  <si>
    <t>CONSORCIO INTERVENTORES AC</t>
  </si>
  <si>
    <t>COINZA ING SAS</t>
  </si>
  <si>
    <t>CONSORCIO CIVILES VIAS REGIONALES</t>
  </si>
  <si>
    <t>AVGR INGENIERIA SAS</t>
  </si>
  <si>
    <t>CONSORCIO MSL</t>
  </si>
  <si>
    <t>UNION TEMPORAL INTERNORTE</t>
  </si>
  <si>
    <t>CONSORCIO INTER ECO</t>
  </si>
  <si>
    <t>CONSULTORES DEL OCCIDENTE SAS</t>
  </si>
  <si>
    <t>CONSORCIO ARSENAL</t>
  </si>
  <si>
    <t>LA VIALIDAD LIMITADA</t>
  </si>
  <si>
    <t>CONSORCIO NOGAALL-LITORAL</t>
  </si>
  <si>
    <t>CONSORCIO INTERVIALES CC</t>
  </si>
  <si>
    <t>CONSORCIO VIAL HUILA 2090</t>
  </si>
  <si>
    <t>VELNEC S.A.</t>
  </si>
  <si>
    <t>CONSORCIO CADO</t>
  </si>
  <si>
    <t>CONSORCIO CB - TALATAA</t>
  </si>
  <si>
    <t>CONSORCIO INTERVIAL SVR 056-24</t>
  </si>
  <si>
    <t>PROYECTOS VIALES SAS</t>
  </si>
  <si>
    <t>CONSORCIO HGR-INCON</t>
  </si>
  <si>
    <t>CONSORCIO DESARROLLO VIAL 2T</t>
  </si>
  <si>
    <t>CONSORCIO VIAS IC 2024</t>
  </si>
  <si>
    <t xml:space="preserve">UNION TEMPORAL INVIAL 56 </t>
  </si>
  <si>
    <t>CONSORCIO INTERC NARIÑO</t>
  </si>
  <si>
    <t>CONSORCIO VIAL A.S.A.</t>
  </si>
  <si>
    <t>CONSORCIO NARIÑO JINT 56</t>
  </si>
  <si>
    <t>CONSORCIO SINU</t>
  </si>
  <si>
    <t>TERRA INGENIEROS CIVILES S.A.S</t>
  </si>
  <si>
    <t>CONSORCIO UPI NARIÑO</t>
  </si>
  <si>
    <t>CONSORCIO SUPERVÍAS TERCIARIAS</t>
  </si>
  <si>
    <t>CONSORCIO INTERVIA SAMANIEGO</t>
  </si>
  <si>
    <t>RAFAEL JAVIER GUISA RUEDA</t>
  </si>
  <si>
    <t>CONSORCIO VISION 2024</t>
  </si>
  <si>
    <t>IDCI INGENIERIA SAS</t>
  </si>
  <si>
    <t>MAYDA DURLEY JARA RAMIREZ</t>
  </si>
  <si>
    <t>CONSTRUCTORA INCONORT SAS</t>
  </si>
  <si>
    <t>OPH INGENIEROS ASOCIADOS SAS</t>
  </si>
  <si>
    <t>CARLOS ALBERTO PALTA MUÑOZ</t>
  </si>
  <si>
    <t>CONSULTORIA INGENIERIA ESTUDIOS ECONOMICOS CITEC SAS</t>
  </si>
  <si>
    <t>EC CONSULTORIA SAS</t>
  </si>
  <si>
    <t>ESTUTEC SAS</t>
  </si>
  <si>
    <t>GRUPO METRO COLOMBIA S.A.S</t>
  </si>
  <si>
    <t>OSCAR ALFREDO MONTOYA CASTRO</t>
  </si>
  <si>
    <t>INGENIERIA ARGOS SAS INARGOS SAS</t>
  </si>
  <si>
    <t>FERNANDEZ INGENIEROS CONSULTORES SAS FERDINCO SAS</t>
  </si>
  <si>
    <t>URBACOLING SAS</t>
  </si>
  <si>
    <t>RAMÓN IVÁN ORDOÑEZ TEJADA</t>
  </si>
  <si>
    <t>JMRC ENGINEERING S.A.S.</t>
  </si>
  <si>
    <t>ARQUITECTURA URBANA S.A.S.</t>
  </si>
  <si>
    <t>ICAAR S.A.S.</t>
  </si>
  <si>
    <t>PROYECTOS Y CONSULTORÍAS ORIÓN SAS</t>
  </si>
  <si>
    <t>VÍCTOR HUGO BRAVO MARTÍNEZ</t>
  </si>
  <si>
    <t>INPROTEKTO LIMITADA</t>
  </si>
  <si>
    <t>BRAIN INGENIERÍA VIAL S.A.S.</t>
  </si>
  <si>
    <t>MSING S.A.S</t>
  </si>
  <si>
    <t xml:space="preserve">GRMM S.A.S. </t>
  </si>
  <si>
    <t>HECTOR GUERRERO QUINTERO</t>
  </si>
  <si>
    <t>XIMENA CALVACHE OBANDO</t>
  </si>
  <si>
    <t>ARREDONDO MADRID INGENIEROS CIVILES S.A.S. (AIM S.A.S.)</t>
  </si>
  <si>
    <t>AYM CONSULTORÍA S.A.S (AYMCO S.A.S.)</t>
  </si>
  <si>
    <t>ALFA Y OMEGA INGENIEROS S.A.S.</t>
  </si>
  <si>
    <t>LOS CASTORES CONSTRUCTORES S.A.S</t>
  </si>
  <si>
    <t>INGECO JN S.A.S.</t>
  </si>
  <si>
    <t>ESAO S.A.S.</t>
  </si>
  <si>
    <t>GNG SERVICIOS DE INGENIERÍA S.A.S.</t>
  </si>
  <si>
    <t>GNG PROYECTOS S.A.S</t>
  </si>
  <si>
    <t>GAVINCO INGENIEROS CONSULTORES S.A.S</t>
  </si>
  <si>
    <t>CONSTRUMAVE S.A.S</t>
  </si>
  <si>
    <t>ANTONIO JOSE PEDRAZA JIMENEZ</t>
  </si>
  <si>
    <t>NELSON HUMBERTO AREVALO ROJAS</t>
  </si>
  <si>
    <t>INGENIERIA RRTM SAS</t>
  </si>
  <si>
    <t>PANTOJA INGENIERIA SAS</t>
  </si>
  <si>
    <t>HMB INGENIERIA SAS</t>
  </si>
  <si>
    <t>DARIO DE JESUS MONTOYA MIER</t>
  </si>
  <si>
    <t>MORAM CONSULTORIA SAS</t>
  </si>
  <si>
    <t>JCB INTERVENTORIA SAS - BIC</t>
  </si>
  <si>
    <t>CONSTRUCTORA OBRAS Y DESARROLLO S.A.S.</t>
  </si>
  <si>
    <t>MSC INGENIERIA S.A.S</t>
  </si>
  <si>
    <t>AMV CONSULTORES S.A.S</t>
  </si>
  <si>
    <t>SOCIEDAD CONSORCIO PROESCO S.A.S</t>
  </si>
  <si>
    <t>CESAR AUGUSTO OBREGON RODRIGUEZ</t>
  </si>
  <si>
    <t>INVERSIONES Y PROYECTOS INGEOLOGIA SAS</t>
  </si>
  <si>
    <t>ESTUDIOS, CONSULTORIAS Y OBRAS SAS</t>
  </si>
  <si>
    <t>PEDRO JOSÉ CORREDOR BECERRA</t>
  </si>
  <si>
    <t>PC PROYECCION E INGENIERIA SAS</t>
  </si>
  <si>
    <t>GERMAN ALONSO PUENTES GORDO</t>
  </si>
  <si>
    <t>INCORDIS SAS</t>
  </si>
  <si>
    <t>JOYCO S.A.S. BIC</t>
  </si>
  <si>
    <t>JOYCO INFRAESTUCTURA S.A.S.</t>
  </si>
  <si>
    <t>FJB INGENIERIA SAS</t>
  </si>
  <si>
    <t>R&amp;Q INGENIERIA COLOMBIA SA</t>
  </si>
  <si>
    <t>IDECO INFRAESTRUCTURA Y DESARROLLO DE COLOMBIA SAS</t>
  </si>
  <si>
    <t>JORGE WILLAN CORZO GARCIA</t>
  </si>
  <si>
    <t>LOCINGPRO S.A.S.</t>
  </si>
  <si>
    <t>PLANES S.A.S.</t>
  </si>
  <si>
    <t>TECNICA Y PROYECTOS DE INGENIERIA S.A.S.</t>
  </si>
  <si>
    <t>JAVIER JOSE PEREIRA AREIZA</t>
  </si>
  <si>
    <t>JHON FERNANDO PALMA MUÑOZ</t>
  </si>
  <si>
    <t>CONSTRUCTORES CONSULTORES ASOCIADOS LIMITADA</t>
  </si>
  <si>
    <t>CIMA ENGINEERING S.A.S.</t>
  </si>
  <si>
    <t>URBA INGENIERIA Y CONSULTORIA SAS</t>
  </si>
  <si>
    <t>EPYPSA COLOMBIA</t>
  </si>
  <si>
    <t xml:space="preserve">INGEPLAN.CO INFRAESTRUCTURA S.A.S. BIC </t>
  </si>
  <si>
    <t>INGEPLAN.CO S.A.S. BIC</t>
  </si>
  <si>
    <t>HUPERNIKAO INGENIERIA S.A.S.</t>
  </si>
  <si>
    <t xml:space="preserve">CONSULTORIA TECNICA DE OBRAS S.A.S. </t>
  </si>
  <si>
    <t>PC INTERVENTORES S.A.S.</t>
  </si>
  <si>
    <t>SIGT INGENIEROS Y CONSULTORES S.A.S.</t>
  </si>
  <si>
    <t>NOVA PROYECTAR INGENIERIA S.A.S</t>
  </si>
  <si>
    <t>INGEVIAL COLOMBIA SAS</t>
  </si>
  <si>
    <t>LÍNEA GLOBAL INGENIERÍA S. A. S.</t>
  </si>
  <si>
    <t>GERARDO DÍAZ MANJARRÉS</t>
  </si>
  <si>
    <t>ECG INGENIERÍA SAS</t>
  </si>
  <si>
    <t>SOLUCIONES AVANZADAS DE INGENIERIA Y CONSTRUCCION – SAICON S.A.S</t>
  </si>
  <si>
    <t>ABRAHAM ENRIQUE ESPINOSA DIAZ</t>
  </si>
  <si>
    <t>PROYECTOS TECNICOS DE COLOMBIA S.A.S</t>
  </si>
  <si>
    <t>ESTUDIOS CONSULTORIA Y OBRAS S.AS</t>
  </si>
  <si>
    <t>VIGAVI ZOMAC SAS</t>
  </si>
  <si>
    <t>FRONTERAS CONSTRUCTORA S.A.S.</t>
  </si>
  <si>
    <t>INFRAESTRUCTURAS E INGENIERIA GLOBAL S.A.S.</t>
  </si>
  <si>
    <t>TLL ARQUITECTOS E INGENIEROS S.A.S.</t>
  </si>
  <si>
    <t>GERMAN ANTONIO BALLESTAS BERDEJO</t>
  </si>
  <si>
    <t>GAB INGENIERIA SAS</t>
  </si>
  <si>
    <t>INGENIERÍA Y GESTIÓN VIAL S.A.S. – GEVIAL SAS</t>
  </si>
  <si>
    <t xml:space="preserve">DISEÑOS VÍAS Y PAVIMENTOS SAS </t>
  </si>
  <si>
    <t>HG INGENIERIA Y DESARROLLO SAS</t>
  </si>
  <si>
    <t>CONSULTORIAS ASESORIAS Y GESTION DE INFRAESTRUCTURA Y CONSTRUCCION S.A.S</t>
  </si>
  <si>
    <t>COMPAÑÍA DE INTERVENTORIAS Y CONSULTORIAS DE LA COSTA S.A.S.</t>
  </si>
  <si>
    <t>CONSULTORES Y CONSTRUCTORES DEL CESAR S.A.S</t>
  </si>
  <si>
    <t>PROCIVING SAS</t>
  </si>
  <si>
    <t>CIAF LTDA INGENIERIA</t>
  </si>
  <si>
    <t>SENSYS GROUP S.A.S</t>
  </si>
  <si>
    <t>CELQO S.A.S</t>
  </si>
  <si>
    <t>IAR PROYECTOS SAS</t>
  </si>
  <si>
    <t>BATEMAN INGENIERIA SAS</t>
  </si>
  <si>
    <t>GRUPO POSSO S.A.S.</t>
  </si>
  <si>
    <t>INGENIERÍA MONCADA GONZÁLEZ Y ASOCIADOS S.A.S.</t>
  </si>
  <si>
    <t>COINCO DE COLOMBIA S.A.S.</t>
  </si>
  <si>
    <t>CONVEG S.A.S.</t>
  </si>
  <si>
    <t xml:space="preserve">Y &amp; N INGENIEROS CONTRATISTAS SAS </t>
  </si>
  <si>
    <t>JAMES ANDRADE ZAMBRANO</t>
  </si>
  <si>
    <t>CUBIKO OBRAS Y CONSULTORIAS S.A.S.</t>
  </si>
  <si>
    <t>OBRAS Y CONSULTORIAS ARQTEK S.A.S</t>
  </si>
  <si>
    <t>NICOLAS RAFAEL REDONDO MOLINA</t>
  </si>
  <si>
    <t>INGEANDES SAS</t>
  </si>
  <si>
    <t>NRT INGENIROS SAS</t>
  </si>
  <si>
    <t>INP SERVICIOS S.A.S.</t>
  </si>
  <si>
    <t>INGENIERÍA DE PROYECTOS S.A.S.</t>
  </si>
  <si>
    <t>SERGIO ALEJANDRO LABRADOR GUTIERREZ</t>
  </si>
  <si>
    <t>CONSTRUSERVICIOS LABORATORIO Y CONTROL DE CALIDAD SAS</t>
  </si>
  <si>
    <t>ECOVIAS S.A.S</t>
  </si>
  <si>
    <t>ECOING PROYECTOS S.A.S</t>
  </si>
  <si>
    <t>UMBRELLA INTERNATIONAL S.A.S.</t>
  </si>
  <si>
    <t>A2M PROYECTOS DE INGENIERIA S.A.S</t>
  </si>
  <si>
    <t>NOGAALL SAS</t>
  </si>
  <si>
    <t>LITORAL CONSULTING SAS</t>
  </si>
  <si>
    <t xml:space="preserve">CGR SAS </t>
  </si>
  <si>
    <t>CODIPRO INGENIERIA Y ARQUITECTURA LTDA CONSTRUCCIONES DISEÑOS Y PROYECTOS</t>
  </si>
  <si>
    <t>JOSE IVAN GOMEZ SALAZAR</t>
  </si>
  <si>
    <t>INGENIERIA, MANTENIMIENTO, CONSULTORIAS Y ASESORIAS DE COLOMBIA SAS</t>
  </si>
  <si>
    <t>SISMECON SAS</t>
  </si>
  <si>
    <t>INGENIERIA Y CONSULTORIA GHE S.A.S.</t>
  </si>
  <si>
    <t>JOSE MANUEL GUARDO POLO</t>
  </si>
  <si>
    <t>CB INGENIERIA Y DESARROLLO SAS BIC</t>
  </si>
  <si>
    <t>TALATAA PROYECTOS S.A.S</t>
  </si>
  <si>
    <t>INTERESTUDIOS INGENIERIA S.A.S</t>
  </si>
  <si>
    <t>GUSTAVO PÉREZ MARIÑO</t>
  </si>
  <si>
    <t>INTERVENTORIAS Y CONSTRUCCIONES S.A.S.</t>
  </si>
  <si>
    <t>HGR CONSULTORIA S.A.S</t>
  </si>
  <si>
    <t xml:space="preserve">TECNOLOGIA DE NUEVAS MEDICIONES COLOMBIA S.A.S. – TECNUMEC S.A.S. </t>
  </si>
  <si>
    <t>TNM INGENIERIA S.A.S.</t>
  </si>
  <si>
    <t>CAYCO S.A.S</t>
  </si>
  <si>
    <t>INGEORBE SAS</t>
  </si>
  <si>
    <t>GUSTAVO ROSO GOMEZ</t>
  </si>
  <si>
    <t>JAMES ALBERTO KAMMERER JIMENEZ</t>
  </si>
  <si>
    <t>OMAR PERALTA CARRILLO</t>
  </si>
  <si>
    <t>INGENIEROS LOPEZ Y GUERRERO SAS – INGELOGUE SAS</t>
  </si>
  <si>
    <t>ROCCIA S.A.S</t>
  </si>
  <si>
    <t>CAYENA CONSULTORES E INTERVENTORES S.A.S.</t>
  </si>
  <si>
    <t>ALFREDO JOSÉ LEPESQUEUR MARTÍNEZ</t>
  </si>
  <si>
    <t>AS INGENIERÍA Y CONSULTORÍA S.A.S.</t>
  </si>
  <si>
    <t xml:space="preserve">JPS INGENIERIA S.A.S. </t>
  </si>
  <si>
    <t>INTING S.A.S.</t>
  </si>
  <si>
    <t>NORBERTO BAYONA ESPITIA</t>
  </si>
  <si>
    <t>INAR PROYECTOS DE INGENIERIA Y ARQUITECTURA S.A.S</t>
  </si>
  <si>
    <t>PROYECTOS E INTERVENTORÍAS S.A.S – PI S.A.S.</t>
  </si>
  <si>
    <t>INGENIERÍA DE ESTUDIOS Y ASESORIAS S.A.S. INESAS S.A.S</t>
  </si>
  <si>
    <t>UCING S.A.S.</t>
  </si>
  <si>
    <t xml:space="preserve">DESARROLLO, TECNOLOGÍA Y PLANEACIÓN COLOMBIA S.A.S. </t>
  </si>
  <si>
    <t>ARMANDO JOSÉ RIVERO GALVIS</t>
  </si>
  <si>
    <t xml:space="preserve">GEPROBRAS S.A.S. </t>
  </si>
  <si>
    <t>CONSULTORIA E INTERVENTORIAS TECNICAS PROFESIONALES S.A.S</t>
  </si>
  <si>
    <t>TCONTROL S.A.S</t>
  </si>
  <si>
    <t>DAIMCO S.A.S.</t>
  </si>
  <si>
    <t>BERAKAH CONSULTORES S.A.S.</t>
  </si>
  <si>
    <t>1767 de 2013</t>
  </si>
  <si>
    <t>060 de 2014</t>
  </si>
  <si>
    <t>1798 de 2018</t>
  </si>
  <si>
    <t>INTERVENTORIA TECNICA, ADMINISTRATIVA Y FINANCIERA AL MEJORAMIENTO Y PRESERVACION DE LA ESTRUCTURA VIAL EN LA CIUDAD DE VILLAVICENCIO</t>
  </si>
  <si>
    <t>CONTROL MEDIANTE INTERVENTORIA TECNICA LEGAL Y ADMINISTRATIVA FINANCIERA Y CONTABLE AL MEJORAMIENTO DE LAS VIAS URBANAS PARTE I EN EL MUNICIPIO DE PUERTO CONCORDIA MEJORAMIENTO DE VIAS SECUNDARIAS Y TERCIARIAS EN EL MUNICIPIO DE PUERTO RICO, DEPARTAMENTO DEL META</t>
  </si>
  <si>
    <t>INTERVENTORÍA TÉCNICA, ADMINISTRATIVA Y FINANCIERA PARA REHABILITACION DE LA VIA VEREDA MI LLANITO (FASE I) Y LA CONSTRUCCION DE LA VIA AVENIDA PRIMERA DE MAYO UBICADA ENTRE EL CRUCE VIA CAÑOS NEGROS HASTA EL INICIO MANZANAS 81 Y 82 DEL SECTOR 4 EN EL BARRIO LA RELIQUIA EN EL MUNICIPIO DE VILLAVICENCIO</t>
  </si>
  <si>
    <t>UT</t>
  </si>
  <si>
    <t>C</t>
  </si>
  <si>
    <t>I</t>
  </si>
  <si>
    <t>MUNICIPIO DE SAN PEDRO</t>
  </si>
  <si>
    <t>CM-MMS-001-2015</t>
  </si>
  <si>
    <t>ALCALDIA DE CUCUTA</t>
  </si>
  <si>
    <t>MUNICIPIO DE ARAUCA</t>
  </si>
  <si>
    <t xml:space="preserve">MUNICIPIO DE ARAUQUITA </t>
  </si>
  <si>
    <t>2831 DE 2018</t>
  </si>
  <si>
    <t>000‐98 DE 2017</t>
  </si>
  <si>
    <t>102 DE 2015</t>
  </si>
  <si>
    <t>INTERVENTORIA TECNICA, ADMINISTRATIVA, FINANCIERA Y JURIDIA PARA LOS ESTUDIOS DISEÑOS Y CONSTRUCCION DE LA INTERSECCION VIAL REDOMA TERMINAL DE TRANSPORTE EN EL MUNICIPIO DE SAN JOSE DE CUCUTA, DEPARTAMENTO NORTE DE SANTANDER DE CONFORMIDAD CON LAS ESPECIFICACIONES TECNICAS DEL PROYECTO No. 2018540010186 INSCRITOS EN EL BANCO DE PROGRAMAS Y PROYECTOS DE INVERSION MUNICIPAL</t>
  </si>
  <si>
    <t>INVIAS</t>
  </si>
  <si>
    <t>GOBERNACIÓN DEL TOLIMA</t>
  </si>
  <si>
    <t>33-24-2006</t>
  </si>
  <si>
    <t>1103 DE 2018</t>
  </si>
  <si>
    <t>INTERVENTORÍA DE LA CONSTRUCCIÓN DE LA AVENIDA CUNDINAMARCA VÍA PERIMETRAL DE LA SABANA EN SANTAFE DE BOGOTÁ, SECTOR COMPRENDIDO ENTRE CANOAS Y EL RÍO BOGOTÁ</t>
  </si>
  <si>
    <t>ALCALDIA DE VILLAVICENCIO</t>
  </si>
  <si>
    <t>AGENCIA PARA LA INFRAESTRUCTURA DEL META</t>
  </si>
  <si>
    <t>INTERVENTORÍA TÉCNICA, ADMINISTRATIVA, FINANCIERA Y AMBIENTAL PARA REALIZAR EL SEGUIMIENTO PARA LOS CONTRATOS DE OBRA CUYO OBJETO ES MEJORAMIENTO Y REHABILITACIÓN DE LAS VÍAS SECUNDARIAS DE CARMEN DE APICALÁ - CUNDAY, CASTILLA - COYAIMA, SAN LUIS - GUAMO, SAN FELIPE- FALÁN, ROVIRA - IBAGUÉ, EL PASO - SUÁREZ - BATATAS - PURIFICACIÓN Y VARIANTE EL TOTUMO.</t>
  </si>
  <si>
    <t>INTERVENTORÍA TÉCNICA, ADMINISTRATIVA, FINANCIERA Y AMBIENTAL PARA EL MEJORAMIENTO DE LA VÍA ENTRE LOS MUNICIPIOS DE PUERTO LIBERTADOR Y MONTELIBANO, EN EL DEPARTAMENTO DE CORDOBA</t>
  </si>
  <si>
    <t>IDU</t>
  </si>
  <si>
    <t xml:space="preserve">INFICALDAS </t>
  </si>
  <si>
    <t>PV-20-2010</t>
  </si>
  <si>
    <t>623 de 2012</t>
  </si>
  <si>
    <t>INSTITUTO NACIONAL DE VIAS</t>
  </si>
  <si>
    <t>MINISTERIO DE OBRAS PUBLICAS</t>
  </si>
  <si>
    <t>AERONAUTICA CIVIL</t>
  </si>
  <si>
    <t>INSTITUTO DE DESARROLLO URBANO</t>
  </si>
  <si>
    <t>2463 de 2007</t>
  </si>
  <si>
    <t>17001159H301 DE 2017</t>
  </si>
  <si>
    <t>17001182H301 DE 2017</t>
  </si>
  <si>
    <t>544 - 02  2002</t>
  </si>
  <si>
    <t>REALIZAR LA INTERVENTORÍA TÉCNICA Y ADMINISTRATIVA PARA LAS OBRAS DE CONSTRUCCION [AMPLIACION] DE PISTA, PLATAFORMA [ESTUDIOS, DISEÑOS Y OBRAS], CALLE DE RODAJE [PLATAFORMA DE VIRAJE NORTE] Y CANALES DEL AEROPUERTO LEGUIZAMO.</t>
  </si>
  <si>
    <t>INTERVENTORIA TÉCNICA Y ADMINISTRATIVA PARA LOS ESTUDIOS Y DISEÑOS PARA LA ADECUACIÓN, AMPLIACIÓN Y MEJORAMIENTO DE: PISTA, PLATAFORMA, CERRAMIENTO Y CANALIZACIÓN DEL AEROPUERTO DE NECOCLÍ - ANTIOQUIA (Ítem No. 2)</t>
  </si>
  <si>
    <t>Interventoría Técnica, Administrativa, financiera y ambiental  para la construcción de accesos a barrios y Pavimentos Locales Vías Grupo 1 Bogotá D.C</t>
  </si>
  <si>
    <t>235 DE 1981</t>
  </si>
  <si>
    <t>314-2003</t>
  </si>
  <si>
    <t>1455 DE 2009</t>
  </si>
  <si>
    <t>INTERVENTORIA "MEJORAMIENTO Y PAVIMENTACION DE LA CARRETERA PASTO - BUESACO - MOJARRAS, SECTORES INTERSECCION VARIANTE DE DAZA - BUESACO  PR 28+0500 - PR 35+0500 Y LA UNION - HIGUERONES PR 92+0700-  PR 93+0850 RUTA 2501- A".</t>
  </si>
  <si>
    <t>INTERVENTORIA PARA EL MEJORAMIENTO Y MANTENIMIENTO DEL SECTOR CANO - MOJARRAS DE LA TRONCAL DEL OCCIDENTE PR 36+000 AL PR 124+592, RUTA 2502</t>
  </si>
  <si>
    <t>ALCALDIA LOCAL DE CIUDAD BOLIVAR</t>
  </si>
  <si>
    <t>IDU-034-2003</t>
  </si>
  <si>
    <t>AEROCIVIL-12000144-OH-2012</t>
  </si>
  <si>
    <t>INVIAS-1463-2009</t>
  </si>
  <si>
    <t>ALC-BOLIVAR-CIN-326-2018</t>
  </si>
  <si>
    <t>INTERVENTORIA TECNICA, ADMINISTRATIVA, FINANCIERA Y AMBIENTAL PARA LA CONSTRUCCION DE LAS OBRAS FALTANTES DE LA AVENIDA JOSE CELESTINO MUTIS, SECTOR AV. BOYACA - AVENIDA CIUDAD DE CALI (PREDIOS FALTANTES) EN BOGOTA D.C.</t>
  </si>
  <si>
    <t xml:space="preserve">INTERVENTORÍA TÉCNICA Y ADMINISTRATIVA PARA LA CONSTRUCCIÓN DE LA PLATAFORMA DEL AEROPUERTO PERALES DE IBAGUE. </t>
  </si>
  <si>
    <t>INTERVENTORÍA TÉCNICA, LEGAL, FINANCIERA, ADMINISTRATIVA, AMBIENTAL, PREDIAL Y SOCIAL DEL PROYECTO ESTUDIOS Y DISEÑOS, GESTION, SOCIAL, PREDIAL, AMBIENTAL Y MEJORAMIENTO DEL PROYECTO TRANSVERSAL DEL CUSIANA</t>
  </si>
  <si>
    <t>REALIZAR LA INTERVENTORÍA TÉCNICA, ADMINISTRATIVA, FINANCIERA, JURIDICA, SOCIAL, AMBIENTAL Y SST AL CONTRATO DE OBRA PUBLICA QUE TENDRÁ POR OBJETO: CONTRATAR A PRECIOS FIJOS Y A MONTO AGOTABLE LA COMPLEMENTACIÓN Y/O ACTUALIZACIÓN Y/O AJUSTES DE DISEÑOS Y CONSTRUCCIÓN O RECONSTRUCCIÓN DE LA MALLA VIAL ,DE LA LOCALIDAD DE CIUDAD BOLÍVAR, EN BOGOTÁ D.C.</t>
  </si>
  <si>
    <t>MINISTERIO DE OBRAS PUBLICAS Y TRASNPORTE</t>
  </si>
  <si>
    <t>ICCU</t>
  </si>
  <si>
    <t>573-1990</t>
  </si>
  <si>
    <t>1094 DE 2004</t>
  </si>
  <si>
    <t>IDU-UEL 080-2003</t>
  </si>
  <si>
    <t>15000323-OH-2015</t>
  </si>
  <si>
    <t>1757 de 2015</t>
  </si>
  <si>
    <t>499 -2018</t>
  </si>
  <si>
    <t>CONSULTORIA, ASESORIA E INTERVENTORIA TECNICA ADMINISTRATIVA DE LAS OBRAS DE CONSERVACION Y MEJORAMIENTO DEL SECTOR SANTANDER DE QUILICHAO-POPAYAN DE LA CARRETERA CALI-POPAYAN</t>
  </si>
  <si>
    <t>INTERVENTORIA DE LAS OBRAS DE MEJORAMIENTO Y PAVIEMENTACION DE LA VARIANTE PITALITO, SECTOR GAVIOTAS-PUNTE DEL RIO GUARAPAS DEL Pr0 AL Pr 1+300</t>
  </si>
  <si>
    <t>REALIZAR LA INTERVENTORIA TECNICA Y ADMINISTRATIVA PARA LAS OBRAS DE MANTENIMIENTO DE LA PISTA EN LOS AEROPUERTOS JUAN CASIANO SOLIS DE GUAPI, DEPARTAMENTO DE CAUCA Y REYES MURILLO DE NUQUI, DEPARTAMENTO DE CHOCO</t>
  </si>
  <si>
    <t>INTERVENTORIA PARA EL MEJORAMIENTO Y REHABILITACION GESTION PREDIAL, SOCIAL Y AMBIENTAL DE LA VÍA GUÁTICA- PUENTE UMBRÍA EN EL DEPARTAMENTO DE RISARALDA PARA EL PROGRAMA "VÍAS PARA LA EQUIDAD" MODULO 2.</t>
  </si>
  <si>
    <t xml:space="preserve">Instituto de Desarrollo Urbano - IDU - </t>
  </si>
  <si>
    <t>Instituto Nacional de Vias INVIAS</t>
  </si>
  <si>
    <t>IDU-37-2004</t>
  </si>
  <si>
    <t>3491 de 2005</t>
  </si>
  <si>
    <t>INTERVENTORÍA DE LOS ESTUDIOS Y DISEÑOS, PAVIMENTACIÓN Y/O REPAVIMENTACIÓN DE LAS VÍAS INCLUIDAS DENTRO DEL PROGRAMA DE PAVIMENTACIÓN DE INFRAESTRUCTURA VIAL DE INTEGRACIÓN Y DESARROLLO GRUPO UNO (1) VÍA ATACO - NEMES CON UNA LONGITUD DE 8,00 KM.; VIA CHAPARRAL - LIMÓN - RIO BLANCO CON UNA LONGITUD DE 14 KM. EN EL DEPARTAMENTO DE TOLIMA</t>
  </si>
  <si>
    <t>DEPARTAMENTO DE RISARALDA</t>
  </si>
  <si>
    <t xml:space="preserve">ASOCIACION DE INGENIEROS UNIVERSIDAD MILITAR NUEVA GRANADA </t>
  </si>
  <si>
    <t>Contrato de Interventoría No interno: 1590-21 de fecha 31 de agosto 2021</t>
  </si>
  <si>
    <t>0825 DE 2008</t>
  </si>
  <si>
    <t>INTERVENTORÍA TECNICA, ADMINISTRATIVA, FINANCIERA, AMBIENTAL, LEGAL, AL MEJORAMIENTO DE LA VIA JAPON – FRAILES EN EL MUNICIPIO DE DOSQUEBRADAS, DEPARTAMENTO DE RISARALDA</t>
  </si>
  <si>
    <t>AUNAR ESFUERZOS TÉCNICOS, ECONOMICOS Y FINANCIEROS ENTRE LA UNIVERSIDAD MILITAR NUEVA GRANADA Y LA GOBERNACIÓN DEL TOLIMA PARA REALIZAR LAS INTERVENTORÍAS DE LAS VÍAS SECUNDARIAS Y TERCIARIAS EN EL DEPARTAMENTO DEL TOLIMA</t>
  </si>
  <si>
    <t>1837-2009</t>
  </si>
  <si>
    <t>MUNICIPIO DE BARRANCABERMEJA</t>
  </si>
  <si>
    <t>0760 DE 2013</t>
  </si>
  <si>
    <t>INTERVENTORÍA TÉCNICA, ADMINISTRATIVA, FINANCIERA Y AMBIENTAL PARA LA REPOSICIÓN DE PLACAS EN CONCRETO, MUNICIPIO DE BARRANCABERMEJA</t>
  </si>
  <si>
    <t>FONDO FINANCIERO DE PROYECTOS DE DESARROLLO FONADE</t>
  </si>
  <si>
    <t>DEPARTAMENTO DE CUNDINAMARCA SECRETARIA DE OBRAS PUBLICAS</t>
  </si>
  <si>
    <t>EXPLOTACIONES PESQUERAS DE OCCIDENTE - PEXCO S.A</t>
  </si>
  <si>
    <t>SOP-V_x0002_618-2002</t>
  </si>
  <si>
    <t>INTERVENTORIA A LAS OBRAS DE PAVIMENTACION Y MEJORAMIENTO VIA GUATANCUY - MATA DE UVO MUNICIPIO DE UBATE ( KM2+600 AL KM3+000)</t>
  </si>
  <si>
    <t>4106 DE 2013</t>
  </si>
  <si>
    <t>INTERVENTORIA PARA MEJORAMIENTO DE LA MOVILIDAD SOGAMOSO CON UNA LONGITUD DE 6KM. DEPARTAMENTO DE BOYACÁ</t>
  </si>
  <si>
    <t>FONDO NACIONAL DE PROYECTOS DE DESARROLLO - FONADE</t>
  </si>
  <si>
    <t>MUNICIPIO DE INZA CAUCA</t>
  </si>
  <si>
    <t>2071987/2007</t>
  </si>
  <si>
    <t>013/1999</t>
  </si>
  <si>
    <t>EJECUTAR LA INTERVENTORIA TECNICA ADMINISTRATIVA Y FINANCIERA DE LOS PROYECTOS DE MEJORAMIENTO DE VIAS MUNICIPALES EN EL TERRITORIO NACIONAL Y LA COORDINACION PARA LA EJECUCION DE LAS OBLIGACIONES DE LOS CONVENIOS CELEBRADOS ENTE EL INSTITUTO
NACIONAL DE VIAS “INVIAS” Y LOS MUNICIPIOS ESPECIFICAMENTE PARA LOS SIGUIENTES PROYECTOS: CONVENIO INTERADMINISTRATIVO DE GERENCIA INTEGRAL DE
PROYECTOS, No 197038, CELEBRADO ENTRE EL FONDO NACIONAL DE PROYECTOS DE DESARROLLO – FONADE Y EL INSTITUTO NACIONAL DE VIAS “INVIAS”</t>
  </si>
  <si>
    <t>CONTRATO DE INTERVENTORIA TECNICA, ADMINISTRATIVA Y FINANCIERA No 013/1999, CELEBRADO PARA EL MEJORAMIENTO Y CONSTRUCCION DE PAVIMENTO EN LOSAS DE CONCRETO HIDRAULICO ESPESOR = 0,25 MTS DE 3.500 PSI EN LAS VIAS URBANAS DE LA CABECERA MUNICIPAL DE INZA CAUCA.</t>
  </si>
  <si>
    <t>INSTITUTO NACIONAL DE VÍAS - INVÍAS</t>
  </si>
  <si>
    <t>1780 DE 2019</t>
  </si>
  <si>
    <t>INTERVENTORÍA TÉCNICA, ADMINISTRATIVA, FINANCIERA Y AMBIENTAL PARA EL MEJORAMIENTO EN PAVIMENTO ASFÁLTICO DE LA VÍA BERRUGAS – SAN ONOFRE Y RAMAL RINCÓN DEL MAR, MUNICIPIO DE SAN ONOFRE, DEPARTAMENTO DE SUCRE.</t>
  </si>
  <si>
    <t>1063 DE 2017</t>
  </si>
  <si>
    <t>665 DE 2020</t>
  </si>
  <si>
    <t>INTERVENTORÍA PARA EL MEJORAMIENTO Y MANTENIMIENTO DE DE LA CARRETERA ZIPAQUIRÁ – UBATÉ CÓDIGO 45ACNB VARIANTE PORTACHUELO PR3+0600 AL PR5+0160, VÍA 45ACND VARIANTE PORTACHUELO – CASABLANCA PR0+0250 AL PR7+0000, VÍA 45A04 ZIPAQUIRÁ – UBATÉ PR28+0200 – PR67+1134, EN EL DEPARTAMENTO DE CUNDINAMARCA</t>
  </si>
  <si>
    <t>INTERVENTORÍA TÉCNICA, ADMINISTRATIVA, FINANCIERA, LEGAL Y AMBIENTAL PARA LOS PROYECTOS VIABILIZADOS, PRIORIZADOS Y APROBADOS EN EL ACUERDO 15 DE 2019 DEL OCAD PAZ, FINANCIADOS CON RECURSOS DEL SISTEMA GENERAL DE REGALÍAS (SGR), LOCALIZADOS EN EL DEPARTAMENTO DE SANTANDER.</t>
  </si>
  <si>
    <t>FONADE</t>
  </si>
  <si>
    <t>‘EJECUTAR FÁBRICAS No.5 DE INTERVENTORÍA DE OBRA Y  DISEÑOS Y ESTUDIOS TECNICOS, REQUERIDOS POR FONADE, EN EL DESARROLLO DE SUS PROYECTOS  DE INFRAESTRUCTURA”</t>
  </si>
  <si>
    <t>1125 DE 2018</t>
  </si>
  <si>
    <t>INTERVENTORÍA TÉCNICA, ADMINISTRATIVA, FINANCIERA Y AMBIENTAL PARA EL MEJORAMIENTO, MANTENIMIENTO Y CONSERVACION DE VIAS PARA CONECTIVIDAD REGIONAL FINANCIADOS CON RECURSOS DE LA ENAJENACIÓN DE ISAGEN, MUNICIPIOS DE EL PEÑOL, SAN RAFAEL Y ALEJANDRIA EN EL DEPARTAMENTO DE ANTIOQUIA</t>
  </si>
  <si>
    <t>MUNICIPIO DE SABANETA</t>
  </si>
  <si>
    <t>SAB-006-001-2022</t>
  </si>
  <si>
    <t>MUNICIPIO DE EL TAMBO - CAUCA</t>
  </si>
  <si>
    <t>779-2018</t>
  </si>
  <si>
    <t>007-1997</t>
  </si>
  <si>
    <t>Interventoria tecnica, administrativa y financiera para la contrucción y mejoramiento de vias urbanas en la cabecera municipal y corregimientos del municipio de el Tambo, departamento del Cauca</t>
  </si>
  <si>
    <t>555 DE 2003</t>
  </si>
  <si>
    <t>Interventoría de las obras de mejoramiento y pavimentación del sector K0+000 (Otu) K10+500 (La Cruzada) de la carretera Cisneros- Vegachi- Remedios, Segovia- Zaragoza.</t>
  </si>
  <si>
    <t>420 DE 2003</t>
  </si>
  <si>
    <t>Interventoría de las obras de mejoramiento del sector K0+000 (Pueblo Rico) al K6+500, de la carretera Pueblo Rico -Apia, Ruta 50, Tramo 5003.</t>
  </si>
  <si>
    <t>813 DE 2012</t>
  </si>
  <si>
    <t>Interventoría para el mejoramiento y mantenimiento de la carretera Malaga-Los Curos, Ruta 55ST02, Departamento de Santander, Módulo 3.</t>
  </si>
  <si>
    <t>014/2000</t>
  </si>
  <si>
    <t>1750 DE 2015</t>
  </si>
  <si>
    <t>Interventoría para el mejoramiento, gestión social, predial y ambiental del proyecto corredor Marginal de la Selva desde Florencia hasta Puerto Rico para el programa vías para la Equidad.</t>
  </si>
  <si>
    <t>Inge Urbanismo Constructores S.A.S</t>
  </si>
  <si>
    <t>025-2013</t>
  </si>
  <si>
    <t>Interventoría técnica, administrativa financiera y ambiental, de los diseños y obras requeridas para la ejecución de la Urbanización Jardines de San Antonio, en el Municipio de Rionegro – Antioquia.</t>
  </si>
  <si>
    <t>Metroplús S.A.</t>
  </si>
  <si>
    <t>135 de 2019</t>
  </si>
  <si>
    <t>Interventoría para el seguimiento administrativo, técnico, financiero y ambiental de la culminación de las obras de construcción del proyecto Metroplús y obras complementarias en el Municipio de Envigado.</t>
  </si>
  <si>
    <t>4A Constructora S.A.S.</t>
  </si>
  <si>
    <t>-</t>
  </si>
  <si>
    <t>Interventoría, asesoría y supervisión técnica bajo criterios adoptados por la NSR-10 del proyecto Piedemonte, Rionegro – Antioquia.</t>
  </si>
  <si>
    <t>Instituto Nacional de Vías - INVÍAS</t>
  </si>
  <si>
    <t>022-97</t>
  </si>
  <si>
    <t>Interventoría técnica, financiera y administrativa de las obras de construcción y pavimentación localizadas en la carretera Medellín – Turbo, sector Chadó – Chigorodó y calles del Municipio de Chigorodó</t>
  </si>
  <si>
    <t>049</t>
  </si>
  <si>
    <t>164</t>
  </si>
  <si>
    <t>192</t>
  </si>
  <si>
    <t>053</t>
  </si>
  <si>
    <t>METRO CALI</t>
  </si>
  <si>
    <t>MUNICIPIO DE SAN VICENTE DE CHUCURÍ</t>
  </si>
  <si>
    <t>183 / 2005</t>
  </si>
  <si>
    <t>C-IT_x0002_915.104.9.03.2015</t>
  </si>
  <si>
    <t>1947 / 2004</t>
  </si>
  <si>
    <t>011/2006</t>
  </si>
  <si>
    <t>316 / 2003</t>
  </si>
  <si>
    <t>Interventoría técnica, administrativa y contable sobre la ejecución y cumplimiento de las obligaciones contraidas en el contrato de obra 134 de 2005 "Pavimentación de carreteras secundarias del departamento de Santander incluidas en el Plan 2500KM" la Pavimentación de la vía Troncal del Magdalena Puerto Wilches celebrado entre el Departamento de Santander y ESGAMO.</t>
  </si>
  <si>
    <t>Interventoría Integral a la adecuación funcional vial y construcción de algunos tramos de corredores pretroncales y alimentadores del Sistema Integrado de Transporte Masivo - MIO</t>
  </si>
  <si>
    <t>Interventoría para el mejoramiento y mantenimiento integral de la ruta Calarca - Ibagué y variante de Ibagué del corredor vial del pacifico (incluido el mantenimiento rutinario, la señalización, el monitoreo y vigilancia y los conteos de tránsito, ruta 40 tramo 4003 y 40 TLC.</t>
  </si>
  <si>
    <t>Interventoria técnica para la construcción variante y canalización quebrada sector Peña de Oro de la vía La Renta-San Vicente KM 36+600 del Municipio de San Vicente de Chuqurí</t>
  </si>
  <si>
    <t>Interventoría Obras Construcción de la Intersección el Estadio de la Variante Calarcá-Armenia y Pavimentación Accesos.</t>
  </si>
  <si>
    <t>FONDO DE DESARROLLO LOCAL DE CIUDAD BOLIVAR</t>
  </si>
  <si>
    <t>INSTITUTO DE DESARROLLO URBANO - IDU</t>
  </si>
  <si>
    <t>INSTITUTO NACIONAL DE VIAS - INVIAS</t>
  </si>
  <si>
    <t>CIN-127-2014</t>
  </si>
  <si>
    <t>057 - 2008</t>
  </si>
  <si>
    <t>1338 DE 2018</t>
  </si>
  <si>
    <t>2966 de 2006</t>
  </si>
  <si>
    <t>INTERVENTORÍA TÉCNICA, ADMINISTRATIVA, FINANCIERA, SOCIAL Y SISOMA AL CONTRATO DE OBRA PUBLICA QUE TIENE POR OBJETO LA CONSTRUCCIÓN DE LA MALLA VIAL LOCAL Y ESPACIO PUBLICO DE LAS UPZ`S 66, 68, 69 Y SECTOR RURAL DE LA LOCALIDAD 19.</t>
  </si>
  <si>
    <t>INTERVENTORIA PARA EL MEJORAMIENTO Y MANTENIMIENTO DEL SECTOR MALAGA - CERRITO DE LA CARRETERA MALAGA - PRESIDENTE, RUTA 55 TRAMO 5504.</t>
  </si>
  <si>
    <t>Area Metropolitana de Barranquilla</t>
  </si>
  <si>
    <t xml:space="preserve">  AMB-CM-001 de 2011</t>
  </si>
  <si>
    <t>Interventoría a la Construcción del Mejoramiento de la Vía Circunvalar - Juan Mina - Los Pocitos - Ye de Guaimaral, Sector K0+000 a K2+000, Departamento del Atlántico</t>
  </si>
  <si>
    <t>VAL-INT-07-009</t>
  </si>
  <si>
    <t>Interventoría Tecnica, Administrativa y Ambiental de la Construccion de la Segunda Calzada de la Avenida Circunvalar Sector comprendido entre la calle 51B y la Cordialidad en la Ciudad de Barranquilla</t>
  </si>
  <si>
    <t>Agencia Distrital de Infraestructura ADI</t>
  </si>
  <si>
    <t>ADI 0359/2018</t>
  </si>
  <si>
    <t>1599-2021</t>
  </si>
  <si>
    <t>Interventoría Técnica, Legal, Administrativa y Financiera para el Mantenimiento y Rehabilitación de la vía Mojarras - Popayán Ruta 2503 y variante de Popayán - Ruta 25CCB y Pasto-Mojarras, Ruta 2502, sector Cano-Mojarras Departamentos de Cauca y Nariño.</t>
  </si>
  <si>
    <t>ALCALDIA DE PEREIRA</t>
  </si>
  <si>
    <t>FONDECUN</t>
  </si>
  <si>
    <t>2424 DE 2013</t>
  </si>
  <si>
    <t>447 DE 2016</t>
  </si>
  <si>
    <t>FONDO FINANCIERO DE PROYECTOS DE DESARROLLO - FONADE</t>
  </si>
  <si>
    <t>2254 DE 2013</t>
  </si>
  <si>
    <t>El contratista se compromete a ejecutar la interventoría técnica, administrativa y contable para el mejoramiento y mantenimiento de la carretera Villavicencio - Puerto Carreño, sector Puerto López - Puerto Gaitan, ruta 40 tramo 4008.</t>
  </si>
  <si>
    <t>lnterventoría técnica para las vías intermedias y locales que ejecutan los urbanizadores y/o terceros en Bogotá D.C.</t>
  </si>
  <si>
    <t xml:space="preserve">INVIAS </t>
  </si>
  <si>
    <t>MUNICIPIO DE TUNJA</t>
  </si>
  <si>
    <t>1832-2020</t>
  </si>
  <si>
    <t>1840-2005</t>
  </si>
  <si>
    <t>264-1997</t>
  </si>
  <si>
    <t>300-2001</t>
  </si>
  <si>
    <t>Interventoria para las obras de construccion y/o mejoramiento y/o rehabilitacion y/o mantenimiento de los corredores viales incluidos en el programa de obra publica"CONCLUIR Y CONCLUIR PARA LA REACTIVACION DE LAS REGIONES" localizados en los departamentos de Antioquia , Choco, y Risaralda region Pacifico (QUIBDO-MEDELLIN , QUIBDO-PEREIRA, BAHIA SOLANO -EL VALLE)</t>
  </si>
  <si>
    <t xml:space="preserve">Interventoría técnica administrativa financiera y ambiental para la pavimentación del anillo vial Frailes-Violetas – Lagos – La pradera – naranjales – Frailes, municipio dos quebradas – departamento de Risaralda </t>
  </si>
  <si>
    <t xml:space="preserve">Interventoría técnica administrativa para la construcción de la variante de Tunja k8+326 AL K9+500 vía los patriotas – cooservicios ciudad de Tunja </t>
  </si>
  <si>
    <t>Interventoria para mejoramiento y pavimentación de la variante Chiquinquirá</t>
  </si>
  <si>
    <t>INFICALDAS</t>
  </si>
  <si>
    <t>PV-13-2010</t>
  </si>
  <si>
    <t>Interventoría técnica, financiera, administrativa y ambiental del contrato de obra PV-08-2010 para la "Reconstrucción, Ampliación, Pavimentación y/o Repavimentación en el tramo vial Perico-Victoria</t>
  </si>
  <si>
    <t>GOBERNACION DE SANTANDER</t>
  </si>
  <si>
    <t>ALCALDIA DE FLORIDABLANCA</t>
  </si>
  <si>
    <t>INTERVENTORIA DE LOS ESTUDIOS Y DISEÑOS, PAVIMENTACION Y/O REPAVIMENTACION DE LAS VIAS INCLUIDAS DENTRO DEL PROGRAMA DE PAVIMENTACION DE INFRAESTRUCTURA VIALDE INTEGRACION Y DESARROLLO GRPO 85 VIA COROZAL BETULIA SINCE CON UNA LONGITUD DE 17.30 KM VIA TOLUVIEJO VARSOVIA PALMITO CON UNA LONGITUD DE 7 KM EN EL DEPARTAMENTO DE SUCRE</t>
  </si>
  <si>
    <t>INTERVENTORIA TECNICA ADMINISTRATIVA FINANCIERA Y AMBIENTAL PARA EL CONTRATO DE OBRA NO 2010/961 RESULTANTE DEL PROCESO LICITATORIO FLOR-038-10 CUYO OBJETO ES REHABILITACION Y MANTENIMIENTO DE EJES VIALES Y MALLA VIAL DE LAS COMUNAS 1 4 7 Y 8 Y CONSTUCCION DE HUELLAS VEHICULARES MALLA VIAL RURAL DEL MUNICIPIO DE FLORDABLANCA, DEPARTAMENTO DE SANTANDER</t>
  </si>
  <si>
    <t>SETP SANTA MARTA</t>
  </si>
  <si>
    <t>190/98</t>
  </si>
  <si>
    <t>2994/2007</t>
  </si>
  <si>
    <t>CMA-SETP_x0002_SM-002-2022</t>
  </si>
  <si>
    <t>UAE AVANTE SETP</t>
  </si>
  <si>
    <t>CI 2013-2016</t>
  </si>
  <si>
    <t>ASESORÍA E INTERVENTORÍA TÉCNICA, ADMINISTRATIVA, FINANCIERA, AMBIENTAL Y LEGAL PARA LA COMPLEMENTACIÓN DE ESTUDIOS Y DISEÑOS PARA LA INTERVENCIÓN VIAL DE LA AVENIDA CARRERA 19 DE LA CIUDAD DE PASTO.</t>
  </si>
  <si>
    <t>MUNICIPIO DE PASTO</t>
  </si>
  <si>
    <t>INTERVENTORÍA TÉCNICA, ADMINISTRATIVA Y CONTABLE PARA LA CONSTRUCCIÓN DE LAS VÍAS Y ESPACIO PÚBLICO EN EL ENTORNO VIAL AGUSTÍN AGUALONGO</t>
  </si>
  <si>
    <t>INTERVENTORIA TÉCNICA, ADMINISTRATIVA, FINANCIERA Y AMBIENTAL PARA EL ―MEJORAMIENTO CON PAVIMENTO HIDRÁULICO DE LA VÍA CUJACAL ENTRE LA ANTIGUA SALIDA AL NORTE Y LA VARIANTE ORIENTAL PASTO, MUNICIPIO DE PASTO DEPARTAMENTO DE NARIÑO, A PRECIOS UNITARIOS FIJOS</t>
  </si>
  <si>
    <t>2000377-OH-02</t>
  </si>
  <si>
    <t>INTERVENTORIA TECNICA Y ADMINISTRATIVA PARA LA CONSTRUCCION DE LA FRANJA CENTRAL DE LA PISTA DEL AEROPUERTO LEON BENTLEY - MITU</t>
  </si>
  <si>
    <t>1260-2006</t>
  </si>
  <si>
    <t>INTERVENTORIA PARA EL MEJORAMIENTO Y MANTENIMIENTO DE LA CARRETERA PUEBLO NUEVO - BOSCONIA - VALLEDUPAR. RUTA 80 TRAMO 8003</t>
  </si>
  <si>
    <t>MUNICIPIO DE GIRARDOTA</t>
  </si>
  <si>
    <t>GOBERNACION NORTE DE SANTANDER</t>
  </si>
  <si>
    <t>307 de 2018</t>
  </si>
  <si>
    <t>000077 del 12 de diciembre de 2003</t>
  </si>
  <si>
    <t>INTERVENTORIA TECNICA, ADMINISTRATIVA, FINANCIERA, LEGAL Y AMBIENTAL PARA EL MEJORAMIENTO DE VIAS DE BAJO TRANSITO MEDIANTE LA CONSTRUCCION DE PAVIMENTO FLEXIBLE EN EL MUNICIPO DE GIRARDOTA - ANTIOQUIA</t>
  </si>
  <si>
    <t>INTERVENTORIA AL CONTRATO MEJORAMIENTO DE LA CARRETERA LOURDES - GRAMALOTE, DEL K2+082 AL K16+000 DEL NORTE DE SANTANDER</t>
  </si>
  <si>
    <t>GOBERNACION DEL CHOCÓ</t>
  </si>
  <si>
    <t>CMA-SETPSM_x0002_002-2022</t>
  </si>
  <si>
    <t>Interventoria tecnica, administrativa para las obras de construccion, pavimentacion en concreto rigido de la via medio san Juan (Andagoya) - Istmina del K0+000 al K4+700 - Departamento de Chocó</t>
  </si>
  <si>
    <t>1682 - 2014</t>
  </si>
  <si>
    <t>230/04</t>
  </si>
  <si>
    <t>090/08</t>
  </si>
  <si>
    <t>078-2011</t>
  </si>
  <si>
    <t>INTERVENTORÍA TÉCNICA, ADMINISTRATIVA, FINANCIERA, SOCIAL Y AMBIENTAL PARA LA CONSTRUCCIÓN, REHABILITACIÓN Y CONSERVACIÓN PARA VÍAS DE RUTAS ALIMENTADORAS DEL SISTEMA TRANSMILENIO ZONA 1, GRUPO 1, EN BOGOTÁ D.C.</t>
  </si>
  <si>
    <t>INTERVENTORÍA TÉCNICA, ADMINISTRATIVA, FINANCIERA, LEGAL, SOCIAL Y AMBIENTAL PARA LA  CONSTRUCCIÓN Y/O REHABILITACIÓN DE VÍAS EN VARIAS LOCALIDADES DE BOGOTÁ D.C. GRUPO 2, LOCALIDADES DE USME, SANTAFÉ Y SAN CRISTÓBAL</t>
  </si>
  <si>
    <t>GOBERNACIÓN DE NORTE DE SANTANDER</t>
  </si>
  <si>
    <t>AREA METROPOLITANA DE CUCUTA</t>
  </si>
  <si>
    <t>002-2008</t>
  </si>
  <si>
    <t>00902 DE 2014</t>
  </si>
  <si>
    <t>002 DE 2010</t>
  </si>
  <si>
    <t>INTERVENTORIA TECNICA, ADMINISTRATIVA Y FINANCIERA SOBRE LAS OBRAS DE MEJORAMIENTO VIA LA DON JUANA-CHINACOTA, MUNICIPIO DE CHINACOTA,DEPARTAMENTO NORTE DE SANTANDER.</t>
  </si>
  <si>
    <t>INTERVENTORIA TECNICA Y ADMINISTRATIVA AL CONTRATO QUE SE SUSCRIBA PARA LA CONFORMACIÓN DE LA ESTRUCTURA DE PAVIMENTO DE LAS VIAS QUE HACEN PARTE DEL URBANISMO EN EL PROYECTO CIUDADELA EL PROGRESO BARRIO ANTONIA SANTOS, MUNICIPIO DE CUCUTA</t>
  </si>
  <si>
    <t>SILVIA BOTERO DE ANGEL</t>
  </si>
  <si>
    <t>FRANCISCO MIGUEL GARCES VERGARA</t>
  </si>
  <si>
    <t>001 DE 2019</t>
  </si>
  <si>
    <t>002 DE 2009</t>
  </si>
  <si>
    <t>GOBERNACION DEL HUILA</t>
  </si>
  <si>
    <t>ALCALDIA DE MEDELLIN</t>
  </si>
  <si>
    <t>449-2010</t>
  </si>
  <si>
    <t>4600062082 - 2015</t>
  </si>
  <si>
    <t>OS-010-2003</t>
  </si>
  <si>
    <t>1170-2009</t>
  </si>
  <si>
    <t>INTERVENTORIA AL MEJORAMIENTO VIAL DE LA INTERSECCION DE LA CALLE 20 SUR CON LA TRANSVERSAL INFERIOR Y OBRAS COMPLEMENTARIAS</t>
  </si>
  <si>
    <t>INTERVENTORIA DE LAS OBRAS DE MEJORAMIENTO Y PAVIMENTACION DE LA CARRETERA VARIANTE DE IPIALES, RUTA 25NRC.</t>
  </si>
  <si>
    <t>GOBERNACION DE LA GUAJIRA</t>
  </si>
  <si>
    <t>438 DE 2018</t>
  </si>
  <si>
    <t xml:space="preserve">INTERVENTORIA, TECNICA, ADMINISTRATIVA,  FINANCIERA, LEGAL SOCIAL Y AMBIENTAL AL PROYECTO CONSTRUCCION DE PLACA HUELLA Y OBRAS DE ARTE EN LA VIA QUE CONDUCE EL MUNICIPIO DE EL MOLINO CON EL CORREGIMIENTO DE EL TABLAZO - MUNICIPIO DE SAN JUAN DEL CESAR - DEPARTAMENTO DE LA GUAJIRA </t>
  </si>
  <si>
    <t>ALCALDIA MUNICIPAL CIENAGA - MAGDALENA</t>
  </si>
  <si>
    <t>008-2013</t>
  </si>
  <si>
    <t>Municipio de Pisba</t>
  </si>
  <si>
    <t>3799 DE 2013</t>
  </si>
  <si>
    <t>1969 DE 2019</t>
  </si>
  <si>
    <t>001 de 2013</t>
  </si>
  <si>
    <t>Interventoria para la rehabilitación, mejoramiento y pavimentación de la Vía Zanjón - Pueblo Bello incluye ampliación, estribos y placa de 2 puentes de luces de 21 y 22 metros, un tablero de 9 metros, en el departamento del Cesar: Modulo 1</t>
  </si>
  <si>
    <t xml:space="preserve">“INTERVENTORIA PARA EL MEJORAMIENTO, MANTENIMIENTO Y REHABILITACION DE LA CARRETERA SOGAMOSO-EL CRUCERO- AGUAZUL, RUTA 6211 Y  62BY05 DEL PR13+0000-PR14+1300, EN LOS DEPARTAMENTOS DE BOYACÁ Y CASANARE A CARGO INVIAS. </t>
  </si>
  <si>
    <t>Interventoría técnica,  Administrativa, Financiera, Legal y Ambiental al contrato de obra cuyo objeto es Construcción de Pavimento Rígido de las Vías alternas del municipio de Pisba departamento de Boyacá</t>
  </si>
  <si>
    <t>FONDO DE DESARROLLO LOCAL DE RAFAEL URIBE URIBE</t>
  </si>
  <si>
    <t xml:space="preserve">INSTITUTO DE DESARROLLO URBANO- IDU </t>
  </si>
  <si>
    <t>MUNICIPIO DE UBATÉ</t>
  </si>
  <si>
    <t>266-2018</t>
  </si>
  <si>
    <t>1716-2020</t>
  </si>
  <si>
    <t>SOP-224-2021</t>
  </si>
  <si>
    <t>“REALIZAR LA INTERVENTORÍA TÉCNICA, ADMINISTRATIVA, LEGAL, FINANCIERA, SOCIAL, AMBIENTAL Y DE SEGURIDAD Y SALUD EN EL TRABAJO (SST), DEL CONTRATO DE OBRA PÚBLICA QUE TIENE POR OBJETO: “CONTRATAR LAS OBRAS Y ACTIVIDADES PARA LA CONSERVACION DE LA MALLA VIAL Y ESPACIO PUBLICO DE LA LOCALIDAD DE RAFAEL URIBE URIBE A PRECIOS UNITARIOS FIJOS Y MONTO AGOTABLE” DERIVADO DEL PROCESO DE LA LICITACION PUBLICA No. FDLRUU-LP-196-2018</t>
  </si>
  <si>
    <t>INTERVENTORÍA A LA EJECUCIÓN DE LAS ACTIVIDADES Y OBRAS REQUERIDAS PARA LA CONSERVACIÓN DE LA MALLA VIAL ARTERIAL NO TRONCAL, EN LA CIUDAD DE BOGOTÁ, D.C. – GRUPO 4.</t>
  </si>
  <si>
    <t>Instituto Nacional de Vías</t>
  </si>
  <si>
    <t>124-96</t>
  </si>
  <si>
    <t>634-12</t>
  </si>
  <si>
    <t>1199-14</t>
  </si>
  <si>
    <t>664-12</t>
  </si>
  <si>
    <t>INTERVENTORIA PARA EL MEJORAMIENTO Y MANTENIMIENTO DE LA CARRETERA VIA ALTERNA AL PUERTO DE SANTA MARTA, SECTOR MAMATOCO, TERMINAL MARITIMO, TRAMO (9007A), EN EL DEPARTAMENTO DEL MAGDALENA</t>
  </si>
  <si>
    <t>GOBERNACION DE CUNDINAMARCA</t>
  </si>
  <si>
    <t>3095 - 2013</t>
  </si>
  <si>
    <t>SOP-V_x0002_239-99</t>
  </si>
  <si>
    <t xml:space="preserve">Interventoria para el mejoramiento y mantenimiento de la carretera: Sardinata - Cúcuta, sector Sardinata - El Zulia entre el PR. 18+0500 al PR 57+0600 ruta 70 tramo 09. </t>
  </si>
  <si>
    <t>Interventoría Técnica y administrativa del Diseño, Construccion, mejoramiento, mantenimiento y pavimentación via Pacho - La Palma, Municipio de Pacho.</t>
  </si>
  <si>
    <t>Ministerio de Obras Públicas de Chile</t>
  </si>
  <si>
    <t>Instituto Nacional de Vias - Invias</t>
  </si>
  <si>
    <t>No. 1140 de 2018</t>
  </si>
  <si>
    <t>Asesoria a la Inspección Fiscal del proyecto Construcción del By Pass Penco, VIII Región</t>
  </si>
  <si>
    <t>Asesoría a la Inspección Fiscal del Proyecto de Construcción Ampliación Camino La Pólvora, sector Enlace Ruta 68- Quebrada Las Animas, tramo Dm. 0,000 (Enlace Ruta 68) al Dm. 17.864,240, provincia de Valparaiso , V Región.</t>
  </si>
  <si>
    <t>Asesoría a la Inspección Fiscal del Proyecto Mejoramiento Ruta W-853, Chonchi-Queilen, Sector Teupa-Santa Maria, tramo Km, 6,800 a km 28,500 provincia de Chiloé, X Región</t>
  </si>
  <si>
    <t>2522 DE 2005</t>
  </si>
  <si>
    <t>2527 DE 2005</t>
  </si>
  <si>
    <t>INTERVENTORIA DE LOS ESTUDIOS Y DISEÑOS PAVIMENTACIÓN  Y/O REPAVIMENTACIÓN DE LAS VIAS INCLUIDAS DENRO DEL PROGRAMA DE PAVIMENTACIÓN DE INFRAESTRUCTURA VIAL DE INTEGRACIÓN Y DESARROLLO GRUPO 14 TRAMO 1 VIA MALAMBO -  CARACOLI - LA CORDIALIDAD CON UNA LONGITUD DE 14,11 KILOMETROS EN EL DEPARTAMENTO DE ATLANTICO</t>
  </si>
  <si>
    <t>0822 DE 2018</t>
  </si>
  <si>
    <t xml:space="preserve">INTERVENTORIA PARA EL MEJORAMIENTO Y MANTENIMIENTO DE LA CARRETERA BUCARAMANGA - SAN ALBERTO, RUTA 45A, TRAMO 08, SECTOR RIONEGRO- SAN ALBERTOPR 18+000 - PR93+694, EN EL DEPARTAMENTO DE SANTANDER </t>
  </si>
  <si>
    <t>2531 DE 2005</t>
  </si>
  <si>
    <t>1607 DE 2006</t>
  </si>
  <si>
    <t>1963 DE 2009</t>
  </si>
  <si>
    <t>INTERVENTORIA DE LAS OBRAS COMPLEMENTARIAS DE LA CONSTRUCCION Y PAVIMENTACION DE 
LA VIA ALTERNA AL PUERTO DE SANTA MARTA, SECTOR MAMATOCO - TERMINAL MARITIMO</t>
  </si>
  <si>
    <t>METROCALI</t>
  </si>
  <si>
    <t>MC-IT-05-06</t>
  </si>
  <si>
    <t>INTERVENTORÍA TÉCNICA, ADMINISTRATIVA, FINANCIERA, SOCIAL Y AMBIENTAL DE LA CONSTRUCCIÓN DEL CORREDOR TRONCAL SUR Y OBRAS COMPLEMENTARIAS DEL SISTEMA INTEGRADO DE TRANSPORTE MASIVO DE PASAJEROS DE SANTIAGO DE CALI, DE ACUERDO A LOS SIGUIENTES FRENTES: FRENTE 1: CALLE 5 ENTRE CARRERAS 52 Y CARRERA 82. FRENTE 2: CALLE 5 CARRERA 100 ENTRE CARRERA 82 Y ESTACIÓN TERMINAL SUR.</t>
  </si>
  <si>
    <t>1594 DE 2011</t>
  </si>
  <si>
    <t>4183 de 2013</t>
  </si>
  <si>
    <t>INTERVENTORÍA PARA LA REHABILITACIÓN Y MEJORAMIENTO DE LA VÍA BUENAVISTA- LA VICTORIA, CON UNA LONGITUD DE 80,7KM.   DEPARTAMENTO DE BOYACÁ.</t>
  </si>
  <si>
    <t>MUNICIPIO DE SILVIA</t>
  </si>
  <si>
    <t>150-2019</t>
  </si>
  <si>
    <t xml:space="preserve">INTERVENTORIA TECNICA, ADMINISTRATIVA Y FINANCIERA PARA EL PROYECTO DENOMINADO MEJORAMIENTO VIAL DEL CASCO URBANO DEL MUNICIPIO DE SILVIA CAUCA. </t>
  </si>
  <si>
    <t>MUNICIPIO DE SANTANDER DE QUILICHAO</t>
  </si>
  <si>
    <t>467-2022</t>
  </si>
  <si>
    <t>REALIZAR LA INTERVENTORIA TECNICA, ADMINISTRATIVA, FINANCIERA SOCIAL Y AMBIENTAL DEL CONTRATO DE OBRA CUYO OBJETO ES “REALIZAR LA REHABILITACIÓN Y MEJORAMIENTO DE LA MALLA VIAL URBANA DEL MUNICIPIO DE SANTANDER DE QUILICHAO”</t>
  </si>
  <si>
    <t>1652 DE 2006</t>
  </si>
  <si>
    <t>2278 DE 2006</t>
  </si>
  <si>
    <t>IDU-148 DE 2006</t>
  </si>
  <si>
    <t>INTERVENTORÍA PARA EL MEJORAMIENTO Y MANTENIMIENTO DE LA CARRETERA GUACHUCAL – IPIALES RUTA 0801.</t>
  </si>
  <si>
    <t>INTERVENTORÍA TÉCNICA, ADMINISTRATIVA, FINANCIERA Y SOCIO AMBIENTAL PARA LA CONSTRUCCIÓN DE ACCESOS A BARRIOS Y PAVIMENTOS LOCALES, PROGRAMA DE PAVIMENTOS LOCALES GRUPO II: FONTIBON, SUBA Y USAQUEN EN BOGOTÁ D.C.</t>
  </si>
  <si>
    <t xml:space="preserve">MUNICIPIO DE MALAMBO </t>
  </si>
  <si>
    <t>0015-2003</t>
  </si>
  <si>
    <t>OJ-321-1996</t>
  </si>
  <si>
    <t>CONSULTORÍA, ASESORÍA E INTERVENTORÍA TÉCNICA Y ADMINISTRATIVA PARA LA CONSTRUCCIÓN Y PAVIMENTACIÓN DE LA VARIANTE DE POPAYÁN, SECTOR K0+000 AL K4+100 DE LA CARRETERA POPAYÁN - CALI</t>
  </si>
  <si>
    <t>027 - 2009</t>
  </si>
  <si>
    <t>GOBERNACIÓN DEL CAUCA</t>
  </si>
  <si>
    <t>907-2015</t>
  </si>
  <si>
    <t xml:space="preserve">INTERVENTORÍA  TÉCNICA,  ADMINISTRATIVA,  FINANCIERA,  JURIDICA  Y CONTABLE AL  CONTRATO DE OBRA PUBLICA DERIVADO DEL PROYECTO: CONSTRUCCIÓN DE  PAVIMENTO FLEXIBLE EN LA VÍA 25ACC01 HIGUERONES  –  FLORENCIA ENTRE EL PR 0+850 Y EL PR 7+700, MUNICIPIO DE  FLORENCIA,  DEPARTAMENTO DEL CAUCA </t>
  </si>
  <si>
    <t>SIV 4151.1.14.07.076/07</t>
  </si>
  <si>
    <t>INTERVENTORÍA TÉCNICA, ADMINISTRATIVA Y CONTABLE CON CONTROL DE CALIDAD PARA LA PAVIMENTACIÓN DE VÍAS URBANAS EN EL MUNICIPIO DE SANTIAGO DE CALI. GRUPO 2 – INTERVENTORÍA DE LA PAVIMENTACIÓN EN LA AVENIDA 15 OESTE DESDE EL COLEGIO LA PRESENTACIÓN HASTA EL SECTOR  PUENTE AZÚL (ETAPA 1) - BARRIO ALTO AGUACATAL - COMUNA 1 DEL MUNICIPIO DE SANTIAGO DE CALI.</t>
  </si>
  <si>
    <t>INVÍAS</t>
  </si>
  <si>
    <t>1440-2016</t>
  </si>
  <si>
    <t>INTERVENTORIA PARA EL MEJORAMIENTO, GESTION SOCIAL, PREDIAL Y AMBIENTAL DE LA VÍA LA ESTRELLA-SILVIA-TOTORÓ (RUTA 2602A) EN EL DEPARTAMENTO DEL CAUCA</t>
  </si>
  <si>
    <t>ALCALDIA DE CARTAGENA DE INDIAS</t>
  </si>
  <si>
    <t>6-048181</t>
  </si>
  <si>
    <t>INTERVENTORIA TECNICA, ADMINISTRATIVA, FINANCIERA, CONTABLE Y AMBIENTAL A LA RECONSTRUCCIÓN Y REPARCHEO DE VÍAS EN LAS (TRES)  3 LOCALIDADES DEL DISTRITO DE CARTAGENA.</t>
  </si>
  <si>
    <t>MUNICIPIO DE NARIÑO</t>
  </si>
  <si>
    <t>OT-715-01</t>
  </si>
  <si>
    <t>SECRETARIA DE INFRAESTRUCTURA Y VALORIZACION ALCALDIA DE SANTIAGO DE CALI</t>
  </si>
  <si>
    <t>SIVV-VA-29-97</t>
  </si>
  <si>
    <t xml:space="preserve">Interventoría con control de calidad para la construcción de la calle 70(autopista Oriental) entre el Río Cali y la carrera 1 y demas obras complementarias. </t>
  </si>
  <si>
    <t>MUNICIPIO DE CALI</t>
  </si>
  <si>
    <t>SIVV-SSM-OP 02-98</t>
  </si>
  <si>
    <t xml:space="preserve">SIVV-VA-30-99 </t>
  </si>
  <si>
    <t>584/01</t>
  </si>
  <si>
    <t>Interventoria de las obras de mejoramiento y pavimentación de los sectores K0+811 - K1+416 y K2+228 - K4+990 de la Variante de Pitalito (Huila) de la Troncal del Magdalena, Ruta 45, Tramo HL C.</t>
  </si>
  <si>
    <t xml:space="preserve">SIVV-VA-08-97 01 de 1997 </t>
  </si>
  <si>
    <t>METROCALI S.A.</t>
  </si>
  <si>
    <t xml:space="preserve">MC-IT-03-2000    </t>
  </si>
  <si>
    <t>Interventoría con control de calidad de la ejecución de la obra construcción de la calzada izquierda de servicio sentido norte-sur, obras de urbanismo y demás obras complementarias de la calle 70 entre carrera 7 y carrera 23</t>
  </si>
  <si>
    <t>MUNCIPIO DE VALENCIA</t>
  </si>
  <si>
    <t>CMA-MPR-005-2018</t>
  </si>
  <si>
    <t>3-1-98892-002-2021</t>
  </si>
  <si>
    <t>“INTERVENTORÍA TÉCNICA, ADMINISTRATIVA, FINANCIERA, JUDICIAL, PREDIAL, SOCIAL Y AMBIENTAL PARA EL PROYECTO: CONSTRUCCIÓN DE 530 METROS LINEALES DE PAVIMENTO EN CONCRETO RÍGIDO EN LA VÍA SALIDA MUNICIPIO DE HERVEO Y BARRIO MIRADOS CALDAS DEL MUNICIPIO DE CASABIANCA, TOLIMA.</t>
  </si>
  <si>
    <t>Interventoria tecnica, financiera y administrativa del proyecto de construccion de 603.46 ml de pavimento rigido y obras de urbanismo en el tramo de la calle 23 entre diagonal 24 y carrera 2A barrio bijagual, zona urbana del municipio de valencia-departamento de cordoba</t>
  </si>
  <si>
    <t>19001397-H3-2019</t>
  </si>
  <si>
    <t>Realizar la interventoría Integral a la Rehabilitación de la Pista y Calles de Rodaje, Adecuación de los Canales y Zonas de Seguridad y Mantenimiento Rutinario de las Áreas Lado Aire y Lado Tierra del Aeropuerto Palonegro de Bucaramanga, Santander</t>
  </si>
  <si>
    <t>1163 de 2020</t>
  </si>
  <si>
    <t>Interventoria para la gestion y mantenimiento vial integral de las carreteras Troncal del Occidente y alternas a la troncal, departamentos de Cauca y Valle de Cauca</t>
  </si>
  <si>
    <t>UNIDAD ADMINISTRATIVA ESPECIAL DE AERONÁUTICA CIVIL AEROCIVIL</t>
  </si>
  <si>
    <t>Municipio de Morroa Sucre</t>
  </si>
  <si>
    <t>MM-CM-001-2015</t>
  </si>
  <si>
    <t>Interventoría Técnica, Administrativa y Financiera a la Construcción en Pavimento Flexible del Eje Vial Montes de María que Comunica el Municipio de Morroa con el Municipio de Colosó del K0+000 hasta el K21 +387 en el Departamento de Sucre (Primera Etapa).</t>
  </si>
  <si>
    <t xml:space="preserve">Departamento del Atlantico </t>
  </si>
  <si>
    <t>0108*2018*000079</t>
  </si>
  <si>
    <t>Interventoría Técnica, Administrativa, Financiera y Ambiental de las Vías del Grupo VIII de la Licitación Pública No. LP-DG-007-2017</t>
  </si>
  <si>
    <t>GOBERNACION DE HUILA</t>
  </si>
  <si>
    <t>Contrato No. 449 de 2010</t>
  </si>
  <si>
    <t>Interventoría técnica a la construcción de 4.9 km en pavimento flexible de la vía Pitalito - Acevedo del PR14+400 al PR19+300, municipios de Pitalito y Acevedo. Departamento del Huila</t>
  </si>
  <si>
    <t xml:space="preserve"> Contrato No. 00001638 de 2011</t>
  </si>
  <si>
    <t>Contrato No. EDU-0250-2016</t>
  </si>
  <si>
    <t>Interventoría Técnica, Administrativa, Ambiental y Financiera para la Construcción del Malecón, Corredor Verde y Avenida del Río en la Ribera del Río Magdalena desde Siape hasta la Isla de La Loma en el Distrito de Barranquilla – Unidad Funcional I</t>
  </si>
  <si>
    <t>MUNICIPIO DE VILLAVICENCIO</t>
  </si>
  <si>
    <t>INDUVAL - MUNICIPIO DE PEREIRA</t>
  </si>
  <si>
    <t>EMPRESA  DE  DESARROLLO  URBANO  DE BARRANQUILLA Y LA REGIÓN CARIBE S.A. EDUBAR S.A.</t>
  </si>
  <si>
    <t>UNIDAD ADMINISTRATIVA ESPECIAL DE AERONAUTICA CIVIL - UAEAC</t>
  </si>
  <si>
    <t>SISTEMA ESTRATEGICO DE TRANSPORTE PUBLICO DE SANTA MARTA S.A.S. -SETP</t>
  </si>
  <si>
    <t>FONDO DE DESARROLLO LOCAL DE BARRIOS UNIDOS - FDLBU</t>
  </si>
  <si>
    <t>FIDUCIARIA LA PREVISORA S.A. COMO VOCERA Y ADMINISTRADORA DEL PATRIMONIO AUTÓNOMO PAVIMENTACIÓN CASABIANCA OXI 2021</t>
  </si>
  <si>
    <t>EMPRESA DE DESARROLLO URBANO DE BARRANQUILLA Y LA REGION CARIBE S.A. EDUBAR S.A.</t>
  </si>
  <si>
    <t>INSTITUTO  DE  FINANCIAMIENTO  PROMOCION  Y DESARROLLO DE CALDAS - INFICALDAS</t>
  </si>
  <si>
    <t>SECRETARIA DE INFRAESTRUCTURA Y VALORIZACIÓN DE SANTIAGO DE CALI</t>
  </si>
  <si>
    <t>INTERVENTORIA TECNICA, ADMINISTRATIVA, FINANCIERA Y AMBIENTAL DEL CONTRATO DE OBRA COP.LP.001.2015 CUYO OBJETO ES "MEJORAMIENTO DE LA VIA QUE CONDUCE DE SAN PEDRO A BUENAVISTA - POR EL CORREGIMIENTO DE SAN MATERO, MEDIANTE LA CONSTRUCCION DE PAVIMENTO EN EL DEPARTAMENTO DE SUCRE. I ETAPA</t>
  </si>
  <si>
    <t>INTERVENTORIA TECNICA, ADMINISTRATIVA, FINANCIERA Y AMBIENTAL AL PROYECTO CONSTRUCCION Y REHABILITACIÓN DE LA MALLA VIAL URBANA, SECTOR CRA. 22 ENTRE CALLES 20 Y 27, CRA. 22 ENTRE CALLES 18 Y 19 Y CALLE 22 ENTRE CRA. 21 Y 22 DEL MUNICIPIO DE ARAUCA, DEPARTAMENTO DE ARAUCA</t>
  </si>
  <si>
    <t>INTERVENTORIA TECNICA, ADMINISTRATIVA Y FINANCIERA AL PROYECTO DE OBRA CUYO OBJETO CORRESPONDE A "MEJORAMIENTO Y PAVIMENTACION DE LA VIA ARAUQUITA AGUACHICA‐ PANAMA DE ARAUCA EN EL MUNICIPIO DE ARAUQUITA DEPARTAMENTO DE ARAUCA ENMARCADO EN EL CONTRATO PLAN.</t>
  </si>
  <si>
    <t>1390-2010</t>
  </si>
  <si>
    <t>INTERVENTORÍA TÉCNICA, ADMINISTRATIVA, FINANCIERA Y AMBIENTAL DEL CONTRATO PARA LA  RECONSTRUCCIÓN, PAVIMENTAIÓN Y/O REPAVIMENTACIÓN EN EL TRAMO VIAL MANIZALES - NEIRA. DEPARTAMENTO DE CALDAS</t>
  </si>
  <si>
    <t>INTERVENTORÍA TÉCNICA, ADMINISTRATIVA, FINANCIERA, LEGAL, SOCIAL Y AMBIENTAL PARA LA CONSERVACION DE LA INFRAESTRUCTURA DEL SISTEMA INTEGRADO DE TRANSPORTE PÚBLICO: TRONCALES DEL SISTEMA TRANSMILENIO Y RUTAS AUXILIARES, ALIMENTADORAS, COMPLEMENTARIAS Y ESPECIALES: GRUPO2: TRONCAL CALLE 80 COMPRENDIDA ENTRE EL RIO BOGOTA Y LOS HEROES Y RUTAS AUXILIARES , ALIMENTADORAS; COMPLEMENTARIAS Y ESPECIALES LOCALIDAD DE ENGATIVA Y BARRIOS UNIDOS, EN BOGOTA D.C.</t>
  </si>
  <si>
    <t>077-2012</t>
  </si>
  <si>
    <t>INTERVENTORIA INTEGRAL QUE INCLUYE PERO NO SE LIMITA A LA INTERVENTORIA TECNICA, FINANCIERA, ADMINISTRATIVA, JURIDICA, GESTION SOCIAL, PREDIAL Y AMBIENTAL, PARA EL MEJORAMIENTO DEL PROYECTO TRANSVERSAL DEL CUSIANA FASE 2 EN EL PROGRAMA DE CORREDORES PRIORITARIOS PARA LA PROSPERIDAD MODULO 4</t>
  </si>
  <si>
    <t xml:space="preserve">Interventoría para el mejoramiento y mantenimiento de la Carretera Paso Nacional por la Virginia del PR00+000 Al PR4 +0455 De La Ruta 25 RSA </t>
  </si>
  <si>
    <t>Interventoría de las obras de pavimentación del Sector Santuario La Piñuela K 73+000 -K 84 +400 de la Carretera Medellín-Bogotá.</t>
  </si>
  <si>
    <t>1160-2009</t>
  </si>
  <si>
    <t xml:space="preserve">INTERVENTORIA TECNICA, LEGAL, ADMINISTRATIVA Y FINANCIERA PARA LA RECONSTRUCCIÓN, PAVIMENTACIÓN DE LAS VIAS INCLUIDAS DENTRO DEL PROGRAMA DE PAVIMENTACIÓN DE INFRAESTRUCTURA VIAL DE INTEGRACIÓN Y DESARROLLO REGIONAL - PLAN 2500 DE LOS TRAMOS: TRAMO 1 VIA CHARALA - LA CANTERA DEL K10+880 AL K12+589 CON UNA LONGITUD TOTAL DE 1,709 KM; TRAMO 2: VIA LA CANTERA - EL ENCINO DEL K13+590 AL K17+589 CON UNA LONGITUD TOTAL DE 3,999 KM; TRAMO 3: VIA LOS CUROS - MALAGA DEL K11+125  AL K12+625 CON UNA LONGITUD DE 1,50 KM; TRAMO 4 DE LA VIA TRONCAL (ALBANIA) - LA LLANA DEL K0+000 AL K1+830 CON UNA LONGITUD TOTAL DE 1,83 KM; TRAMO 5: VIA LA BELLEZA - JESUS MARIA, DEL K8+300 AL K12+500 CON UNA LONGITUD TOTAL DE 4,2 KM; TRAMO 6: VIA TRONCAL - PUERTO PARRA DEL K2+800 AL K8+000 CON UNA LONGITUD TOTAL DE 5,2 KM; TRAMO 7: VIA OIBA - GUADALUPE DEL K13+550 AL K18+250 CON UNA LONGITUD TOTAL DE 4,70 KM EN EL DEPARTAMENTO DE SANTANDER </t>
  </si>
  <si>
    <t>INTERVENTORIA TECNICA ADMINISTRATIVA FINANCIERA Y LEGAL PARA LA REHABILITACION Y MANTENIMIENTO   DE LA VIA GUASCA ­SUEVA ­GACHETA ­UBALA.  EN  EL  DEPARTAMENTO DE CUNDINAMARCA</t>
  </si>
  <si>
    <t>INTERVENTORIA PARA EL ESTUDIO, DISEÑO Y CONSTRUCCION Y/O REHABILITACION DE VIAS EN LA LOCALIDAD DE CIUDAD BOLIVAR EN BOGOTA DC</t>
  </si>
  <si>
    <t>INTERVENTORÍA TÉCNICA, ADMINSITRATIVA, FINANCIERA Y AMBIENTAL PARA LA CONSTRUCCIÓN Y CONSERVACIÓN DE ACCESOS A BARRIOS Y PAVIMENTOS LOCALES, PROGRAMA DE MEJORAMIENTO INTEGRAL DE BARRIOS EN LA LOCALIDAD DE BOSA, GRUPO 2. EN BOGOTÁ D.C.</t>
  </si>
  <si>
    <t>INTERVENTORIA TECNICA ADMINISTRATIVA Y FINANCIERA PARA LA RECONSTRUCCION , PAVIMENTACION  Y/O  REPAVIMENTACION  DE LAS VIAS INCLUIDAS DENTRO DEL POGRAMA DE PAVIMENTACION DE INFRAESTRUCTURA  VIAL DE INTEGRACION  Y DESARROLLO REGIONAL  PLAN 2500 DE LA VIA TRAMO 1 LIBANO-PLATANILLAL VILLAHERMOSA UNA LONGITUD DE 12.94 KM EN EL DEPARTAMENTO DEL TOLIMA</t>
  </si>
  <si>
    <t>INTERVENTORIA TECNICA, ADMINISTRATIVA Y FINANCIERA A LOS DISEÑOS Y CONSTRUCCION DE LAS OBRAS DE ESTABILIZACION, MEJORAMIENTO Y MANTENIMIENTO DE LAS VIAS DE RED NACIONAL DE LOS FEPARTAMENTOS DE CUNDINAMARCA Y SANTANDER: (.) GRUPO 3: SANTANDER: - GRUPO DE OBRA D: "MEJORAMIETO Y MANTENIMIENTO DE LA CARRETERA BUCARAMANGA - SAN ALBERTO PR29+000- PR30000,RUTA 45 TRAMO 45A 0W Y MEJORAMIENTO Y
MANTENIMIENTO DE LA CARRETERA LOS CUROS -MALAGA_x0002_GUACA EN EL PR 3+0650 Y EN EL PR 61+0250" Y GRUPO DE OBRA E: "MANTENIMIENTO Y MEJORAMIENTO DE LA CARRETERA SAN GIL - ONZAGA, CRUCE RUTA 45A, EN LOS PUNTOS PR 54+0250, PR 54+0300, PR 54+0380, PR 54+0500 Y PR 54+0490 Y "MANTENIMIENTO Y MEJORAMIENTODE LA CARRETERA ZAPATOCA - BARICHARA- SAN GIL EN LOS PUNTOS PR78+0363, PR79+0052 PR 790300"</t>
  </si>
  <si>
    <t>C-PEXCO_x0002_015 DE 1990</t>
  </si>
  <si>
    <t xml:space="preserve">INTERVENTORIA TECNICA, ADMINISTRATIVA, FINANCIERA Y JURIDICA PARA LOS ESTUDIOS, DISEÑOS, PLAN DE MANEJO AMBIENTAL, Y LA CONSTRUCCIÓN DE LAS VÍAS VEHICULARES INTERNAS URBANAS EN CONCRETO RÍGIDO, PONTONES (LUZ=10M. CANTIDAD 3), PUENTES EN CONCRETO REF. (LUZ=30M. CANTIDAD 1), DESMONTE DE PUENTES METALICOS PROVISIONALES LUZ=30M. CANTIDAD 1), BOXCOULVERT (CANTIDAD 22) Y LOS MOVIMIENTOS DE TIERRA PARA LA CONSTRUCCION DE DIQUES, EN EL ACONDICIONAMIENTO DE LA INFRAESTRUCTURA PARA LA CRÍA DE CAMARÓN EN CAUTIVERIO, EN CORREGIMIENTO ISLA TRUJILLO, II ETAPA (TUMACO – NARIÑO) </t>
  </si>
  <si>
    <t>INTERVENTORÍA LEGAL, TÉCNICA, ADMINISTRATIVA, FINANCIERA Y AMBIENTAL A LA REHABILITICIÓN DE LA AVENIDA REGIONAL SUR EN EL MUNICIPIO DE SABANETA - DEPARTAMENTO DE ANTIOQUIA. (INCLUYE EL MEJORAMIENTO)</t>
  </si>
  <si>
    <t>Interventoría para el Mejoramiento y Mantenimiento de las vías, San Gil Floridablanca, Ruta 45A07 PR 0+0000-PR 90+0000 Floridablanca Palenque, Ruta 45AST08, PR0+0000-PR10+0000, en el Departamento de Santander</t>
  </si>
  <si>
    <t>Asesoría e Interventoría para la construcción segunda calzada acceso barrio El Poblado Grupo IV. Intersección de la Avenida de Las Américas en el Municipio de Pereira.</t>
  </si>
  <si>
    <t>INTERVENTORIA TECNICA, ADMINISTRATIVA, FINANCIERA, LEGAL, SOCIAL Y AMBIENTAL A PRECIO GLOBAL FIJO PARA LA CONSTRUCCION DE LAS OBRAS CIVILES, INTERVENCIÓN Y ADECUACION DEL TRAMO SOBRE LA AV. CIUDAD DE CALI DE LA CALLE 153 AL EMPALME CON LA OBRA EXISTENTE, EN EL SECTOR DE TUNABAJA EN BOGOTA D.C.</t>
  </si>
  <si>
    <t>INTERVENTORÍA TÉCNICA, ADMINISTRATIVA, FINANCIERA Y AMBIENTAL PARA EL MEJORAMIENTO, MANTENIMIENTO Y REHABILITACIÓN DEL CORREDOR VIAL EL TÚNEL – LLANO DE ALARCÓN DEL MUNICIPIO DE CUITIVA; CONSTRUCCIÓN DE OBRAS DE MITIGACIÓN, REHABILITACIÓN Y ATENCIÓN DE SITIOS CRÍTICOS EN LOS CORREDORES VIALES: PUENTE LATAS – EL ESPINO, SOGAMOSO – TASCO Y ANILLO VIAL DEL LAGO DE TOTA Y CONSTRUCCIÓN DE INTERCAMBIADOR VIAL
SOGAMOSO - NOBSA EN EL DEPARTAMENTO DE BOYACÁ, EN EL MARCO DEL PROYECTO CONTRATO PLAN BOYACÁ BICENTENARIO, CONPES 3903 DEL 31 DE OCTUBRE DE 2017</t>
  </si>
  <si>
    <t>Interventoría Técnica, Administrativa, Ambiental y Financiera para la Construcción y/o ampliación de la vía La Cordialidad entre la vía Circunvalar y la Carrera 23 y Ampliación y modernización del alumbrado público en el Distrito de Barranquilla (Fase I)</t>
  </si>
  <si>
    <t>INTERVENTORÍA TÉCNICA, ADMINISTRATIVA, FINANCIERA, LEGAL Y AMBIENTAL AL CONTRATO DE OBRA PARA LA CONFORMACIÓN DE TERRENOS PARA FRANJAS DE PISTA Y ZONA RESA EN LA CABECERA 08 Y OBRAS COMPLEMENTARIAS EN EL AEROPUERTO INTERNACIONAL MATECAÑA DE PEREIRA</t>
  </si>
  <si>
    <t>INTERVENTORIA TECNICA, FINANCIERA, ADMINISTRATIVA Y DE CONTROL PRESUPUESTAL A PROYECTOS DE INFRAESTRUCTURA Y HABITAT EN EL TERRITORIO NACIONAL - GRUPO III</t>
  </si>
  <si>
    <t>2235-2005</t>
  </si>
  <si>
    <t>2233-2007</t>
  </si>
  <si>
    <t>INTERVENTORIA TECNICA ADMINISTRATIVA Y CONTABLE SOBRE LA EJECUCION Y CUMPLIMIENTO DE LAS OBLIGACIONES CONTRAIDAS EN EL CONVENIO CUYO OBJETO ES EL MEJORAMIENTO Y PAVIMENTACION DE LA VIA GAMBITA VADOREAL SECTOR K16+000 AL K22+000 MUNICIPIO DE GAMBITA SANTANDER</t>
  </si>
  <si>
    <t>636-2011</t>
  </si>
  <si>
    <t>INTERVENTORIA TECNICA Y ADMINISTRATIVA PARA EL CONTRATO DE ESTUDIOS, DISEÑOS Y CONSTRUCCION DE ACCESOS A BARRIOS Y PAVIMENTOS LOCALES EN LA LOCALIDAD DE ENGATIVA, SECTOR EL MUELLE.</t>
  </si>
  <si>
    <t>INTERVENTORIA DEL MEJORAMIENTO Y MANTENIMIENTO DEL TRAMO PR 8+000 AL PR 10+500 DE LA CARRETERA NEIVA-PLATANILLAL-BALSINAS RUTA 30 TRAMO 3001.</t>
  </si>
  <si>
    <t>INTERVENTORIA TÉCNICA, ADMINISTRATIVA, FINANCIERA, JURIDICA, AMBIENTAL Y SST PARA REALIZAR LAS OBRAS CIVILES, ARQUITECTONICAS, HIDRAULICAS Y TODAS AQUELLAS ACTIVIDADES NECESARIAS PARA LA CONSTRUCCION DE LA CARREA 5TA (CALLE 22- AVENIDA FERROCARRIL - CENTRO HISTORICO) PARA EL SISTEMA ESTRATEGICO DE TRANSPORTE PUBLICO DE LA CIUDAD DE SANTA MARTA - SETP</t>
  </si>
  <si>
    <t>Municipio de la Union</t>
  </si>
  <si>
    <t>C.M.A_x0002_006-2019</t>
  </si>
  <si>
    <t>INTERVENTORIA TECNICA, ADMINISTRATIVA Y FINANCIERA PARA EL PROYECTO DE PAVIMENTACION EN CONCRETO RIGIDO DE VIAS URBANAS DEL MUNICIPIO DE LA UNION - NARIÑO</t>
  </si>
  <si>
    <t>001-2015</t>
  </si>
  <si>
    <t>Interventoria, técnica administrativa, ambiental y financiera, jurídica, ambiental y sst del contrato de obra cuyo objeto consiste en realizar las obras civiles, arquitectónicas, hidráulicas, electricas y todas aquellas actividades necesarias para la construcción de la carrera 5TA (calle 22- Avenida del Ferrocarril-Centro Histórico para el Sistema Estratégico de Transporte Público de la ciudad de Santa Marta-SETP</t>
  </si>
  <si>
    <t>INTERVENTORIA TECNICA, ADMINISTRATIVA, FINANCIERA, LEGAL, SOCIAL Y SEGURIDAD INDUSTRIAL, SALUD EN EL TRABAJO Y MEDIO AMBIENTE DE LAS OBRAS Y ACTIVIDADES PARA LA 
CONSERVACION DE LA MALLA VIAL ARTERIAL TRONCAL Y MALLA VIAL INTERMEDIA QUE SOPORTA 
LAS RUTAS DEL SISTEMA INTEGRADO DE TRANSPORTE_x0002_SITP- GRUPO 8 TRONCAL NQS (NORTE), CARACAS (NORTE, (LOCALIDADES TEUSAQUILLO Y BARRIOS UNIDOS), EN BOGOTA D.C.</t>
  </si>
  <si>
    <t>INTERVENTORÍA TÉCNICA, ADMINISTRATIVA, FINANCIERA Y AMBIENTAL AL CONTRATO DE OBRA NO.067 DE 2011, QUE TIENE POR OBJETO EL “MANTENIMIENTO, REHABILITACIÓN Y/O CONSTRUCCIÓN DE LA MALLA VIAL DE LA LOCALIDAD DE BARRIOS UNIDOS</t>
  </si>
  <si>
    <t>INTERVENTORIA TECNICA, JURIDICA, ADMINISTRATIVA Y FINANCIERA PARA LA OBRA PAVIMENTACION URBANA DE RUTAS METROPOLITANAS, MUNCIPIO DE CÚCUTA, NORTE DE SANTANDER</t>
  </si>
  <si>
    <t>JOSE LUIS GARCES VERGARA / FRANCISCO GARCES VERGARA</t>
  </si>
  <si>
    <t>001 DE 2005</t>
  </si>
  <si>
    <t>INTERVENTORÍA TÉCNICA, ADMINISTRATIVA, CONTABLE, FINANCIERA Y JURÍDICA DE LAS OBRAS QUE TIENEN POR OBJETO “ESTUDIO, DISEÑOS Y CONSTRUCCIÓN DE PAVIMENTO EN CONCRETO RÍGIDO PARA LA URBANIZACIÓN, MONTEVERDE PRIMERA ETAPA DESTINADO PARA VIVIENDAS Y EDIFICIOS DE 8 PLANTAS, UBICADA ENTRE LA CALLE 44 Y 48 CON CARRERA 16ª Y 17 ENTRE LAS CALLES 48 Y 52 CON CARRERA 14 C Y CANAL DE POR MEDIO CON TRANSVERSAL 14C DEL MUNICIPIO DE MONTERÍA – CÓRDOBA.</t>
  </si>
  <si>
    <t xml:space="preserve">INTERVENTORÍA TÉCNICA, ADMINISTRATIVA, LEGAL, CONTABLE, SOCIAL, AMBIENTAL Y SST DE LAS OBRAS QUE TIENEN POR OBJETO "ESTUDIOS, DISEÑOS Y CONSTRUCCIÓN DE PAVIMENTO EN CONCRETO RIGIDO PARA LA URBANIZACION, MONTEVERDE II UBICADA EN LA CARRERA 17 N° 50 - 85, DEL MUNICIPIO DE MONTERIA - CORDOBA. </t>
  </si>
  <si>
    <t>INTERVENTORÍA TÉCNICA, ADMINISTRATIVA, FINANCIERA, SOCIAL, SST, AMBIENTAL Y LEGAL
PARA LA CONSTRUCCIÓN DE PAVIMENTO EN CONCRETO RÍGIDO PARA LA URBANIZACIÓN LOS ANGELES, EN EL MUNICIPIO DE ARBOLETES</t>
  </si>
  <si>
    <t xml:space="preserve">INTERVENTORIA TECNICA A LA CONSTRUCCION DE 4,9 KILOMETROS EN PAVIMENTO FLEXIBLE DE LA VIA PITALITO - ACEVEDO DEL PR14+400 AL PR19+300, MUNICIPIOS DE PITALITO Y ACEVEDO, DEPARTAMENTO DEL HUILA. </t>
  </si>
  <si>
    <t>INTERVENTORIA TECNICA LEGAL, ADMINISTRATIVA Y FINANCIERA PARA LA RECONSTRUCCION, PAVIMENTACION Y/O REPAVIMENTACION DE LAS VIAS INCLUIDAS DENTRO DEL PROGRAMA DE 
PAVIMENTACION DE INFRAESTRUCTURA VIAL DE INTEGRACION Y DESARROLLO REGIONAL DEL PLAN 2500 FACE II EN LOS SIGUIENTES TRAMOS: TRAMO 1 CARAMANTA-VALPARAISO EN LOS TRAMOS DEL K9+800 AL K10+130, DEL K12+150 AL K12+260, DEL K13+380 AL K14+900 Y DEL K14+970 AL K16+500 CON UNA LONGITUD DE 3,4 KM; TRAMO 2 VIAS ANIMAS_x0002_ITSMINA DEL 6+200 AL 9+500 Y DEL K13+5150 AL K15+000 CON UNA LONGITUD DE 5,15 KM; TRAMO 3 VIA BAHIA SOLANO-EL VALLE DEL K7+200 AL K10+00 CON UNA LONGITUD DE 2,8 KM; TRAMO 4 VIA ANIMAS-TADO-PLAYA DE ORO-MUMBU DEL K4+000 AL K7+500 CON UNA LONGITUD DE 3,50 KM EN LOS DEPARTAMENTOS DE ANTOQUIA Y CHOCO.</t>
  </si>
  <si>
    <t>INTERVENTORIA TECNICA, ADMINISTRATIVA, FINANCIERA, LEGAL Y CONTABLE AL CONTRATO DE OBRA RESULTANTE DEL PROCESO DE SELECCIÓN POR LICITACION PUBLICA CUYO OBJETO ES: "CONSTRUCCION DE VIAS EN CONCRETO RIGIDIO DE LOS BARRIOS BELLAVISTA, CAR. 13, MONTECRISTO, OBRERO. 18 DE ENERO, PARAISO, VICTORIA, CIUDAD BOLIVAR, GUAJIRA, MANZANARES, MARGARITAS Y PORVENIR DEL MUNICIIPIO DE CIENAGA</t>
  </si>
  <si>
    <t>INTERVENTORIA TECNICA, ADMINISTRATIVA, FINANCIERA, JURIDICA Y AMBIENTAL AL CONTRATO DE CONSTRUCCION Y REHABILITACION DE LA MALLA VIAL DEL MUNICIPIO DE UBATE - CUNDINAMARCA MEDIANTE EL ACUERDO MUNICIPAL No. 006 DE 2020</t>
  </si>
  <si>
    <t xml:space="preserve">Consultoria, asesoria e interventoria tecnica y administrativa para la construccion y pavimentacion de la carretera Popayan - Totoró - Inzá. Sector Popayan - Totoró. </t>
  </si>
  <si>
    <t>INTERVENTORIA INTEGRAL QUE INCLUYA PERO NO SE LIMITA A LA INTERVENTORIA TECNICA, FINANCIERA, ADMINISTRATIVA, JURIDICA, GESTION SOCIAL, PREDIAL Y AMBIENTAL PARA EL  MEJORAMIENTO DEL PROYECTO CORREDOR MARGINAL DE LA SELVA FASE 2 EN EL PROGRAMA DE CORREDORES PRIORITARIOS PARA LA PROSPERIDAD MODULO 2</t>
  </si>
  <si>
    <t>INTERVENTORIA INTEGRAL QUE INCLUYA PERO NO SE LIMITA A LA INTERVENTORIA TECNICA, FINANCIERA, ADMINISTRATIVA, JURIDICA, GESTION SOCIAL, PREDIAL Y AMBIENTAL PARA LA CONSTRUCCION DE LA SEGUNDA CALZADA PRIMAVERA (PR95+000) - CAMILO C (PR81+900) EN EL DEPARTAMENTO DE ANTIOQUIA EN EL PROGRAMA DE CORREDORES PRIORITARIOS PARA LA PROSPERIDAD MODULO 5</t>
  </si>
  <si>
    <t>Interventoría para las obras de Construcción de la variante San Francisco - Mocoa, en el Sector K0+670 al K10+390 del Frente de Mocoa, Departamento del Putumayo.</t>
  </si>
  <si>
    <t>INTERVENTORIA DE LOS ESTUDIOS Y DISEÑOS PAVIMENTACIÓN  Y/O REPAVIMENTACIÓN DE LAS VIAS INCLUIDAS DENTRO DEL PROGRAMA DE PAVIMENTACIÓN DE INFRAESTRUCTURA VIAL DE INTEGRACIÓN Y DESARROLLO GRUPO 79 TRAMO 1 VIA SAN GIL - MOGOTES CON UNA LONGITUD DE 14,52 KILOMETROS EN EL DEPARTAMENTO DE SANTANDER</t>
  </si>
  <si>
    <t>INTERVENTORIA DE LOS ESTUDIOS Y DISEÑOS, PAVIMENTACION Y/O REPAVIMENTACIÓN  DE LAS VIAS INCLUIDAS DENRO DEL PROGRAMA DE PAVIMENTACIÓN DE INFRAESTRUCTURA VIAL DE INTEGRACIÓN Y DESARROLLO GRUPO 18 TRAMO 1 VIA SOATA - BOAVITA - LA UVITA CON UNA LONGITUD DE 20 KILOMETROS EN EL DEPARTAMENTO DE BOYACA</t>
  </si>
  <si>
    <t>INTERVENTORIA AL MEJORAMIENTO DE LA VIA BARRANCABERMEJA - PUERTO WILCHES, SECTOR K0+00 AL K43+00, DEPARTAMENTO DE SANTANDER</t>
  </si>
  <si>
    <t xml:space="preserve">INTERVENTORÍA DE LAS OBRAS DE MEJORAMIENTO Y MANTENIMIENTO DEL SECTOR CANO - MOJARRAS DE LA TRONCAL DE OCCIDENTE, PR 36+000 - PR 124 +0599, RUTA 2502 DEPARTAMENTOS DE NARIÑO Y CAUCA MODULO 1. </t>
  </si>
  <si>
    <t>INTERVENTORÍA PARA EL MEJORAMIENTO Y MANTENIMIENTO DE LA CARRETERA BUCARAMANGA – CUESTABOBA, SECTOR PR37+000 AL PR70+000, RUTA 66 TRAMO 6603</t>
  </si>
  <si>
    <t>Interventoria tecnica, administrativa y contable a la construccion en pavimento rigido del anillo vial urbano y reconstruccion en asfalto - bacheo de la via oriental.</t>
  </si>
  <si>
    <t xml:space="preserve">INTERVENTORÍA PARA LA RECONSTRUCCIÓN, PAVIMENTACIÓN Y/O REPAVIMENTACIÓN DE 20 KM. EN EL TRAMO VIAL AGUADAS - LA PINTADA, INCLUIDOS EN EL PROGRAMA DE PAVIMENTACION DE LA GOBERNACION DE CALDAS. </t>
  </si>
  <si>
    <t>INTERVENTORIA TECNICA, ADMINISTRATIVA, FINANCIERA Y AMBIENTAL PARA EL MEJORAMIENTO DE VIAS DE EVACUACION VIAS PASO NACIONAL MUNICIPIO DE NARIÑO, DEPARTAMENTO DE NARIÑO.</t>
  </si>
  <si>
    <t>INTERVENTORIA DE LAS OBRAS DE REFUERZO ASFALTICO DEL PAVIMENTO EXISTENTE K0+000 AL K7+000 DE LA CARRETERA ARMENIA - MONTENEGRO RUTA 29 TRAMO 2901B</t>
  </si>
  <si>
    <t xml:space="preserve">INTERVENTORIA PARA EL MEJORMIENTO Y MANTENIMIENTO DE LA CARRETERA LLANOS - TARAZA TRAMO 2511, SECTOR YARUMAL VALDIVIA DEPARTAMENTO DE ANTIOQUIA </t>
  </si>
  <si>
    <t>1011-2015</t>
  </si>
  <si>
    <t xml:space="preserve">Interventoría con control de calidad para la construccion del cruce a desnivel de la carrera 10 con calle 5  y demas obras complementarias. </t>
  </si>
  <si>
    <t>Interventoría con control de calidad de la construcción de un tramo de la Av.Ciudad de Cali (calle 73)  entre Cras.3a.y 8a. que comprende la construcción de las 2 calzadas principales, diseño y construcción de 4 puentes vehículares a nivel sobre el canal oriental y un (1) puente peatonal; construccion de un (1) puente vehicular a nivel sobre la carretera 3A(canal maizena) y demas obras complementarias.</t>
  </si>
  <si>
    <t>Interventoría con control de calidad para la construcción de la Avenida Circunvalación entre el Parque del acueducto - Carrera 39 y demás obras complementarias. sector II: (K2+070 - K3+400)</t>
  </si>
  <si>
    <t xml:space="preserve">EJECUTAR FÁBRICAS No. 5 (REGIÓN 5) DE INTERVENTORÍA DE OBRA Y DISEÑOS Y ESTUDIOS TÉCNICOS REQUERIDOS POR FONADE EN DESARROLLO DE SUS PROYECTOS DE INFRAESTRUCTURA. </t>
  </si>
  <si>
    <t xml:space="preserve">Interventoría, Mejoramiento y Pavimentación de la vía entre los municipios de Puente Nacional y Guavata del departamento de Santander. </t>
  </si>
  <si>
    <t>4258-2013</t>
  </si>
  <si>
    <t xml:space="preserve"> INTERVENTORIA DE LAS OBRAS DE MEJORAMIENTO Y
 MANTENIMIENTO DEL SECTOR PR 32+0500 AL PR 36+0000
 DE LA CARRETERA PASTO MOJARRAS RUTA 2502
 DEPARTAMENTO DE NARIÑO</t>
  </si>
  <si>
    <t>4099-2013</t>
  </si>
  <si>
    <t>INTERVENTORIA DE LAS OBRAS DE MEJORAMIENTO Y
 MANTENIMIENTO CARRETERAS CEBADAL- CONSACA
SANDONA PASTO RUTA 2501, DEPATAMENTO DE NARIÑO</t>
  </si>
  <si>
    <t xml:space="preserve"> 1587-2016</t>
  </si>
  <si>
    <t xml:space="preserve"> INTERVENTORIA PARA EL MEJORAMIENTO Y REHABILITACION DE LAS CARRETERAS COVEÑAS SABANETA RUTA 90SCO2 EN EL DEPARTAMENTO DE SUCRE Y SABANETA MOMIL EN EL DEPARTAMENTO DE CORDOBA</t>
  </si>
  <si>
    <t xml:space="preserve"> Instituto de 
Infraestructura y 
Concesiones de 
Cundinamarca</t>
  </si>
  <si>
    <t xml:space="preserve"> 420-2015</t>
  </si>
  <si>
    <t>Ejecutar la interventoria tecnica, administrativa, financiera y legal
 para el mejoramiento y rehabilitacion de la via Tabio- Chia del
 K0+000 al K1+800</t>
  </si>
  <si>
    <t xml:space="preserve"> 4233-2013</t>
  </si>
  <si>
    <t xml:space="preserve"> Interventoría para el mejoramiento, gestión social, predial y
 ambiental del proyecto: el empate- la unión, ruta 2501 a en el
 tramo del PR 60+240 al PR 66+090 en el departamento del Nariñ</t>
  </si>
  <si>
    <t xml:space="preserve"> DEPARTAMENTO ADMINISTRATIVO PARA LA PROSPERRIDAD SOCIAL</t>
  </si>
  <si>
    <t xml:space="preserve"> 356 FIP 218</t>
  </si>
  <si>
    <t>MIPYME Y EMPRENDIMIENTO</t>
  </si>
  <si>
    <t xml:space="preserve"> DISTRITO INDUSTRIAL, 
ESPECIAL Y PORTUARIO 
DE BARRANQULLA</t>
  </si>
  <si>
    <t xml:space="preserve"> 0106-2014-000042</t>
  </si>
  <si>
    <t xml:space="preserve"> INTERVENTORÍA TÉCNICA, ADMINISTRATIVA, AMBIENTAL Y
 FINANCIERAPARALACONSTRUCCIONDELAPRIMERAETAPA
 DELMEJORAMIENTOINTEGRALDELBARRIOLACHINITAYLALUZ:
 CONSTRUCCIONDEL EJEVIALMIXTOENLACALLE 12ENTRE
 CARRERAS 17B Y 22 EN EL DISTRITO DE BARRANQUILLA.</t>
  </si>
  <si>
    <t>c</t>
  </si>
  <si>
    <t xml:space="preserve"> ALCALDIA MUNICIPIO 
DE PELAYA CESAR</t>
  </si>
  <si>
    <t xml:space="preserve"> 0045 DE 2010</t>
  </si>
  <si>
    <t xml:space="preserve"> INTERVENTORÍATÉCNICA,ADMINISTRATIVAYFINANCIERAALA
 CONSTRUCCIÒN DE PAVIMENTO RIGIDO DE LA AVENIDA
 CRISTIAN MORENO PALLARES DEL CASCO URBANO DEL
 MUNICIPIO DE PELAYA, DEPARTAMENTO DEL CESAR.</t>
  </si>
  <si>
    <t>ENTERRITORIO</t>
  </si>
  <si>
    <t xml:space="preserve"> INTERVENTORÍA TÉCNICA, ADMINISTRATIVA Y DE CONTROL
 PRESUPUESTALPARALAFABRICADE INTERVENTORIADEOBRA
 REQUERIDAS POR FONADE EN EL DESARROLLO DE SUS
 PROGRAMAS EN: INFRAESTRUCTURA DE EDIFICACIONES.
 INFRAESTRUCTURAVIAL, INFRAESTRUCTURADE SANEAMIENTO
 BASICO Y AGUA POTABLE, INFRAESTRUCTURA ENERGETICA,
 SERVICIOS PUBLICOS Y PROYECTOS ESPECIALES, FABRICA No. 3</t>
  </si>
  <si>
    <t xml:space="preserve"> ALCALDÍA DE PEREIRA</t>
  </si>
  <si>
    <t xml:space="preserve"> 5710 DE 2022</t>
  </si>
  <si>
    <t xml:space="preserve"> INTERVENTORÍATÉCNICA,ADMINISTRATIVA,FINANCIERA,LEGAL
 YAMBIENTALPARALACONSTRUCCIÓNY/OMANTENIMIENTO
 DEVÍASENCONCRETORÍGIDOY/OCONCRETOFLEXIBLEEN
 DIFERENTES SECTORES DEL MUNICIPIO DE PEREIRA.</t>
  </si>
  <si>
    <t xml:space="preserve"> Contrato de Interventoría No. 8182006</t>
  </si>
  <si>
    <t xml:space="preserve"> ADMINISTRACION VIAL E INTERVENTORÍA EN VÍAS A 
CARGO DE LA TERRITORIAL ANTIOQUIA, PROCESO 
AMV 04 – GRUPO 04 CÓDIGO 6205 VÍA HATILLO – 
CISNEROS: SECTOR BARBOSA – CISNEROS PR 9+000 – PR 54+1158; CÓDIGO 6206 VÍA CISNEROS – CRUCE 
RUTA 45, SECTOR CISNEROS – PUERTO BERRIO, 
INCLUIDO PUENTE SOBRE EL RIO MAGDALENA, PR 
0+000 – PR 97+1261, EN UNA LONGITUD DE 143,59 KMS.</t>
  </si>
  <si>
    <t xml:space="preserve"> MUNICIPIO DEL RETEN</t>
  </si>
  <si>
    <t>Contrato de Interventoría No. 001 DE 2008</t>
  </si>
  <si>
    <t xml:space="preserve"> "INTERVENTORIA, TECNICA ADMINISTRATIVA, FINANCIERA AMBIENTAL DE LAS OBRAS DEL CONTRATO DE CONCESIÓN BAJO EL ESQUEMA DE APP N° 001 DE 2017 PARA EL PROYECTO DE DISEÑO, CONSTRUCCIÓN, MANTENIMIENTO Y OPERACIÓN DE LA VÍA ARACATACA-EL RETÉ EN EL DEPARTAMENTO DEL MAGDALENA"</t>
  </si>
  <si>
    <t xml:space="preserve">AUTORIDAD PORTUARIA DE  LAS PALMAS </t>
  </si>
  <si>
    <t xml:space="preserve">INTERENTORÍA PARA EL PROYECTO DE 
CONSTRUCCIÓN DE LOS "NUEVOS VIALES DE 
ACCESO A TERMINAL INTERINSULAR </t>
  </si>
  <si>
    <t xml:space="preserve"> Ministerio de Fomento</t>
  </si>
  <si>
    <t>Asistencia técnica para el control y vigilancia (interventoría) de 
las obras: Acondicionamiento de calzada N-432 de Bajadoz a 
Granada, p.k 238,1 al 245,2. Tramo: Cuesta de Matanzas - 
Cerro Muriano. Provincia de Córdoba</t>
  </si>
  <si>
    <t>Metroplús S. A.</t>
  </si>
  <si>
    <t xml:space="preserve"> 44 de 2010</t>
  </si>
  <si>
    <t>Ajustes de estudios y diseños de la pretroncal Envigado e interventoría de la construcción del corredor parcial de Envigado, tramo de la carrera 43A (Av. El Poblado) entre calles 39 Sur y 50 Sur, longitud 1.8 km, para el sistema Metroplús del Valle de Aburrá.</t>
  </si>
  <si>
    <t>Municipio de Medellín - 
Secretaría de Infraestructura Física</t>
  </si>
  <si>
    <t xml:space="preserve"> 4600034488 de 2011</t>
  </si>
  <si>
    <t>Interventoría para la construcción de la ampliación de la doble calzada de la carrera 80-81 entre calles 65 y 75, y obras complementarias.</t>
  </si>
  <si>
    <t>DEPARTAMENTO DE 
ANTIOQUIA</t>
  </si>
  <si>
    <t>95-CI-20-0316</t>
  </si>
  <si>
    <t xml:space="preserve"> INTERVENTORÍAPARALARECUPERACIÓNYPAVIMENTACIÓNDELA
 CARRETERA TURBO - NECOCLÍ.</t>
  </si>
  <si>
    <t xml:space="preserve"> INTERVENTORIA TECNICA, ADMINISTRATIVA, AMBIENTAL, FINANCIERA Y LEGAL PARA EL MEJORAMIENTO Y CONSTRUCCION DE OBRAS COMPLEMENTARIAS SOBRE EL CORREDOR VIAL SAN JERONIMO - POLEAL (62AN16) DE LA SUBREGION OCCIDENTE.</t>
  </si>
  <si>
    <t>4600008473 DE 2018</t>
  </si>
  <si>
    <t>INTERVENTORIA TECNICA, ADMINISTRATIVA, AMBIENTAL, FINANCIERA Y LEGAL PARA EL MEJORAMIENTO Y CONSTRUCCION DE OBRAS COMPLEMENTARIAS SOBRE EL CORREDOR VIAL LA QUIEBRA - ARGELIA (56AN10-1) DE LA SUBREGION ORIENTE.</t>
  </si>
  <si>
    <t>CTO No. 2170772</t>
  </si>
  <si>
    <t xml:space="preserve"> Interventoria tecnica, administrativa, financiera, ambiental, juridica y social a los estudios y diseños y obras requeridas para los programas en: Infraestructura de edificaciones, infraestructura vual, infraestructura a saneamiento basico y de agua potable y poryectos especiales, asi como tambien al mejoramiento de condiciones de hbitalidad en todo el territorio nacional</t>
  </si>
  <si>
    <t xml:space="preserve"> GOBERNACION DE ANTIOQUIA</t>
  </si>
  <si>
    <t>46000010382 DE 2019</t>
  </si>
  <si>
    <t xml:space="preserve"> “INTERVENTORIA TECNICA, ADMINISTRATIVA, AMBIENTAL, LEGAL PARA EL MEJORAMIENTO DE LAS VIAS SECUNDARIAS SOBRE EL CORREDOR VIAL SAN FERMIN (RUTA 25) – BRICEÑO (25AN13) Y EL CORREDOR VIAL LA ESE – ANGOSTURA – LA YE – (PARTIDAS A ANGOSTURA) (25AN09-1), DEL DEPARTAMENTO DE ANTIOQUIA” </t>
  </si>
  <si>
    <t xml:space="preserve"> AENA AEROPUERTOS S.A.</t>
  </si>
  <si>
    <t>ASISTENCIA TÉCNICA PARA EL CONTROL Y VIGILANCIA (A.T.C.V) DE LA OBRA: CALLE DE RODAJE PARALELA ASOCIADA A LA PISTA SUR. AEROPUERTO DE PALMA DE MALLORCA</t>
  </si>
  <si>
    <t>ASISTENCIA TÉCNICA PARA EL CONTROL Y VIGILANCIA (A.T.C.V) DE LA OBRA: RECRECIDO DE PISTA Y CALLE. AEROPUERTO DE REUS.</t>
  </si>
  <si>
    <t>GOBERNACION DE CORDOBA</t>
  </si>
  <si>
    <t>1232-2019</t>
  </si>
  <si>
    <t xml:space="preserve"> INTERVENTORIA 
TECNICA,ADMINISTRATIVA,FINANCIERA,CONTABLE Y 
JURIDICA A LA EJECUCION DEL CONTRATO DE OBRA QUE 
TIENE POR OBJETO:"REHABILITACION DE LA ESTRUCTURA 
DE PAVIMENTO DE LA VIA LA CEIBA(CRUCE VIA MONTERIA
PUERTO REY)-CANALETE EN EL DEPARTAMENTO DE 
CORDOBA"</t>
  </si>
  <si>
    <t xml:space="preserve"> DEPARTAMENTO DE BOLIVAR</t>
  </si>
  <si>
    <t>CMA-SI-2252</t>
  </si>
  <si>
    <t xml:space="preserve"> INTERVENTORIA 
TECNICA,ADMINISTRATIVA,FINANCIERA,JURIDICA,SOCIAL,A
 MBIENTAL Y SISO PARA EL MEJORAMIENTO EN 
CONCRETO ASFALTICO DE LA VIA QUE CONDUCE DEL 
MUNICIPIO DE TURBACO AL MUNICIPIO DE TURBANA,DEL 
DEPARTAMENTO DE BOLIVAR</t>
  </si>
  <si>
    <t xml:space="preserve"> ALCALDIA MUNICIPAL DE SAHAGUN</t>
  </si>
  <si>
    <t>092-2018</t>
  </si>
  <si>
    <t xml:space="preserve"> INTERVENTORIA TECNICA,ADMINISTRATIVA,FINANCIERA Y 
AMBIENTAL AL CO NTRATO QUE TIENE COMO OBJETO 
MEJORAMIENTO DE VIA SECTOR LOS AMARILLOS ENTRE 
LOS MUNICIPIOS DE CIENEGA DE ORO Y SAHAGUN DEL 
DEPARTAMENTO DE CORDOBA</t>
  </si>
  <si>
    <t>MUNICIPIO DE CIENAGA</t>
  </si>
  <si>
    <t>INTERVENTORIA TECNICA, ADMINISTRATIVA, FINANCIERA, LEGAL Y CONTABLE AL CONTRATO DE OBRA RESULTANTE DEL PROCESO DE SELECCIÓN CUYO OBJETO ES: "CONSTRUCCION DE VIAS EN CONCRETO RIGIDIO DE LOS BARRIOS BELLAVISTA, CAR. 13, MONTECRISTO, OBRERO. 18 DE ENERO, PARAISO, VICTORIA, CIUDAD BOLIVAR, GUAJIRA, MANZANARES, MARGARITAS Y PORVENIR DEL MUNICIIPIO DE CIENAGA</t>
  </si>
  <si>
    <t>1229 - 2020</t>
  </si>
  <si>
    <t>InterventoriaparamejoramientoymantenimientodelascarreterasPuertadeHierrro Yati Ruta78-02,Mompos-Guamal Ruta78-04,DepartamentodeBolivar y78-05 Guamal - El Banco Departamento de Magdalena</t>
  </si>
  <si>
    <t xml:space="preserve"> SOCIEDAD DE 
PROYECTOS TEMATICOS 
DE LA COMUNIDAD 
VALENCIANA</t>
  </si>
  <si>
    <t xml:space="preserve"> SPTCV 2004-/31</t>
  </si>
  <si>
    <t xml:space="preserve"> REDACCIONDEPROYECTO,DIRECCIONDELASOBRASYASISTENCIATECNICADELA CONSTRUCCION DE LA URBANIZACION DE LA PARCELA DEL AUDITORIO CONSERVATORIO DE TORREVIEJA (ALICANTE)</t>
  </si>
  <si>
    <t>INSTITUCION FERIAL 
ALICANTINA</t>
  </si>
  <si>
    <t xml:space="preserve"> IFA AT-2007-0</t>
  </si>
  <si>
    <t>REDACCIONDE PROYECTO Y LADIRECCIONDE OBRADE LAS OBRAS DE LA URBANIZACION DEL SECTOR TO-4 DEL PLAN GENERAL DE ELCHE ALICANTE</t>
  </si>
  <si>
    <t>ALCALDIA LOCAL DE 
SUBA</t>
  </si>
  <si>
    <t xml:space="preserve"> 347 DE 2018</t>
  </si>
  <si>
    <t>Realizar interventoria tecnica, administrativa, legal financiera, social, ambiental ydeseguridady saludenel trabajo (SST), del contratodeobra publicaque tieneporobjeto: Ejecutaramontoagotable lasactividadespara llevaracabo laConservacion
 de la malla vial y espacio publico.</t>
  </si>
  <si>
    <t>ALCALDIA LOCAL DE SUBA</t>
  </si>
  <si>
    <t>235 DE 2015</t>
  </si>
  <si>
    <t>DESARROLLAR LA INTERVENTORIA TECNICA, 
ADMINSITRATIVA, FINANCIERA, AMBIENTAL, LEGAL Y 
SOCIAL A LAS ACTIVIDADES DE MANTENIMIENTO, 
REHABILITACION, RECONSTRUCCION Y DEMAS 
ACCIONES DE MOVILIDAD DE LA MALLA VIAL Y ESPACIO 
PUBLICO DE LA LOCALIDAD DE SUBA</t>
  </si>
  <si>
    <t>MUNICIPIO DE MANIZALES</t>
  </si>
  <si>
    <t xml:space="preserve"> INTERVENTORÍA TÉCNICA ADMINISTRATIVA, LEGAL Y 
FINANCIERA PARA LA CONSTRUCCIÓN DE OBRAS DE 
INFRAESTRUCTURA VIAL CORRESPONDIENTE AL 
PROYECTO CONSTRUCCIÓN FASE III - AVENIDA COLÓN - 
HOY AVENIDA MARCELINO PALACIO</t>
  </si>
  <si>
    <t>CORVIDE</t>
  </si>
  <si>
    <t>SGP0100121</t>
  </si>
  <si>
    <t>INTERVENTORIA PARA LA CONSTRUCCION DE LA PRIMERA ETAPA DE LA URBANIZACION MIRADOR DE CALASANZ CONSISTENTE EN UN PROYECTO MULTIFAMILIAR DE 224 VIVIENDAS DE INTERES SOCIAL, LOCALIZADO EN LA CRA  88 ENTRE LAS CALLES 56 Y 58 DEL MUNICIPIO DE MEDELLIN.</t>
  </si>
  <si>
    <t>EMPRESA DE DESARROLLO URBANO EDU</t>
  </si>
  <si>
    <t>139 DE 2014</t>
  </si>
  <si>
    <t>INTERVENTORÍA TÉCNICA, ADMINISTRATIVA, FINANCIERA, LEGAL Y AMBIENTAL PARA LA CONSTRUCCIÓN DE LAS OBRAS RELACIONADAS CON LA ADECUACIÓN Y MEJORAMIENTO DEL ESPACIO PÚBLICO PASEO URBANO VILLATINA, PASEO URBANO DE LA UVA, PASEO URBANO DE TRES ESQUINAS Y PLAZOLETA DEL TRECE DE NOVIEMBRE EN LA CIUDAD DE MEDELLÍN.</t>
  </si>
  <si>
    <t>85 DE 2015</t>
  </si>
  <si>
    <t>INTERVENTORÍA TÉCNICA, ADMINISTRATIVA, FINANCIERA, LEGAL Y AMBIENTAL PARA LA CONSTRUCCIÓN DE LA CENTRALIDAD SANTA MARGARITA FASE 1, EN EL BARRIO SANTA MARGARITA DEL MUNICIPIO DE MEDELLIN</t>
  </si>
  <si>
    <t xml:space="preserve"> IDU-1852-15</t>
  </si>
  <si>
    <t>Interventoría,  técnica,  administrativa,  legal, financiera,  social,  ambiental  y  de  seguridad  y  salud  en  el  trabajo  para  la complementación o actualización o ajuste o diseños y  construcción de la Av José Celestino Mutis (Cl 63), desde la Av. Constitución (AK 70) hasta la Av. Boyacá (AK 72), código de obra 116, y la intersección de la Av. José Celestino Mutis ( Cl 63) por Av. Boyacá (AK 72)</t>
  </si>
  <si>
    <t>1769 - 2005</t>
  </si>
  <si>
    <t xml:space="preserve"> Interventoría para el mejoramiento y mantenimiento de la carretera pueblo Nuevo-BosconiaValledupar-Maicao, incluido acceso a Albania ruta 80, 49, 88 y 88GJ tramos 8003-80044902
8801 y 80GJ02.</t>
  </si>
  <si>
    <t xml:space="preserve"> Gob. Antioquia</t>
  </si>
  <si>
    <t xml:space="preserve"> 2013-SS-20-030</t>
  </si>
  <si>
    <t>Interventoria tecnica, administrativa, financiera, legal para la construccion de la doble calzada desde el intercambio vial de la carrera 80, hasta el empalme de la via de acceso oriental al tunel Fernando Gomez Martinez, en el sector de Loma Hermosa y obras complementarias (Conexion Vial Guillermo Gaviria Correa)</t>
  </si>
  <si>
    <t>927 de 2017</t>
  </si>
  <si>
    <t xml:space="preserve"> Interventoria para el mejoramiento y mantenimiento de la carretera AguaClara - Ocaña y paso por Ocaña ruta 70 tramo 07, modulo 1.</t>
  </si>
  <si>
    <t xml:space="preserve"> 1447 de 2011</t>
  </si>
  <si>
    <t xml:space="preserve"> Interventoria de las obras de mejoramiento y mantenimiento de la carretera Cali - yumbo ruta 2301 departamento del Valle Modulo 1</t>
  </si>
  <si>
    <t>001241 DE 2018</t>
  </si>
  <si>
    <t>INTERVENTORÍA PARA LA CONTINUACIÓN DE:
 MEJORAMIENTO, REHABILITACIÓN, MANTENIMIENTO,
 GESTIÓN SOCIAL, PREDIAL Y AMBIENTAL DE LA
 TRANSVERSALOCAÑAAGUACLARA-GAMARRA,TRAMO
 AGUACLARA- GAMARRA EN EL DEPARTAMENTODE
 CESAR.</t>
  </si>
  <si>
    <t>00981 DE 2018</t>
  </si>
  <si>
    <t>INTERVENTORIA DE LAS OBRAS PARA LA
 CONSTRUCCIÓNDE LA VARIANTE SAN FRANCISCO
MOCOA, INCLUYE FRENTEDE SAN FRANCISCOYEL
 SECTORK0+000ALK0+670DELFRENTEDEMOCOA, Y
 MANTENIMIENTODELACARRETERASANFRANCISCO
EL PEPINO, DE LA TRANSVERSAL TUMACOMOCOA,
 DEPARTAMENTO DE PUTUMAYO.</t>
  </si>
  <si>
    <t>1687 DE 2015</t>
  </si>
  <si>
    <t xml:space="preserve">INTERVENTORIA PARA EL MEJORAMIENTO, GESTIÓN
 SOCIAL,PREDIALYAMBIENTALDELAVÍASANJOSÉDEL
 GUAVIARE–PUENTENOWENPARAELPROGRAMA“VÍAS
 PARA LA EQUIDAD”. MÓDULO </t>
  </si>
  <si>
    <t xml:space="preserve"> 26 DE 2010</t>
  </si>
  <si>
    <t>CONTINUACIÓN DE LA INTERVENTORÍA TÉCNICA,
 ADMINISTRATIVA, FINANCIERA, LEGAL, SOCIAL Y
 AMBIENTALPARALAAMPLIACIÓNYREHABILITACIÓNDE
 LAAUTOPISTAALLLANOENTREELC.A.I.YOMASAYEL
 INICIODELACONCESIÓNBOGOTÁ-VILLAVICENCIOEN
 ELTRAMOCOMPRENDIDOENTREELK1+575ÁK5+324EN
 BOGOTÁ D.C.</t>
  </si>
  <si>
    <t xml:space="preserve"> IDU-1864-2014</t>
  </si>
  <si>
    <t>Interventoría Técnica, Administrativa, Legal, Financiera, Social, Ambiental y de Seguridad y Salud en el Trabajo para la complementación o actualización o ajuste a los Estudios y Diseños y la Construcción de la Avenida Bosa desde Avenida Agoberto Mejía (Ak80)hastaAvenidaCiudaddeCali,enlaciudaddeBogotá,D.C.Acuerdo527de 2013</t>
  </si>
  <si>
    <t>GOBERNACIÓN DE ANTIOQUIA</t>
  </si>
  <si>
    <t>2012-SS-20-8130</t>
  </si>
  <si>
    <t>INTERVENTORÍATÉCNICA, LEGAL, ADMINISTRATIVA, FINANCIERAYAMBIENTALALASOBRASDEAPOYOAL
 MEJORAMIENTO DE LA TRANSITABILIDAD DE LAS VÍAS PERTENECIENTES A LA MALLA VIAL DE LAS
DIFERENTESSUBREGIONESDELDEPARTAMENTODEANTIOQUIAAFECTADASPORLAOLAINVERNAL–ETAPAI,
 GRUPO 6 SUBREGIÓN ORIENTE 1</t>
  </si>
  <si>
    <t xml:space="preserve"> MUNICIPIO DE EL CARMEN DE ATRATO</t>
  </si>
  <si>
    <t xml:space="preserve"> 022 DE 27 ENERO DE 2014</t>
  </si>
  <si>
    <t>NTERVENTORIA TECNICA, CONSTRUCCIONPAVIMENTACIONDE LAVIAURBANABARRIOVILLAMERCED HOSPITAL SAN ROQUE EN EL MUNICIPIO DEL CARMEN DE ATRATO CHOCO</t>
  </si>
  <si>
    <t xml:space="preserve"> GOBERNACION DE 
ATLANTICO</t>
  </si>
  <si>
    <t>0108*2018*000082</t>
  </si>
  <si>
    <t>INTERVENTORÍATÉCNICA, ADMINISTRATIVA, FINANCIERAYAMBIENTALDELASVÍASDELGRUPOVI DELA
 LICITACIÓNPUBLICA No. LP-DG-007-2017MEJORAMIENTODE VÍAS EN ELMUNICIPIODE SABANALARGA VARIANTESYEMPALMESDELASVÍASURBANASCONLASVÍASSECUNDARÍASSABANALARGA-MANATÍ Y SABANALARGA - CASCAJAL Y MEJORAMIENTO INTERSECCION PIOJO EN EL DEPARTAMENTO DEL ATLÁNTICO</t>
  </si>
  <si>
    <t xml:space="preserve"> MUNICIPIO DE LA 
JAGUA DE IBIRICO </t>
  </si>
  <si>
    <t>331 DE 2014</t>
  </si>
  <si>
    <t>INTERVENTORIA TECNICA, ADMINISTRATIVA FINANCIERA AMBIENTAL PARA EL PROYECTO: PLAN
 MAESTRO DE VIAS URBANAS FASE 1 PAVIMENTO
 RIGIDO LA JAGUA DE IBIRICO CESAR, DEPARTAMENTO
 DEL CESAR EN EL MUNICIPIO DE LA JAGUA DE IBIRICO,
 CESAR.</t>
  </si>
  <si>
    <t>552-2010</t>
  </si>
  <si>
    <t>Interventoria técnica, legal, administrativa y financiera para la reconstrucción, pavimentación y/o repavimentación de las vías incluidas dentro del programa de pavimentación de infraestructura vial de integración y desarrollo regional plan 2500 de la vía:  La Apartada – Ayapel,  con una longitud de 3,00 kilometros en el Departamento de 
Cordoba</t>
  </si>
  <si>
    <t xml:space="preserve"> 3400 DE 2005</t>
  </si>
  <si>
    <t xml:space="preserve"> Interventoría  del programa de pavimentación de infraestructura vial de integración y desarrollo grupo de tramo 2. En el departamento de Valle De Cauca. Etapa 1</t>
  </si>
  <si>
    <t>GOBERNACIÓN DEL VALLE</t>
  </si>
  <si>
    <t>No. 589-2008</t>
  </si>
  <si>
    <t>Interventoria Técnica, administrativa, financiera y ambiental para el mejoramiento y rehabilitación de la vía Zarzal, Roldanillo ubicada en el norte del departamento del Valle del Cauca</t>
  </si>
  <si>
    <t>No. IDU 246 DE 2004</t>
  </si>
  <si>
    <t>Interventoría Técnica, Administrativa, Financiera y Ambiental para la construcción, rehabilitación y mantenimiento de accesos a barrios y pavimentos locales - programa pavimentos locales, Grupo 3: Localidades de Antonio Nariño, Barrios Unidos, Candelaria</t>
  </si>
  <si>
    <t>SISTEMA INTEGRADO DE TRANSPORTE DE VALLEDUPAR 
S.A.S.</t>
  </si>
  <si>
    <t xml:space="preserve">CONTRATO 027 DE 2017 </t>
  </si>
  <si>
    <t>NTERVENTORIA TECNICA, ADMINISTRATIVA, FINANCIERA, JURIDICA Y AMBIENTAL A LAS OBRAS DE CONSTRUCCIONDEMALLAVIALYESPACIOPUBLICODELAAVENIDADCIUDADELA450 AÑOS, INCLUYEL CONSTRUCCIONY/OAMPLANCIONDELAS REDESDEACUEDUCTOYALCANTARILLADOSANITARIO,OBRASDE
 DRENAJEPLUVIALYOBRASCOMPLEMENTARIAS,CONSTRUCCIONDEMALLAVIALYESPACIOPUBLICODELA
 AVENIDACARRERA27YCONSTRUCCIONDELAMALLAVIALYESPACIOPUBLICODELAAVENIDAFUNDACION,
 INCLUYE LA CONSTRUCCION Y/O AMPLIACION DE LAS REDES DE ACUEDUCTO, ALACANTARILLADO
 SANITRARIO, OBRASDEDRENAJE PLUVIAL YOBRASCOMPLEMENTARIAS, PARALA IMPLEMENTACIONDEL
 SISTEMA  ESTRATEGICO DE TRANSPORTE PUBLICO DE PASAJEROS DE LA CIUDAD DE VALLEDUPAR SETP</t>
  </si>
  <si>
    <t xml:space="preserve">GOBERNACION DE BOLIVAR </t>
  </si>
  <si>
    <t>CMA-SI-1608 DE 2020</t>
  </si>
  <si>
    <t>INTERVENTORÍA TÉCNICA, ADMINISTRATIVA, FINANCIERA, JURÍDICA, SOCIAL, AMBIENTAL Y SISOPARALA
 REHABILITACIÓNDE LAS VÍASQUE COMUNICA, ELCORREGIMIENTODE PUNTACANOAY LAVEREDA
 MANZANILLO DELMARCON LA INTERSECCIÓN- RUTA NACIONAL 90A TRANSVERSAL CARIBE EN EL
 DEPARTAMENTO DE BOLÍVAR.</t>
  </si>
  <si>
    <t xml:space="preserve"> TRANSCARIBE S.A.</t>
  </si>
  <si>
    <t>TC-CPN-001-2018-001</t>
  </si>
  <si>
    <t>INTERVENTORIATECNICA,ADMINISTRATIVA, FINANCIERA,CONTABLE,AMBIENTALYLEGALDEL CONTRATODE
 OBRAPUBLICA, CUYOOBEJETOES LACONSTRUCCIONYREHABILITACIONPOR EL SISTEMADEPRECIOS
 UNITARIOS FIJOS SIN FORMULASDE REAJUSTEDE LAS RUTAS PRECARGASALIMENTADORAS DEL SISTEMA
 INTEGRADO DE TRANSPORTE MASIVO DE CARTAGENA DE INDIAS DISTRITO TURISTICO Y CULTURAL.</t>
  </si>
  <si>
    <t xml:space="preserve"> FONDO DE DESARROLLO LOCAL DE USAQUEN </t>
  </si>
  <si>
    <t>300 DE 2022</t>
  </si>
  <si>
    <t>NTERVENTORÍATÉCNICA,ADMINISTRATIVA,LEGAL,FINANCIERA,SOCIAL,AMBIENTALYSISTEMADESEGURIDAD
 Y SALUDENELTRABAJO,DELCONTRATODEOBRAQUESEDERIVEDELALICITACIÓNPUBLICAFDLUSA-LP-003
2022, LACUALTIENEPOROBJETO: “CONTRATARPORELSISTEMADEPRECIOSUNITARIOSFIJOSYAMONTO
 AGOTABLELACOMPLEMENTACIÓNY/OACTUALIZACIÓNY/OAJUSTESDEDISEÑOSYLACONSTRUCCIÓNDELA
 MALLA VIAL Y ESPACIO PÚBLICO, DE LA LOCALIDAD DE USAQUÉN, EN BOGOTÁ D.C</t>
  </si>
  <si>
    <t>MUNICIPAL DE AGUSTÍN CODAZZI</t>
  </si>
  <si>
    <t xml:space="preserve"> CMA-014-2021</t>
  </si>
  <si>
    <t>INTERVENTORIATECNICA,ADMINISTRATIVAYFINANCIERAPARALAREHABILITACIONYMEJORAMIENTODEVIAS
 EN EL CASCO URBANO DE AGUSTIN CODAZZI</t>
  </si>
  <si>
    <t>EMPRENDIMIENTO</t>
  </si>
  <si>
    <t>GOBERNACION DEL CESAR</t>
  </si>
  <si>
    <t>2018 02 1859</t>
  </si>
  <si>
    <t xml:space="preserve">INTERVENTORIA TECNICA, ADMINISTRATIVA, FINANCIERA,  Y AMBIENTAL PARA LA CONSTRUCCION DE 
PAVIMENTO EN CONCRETO RIGIDO , OBRAS DE URBANISMOS Y COMPLEMENTARIAS DE LA AVENIDAD 
ADALBERTO OVALLE , EN EL TRAMO COMPRENDIDO ENTRE LA VIA VALLEDUPAR- BOSCONIA Y LA 
AVENIDA 450 AÑOS DE LA CIUDAD DE VALLEDUPAR , DEPARTAMENTO DEL CESAR. </t>
  </si>
  <si>
    <t xml:space="preserve">DEPARTAMENTO DEL BOLIVAR </t>
  </si>
  <si>
    <t>CMA-SI-137-2019</t>
  </si>
  <si>
    <t>INTERVENTORIA TECNICA, ADMMINISTRATIVA, FINANCIERA, JURIDICA, SOCIAL, AMBIENTAL Y SISO DEL 
MEJORAMIENTO EN CONCRETO ASFALTICO DE LA VIA QUE CONDUCE DEL MUNICIPIO DE ARROYO 
HONDO A LA INTERSECCION CON LA RUTA NACIONAL 25 EN MUNICIPIO DE CALAMAR, DEL 
DEPARTAMENTO DE BOLIVAR</t>
  </si>
  <si>
    <t>EMPRESA PARA EL 
DESARROLLO TERRITORIAL - PROYECTA</t>
  </si>
  <si>
    <t xml:space="preserve"> 015 de 2022</t>
  </si>
  <si>
    <t xml:space="preserve"> INTERVENTORÍA TÉCNICA, ADMINISTRATIVA, FINANCIERA, CONTABLE, AMBIENTAL PARA EL MEJORAMIENTO DE LA VIA PIJAO-GUACAS-GENOVA (ETAPA II) CÓDIGO 40QNO9 
MUNICIPIOS DE PIJAO Y GENOVA EN EL DEPARTAMENTO DEL QUINDÍO</t>
  </si>
  <si>
    <t xml:space="preserve"> 2480 DE 2005</t>
  </si>
  <si>
    <t>NTERVENTORÍA DE LOS ESTUDIOS Y DISEÑOS, PAVIMENTACIÓN Y/O REPAVIMENTACIÓN DE LAS VÍAS INCLUIDAS DENTRO DEL PROGRAMA DE PAVIMENTACIÓN DE INFRAESTRUCTURA VIAL DE INTEGRACIÓN Y DESARROLLO GRUPO 15 TRAMO 1 MOMPOX - BOTON DE LEYVA DEL K4+500 AL K30+260 EN LAS SIGUIENTES ABSCISAS DEL K4+500 AL K6+000 Y DEL K15+500 AL K30+260 CON UNA LONGITUD DE 16,26 KILOMETROS EN EL 
DEPARTAMENTO DE BOLIVAR</t>
  </si>
  <si>
    <t xml:space="preserve"> INSTITUTO DE 
FINANCIAMIENTO 
PROMOCION Y 
DESARROLLO DE 
CALDAS INFICALDAS</t>
  </si>
  <si>
    <t xml:space="preserve"> 012 DE 2009</t>
  </si>
  <si>
    <t>INTERVENTORÍA PARA LA RECONSTRUCCIÓN
 PAVIMENTACIÓNY/OREPAVIMENTACIÓNDE8KMENLA
 CARRETERARÍOGUARINO-MANZANARES-PENSILVANIA,
 INCLUIDOSENELPROGRAMADEPAVIMENTACIÓNDELA
 GOBERNACIÓN DE CALDAS.</t>
  </si>
  <si>
    <t>2003 DE 2005</t>
  </si>
  <si>
    <t>INTERVENTORÍA DE LOS ESTUDIOS Y DISEÑOS,
 PAVIMENTACIÓN Y/O REPAVIMENTACIÓN DE LAS VÍAS
 INCLUIDASDENTRODELPROGRAMADEPAVIMENTACIÓNDE
 INFRAESTRUCTURAVIALDEINTEGRACIÓNYDESARROLLO
 GRUPO55VIAACEVEDO-PITALITOCONUNALONGITUDDE
 7 KMS; VÍA RUTA 45-GUACACAYO-LA LAGUNA
 (SEGMENTO) CON UNA LONGITUD DE 10 KMS EN EL
 DEPARTAMENTO DEL HUILA</t>
  </si>
  <si>
    <t xml:space="preserve"> 203 DE 2004 </t>
  </si>
  <si>
    <t>INTERVENTORÍATÉCNICA, ADMINISTRATIVA ,FINANCIERA,
 SOCIAL Y AMBIENTAL PARA LA CONSTRUCCIÓN,
 REHABILITACIÓN Y CONSERVACIÓN DE ACCESOS A
 BARRIOS Y PAVIMENTOS LOCALES, PROGRAMA DE
 MEJORAMIENTOINTEGRALDEBARRIOS,GRUPO11,ENLAS
 LOCALIDADESDERAFAELURIBE,SANCRISTÓBALYSANTA
 FE, EN BOGOTÁ D.C.</t>
  </si>
  <si>
    <t>ANI</t>
  </si>
  <si>
    <t>015 de 2015</t>
  </si>
  <si>
    <t>INTERVENTORIA INTEGRALDELCONTRATODECONCESION,
 QUEINCLUYELASACTIVIDADESQUEDESCRIBEN EN EL
 CONTRATO DE INTERVENTORIA.</t>
  </si>
  <si>
    <t xml:space="preserve"> ALCALDIA LOCAL DE SUBA</t>
  </si>
  <si>
    <t>033 DE 2012</t>
  </si>
  <si>
    <t>INTERVENTORIA TECNICA, ADMINISTRATIVA,
 FINANCIERAYAMBIENTAL ALAEJECUCIÓNDEL
 MEJORAMIENTO INTEGRAL DE LA MALLA VIAL
 INTERMEDIAYLOCALDELALOCALIDADDESUBA,
 EN LA CIUDAD DE BOGOTÁ D.C.</t>
  </si>
  <si>
    <t xml:space="preserve"> ALCALDIA LOCAL DE 
ANTONIO NARIÑO</t>
  </si>
  <si>
    <t xml:space="preserve"> 132 DE 2018</t>
  </si>
  <si>
    <t xml:space="preserve"> INTERVENTORÍA TÉCNICA, ADMINISTRATIVA,
 FINANCIERA,CONTABLEYJURÍDICAALCONTRATO
 CUYO OBJETO ES REALIZAR A TRAVÉS DEL
 SISTEMA DE PRECIOS UNITARIOS FIJOS SIN
 FÓRMULADE REAJUSTECONSERVACIÓNDE LA
 MALLAVIALLOCALYDELESPACIOPÚBLICODELA
 LOCALIDAD ANTONIO NARIÑO</t>
  </si>
  <si>
    <t>781-99</t>
  </si>
  <si>
    <t>INTERVENTORIA DE LAS OBRAS DE
 CONSTRUCCION Y PAVIMENTACION DE LA
 CARRETERAVALLEDUPAR- BADILLO- SANJUAN
 DELCESAR.LONGITUD24.6Km.CONUNANCHODE
 CALZADADE7m."PUENTESOBREELRÍOBADILLO
 L=95m3LUCESYPUENTESOBRELAQUEBRADA
 SAN FRANCISCO L=26m"</t>
  </si>
  <si>
    <t>GOBERNACION DE 
CORDOBA</t>
  </si>
  <si>
    <t xml:space="preserve"> 079-2018</t>
  </si>
  <si>
    <t xml:space="preserve">INTEREVENTORIA TECNICA,ADMINISTRATIVA, FINANCIERA Y AMBIENTAL PARA LA OBRA “MEJORAMIENTO DE LA CARRETERA TIERRALTA CASERIO EL 15 Y REABILITACION DE LA CARRETERA
 YE DE LOS MORALES– RIO SINU EN LA VIA AVALENCIA EN EL DEPARTAMENTO DE CORDOBA
TRAMO N°5 </t>
  </si>
  <si>
    <t>1646 - 2014</t>
  </si>
  <si>
    <t>INTERVENTORIA PARA LOS ESTUDIOS, CONSTRUCCIÓN, MEJORAMIENTO, MANTENIMIENTO Y REHABILITACIÓN DE 
LAS VIAS EN EL CONTRATO PLAN DEL DEPARTAMENTO DEL TOLIMA</t>
  </si>
  <si>
    <t xml:space="preserve"> IDU - 1966 - 2013</t>
  </si>
  <si>
    <t xml:space="preserve"> INTERVENTORIA TECNICA, ADMINISTRATIVA, LEGAL, FINANCIERA, SOCIAL, AMBIENTAL Y S&amp;SO PARA LA CONSTRUCCIONDELASOBRASDE AMPLIACIONDELAAVENIDAFRANCISCOMIRANDA(CALLE45)ENTRE AVENIDA ALBERTOLLERASCAMARGO(CARRERA7)YCARRERA13,MEJORAMIENTOGEOMETRICODELACARRERA13ALA
 AVENIDA CARACAS, DEL ACUERDO 25 DE 1995 DE VALORIZACION EN BOGOTA D.C</t>
  </si>
  <si>
    <t>IDU - 027 - 1995</t>
  </si>
  <si>
    <t>EJERCER LA INTERVENTORIA PARA LA TERMINACIÓNDE LACONSTRUCCION AVENIDA LUIS CARLOSGALAN
 (PRIMERAETAPA) SECTOR; CRA81A-CRA97, CORRESPONDIENTEALCONTRATODEOBRANO. 085DE1994
 SUSCRITO CON EL INGENIERO LUIS GABRIEL NIETO GARCIA</t>
  </si>
  <si>
    <t>1732-2015</t>
  </si>
  <si>
    <t>INTERVENTORIAPARAELMEJORAMIENTOGESTIÓNPREDIAL,SOCIALYAMBIENTALMEDIANTELACONSTRUCCIÓN
 DELASEGUNDACALZADAYREHABILITACIÓNDELACALZADAEXISTENTEDELAVÍAAEROPUERTOELEDÉN-CLUB
 CAMPESTRE–ARMENIAENELDEPARTAMENTODELQUINDÍOPARAEL PROGRAMA “VÍASPARALAEQUIDAD”.
 MODULO 3.</t>
  </si>
  <si>
    <t xml:space="preserve"> GOBERNACIÓN DE 
CALDAS</t>
  </si>
  <si>
    <t>02082018-0788</t>
  </si>
  <si>
    <t>INTERVENTORÍATÉCNICA,ADMINISTRATIVA,FINANCIERA,YAMBIENTALALCONTRATODEOBRACUYOOBJETOES
 OBRASDEMEJORAMIENTOYPAVIMENTACIÓNDELAREDVIALDELDEPARTAMENTODECALDASPLANVIALFASEII
TRAMO SALAMINA - SAN FELIX MUNICIPIO DE SALAMINA, DEPARTAMENTO DE CALDAS.</t>
  </si>
  <si>
    <t>DEPARTAMENTO DEL 
ATLÁNTICO</t>
  </si>
  <si>
    <t xml:space="preserve"> 0108*2018*000073</t>
  </si>
  <si>
    <t xml:space="preserve"> INTERVENTORÍA TÉCNICA, ADMINISTRATIVA, 
FINANCIERA Y AMBIENTAL DE LAS VÍAS DEL GRUPO IV 
DE LA LICITACIÓN PÚBLICA No. LP-DG-007-2017</t>
  </si>
  <si>
    <t xml:space="preserve"> 0108*2019*000285</t>
  </si>
  <si>
    <t xml:space="preserve"> INTERVENTORÍA TÉCNICA, ADMINISTRATIVA, 
FINANCIERA Y AMBIENTAL PARA EL MEJORAMIENTO 
DE LA VÌA EL CERRITO – HIBACHARO – AUTOPISTA AL 
MAR, MUNICIPIO DE PIOJÓ, DEPARTAMENTO DEL 
ATLÁNTICO</t>
  </si>
  <si>
    <t xml:space="preserve"> MUNICIPIO DE 
MALAMBO</t>
  </si>
  <si>
    <t xml:space="preserve"> LP-003-2018-MM</t>
  </si>
  <si>
    <t>REALIZARINTERVENTORIATECNICA,ADMINISTRATIVA,
 FINANCIERA Y AMBIENTAL DEL PROYECTO CUYO
 OBJETO ES LA CONSTRUCCION DE LAS VIAS EN
 PAVIMENTO RIGIDO DE LA CARRERA 6 ENTRE CALLE 10 
BYCALLE 12, CARRERA 9 ENTRECALLE 13 Y LA
 VIVIENDAMARCADACONELNo15-24,CALLE14ENTRE
 CARRERA10E INTERCEPCIONCONLACALLE14, Y
 CALLE11AENTRECARRERAS6AY6BDELMUNICIPIO
 DE MALAMBO DEPARTAMIENTO DEL ATLÁNTICO.</t>
  </si>
  <si>
    <t>IDESAN</t>
  </si>
  <si>
    <t>J-108 DE 2019</t>
  </si>
  <si>
    <t xml:space="preserve">INTERVENTORIAPARALAREHABILITACIÓNDE LOS TRAMOS 1. ENTRE LA CARRERA 27CONCALLE 65ENBUCARAMANGA, (COLEGIOLASALLE) SIN INCLUIRELPUENTEHASTALAINTERSECCIONPALENQUE (PR71+3102.SECTOR
 COMPRENDIDOENTRELAINTERSECCIONPALENQUE(PR71+310RUTA6602)Y
 LA INTERSECCIONDELAEROPUERTO (PR63+800RUTA 6602) Y 3. SECTOR
 COMPRENDIDOENTRELAINTERSECCIÓNDELAEROPUERTO(PR63+800RUTA
 6602) Y EL AEROPUERTO DE PALONEGRO DE BUCARAMANGA Y LA
 CONSTRUCCIONDELRETORNOUBICADOENELPR.76+660AL76+990DELTRAMO
 ENTRELACARRERA27CONCALLE65ENBUCARAMANGA(COLEGIOLASALLE)
 HASTA LA INTERSECCION PALENQUE (PR 71+301)  </t>
  </si>
  <si>
    <t xml:space="preserve"> MUNICIPIO DE SOACHA</t>
  </si>
  <si>
    <t>1503 DE 2009</t>
  </si>
  <si>
    <t>INTERVENTORIATECNICA,ADMINISTRATIVA,FIANANCIERA,LEGARYAMBIENTAL
PARALOSESTUDIOSDISEÑOSYCONSTRUCCIONY/OREHABILITACION VIA
CARRERA11ENTRECALLE11SURYCALLE3SUR,BARRIOSANTAANACOMUNA 1 DEL MUNICIPIO DE SOACHA, CUNDINAMARCA</t>
  </si>
  <si>
    <t>ALCALDIA DE 
BARRANCABERMEJA</t>
  </si>
  <si>
    <t>0963 DE 2016</t>
  </si>
  <si>
    <t>INTERVENTORIATECNICA,ADMINISTRATIVA,FINANCIERAYAMBIENTALPARALA
CONSTRUCCIÓNDEPAVIMENTORIGIDOENCONCRETOHIDRAULICODE3000PSI
 EN LAS DIFERENTES COMUNAS DEL MUNICIPIO DE BARRANCABERMEJA DASE III</t>
  </si>
  <si>
    <t>MUNICIPIO DE
 YAGUARA</t>
  </si>
  <si>
    <t xml:space="preserve"> 011/2015</t>
  </si>
  <si>
    <t>INTERVENTORIA TECNICA, ADMINISTRATIVA , 
FINANCIERA Y AMBIENTAL AL CONTRATO  DE OBRA No. 
015 DE 2015 CUYO OBJETO ES "CONSTRUCCION DE LA 
VIA ALTERNA  ALCASCO  URBANO DEL MUNICIPIO DE YAGUARA-HUILA PRIMERA ETAPA"</t>
  </si>
  <si>
    <t>1538-2021</t>
  </si>
  <si>
    <t>INTERVENTORIA TÉCNICA, ADMINISTRATIVA, FINANCIERA Y 
AMBIENTAL PARA LA CONSTRUCCIÓN, MEJORAMIENTO Y 
MANTENIMIENTO DE LA VÍA CHINCHINÁ - ESTACIÓN URIBE, CÓDIGO 
2902, ENTRE EL PR 28+600 Y EL PR 45+000, JURISDICCIÓN DE LA DE LA DIRECCIÓN TERRITORIAL CALDAS</t>
  </si>
  <si>
    <t>CENAC DE 
INGENIEROS</t>
  </si>
  <si>
    <t xml:space="preserve"> 353-CENACING 2018</t>
  </si>
  <si>
    <t>INTERVENTORIA TECNICA, ADMINISTRATIVA, FINANCIERA, AMBIENTAL, JURIDICA Y CONTABLE AL CONTRATO CUYO OBJETO ES: ACTIVADES CONSTRUCTIVAS PARA EL CORREDOR VIAL Y ALAMEDA DE LA CARRERA 46 UBICADO EN EL CANTON CALDAS EN LA CIUDAD DE BOGOTA</t>
  </si>
  <si>
    <t xml:space="preserve"> GOBERNACIÓN DE ANTIOQUIA</t>
  </si>
  <si>
    <t xml:space="preserve"> 2011-SS-20-170</t>
  </si>
  <si>
    <t xml:space="preserve"> Interventoría Técnica, Administrativa y Ambiental Para el Mejoramiento y Pavimentación de la Vía La Quiebra - 
Argelia, Subregión Oriente del Departamento de Antioquia.</t>
  </si>
  <si>
    <t xml:space="preserve"> 4600006898 DE 2017</t>
  </si>
  <si>
    <t>Interventoría Técnica, Administrativa, Ambiental Financiera Y Legal Para Rehabilitación Y Construcción De Obras Complementarias En Los Corredores Viales Del Departamento De Antioquia. Grupos 1 Al 5</t>
  </si>
  <si>
    <t xml:space="preserve"> 902 - 2017</t>
  </si>
  <si>
    <t>Interventoría Para El Mantenimiento Y Rehabilitación De La Vía 4001 Buenaventura - Loboguerrero Del PR  0+0800 (Sector F8) Al PR15+000(Sector Citronela Municipio De Buenaventura En El Departamento Del Valle Del Cauca</t>
  </si>
  <si>
    <t>293-1994</t>
  </si>
  <si>
    <t>INTERVENTORIA TECNICA Y ADMINISTRATIVA PARA LA 
PAVIMENTACION  DE LA CARRETERA CUMARAL
AGUAZUL, SECTOR CUMARAL-RIO HUMEA MARGINAL 
DE LA SELVA)</t>
  </si>
  <si>
    <t xml:space="preserve"> 980-2018</t>
  </si>
  <si>
    <t>INTERVENTORÍA PARA LA CONSTRUCCIÓN EN
 PAVIMENTOFLEXIBLEDELAPRIMERAETAPA, ENEL
 TRAMOVIALCOMPRENDIDOENTREELCASCOURBANO
 DELMUNCIPIODECHÁMEZAALRIOUPÍA(LÍMITECON
 ELMUNICIPIODEPAEZBOYACA)DEPARTAMENTODEL
 CASANARE</t>
  </si>
  <si>
    <t>894-2018</t>
  </si>
  <si>
    <t>INTERVENTORIA PARA EL MANTENMEINTO DE LA
 CARRETERA LA MATA-SAN ROQUE TRAMO 45 15</t>
  </si>
  <si>
    <t>GOBERNACION- HUILA</t>
  </si>
  <si>
    <t xml:space="preserve"> 360-2010</t>
  </si>
  <si>
    <t xml:space="preserve">INTERVENTORIA TECNICA A LOS ESTUDIOS, DISEÑOS Y 
CONSTRUCCION DE 3.0 KM DE VIA EN PAVIMENTO 
FLEXIBLE DE LA VIA PALERMO-OSPINA PEREZ DEL PR 0 
+ 000 AL PR 3 + 000 DEL MUNICIPIO DE PALERMO 
DEPARTAMENTO DEL HUILA. </t>
  </si>
  <si>
    <t xml:space="preserve"> SISTEMA ESTRATEGICO 
DE TRANSPORTE 
PUBLICO DE NEIVA - 
SETP</t>
  </si>
  <si>
    <t xml:space="preserve"> 001-2016</t>
  </si>
  <si>
    <t>INTERVENTORIA TECNICA, ADMINISTRATIA, FINANCIERA Y AMBIENTAL AL CONTRATO DE OBRA PUBLICA " CONSTRUCCION 
INTERCAMBIADOR VIAL DE LA USCO, EN EL MARCO DE LA IMPLEMENTACION DEL SISTEMA ESTRATEGICO DE TRANSPORTE 
PUBLICO DE LA CIUDAD DE NEIVA</t>
  </si>
  <si>
    <t>FONDO DE DESARROLLO 
LOCAL DE BOSA</t>
  </si>
  <si>
    <t xml:space="preserve"> 257-2018</t>
  </si>
  <si>
    <t>REALIZARINTERVENTORÍATÉCNICA,ADMINISTRATIVA,
 FINANCIERA, LEGAL,AMBIENTALYDESEGURIDADY
 SALUDENELTRABAJOALOSCONTRATOSDEOBRA
 DERIVADOSDELALICITACIÓNNO.FDLB-LP-002-2018:
 “EJECUTAR,PORELSISTEMADEPRECIOSUNITARIOS
 FIJOS SIN FORMULA DE REAJUSTE, Y A MONTO
 AGOTABLELASOBRASYACTIVIDADESNECESARIAS
 PARA LA CONSERVACIÓN DE LA MALLA VIAL Y
 ESPACIOPÚBLICOASOCIADODELALOCALIDADDE
 BOSA, GRUPOS 1 Y 2”.</t>
  </si>
  <si>
    <t xml:space="preserve"> 946 DE 2018</t>
  </si>
  <si>
    <t>INTERVENTORIA TECNICA, ADMINISTRATIVA,
 FINANCIERA Y AMBIENTAL PARA MEJORAMIENTO,
 MANTENIMIENTOYCONSERVACIÓNDE VÍAS PARA
 CONECTIVIDAD REGIONAL, FINANCIADOS CON
 RECURSOSDELAENAJENACIÓNDE ISAGENENEL
 DEPARTAMENTO DE SANTANDER, MUNICIPIOS DE
 VALLE DE SAN JOSE Y OCAMONTE</t>
  </si>
  <si>
    <t>MUNICIPIO DE MEDELLÍN - 
SECRETARIA DE 
SUMINISTROS Y SERVICIOS</t>
  </si>
  <si>
    <t xml:space="preserve"> 4600078623 de 2018</t>
  </si>
  <si>
    <t xml:space="preserve">INTERVENTORIA PARA LA PRECONSTRUCCION Y
 CONSTRUCCIÓN2DACALZADAAV34COMPRENDIDO
 ENTREELSECTORLAAGUACATALAHASTALALOMA
 DE LOS BALSOS (CLL 9SUR) Y OBRAS
 COMPLEMENTARIAS </t>
  </si>
  <si>
    <t>AGENCIA DISTRITAL DE 
INFRAESTRUCTURA - ADI</t>
  </si>
  <si>
    <t xml:space="preserve"> ADI 0382/2018</t>
  </si>
  <si>
    <t>INTERVENTORÍA TÉCNICA, ADMINISTRATIVA,
 AMBIENTALYFINANCIERAPARAELMEJORAMIENTO
 Y/O CONSTRUCCIÓN Y/O PAVIMENTACIÓN DE LA
 CARRERA38ENTRELAVIACIRCUNVALARYLACALLE
 120YMODERNIZACIÓNDELALUMBRADOPÚBLICOEN
 EL DISTRITO DE BARRANQUILLA.</t>
  </si>
  <si>
    <t xml:space="preserve"> AEROPUERTO 
INTERNACIONAL MATECAÑA</t>
  </si>
  <si>
    <t>2019027 DE 2019</t>
  </si>
  <si>
    <t>INTERVENTORÍA TÉCNICA, ADMINISTRATIVA Y
 FINANCIERAPARALACONSTRUCCIÓNDELACESSO
 DELAEROPUERTOINTERNACIONALMATECAÑADESDE
 LA INTERSECCIÓN CON AVENIDA 30 DE AGOSTO
BARRIO NACEDEROS HASTA LA ACTUAL VIS
 URBANISMO (DOBLE CALZADA)</t>
  </si>
  <si>
    <t>GOBERNACIÓN DE 
NORTE DE SANTANDER</t>
  </si>
  <si>
    <t xml:space="preserve"> 535 DEL 19/06/2015</t>
  </si>
  <si>
    <t xml:space="preserve"> INTERVENTORÍA TÉCNICA, ADMINISTRATIVA Y 
FINANCIERA SOBRE LAS OBRAS DE MEJORAMIENTO DE 
LA VIA PUENTE GOMEZ- SALAZAR TRAMOS K 9+000 AL 
K 11+600 Y K 16+900 AL K 18+358 MUNICIPIO DE 
SALAZAR, NORTE DE SANTANDER, CENTRO ORIENTE</t>
  </si>
  <si>
    <t xml:space="preserve"> ÁREA METROPOLITANA DE BARRANQUILLA</t>
  </si>
  <si>
    <t>AMB -CM-002-2007</t>
  </si>
  <si>
    <t>INTERVENTORIA A LA AMPLIACIÓN Y CONSTRUCCIÓN SEGUNDA CALZADA DE LA VIA CIRCUNVALAR ENTRE LACALLE 30 (AVENIDA AERO PUERTO) Y EL PUENTE DE LA CALLE 45 (AVENIDA MURILLO) SOBRE LA VIA CIRCUNVALAR - JURIDICCIÓN DEL MUNICIPIO DE SOLEDAD - ATLÁNTICO</t>
  </si>
  <si>
    <t xml:space="preserve"> DEPARTAMENTO DEL 
ATLÁNTICO</t>
  </si>
  <si>
    <t xml:space="preserve"> 0108*2009*000080</t>
  </si>
  <si>
    <t>INTERVENTORIA TECNICA, ADMINISTRATIVA, AMBIENTAL Y FINANCIERA DE LAS OBRA MEJORAMIENTO DE LA VIA TUBARA – BAJO LA HABANA – AUTOPISTA AL MAR EN EL DEPARTAMENTO DEL ATLANTICO</t>
  </si>
  <si>
    <t xml:space="preserve"> MUNICIPIO DE MALAMBO</t>
  </si>
  <si>
    <t>CM-004-2016-MM</t>
  </si>
  <si>
    <t>REALIZAR LA INTERVENTORÍA TÉCNICA, ADMINISTRATIVA, FINANCIERA DEL PROYECTO CUYO OBJETO ES
 MEJORAMIENTO, REHABILITACIÓN Y CONSTRUCCIÓN DE VÍAS URBANAS EN CONCRETO RÍGIDO EN LA ZONA
 URBANA DEL MUNICIPIO DE MALAMBO, DEPARTAMENTO DEL ATLÁNTICO</t>
  </si>
  <si>
    <t>GOBERNACIÓN DEL 
CHOCÓ</t>
  </si>
  <si>
    <t xml:space="preserve"> 003 DEL 8 DE ABRIL DE 2014</t>
  </si>
  <si>
    <t>INTERVENTORÍA TÉCNICA ADMINISTRATIVA Y FINANCIERA PARA LAS OBRAS DE MEJORAMIENTO, PAVIMENTACIÓN Y GESTIÓN 
SOCIOAMBIENTAL DE LA CARRETERA QUIBDÓ - ÁNIMAS - NÓVITA, SUB SECTOR ISTMINA - CONDOTO, 9.0 KM DEL K17+300 AL K26+300 - DEPARTAMENTO DEL CHOCÓ</t>
  </si>
  <si>
    <t>GOBERNACION 
DE CALDAS</t>
  </si>
  <si>
    <t xml:space="preserve"> 27122019-1428</t>
  </si>
  <si>
    <t>NTERVENTORÍA TÉCNICA, ADMINISTRATIVA, FINANCIERA, Y AMBIENTAL A LOS CONTRATOS DE OBRA RESULTANTES DEL PROCESO DE LICITACIÓN LP-SI-026-2019. MODULO 2 SALAMINA - LA MERCED "MEJORAMIENTO Y PAVIMENTACIÓN DEL CORREDOR VIAL TRANSVERSAL DE CALDAS EN EL 
SECTOR LA MERCED, SALAMINA"</t>
  </si>
  <si>
    <t>ALCALDIA LOCAL 
DE CIUDAD 
BOLIVAR</t>
  </si>
  <si>
    <t>407 de 2019</t>
  </si>
  <si>
    <t xml:space="preserve"> REALIZAR LA INTERVENTORÍA TÉCNICA, ADMINISTRATIVA, FINANCIERA, JURÍDICA, SOCIAL, AMBIENTAL Y SST AL CONTRATO DE OBRA PUBLICA QUE TENDRÁ POR OBJETO: CONTRATAR A PRECIOS FIJOS Y A MONTO AGOTABLE LA CONSERVACIÓN DE LA MALLA VIAL Y EL ESPACIO PÚBLICO, DE LA LOCALIDAD DE CIUDAD BOLÍVAR, EN BOGOTÁ D.C</t>
  </si>
  <si>
    <t xml:space="preserve"> ALCALDIA DE 
MOSQUERA 
CUNDINAMARCA</t>
  </si>
  <si>
    <t xml:space="preserve"> CM-006-2015</t>
  </si>
  <si>
    <t xml:space="preserve"> INTERVENTORIA TECNiCA, ADMiNiSTRATIVA- FINANCIERA, LEGAL Y AMBIENTAL A LAS OBRAS DE CONSTRUCClON, RECONSTRUCCION ADECUACION DE VIAS ESPACIO PUBLiCO Y OBRAS COMPLEMENTARIAS DEL SiSTEMA VIAL DEL MUNICIPIO DE MOSQUERA CUNDINAMARCA-VIAS EN MARCHA 2015 - FASE 3</t>
  </si>
  <si>
    <t xml:space="preserve">NTERVENTORÍA TÉCNICA, ADMINISTRATIVA, FINANCIERA, AMBIENTAL Y DE CONTROL PRESUPUESTAL PARA LA CONSTRUCCIÓN DE PAVIMENTO RÍGIDO EN LA RED VIAL URBANA  DEL MUNICIPIO DE CIÉNAGA DE ORO, DEPARTAMENTO DE CÓRDOBA </t>
  </si>
  <si>
    <t>ALCALDIA LOCAL 
DE ENGATIVA</t>
  </si>
  <si>
    <t>241-2017</t>
  </si>
  <si>
    <t xml:space="preserve"> “INTERVENTORÍA TÉCNICA, ADMINISTRATIVA, LEGAL, FINANCIERA, SOCIAL, AMBIENTAL Y DE SEGURIDAD Y SALUD EN EL TRABAJO AL CONTRATO CUYO OBJETO ES: CONTRATAR BAJO LA MODALIDAD DE PRECIOS UNITARIOS FIJOS, Y A MONTO AGOTABLE, LAS OBRAS Y ACTIVIDADES PARA LA COMPLEMENTACIÓN Y/O ACTUALIZACIÓN Y/O AJUSTES A LOS ESTUDIOS Y DISEÑOS Y REHABILITACIÓN, RECONSTRUCCIÓN Y CONSTRUCCIÓN DE LA MALLA VIAL DE LA LOCALIDAD DE ENGATIVÁ Y SU ESPACIO PÚBLICO ASOCIADO"</t>
  </si>
  <si>
    <t>FONDO VIAL NAL</t>
  </si>
  <si>
    <t>900 DE 1989</t>
  </si>
  <si>
    <t>Consultoría, Asesoría e Interventoría técnica y administrativa de las obras de pavimentación del sector era Chiquinquirá - Pte Otero y de la rectificación y pavimentación del sector Pte. Otero - Pte. Nacional de la carretera Chiquinquirá Barbosa. (Interv. Chiquinquirá - Pte. Otero - Pte. Nacional - UO62)</t>
  </si>
  <si>
    <t>147 DE 2006</t>
  </si>
  <si>
    <t>Interventoría Técnica, Administrativa, Financiera Socio Ambiental para la Construcción de Accesos a Barrios Pavimentos Locales, Programa de Pavimentos Locales Grupo I: Localidades de Usme, Ciudad Bolivar, San Cristóbal y Los Mártires en Bogotá, D.C. (Interv. Pavimentos Bogotá- U168</t>
  </si>
  <si>
    <t>648 DE 1999</t>
  </si>
  <si>
    <t>Continuación de la Interventoría Técnica y Administrativa del contrato de obra pública No. 176 de 1997 para la construcción de la Avenida Ciudad de Cali de la Calle 13 a la Av. Villavicencio. (Interv. Av Ciudad de Cali 2 - U118</t>
  </si>
  <si>
    <t>363 DE 2000</t>
  </si>
  <si>
    <t>Interventoría técnica y administrativa  precio global fijo del contrato de obra para la  obra publica 176 de 1997 para la construcción de la Avenida Ciudad de Cali de la Calle 13 a la Avenida Villavicencio (Interv. Av. Ciudad de Cali 3 - U127)</t>
  </si>
  <si>
    <t>FONDO ADAPTACION</t>
  </si>
  <si>
    <t>079 DE 2013</t>
  </si>
  <si>
    <t>Interventoría integral en la Construcción de Trece (13) Sitios Críticos presentados Ruta en la  Via con Cúcuta - Pamplona, Departamento del Norte de Santander, ruta 5505, con ocasión al fenómeno de la niña  (Interv. de 13 Sitios Críticos U194)</t>
  </si>
  <si>
    <t xml:space="preserve"> MUNICIPIO DE BELLO</t>
  </si>
  <si>
    <t xml:space="preserve"> 049-2013</t>
  </si>
  <si>
    <t>Interventoríatécnica, administrativa, legal yfinancieraparala
 construcción, rehabilitación con mezcla asfáltica y
 construcción de obras de urbanismo de lamalla vial del
 municipio de bello, correspondientes a las licitaciones públicas 
nº 11 y nº 13 de 2012, vigencias futuras.</t>
  </si>
  <si>
    <t xml:space="preserve"> MUNICIPIO DE 
MEDELLIN</t>
  </si>
  <si>
    <t>4600077970 DE 2018</t>
  </si>
  <si>
    <t xml:space="preserve"> INTERVENTORIA A LA CONSTRUCCIÓN, REPARACIÓN A
 OBRASDELESPACIOPUBLICOENLACOMUNA13(PLYPP
 2017-2018)</t>
  </si>
  <si>
    <t>1460 DE 2009</t>
  </si>
  <si>
    <t xml:space="preserve">Interventoría técnica, legal, financiera, administrativa, 
ambiental, predial y social del proyecto estudios y 
diseños, gestión predial social y ambiental y mejoramiento 
del proyecto Troncal Central del Norte  </t>
  </si>
  <si>
    <t xml:space="preserve"> DEPARTAMENTO DE ANTIOQUIA SECRETARIA DE INFRAESTRUCTURA FISICA</t>
  </si>
  <si>
    <t xml:space="preserve"> 4600000486 DE 2013</t>
  </si>
  <si>
    <t>Interventoría técnica, legal, administrativa, financiera y 
ambiental a las obras de apoyo al mejoramiento de la 
transitabilidad de las vías 56AN10 Sonsón-La Quiebra
Nariño y 56AN10-1 La Quiebra-Argelia, pertenecientes a 
la malla vial de la Subregión Oriente del Departamento de 
Antioquia, Etapa II-Grupo VIII y IX</t>
  </si>
  <si>
    <t xml:space="preserve"> BM 197 DE 2004</t>
  </si>
  <si>
    <t>Interventoría técnica, administrativa, financiera, social y 
ambiental para la construcción, rehabilitación y 
conservación de accesos a barrios y pavimentos locales
programa de mejoramiento integral de barrios, Grupo 8, 
Localidad de Usme, en Bogotá D.C.</t>
  </si>
  <si>
    <t xml:space="preserve"> INSTITUTO DE 
INFRAESTRUCTURA Y 
CONCESIONES DE 
CUNDINAMARCA-ICCU</t>
  </si>
  <si>
    <t xml:space="preserve"> ICCU-438 DE 2015</t>
  </si>
  <si>
    <t>Ejecutar la Interventoría técnica, administrativa, financiera 
y legal para "Mejoramiento y pavimentación de la Troncal 
del Carbón Sector K0+000 al K2+860 (K0+000 localizado 
en Tierra Negra, Municipio de Tausa), Departamento de 
Cundinamarca-SGR"</t>
  </si>
  <si>
    <t>1172 DE 2015</t>
  </si>
  <si>
    <t>Interventoría para el mejoramiento y mantenimiento de la 
carretera Rio Pereira-San Juan del Cesar (Ruta 49, 
Tramo 4902)-Buenavista-Paradero (Cuestecitas) Ruta 
8801, Tramo 88, incluye paso por San Juan del Cesar 
(Ruta 49, Tramo 49GLB) y acceso a la Albania Ruta 88 
GJ02</t>
  </si>
  <si>
    <t xml:space="preserve"> 1755 DE 2015</t>
  </si>
  <si>
    <t>Interventoría para el mejoramiento, gestión predial, social 
y ambiental de la carretera La Tebaida-Pueblo Tapao
Montenegro en el Departamento del Quindío para el 
Programa "Vías para la Equidad" Modulo 1</t>
  </si>
  <si>
    <t xml:space="preserve"> SETP NEIVA</t>
  </si>
  <si>
    <t>002/2016</t>
  </si>
  <si>
    <t xml:space="preserve"> INTERVENTORIA TECNICA, ADMINISTRATIVA, 
FINANCIERA Y AMBIENTAL AL CONTRATO DE OBRA 
PÚBLICA "ESTUDIOS, DISEÑO Y CONSTRUCCIÓN DEL 
INTERCAMBIADOR VIAL  SOBRE LA AVENIDA LA TOMA 
CON CARRERA 16, EN LA CIUDAD DE NEIVA, EN EL 
MARCO DE LA IMPLEMENTACION DEL SISTEMA 
ESTRATEGICO DE TRANSPORTE PÚBLICO</t>
  </si>
  <si>
    <t>111/2002</t>
  </si>
  <si>
    <t xml:space="preserve"> INTERVENTORIA CARRETERA HATILLO -PUERTO BERRIO, 
SECTOR HATILLO-CISNERO</t>
  </si>
  <si>
    <t>3324-2006</t>
  </si>
  <si>
    <t>INTERVENTORÍA DE LA CONSTRUCCIÓN DE
 LA AVENIDA CUNDINAMARCA VÍA
 PERIMETRAL DE LA SABANA EN SANTAFÉ DE
 BOGOTÁ, SECTOR COMPRENDIDO ENTRE
 CANOAS Y EL RÍO BOGOTÁ</t>
  </si>
  <si>
    <t>431/99</t>
  </si>
  <si>
    <t xml:space="preserve"> INTERVENTORIA TECNICA,ADMINISTRATIVA,A
 PRECIO GLOBAL FIJO AL CONTRATO PARA
 DISEÑO Y CONSTRUCCION DE PAVIMENTOS
 LOCALES EN LA LOCALIDAD DE SUBA
 SECTOR RINCON SUBA </t>
  </si>
  <si>
    <t xml:space="preserve"> FONDO DE 
PROGRAMAS 
ESPECIALES 
PARA LA PAZ</t>
  </si>
  <si>
    <t xml:space="preserve"> 221 DE 2015</t>
  </si>
  <si>
    <t>INTERVENTORÍA TÉCNICA, ADMINISTRATIVA.
 FINANCIERA Y AMBIENTAL RESPECTOA LOS
 AJUSTES A LOS DISEÑOS Y CONSTRUCCIÓN
 DE LAS OBRAS DEL SECTOR PUENTE CAÑO
 FISTO, ENTRE LOS PUNTOS DE REFERENCIA
 K57+783 AL K57+850 DE LA VÍA QUE DEL
 MUNICIPIO DE ATACO CONDUCE AL
 MUNICIPIO DE PLANADAS EN EL SUR DEL
 DEPARTAMENTO DE TOLIMA.</t>
  </si>
  <si>
    <t>1948 DE 2004</t>
  </si>
  <si>
    <t xml:space="preserve"> INTERVENTORIA PARA EL MEJORAMIENTO Y 
MANTENIMIENTO INTEGRAL DE LA RUTA 
BUENAVENTURA - BUGA DEL CORREDOR VIAL 
DEL PACIFICO (INCLUIDO EL MANTENIMIENTO 
RUTINARIO, SEÑALIZACIÓN, EL MONITOREO Y 
VIGILANCIA Y LOS CONTEOS DE TRANSITO) 
RUTA 40 TRAMO 4001</t>
  </si>
  <si>
    <t xml:space="preserve"> AREA 
METROPOLITANA 
DE BARRANQUILLA</t>
  </si>
  <si>
    <t xml:space="preserve"> 001-97</t>
  </si>
  <si>
    <t xml:space="preserve"> INTERVENTORIA DE LAS OBRAS DE 
RECONSTRUCCION DE LA AVENIDA 
LAS TORRES Y OBRAS 
COMPLEMENTARIAS ENTRE CALLE 
46 Y LA VIA CIRCUNVALAR DE 
BARRANQUILLA</t>
  </si>
  <si>
    <t xml:space="preserve"> Secretaría de Obras 
Públicas de Bogotá</t>
  </si>
  <si>
    <t xml:space="preserve"> 1-060/95</t>
  </si>
  <si>
    <t>Interventoría para la construcción de vías en pavimento 
rígido</t>
  </si>
  <si>
    <t xml:space="preserve"> 1-061/95</t>
  </si>
  <si>
    <t xml:space="preserve"> Interventoría y diseños para la construcción vías en 
pavimento flexible</t>
  </si>
  <si>
    <t xml:space="preserve"> No. 1442-2017</t>
  </si>
  <si>
    <t>INTERVENTORÍA TÉCNICA, LEGAL, ADMINISTRATIVA 
FINANCIERA PARA EL MEJORAMIENTO GESTIÓN 
SOCIAL, PREDIAL Y AMBIENTAL DEL PROYECTO 
TRANSVERSAL CENTRAL DEL PACIFICO PARA EL 
PROGRAMA VÍAS PARA EL CHOCO</t>
  </si>
  <si>
    <t xml:space="preserve"> 2005-2005</t>
  </si>
  <si>
    <t xml:space="preserve"> INTERVENTORIA-LOS ESTUDIOS Y DISEÑOS, PAVIMENTACION Y/O REPAVIMENTACION-LAS VIAS INCLUIDAS DENTRO 
DEL PROGRAMA-PAVIEMNTOS-INFRAESTRUCTURA VIAL-INTEGRACION Y DESARROLLO GRUPO 37 VIA LA MANSA - 
EL SIETE-EL CARMEN CON UNA LONGITUD-15.305 KILOMETROS EN EL DEPARTAMENTO-CHOCO</t>
  </si>
  <si>
    <t>874-2017</t>
  </si>
  <si>
    <t xml:space="preserve"> INTERVENTORIA PARA EL MEJORAMIENTO Y MANTENIMIENTO-LA CARRETERA CAUCASIA - PLANETA RICA (RUTA 
2513) - LA YE (RUTA 2514), EN EL DEPARTAMENTO-CORDOBA</t>
  </si>
  <si>
    <t>4048-2013</t>
  </si>
  <si>
    <t xml:space="preserve">INTERVENTORIA PARA EL MEJORAMIENTO Y 
MANTENIMIENTO  DE LA CARRETERA PLATO - 
SALAMINA, RUTA 2701, DEPARTAMENTO DEL 
MAGDALENA </t>
  </si>
  <si>
    <t xml:space="preserve"> FIDUPREVISOR A S.A / INVIAS</t>
  </si>
  <si>
    <t xml:space="preserve"> 3-177505-002-2018</t>
  </si>
  <si>
    <t>INTERVENTORIA TECNICA, JURIDICA, 
ADMINISTRATIVA, CONTABLE Y FINANCIERA 
PARA LAS OBRAS DE PAVIMENTACION DE LA 
VÍA ESCARRALAO-EL JOBO-EL BAGRE, ETAPA 
I EN EL DEPARTAMENTO DE ANTIOQUIA</t>
  </si>
  <si>
    <t>055-11</t>
  </si>
  <si>
    <t>INTERVENTORIA TECNICA PARA LA CONSTRUCCION DE VIAS INTERMEDIAS Y LOCALES EJECUTADAS POR  URBANIZADORES Y/O TERCEROS EN BOGOTA D.C.</t>
  </si>
  <si>
    <t>1278-09</t>
  </si>
  <si>
    <t>INTERVENTORIA TECNICA, ADMINISTRATIVA Y FINANCIERA A LOS ESTUDIOS Y DISEÑOS, GESTION SOCIAL, PREDIAL Y AMBIENTAL Y MEJORMIENTO DEL CORREDOR VIAL ISNOS, PALETARA, POPAYAN, SECTOR COMPRENDIDO ENTRE EL PR109+373 AL PR+93+115, MUNICIPIO DE ISNOS, DEPARTAMENTO DEL HUILA.</t>
  </si>
  <si>
    <t>1569 DE 2009</t>
  </si>
  <si>
    <t xml:space="preserve"> INTERVENTORÍA TÉCNICA, LEGAL, 
FINANCIERA, ADMINISTRATIVA, 
AMBIENTAL, PREDIAL Y SOCIAL DEL 
PROYECTO "ESTUDIOS Y DISEÑOS, 
GESTIÓN SOCIAL, PREDIAL, AMBIENTAL, Y 
MEJORAMIENTO DEL PROYECTO 
CORREDOR DEL SUR Y MARGINAL DE LA 
SELVA</t>
  </si>
  <si>
    <t>2214-2012</t>
  </si>
  <si>
    <t xml:space="preserve"> INTERVENTORÍA PARA EL MANTENIMIENTO 
Y REHABILITACIÓN DE LAS CARRETERAS 
EL TIGRE - DABEIBA - SANTAFÉ DE 
ANTIOQUIA, RUTA 62, TRAMOS 6202 Y 6203, 
DEPARTAMENTO DE ANTIOQUIA.</t>
  </si>
  <si>
    <t>2216 DE 2012</t>
  </si>
  <si>
    <t xml:space="preserve"> INTERVENTORÍA PARA EL MANTENIMIENTO 
Y REHABILITACIÓN DE LAS CARRETERAS 
BARBOSA - TUNJA RUTA 62 TRAMO 6209 Y 
CHIQUINQUIRÁ - TUNJA RUTA 60 TRAMO 
6008, DEPARTAMENTO DE BOYACÁ.</t>
  </si>
  <si>
    <t>2003 de 2005</t>
  </si>
  <si>
    <t>Interventoría de los estudios y diseños, pavimentación y/o repavimentación de las vías incluidas dentro del programa de pavimentación de infraestructura vial de integración y desarrollo Grupo 55 vía Acevedo - Pitalito con una longitud de 7,00 Km; vía Ruta 45 - Guacacayo - La Laguna (Segmento) con una longitud de 10,00 Km; vía San Agustín - El Estrecho - Obando con una longitud de 6,00 Km en el departamento del Huila</t>
  </si>
  <si>
    <t>174 de 2007</t>
  </si>
  <si>
    <t>Interventoría técnica, administrativa, legal, financiera, ambiental  y social para la ejecución de las obras de construcción y todas las actividades necesarias para la adecuación de la Calle 26 (Avenida Jorge Eliécer Gaitán) y de la Carrera 10ª (Avenida Fernando Mazuera), al Sistema Transmilenio, en el tramo 3 comprendido entre la Transversal 76 y la Carrera 42 B y el tramo 4 comprendido entre la Carrera 42 B y Carrera 19, grupo 4 de la Licitación Publica IDU-LP-DG-022-2007 en Bogotá, D.C.</t>
  </si>
  <si>
    <t xml:space="preserve"> 039-2002</t>
  </si>
  <si>
    <t>Continuación de la interventoría técnica, administrativa, financiera y ambiental para la culminación de la totalidad de las obras de construcción y rehabilitación de accesos a barrios y pavimentos locales ejecutadas bajo el contrato IDU-226-04, Grupo 2: Localidades de Bosa, Kennedy, Fontibón y Puente Aranda en Bogotá D.C.</t>
  </si>
  <si>
    <t xml:space="preserve"> Aeronautica Civil</t>
  </si>
  <si>
    <t>17001159 H3 DE 2017</t>
  </si>
  <si>
    <t>INTERVENTORÍA TÉCNICA Y ADMINISTRATIVA PARA LAS OBRAS DE CONSTRUCCIÓN (AMPLIACIÓN) DE PISTA, PLATAFORMA (ESTUDIOS, DISEÑOS Y OBRAS), CALLE DE RODAJE (PLATAFORMA DE VIRAJE NORTE) Y CANALES DEL AEROPUERTO LEGUÍZAMO</t>
  </si>
  <si>
    <t xml:space="preserve"> IDU-109-2003</t>
  </si>
  <si>
    <t xml:space="preserve">INTERVENTORIA PARA LA CONSTRUCIÓN DE LA AVENIDA CIUDAD DE CALI DESDE LA CALLE 153 HASTA LA AVENIDA SAN JOSE, EN BOGOTÁ D.C </t>
  </si>
  <si>
    <t>1603 DE 2019</t>
  </si>
  <si>
    <t xml:space="preserve"> INTERVENTORIA A LA GESTION, MANTENIMIENTO VIAL INTEGRAL Y  CONSTRUCCION EN EL CORREDOR ARMENIA - 
CAJAMARCA Y LA VARIANTE CALARCA - CIRCASIA. PROYECTO CRUCE DE LA CORDILLERA CENTRAL.</t>
  </si>
  <si>
    <t xml:space="preserve"> 1832 DE 2013</t>
  </si>
  <si>
    <t>INTERVENTORÍA PARA EL MANTENIMIENTO Y REHABILITACION DE LA CARRETERA DABEIBA - SANTA FE DE ANTIOQUIA RUTA 62 TRAMO 6203, EN EL DEPARTAMENTO DE ANTIOQUIA, MODULO 2</t>
  </si>
  <si>
    <t>197-2013</t>
  </si>
  <si>
    <t>NTERVENTORIATECNICA,ADMINISTRATIVA,FINANCIERA,AMBIENTAL YSOCIALALCONTRATODEOBRAPUBLICANo. 382de2012. CUYO
 OBJETOESLACONSTRUCCIONDELAPRIMERAETAPADELASVIAS
 PRIORIZADAS EN EL PLAN VIAL DEL DEPARTAMENTO DE LA GUAJIRA</t>
  </si>
  <si>
    <t xml:space="preserve">GOBERNACION DEL CESAR </t>
  </si>
  <si>
    <t xml:space="preserve">INTERVENTORIA TECNICA, ADMINISTRATIVA, FINANCIERA, Y
AMBIENTALPARALACONSTRUCCIONDEPAVIMENTOENCONCRETO
 RIGIDO , OBRAS DE URBANISMOS Y COMPLEMENTARIAS DE LA
 AVENIDADADALBERTOOVALLE,ENELTRAMOCOMPRENDIDOENTRE
 LA VIAVALLEDUPAR- BOSCONIAY LAAVENIDA 450 AÑOSDE LA
 CIUDAD DE VALLEDUPAR , DEPARTAMENTO DEL CESAR. </t>
  </si>
  <si>
    <t xml:space="preserve">2019 02 0960 </t>
  </si>
  <si>
    <t xml:space="preserve">NTERVENTORIATECNCIA,ADMINISTRATIVA,FIANCIERAYAMBIENTAL PARALACONSTRUCCIONDEPLACAHUELLAENLAVIAQUEDEL
 MUNICIPIODESANDIEGOCOMUNICAELRINCON-MUNICIPIODESAN
 DIEGO, EN EL DEPARTAMENTO DEL CESAR </t>
  </si>
  <si>
    <t>MUNICIPIO DE SAN ANTERO</t>
  </si>
  <si>
    <t>0570-2015</t>
  </si>
  <si>
    <t>INTERVENTORÍA A LA CONSTRUCCIÓN DE PAVIMENTO EN CONCRETO RÍGIDO DE VÍAS URBANAS DEL MUNICIPIO DE SAN ANTERO, DEPARTAMENTO DE CÓRDOBA</t>
  </si>
  <si>
    <t xml:space="preserve"> GOBERNACIÓN DE 
CÓRDOBA</t>
  </si>
  <si>
    <t xml:space="preserve"> 880-2018</t>
  </si>
  <si>
    <t>INTERVENTORÍA TÉCNICA, ADMINISTRATIVA, FINANCIERA Y AMBIENTAL AL PROYECTO: "MEJORAMIENTO DEL CORREDOR VIAL ESTRATÉGICO QUE INTERCOMUNICA A LOS MUNICIPIOS DE LA UNIÓN SUCRE Y SAHAGÚN EN EL DEPARTAMENTO DE CÓRDOBA</t>
  </si>
  <si>
    <t>1875  DE 2005</t>
  </si>
  <si>
    <t xml:space="preserve">INTERVENTORÍA DE LOS ESTUDIOS Y DISEÑOS PAVIMENTACIÓN Y/O REPAVIMENTACIÓN DE LAS VÍAS INCLUIDAS DENTRO DEL PROGRAMA DE PAVIMENTACIÓN DE INFRAESTRUCTURA VIAL DE INTEGRACIÓN Y DESARROLLO GRUPO 31 VÍA MORALES-LA TOMA-SUAREZ CON UNA LONGITUD DE 20.00 KILOMETROS EN EL DEPARTAMENTO DEL CAUCA. </t>
  </si>
  <si>
    <t>2772 DE 2005</t>
  </si>
  <si>
    <t>INTERVENTORIA DE LOS ESTUDIOS Y DISEÑOS, PAVIMENTACION Y/O REPAVIMENTACION DE LAS VIAS INCLUIDAS DENTRO DEL PROGRAMA DE PAVIMENTACIÓN DE INFRAESTRUCTURA VIAL DE INTEGRACION Y DESARROLLO GRUPO 05 VÍA ACCESO A MARINILLA AVDA 28 CON UNA LONGITUD DE 2.40 KILOMETROS; VÍA LA CEJA -ABEJORRAL CON UNA LONGITUD DE 20.00 KILOMETROS EN EL DEPARTAMENTO DE ANTIOQUIA</t>
  </si>
  <si>
    <t xml:space="preserve"> 3799 DE 2013</t>
  </si>
  <si>
    <t xml:space="preserve"> INTERVENTORÍA PARA LA REHABILITACIÓN, 
MEJORAMIENTO Y PAVIMENTACIÓN DE LA VÍA 
ZANJÓN-PUEBLO BELLO INCLUYE AMPLIACIÓN 
ESTRIBOS Y PLACA DE DOS PUENTES DE LUCES DE 21 
Y 22 METROS, UN TABLERO DE 9 METROS, EN EL 
DEPARTAMENTO DEL CESAR.</t>
  </si>
  <si>
    <t>DEPARTAMENTO DE ANTIOQUIA</t>
  </si>
  <si>
    <t xml:space="preserve"> 4600013815 DE 2022</t>
  </si>
  <si>
    <t xml:space="preserve"> INTERVENTORÍATÉCNICA,ADMINISTRATIVA,
 AMBIENTAL, FINANCIERA Y LEGAL PARA LA
 AMPLIACIÓN, RECTIFICACIÓN, PAVIMENTACIÓN Y
 CONSTRUCCIÓN DE OBRAS COMPLEMENTARIAS DE
 LAS VÍAS PUENTE IGLESIAS– LA YE– LÍBANO Y LA
 LORENA– MARATÓN ETAPA 1, DE LA SUBREGIÓN
 SUROESTE DEL DEPARTAMENTO DE ANTIOQUIA.</t>
  </si>
  <si>
    <t xml:space="preserve"> 1331 de 2011</t>
  </si>
  <si>
    <t>Interventoría para el mejoramiento y mantenimiento 
carreteras La Pintada Bolombolo Cod 25B01, Bolombolo- 
Santafe Antioquia Cod 25B02, Santafe de Antioquia-Turbo, 
Cod 6201-6202-6203, ubicadas en el Dpto de Antioquia.   ( 
Long = 72 km * 60%)</t>
  </si>
  <si>
    <t>027 DE 1997</t>
  </si>
  <si>
    <t xml:space="preserve"> INTERVENTORIA PARA LA CONSTRUCCION DE LA 
AVENIDA LUIS CARLOS GALAN DE LA CRA 81 A A LA 
CARRERA 97. SEGUNDA ETAPA  ( Long = 1,5 km * 100%)</t>
  </si>
  <si>
    <t>MOPT</t>
  </si>
  <si>
    <t>446A-75</t>
  </si>
  <si>
    <t>Interventoría para el mejoramiento y pavimentacion del sector 
Puerto Salgar- Rionegro</t>
  </si>
  <si>
    <t xml:space="preserve"> IDU-BM190 DE 2005</t>
  </si>
  <si>
    <t>INTERVENTORIATECNICA,ADMINISTRATIVA,FINANCIERA,
 SOCIAL Y AMBIENTAL PARA LA CONSTRUCCION Y
 REHABILITACION DE RUTAS ALIMENTADORAS DEL
 SISTEMATRASMILENIO, ZONA2, GRUPO2, ENBOGOTA
 DC, CON FINANCIACIÓN DEL BANCO MUNDIAL.</t>
  </si>
  <si>
    <t xml:space="preserve"> 2577 DE 2007</t>
  </si>
  <si>
    <t>INTERVENTORIA PARA EL MEJORAMIENTO Y
 MANTENIMIENTO DE LA CARRETERA CHOCONTA
GUATEQUE, SECTOR PR 16+000 - PR 35+000 Y PR 36+000 AL 
PR 40+000, RUTA 5607</t>
  </si>
  <si>
    <t xml:space="preserve"> 560 DE 2003</t>
  </si>
  <si>
    <t>INTERVENTORIA DE LAS OBRAS DE MEJORAMIENTO Y 
PAVIMENTACION DE LA CARRETERA NATAGA - NOLASCO, 
HUILA, VIAS PARA LA PAZ, TRAMO 24HL01.</t>
  </si>
  <si>
    <t xml:space="preserve"> 3329 DE2013</t>
  </si>
  <si>
    <t xml:space="preserve"> INTERVENTORIA DE LAS OBRAS DE MEJORAMIENTO Y 
MANTENIMIENTO DE LA CARRETERA MEDIACANOA - 
ANSERMANUEVO - LA VIRGINIA SECTOR ANSERMANUEVO - 
LA VIRGINIA RUTA 2302 MODULO 2</t>
  </si>
  <si>
    <t xml:space="preserve"> Secretaria de 
comunicaciones y 
transporte del 
Estado de México</t>
  </si>
  <si>
    <t>DGTFM-20-14</t>
  </si>
  <si>
    <t>Realización de los servicios relacionado socn la 
obra pública consistentes en "supervisión de 
aplicación de recursos federales reasignados al 
proyecto de transporte masivo BRT en el corredor: 
Indios Verdes - Ecatepec"</t>
  </si>
  <si>
    <t>2227 de 2021</t>
  </si>
  <si>
    <t>Interventoría para el mantenimiento y rehabilitación 
de las carreteras 2501B Cebadal - Sandoná - 
Pasto, 25NRB variante de Daza, 2501A Pasto - 
Buesaco - Mojarras, Guachucal - El Espino, Ruta 
1701 y Guachucal - Ipiales, Ruta 0801 y Túquerres - Samaniego, Ruta 1702, en el departamento de 
Nariño</t>
  </si>
  <si>
    <t>DEPARTAMENTO DEL CESAR</t>
  </si>
  <si>
    <t xml:space="preserve"> 336-2006</t>
  </si>
  <si>
    <t>nterventoría para el mejoramiento y/o 
pavimentación de la red secundaria y terciaria 
(etapa III), en el departamento del Cesar.</t>
  </si>
  <si>
    <t xml:space="preserve">CM-SI-222-2014 </t>
  </si>
  <si>
    <t xml:space="preserve">NTERVENTORIATECNCIA,ADMINISTRATIVAYFINANCIERADELASOBRASDEMEJORAMIENTOA
 NIVELDEPAVIMIENTOENCONCRETOASFALTICODE21,4KMDELAVIAENTRELOSMUNICIPIOS
 DE CORDOBA Y ZAMBRANO- DEPARTAMENTO DE BOLIVAR </t>
  </si>
  <si>
    <t xml:space="preserve">CMA-SI-2252 </t>
  </si>
  <si>
    <t xml:space="preserve">NTERVENTORIATECNCIA, ADMINISTRATIVA, FIANCIERA, JURIDICA, SOCIAL, AMBIENTAL Y SISO
 PARAELMEJORAMIENTOENCONCRETOASFALTICODELAVIAQUECONDUCEDELMUNICIPIO
 DE TURBACO AL MUNICIPIO DE TURBANA, DEPARTAMENTO DE BOLIVAR </t>
  </si>
  <si>
    <t xml:space="preserve">MUNICIPIO DE CHIRIGUANA - CESAR </t>
  </si>
  <si>
    <t xml:space="preserve">004 DEL 2013 </t>
  </si>
  <si>
    <t xml:space="preserve">NTERVENTORIA TECNICA, ADMINISTRATIVA, FINANCIERA, CONTABLE Y JURIDICA PARA LA
 CONSTRUCCION DE VIAS EN CONCRETO RIGIDO E INTERVENCION URBANISTICA EN LA
 CABECERA DEL MUNICIPIO DE CHIRIGUANA - DEPARTAMENTO DEL CESAR </t>
  </si>
  <si>
    <t xml:space="preserve"> MUNICIPIO DE 
GÁMBITA</t>
  </si>
  <si>
    <t>G-001-018-03</t>
  </si>
  <si>
    <t>“Interventoría Técnica, Administrativa, Legal, Ambiental, Social y 
Financiera para los contratos de obra y afines que se ejecuten en el Municipio de Gámbita”</t>
  </si>
  <si>
    <t xml:space="preserve"> MUNICIPIO DE 
FLORIDABLANCA</t>
  </si>
  <si>
    <t xml:space="preserve"> FLO-CM-SINF-002-2013</t>
  </si>
  <si>
    <t>INTERVENTORIA TECNICA, ADMINISTRATIVA, 
FINANCIERA Y AMBIENTAL AL DISEÑO. 
CONSTRUCCION REHABILITACION Y 
MANTENIMIENTO DE SUS EJES VIALES: PARALELAS 
AUTOPISTA A BUCARAMANGA, LAGOS CALLE 30, 
VERSALLES, MOLINOS BAJOS, ACCESO SUR 
CAÑAVERAL Y TRANSVERSAL ORIENTAL DEL 
MUNICIPIO DE FLORIDABLANCA.</t>
  </si>
  <si>
    <t xml:space="preserve"> EMPRESA 
NACIONAL 
PROMOTORA 
DEL DESARROLLO 
TERRITORIAL - ENTerritorio</t>
  </si>
  <si>
    <t xml:space="preserve"> REALIZAR LA INTERVENTORÍA A OBRA Y 
DISEÑOS - ESTUDIOS TÉCNICOS REQUERIDAS 
POR FONADE, EN EL DESARROLLO DE SUS 
PROGRAMAS EN: INFRA ESTRUCTURA DE 
EDIFICACIONES, INFRAESTRUCTURA VIAL, 
INFRAESTRUCTURA SANEAMIENTO BÁSICO Y 
AGUA POTABLE Y PROYECTOS ESPECIALES</t>
  </si>
  <si>
    <t xml:space="preserve"> FONDECUN</t>
  </si>
  <si>
    <t xml:space="preserve"> 053  DE  2016</t>
  </si>
  <si>
    <t xml:space="preserve"> INTERVENTORÍA TÉCNICA, JURÍDICA, 
FINANCIERA Y DE CONTROL PRESUPUESTAL DEL 
MEJORAMIENTO Y PAVIMENTACIÓN EN 
CONCRETO RÍGIDO DE LA VÍA MITÚ – 
MONFORTH, CUARTA ETAPA, MUNICIPIO DE 
MITÚ, DEPARTAMENTO DEL VAUPÉS.</t>
  </si>
  <si>
    <t>GOBERNACIÓN 
DEL ATLÁNTICO</t>
  </si>
  <si>
    <t>0108-2015-000226</t>
  </si>
  <si>
    <t xml:space="preserve"> INTERVENTORÍA TÉCNICA, ADMINISTRATIVA, 
FINANCIERA Y AMBIENTAL PARA EL 
MEJORAMIENTO DE LA VIA CANDELARIA - 
CARRETERA ORIENTAL EN EL DEPARTAMENTO 
DEL ATLANTICO.</t>
  </si>
  <si>
    <t>ALCALDÍA 
MUNICIPAL DE 
CERETÉ</t>
  </si>
  <si>
    <t>112 de noviembre (30) de 2010</t>
  </si>
  <si>
    <t xml:space="preserve"> INTERVENTORIA TÉCNICA, ADMINISTRATIVA, 
FINANCIERA Y AMBIENTAL PARA LA CONSTRUCCION DE 
PAVIMENTO EN LAS VIAS URBANAS DEL MUNICIPIO DE 
CERETÉ - CÓRDOBA (BARRIO 24 DE MAYO - CRA 31 
ENTRE CALLES 9 Y 9B - CALLE 9 ENTRE CRA 30 Y 31 - 
CRA 30 ENTRE CALLES 9 Y 9A; BARRIO WILCHES - CALLE 
9A - CALLE 9B - CALLE 27)</t>
  </si>
  <si>
    <t>Realizar la interventoría integral a los contratos de obra derivados de los convenios suscritos a nivel nacional por el Departamento Administrativo para la PROSPERIDAD SOCIAL-PROSPERIDAD SOCIAL FIP- con diferentes entes territoriales, en desarrollo del proyecto "Implementación obras para la prosperidad a nivel nacional -FIP.</t>
  </si>
  <si>
    <t>OBJETO: “INTERVENTORIA TECNICA, LEGAL, ADMINISTRATIVA, FINANCIERA Y AMBIENTAL, PARA EL MEJORAMIENTO, MANTENIMIENTO DE LA VÍA SAMANIEGO – LA LLANADA EN EL DEPARTAMENTO DE NARIÑO EN EL MARCO DEL PROGRAMA COLOMBIA AVANZA”</t>
  </si>
  <si>
    <t/>
  </si>
  <si>
    <t>Par</t>
  </si>
  <si>
    <t>Valor de la Propuesta Inmediatamente por debajo del Valor de la Mediana</t>
  </si>
  <si>
    <t>MÍNIMO</t>
  </si>
  <si>
    <t>Impar</t>
  </si>
  <si>
    <t>B1</t>
  </si>
  <si>
    <t>C1</t>
  </si>
  <si>
    <t>D1</t>
  </si>
  <si>
    <t>E1</t>
  </si>
  <si>
    <t>F1</t>
  </si>
  <si>
    <t>G1</t>
  </si>
  <si>
    <t>H1</t>
  </si>
  <si>
    <t>I1</t>
  </si>
  <si>
    <t>J1</t>
  </si>
  <si>
    <t>Z1</t>
  </si>
  <si>
    <t>K1</t>
  </si>
  <si>
    <t>L1</t>
  </si>
  <si>
    <t>M1</t>
  </si>
  <si>
    <t>N1</t>
  </si>
  <si>
    <t>CUMPLE=MIPYME Y EMPRENDIMIENTO</t>
  </si>
  <si>
    <t>O1</t>
  </si>
  <si>
    <t>P1</t>
  </si>
  <si>
    <t>Q1</t>
  </si>
  <si>
    <t>R1</t>
  </si>
  <si>
    <t>S1</t>
  </si>
  <si>
    <t>T1</t>
  </si>
  <si>
    <t>EL PROPONENTE SE DEBE REQUERIR POR EXPERIENCIA MINIMA EXIGIDA</t>
  </si>
  <si>
    <t>A2</t>
  </si>
  <si>
    <t>B2</t>
  </si>
  <si>
    <t>C2</t>
  </si>
  <si>
    <t>D2</t>
  </si>
  <si>
    <t>E2</t>
  </si>
  <si>
    <t>F2</t>
  </si>
  <si>
    <t>G2</t>
  </si>
  <si>
    <t>H2</t>
  </si>
  <si>
    <t>I2</t>
  </si>
  <si>
    <t>J2</t>
  </si>
  <si>
    <t>Z2</t>
  </si>
  <si>
    <t>K2</t>
  </si>
  <si>
    <t>L2</t>
  </si>
  <si>
    <t>M2</t>
  </si>
  <si>
    <t>VÁLIDO</t>
  </si>
  <si>
    <t>N2</t>
  </si>
  <si>
    <t>O2</t>
  </si>
  <si>
    <t>P2</t>
  </si>
  <si>
    <t>Q2</t>
  </si>
  <si>
    <t>R2</t>
  </si>
  <si>
    <t>S2</t>
  </si>
  <si>
    <t>T2</t>
  </si>
  <si>
    <t>A3</t>
  </si>
  <si>
    <t>B3</t>
  </si>
  <si>
    <t>C3</t>
  </si>
  <si>
    <t>D3</t>
  </si>
  <si>
    <t>E3</t>
  </si>
  <si>
    <t>F3</t>
  </si>
  <si>
    <t>G3</t>
  </si>
  <si>
    <t>H3</t>
  </si>
  <si>
    <t>I3</t>
  </si>
  <si>
    <t>J3</t>
  </si>
  <si>
    <t>Z3</t>
  </si>
  <si>
    <t>K3</t>
  </si>
  <si>
    <t>L3</t>
  </si>
  <si>
    <t>M3</t>
  </si>
  <si>
    <t>N3</t>
  </si>
  <si>
    <t>CUMPLE=MIPYME</t>
  </si>
  <si>
    <t>O3</t>
  </si>
  <si>
    <t>NO APORTA</t>
  </si>
  <si>
    <t>P3</t>
  </si>
  <si>
    <t>Q3</t>
  </si>
  <si>
    <t>R3</t>
  </si>
  <si>
    <t>S3</t>
  </si>
  <si>
    <t>T3</t>
  </si>
  <si>
    <t>A4</t>
  </si>
  <si>
    <t>B4</t>
  </si>
  <si>
    <t>C4</t>
  </si>
  <si>
    <t>D4</t>
  </si>
  <si>
    <t>E4</t>
  </si>
  <si>
    <t>F4</t>
  </si>
  <si>
    <t>G4</t>
  </si>
  <si>
    <t>H4</t>
  </si>
  <si>
    <t>I4</t>
  </si>
  <si>
    <t>J4</t>
  </si>
  <si>
    <t>Z4</t>
  </si>
  <si>
    <t>K4</t>
  </si>
  <si>
    <t>L4</t>
  </si>
  <si>
    <t>M4</t>
  </si>
  <si>
    <t>N4</t>
  </si>
  <si>
    <t>O4</t>
  </si>
  <si>
    <t>P4</t>
  </si>
  <si>
    <t>Q4</t>
  </si>
  <si>
    <t>R4</t>
  </si>
  <si>
    <t>S4</t>
  </si>
  <si>
    <t>T4</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</si>
  <si>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</si>
  <si>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</si>
  <si>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</si>
  <si>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</si>
  <si>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</si>
  <si>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</si>
  <si>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</si>
  <si>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</si>
  <si>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</si>
  <si>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</si>
  <si>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</si>
  <si>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</si>
  <si>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</si>
  <si>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</si>
  <si>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</si>
  <si>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</si>
  <si>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</si>
  <si>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</si>
  <si>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</si>
  <si>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</si>
  <si>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</si>
  <si>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</si>
  <si>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</si>
  <si>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</si>
  <si>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</si>
  <si>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</si>
  <si>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</si>
  <si>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</si>
  <si>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</si>
  <si>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</si>
  <si>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</si>
  <si>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</si>
  <si>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</si>
  <si>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</si>
  <si>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</si>
  <si>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</si>
  <si>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</si>
  <si>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</si>
  <si>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</si>
  <si>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</si>
  <si>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</si>
  <si>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</si>
  <si>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</si>
  <si>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</si>
  <si>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</si>
  <si>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</si>
  <si>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</si>
  <si>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</si>
  <si>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</si>
  <si>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</si>
  <si>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</si>
  <si>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</si>
  <si>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</si>
  <si>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</si>
  <si>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</si>
  <si>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</si>
  <si>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</si>
  <si>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</si>
  <si>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</si>
  <si>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</si>
  <si>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</si>
  <si>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</si>
  <si>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</si>
  <si>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</si>
  <si>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</si>
  <si>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</si>
  <si>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</si>
  <si>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</si>
  <si>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</si>
  <si>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</si>
  <si>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</si>
  <si>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</si>
  <si>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</si>
  <si>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</si>
  <si>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</si>
  <si>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</si>
  <si>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</si>
  <si>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</si>
  <si>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</si>
  <si>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</si>
  <si>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</si>
  <si>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</si>
  <si>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</si>
  <si>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</si>
  <si>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</si>
  <si>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</si>
  <si>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</si>
  <si>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</si>
  <si>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</si>
  <si>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</si>
  <si>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</si>
  <si>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</si>
  <si>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</si>
  <si>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</si>
  <si>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</si>
  <si>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</si>
  <si>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</si>
  <si>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</si>
  <si>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</si>
  <si>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</si>
  <si>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</si>
  <si>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</si>
  <si>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</si>
  <si>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</si>
  <si>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</si>
  <si>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</si>
  <si>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</si>
  <si>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</si>
  <si>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</si>
  <si>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</si>
  <si>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</si>
  <si>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</si>
  <si>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</si>
  <si>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</si>
  <si>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</si>
  <si>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</si>
  <si>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</si>
  <si>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</si>
  <si>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</si>
  <si>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</si>
  <si>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</si>
  <si>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</si>
  <si>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</si>
  <si>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</si>
  <si>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</si>
  <si>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</si>
  <si>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</si>
  <si>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</si>
  <si>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</si>
  <si>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</si>
  <si>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</si>
  <si>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</si>
  <si>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</si>
  <si>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</si>
  <si>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</si>
  <si>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</si>
  <si>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</si>
  <si>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</si>
  <si>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</si>
  <si>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</si>
  <si>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</si>
  <si>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</si>
  <si>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</si>
  <si>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</si>
  <si>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</si>
  <si>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</si>
  <si>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</si>
  <si>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</si>
  <si>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</si>
  <si>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</si>
  <si>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</si>
  <si>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</si>
  <si>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</si>
  <si>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</si>
  <si>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</si>
  <si>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</si>
  <si>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</si>
  <si>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</si>
  <si>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</si>
  <si>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</si>
  <si>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</si>
  <si>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</si>
  <si>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</si>
  <si>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</si>
  <si>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</si>
  <si>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</si>
  <si>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</si>
  <si>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</si>
  <si>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</si>
  <si>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</si>
  <si>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</si>
  <si>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</si>
  <si>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</si>
  <si>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</si>
  <si>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</si>
  <si>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</si>
  <si>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</si>
  <si>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</si>
  <si>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</si>
  <si>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</si>
  <si>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</si>
  <si>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</si>
  <si>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</si>
  <si>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</si>
  <si>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</si>
  <si>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</si>
  <si>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</si>
  <si>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</si>
  <si>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</si>
  <si>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</si>
  <si>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</si>
  <si>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</si>
  <si>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</si>
  <si>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</si>
  <si>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</si>
  <si>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</si>
  <si>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</si>
  <si>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</si>
  <si>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</si>
  <si>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</si>
  <si>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</si>
  <si>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</si>
  <si>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</si>
  <si>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</si>
  <si>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</si>
  <si>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EXP = 0 y PART &gt; 10%</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</si>
  <si>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</si>
  <si>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</si>
  <si>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</si>
  <si>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</si>
  <si>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</si>
  <si>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</si>
  <si>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</si>
  <si>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</si>
  <si>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</si>
  <si>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</si>
  <si>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</si>
  <si>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</si>
  <si>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</si>
  <si>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</si>
  <si>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</si>
  <si>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</si>
  <si>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</si>
  <si>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</si>
  <si>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</si>
  <si>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</si>
  <si>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</si>
  <si>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</si>
  <si>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</si>
  <si>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</si>
  <si>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</si>
  <si>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</si>
  <si>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</si>
  <si>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</si>
  <si>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</si>
  <si>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</si>
  <si>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</si>
  <si>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</si>
  <si>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</si>
  <si>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</si>
  <si>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</si>
  <si>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</si>
  <si>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</si>
  <si>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</si>
  <si>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</si>
  <si>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</si>
  <si>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</si>
  <si>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</si>
  <si>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</si>
  <si>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</si>
  <si>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</si>
  <si>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</si>
  <si>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</si>
  <si>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A17</t>
  </si>
  <si>
    <t>B17</t>
  </si>
  <si>
    <t>C17</t>
  </si>
  <si>
    <t>D17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</si>
  <si>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</si>
  <si>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</si>
  <si>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</si>
  <si>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</si>
  <si>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</si>
  <si>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</si>
  <si>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</si>
  <si>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</si>
  <si>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</si>
  <si>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</si>
  <si>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</si>
  <si>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</si>
  <si>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</si>
  <si>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</si>
  <si>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</si>
  <si>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</si>
  <si>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</si>
  <si>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</si>
  <si>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</si>
  <si>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</si>
  <si>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</si>
  <si>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</si>
  <si>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</si>
  <si>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</si>
  <si>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</si>
  <si>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</si>
  <si>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</si>
  <si>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</si>
  <si>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</si>
  <si>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</si>
  <si>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</si>
  <si>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</si>
  <si>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</si>
  <si>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</si>
  <si>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</si>
  <si>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</si>
  <si>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</si>
  <si>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</si>
  <si>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</si>
  <si>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</si>
  <si>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</si>
  <si>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</si>
  <si>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</si>
  <si>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</si>
  <si>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</si>
  <si>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</si>
  <si>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</si>
  <si>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</si>
  <si>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</si>
  <si>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</si>
  <si>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</si>
  <si>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</si>
  <si>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</si>
  <si>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</si>
  <si>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</si>
  <si>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</si>
  <si>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</si>
  <si>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</si>
  <si>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</si>
  <si>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</si>
  <si>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</si>
  <si>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</si>
  <si>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</si>
  <si>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</si>
  <si>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</si>
  <si>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</si>
  <si>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</si>
  <si>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</si>
  <si>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</si>
  <si>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</si>
  <si>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</si>
  <si>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</si>
  <si>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</si>
  <si>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</si>
  <si>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CUMPLE=EMPRENDIMIENTO</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</si>
  <si>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</si>
  <si>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</si>
  <si>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</si>
  <si>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</si>
  <si>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</si>
  <si>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</si>
  <si>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</si>
  <si>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</si>
  <si>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</si>
  <si>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</si>
  <si>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</si>
  <si>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</si>
  <si>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</si>
  <si>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</si>
  <si>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</si>
  <si>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</si>
  <si>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</si>
  <si>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</si>
  <si>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</si>
  <si>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</si>
  <si>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</si>
  <si>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</si>
  <si>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</si>
  <si>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</si>
  <si>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</si>
  <si>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</si>
  <si>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</si>
  <si>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</si>
  <si>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</si>
  <si>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</si>
  <si>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</si>
  <si>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</si>
  <si>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</si>
  <si>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</si>
  <si>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</si>
  <si>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</si>
  <si>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</si>
  <si>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</si>
  <si>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</si>
  <si>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</si>
  <si>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</si>
  <si>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</si>
  <si>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</si>
  <si>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</si>
  <si>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</si>
  <si>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</si>
  <si>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</si>
  <si>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</si>
  <si>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</si>
  <si>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</si>
  <si>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</si>
  <si>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</si>
  <si>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</si>
  <si>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</si>
  <si>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</si>
  <si>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</si>
  <si>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</si>
  <si>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</si>
  <si>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</si>
  <si>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</si>
  <si>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</si>
  <si>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</si>
  <si>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</si>
  <si>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</si>
  <si>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</si>
  <si>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</si>
  <si>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</si>
  <si>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</si>
  <si>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</si>
  <si>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</si>
  <si>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</si>
  <si>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</si>
  <si>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</si>
  <si>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</si>
  <si>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</si>
  <si>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</si>
  <si>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</si>
  <si>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</si>
  <si>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</si>
  <si>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</si>
  <si>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</si>
  <si>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</si>
  <si>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</si>
  <si>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</si>
  <si>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</si>
  <si>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</si>
  <si>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</si>
  <si>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</si>
  <si>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</si>
  <si>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</si>
  <si>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</si>
  <si>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</si>
  <si>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</si>
  <si>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</si>
  <si>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</si>
  <si>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</si>
  <si>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</si>
  <si>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</si>
  <si>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</si>
  <si>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</si>
  <si>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</si>
  <si>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</si>
  <si>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</si>
  <si>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</si>
  <si>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</si>
  <si>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</si>
  <si>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</si>
  <si>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</si>
  <si>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</si>
  <si>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</si>
  <si>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</si>
  <si>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</si>
  <si>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</si>
  <si>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</si>
  <si>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</si>
  <si>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</si>
  <si>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</si>
  <si>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</si>
  <si>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</si>
  <si>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</si>
  <si>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</si>
  <si>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</si>
  <si>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</si>
  <si>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</si>
  <si>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</si>
  <si>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</si>
  <si>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</si>
  <si>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P26</t>
  </si>
  <si>
    <t>Q26</t>
  </si>
  <si>
    <t>R26</t>
  </si>
  <si>
    <t>S26</t>
  </si>
  <si>
    <t>T26</t>
  </si>
  <si>
    <t>A27</t>
  </si>
  <si>
    <t>B27</t>
  </si>
  <si>
    <t>C27</t>
  </si>
  <si>
    <t>D27</t>
  </si>
  <si>
    <t>E27</t>
  </si>
  <si>
    <t>F27</t>
  </si>
  <si>
    <t>G27</t>
  </si>
  <si>
    <t>H27</t>
  </si>
  <si>
    <t>I27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</si>
  <si>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</si>
  <si>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</si>
  <si>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</si>
  <si>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</si>
  <si>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</si>
  <si>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</si>
  <si>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</si>
  <si>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</si>
  <si>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</si>
  <si>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</si>
  <si>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</si>
  <si>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</si>
  <si>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</si>
  <si>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</si>
  <si>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</si>
  <si>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</si>
  <si>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</si>
  <si>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</si>
  <si>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</si>
  <si>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</si>
  <si>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</si>
  <si>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</si>
  <si>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</si>
  <si>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</si>
  <si>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</si>
  <si>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</si>
  <si>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</si>
  <si>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</si>
  <si>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</si>
  <si>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</si>
  <si>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</si>
  <si>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</si>
  <si>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</si>
  <si>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</si>
  <si>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</si>
  <si>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</si>
  <si>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</si>
  <si>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</si>
  <si>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</si>
  <si>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</si>
  <si>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</si>
  <si>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</si>
  <si>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</si>
  <si>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</si>
  <si>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</si>
  <si>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</si>
  <si>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</si>
  <si>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</si>
  <si>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</si>
  <si>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</si>
  <si>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</si>
  <si>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</si>
  <si>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</si>
  <si>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</si>
  <si>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</si>
  <si>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</si>
  <si>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</si>
  <si>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</si>
  <si>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</si>
  <si>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</si>
  <si>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</si>
  <si>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</si>
  <si>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</si>
  <si>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</si>
  <si>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</si>
  <si>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</si>
  <si>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</si>
  <si>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</si>
  <si>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</si>
  <si>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O30</t>
  </si>
  <si>
    <t>P30</t>
  </si>
  <si>
    <t>Q30</t>
  </si>
  <si>
    <t>R30</t>
  </si>
  <si>
    <t>S30</t>
  </si>
  <si>
    <t>T30</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</si>
  <si>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</si>
  <si>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</si>
  <si>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</si>
  <si>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</si>
  <si>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</si>
  <si>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</si>
  <si>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</si>
  <si>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</si>
  <si>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</si>
  <si>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</si>
  <si>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</si>
  <si>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</si>
  <si>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</si>
  <si>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</si>
  <si>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</si>
  <si>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</si>
  <si>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</si>
  <si>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</si>
  <si>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</si>
  <si>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</si>
  <si>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</si>
  <si>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</si>
  <si>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</si>
  <si>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</si>
  <si>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</si>
  <si>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</si>
  <si>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</si>
  <si>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</si>
  <si>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</si>
  <si>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</si>
  <si>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</si>
  <si>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</si>
  <si>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</si>
  <si>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</si>
  <si>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</si>
  <si>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</si>
  <si>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</si>
  <si>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</si>
  <si>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</si>
  <si>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</si>
  <si>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</si>
  <si>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</si>
  <si>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</si>
  <si>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</si>
  <si>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</si>
  <si>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</si>
  <si>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</si>
  <si>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</si>
  <si>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</si>
  <si>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</si>
  <si>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</si>
  <si>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</si>
  <si>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</si>
  <si>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</si>
  <si>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</si>
  <si>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</si>
  <si>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</si>
  <si>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</si>
  <si>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</si>
  <si>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</si>
  <si>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</si>
  <si>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</si>
  <si>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</si>
  <si>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</si>
  <si>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</si>
  <si>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</si>
  <si>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</si>
  <si>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</si>
  <si>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</si>
  <si>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</si>
  <si>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</si>
  <si>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</si>
  <si>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</si>
  <si>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</si>
  <si>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</si>
  <si>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</si>
  <si>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</si>
  <si>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</si>
  <si>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</si>
  <si>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</si>
  <si>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</si>
  <si>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</si>
  <si>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</si>
  <si>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</si>
  <si>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A35</t>
  </si>
  <si>
    <t>B35</t>
  </si>
  <si>
    <t>C35</t>
  </si>
  <si>
    <t>D35</t>
  </si>
  <si>
    <t>E35</t>
  </si>
  <si>
    <t>F35</t>
  </si>
  <si>
    <t>G35</t>
  </si>
  <si>
    <t>H35</t>
  </si>
  <si>
    <t>I35</t>
  </si>
  <si>
    <t>J35</t>
  </si>
  <si>
    <t>Z35</t>
  </si>
  <si>
    <t>K35</t>
  </si>
  <si>
    <t>L35</t>
  </si>
  <si>
    <t>M35</t>
  </si>
  <si>
    <t>N35</t>
  </si>
  <si>
    <t>O35</t>
  </si>
  <si>
    <t>P35</t>
  </si>
  <si>
    <t>Q35</t>
  </si>
  <si>
    <t>R35</t>
  </si>
  <si>
    <t>S35</t>
  </si>
  <si>
    <t>T35</t>
  </si>
  <si>
    <t>A36</t>
  </si>
  <si>
    <t>B36</t>
  </si>
  <si>
    <t>C36</t>
  </si>
  <si>
    <t>D36</t>
  </si>
  <si>
    <t>E36</t>
  </si>
  <si>
    <t>F36</t>
  </si>
  <si>
    <t>G36</t>
  </si>
  <si>
    <t>H36</t>
  </si>
  <si>
    <t>I36</t>
  </si>
  <si>
    <t>J36</t>
  </si>
  <si>
    <t>Z36</t>
  </si>
  <si>
    <t>K36</t>
  </si>
  <si>
    <t>L36</t>
  </si>
  <si>
    <t>M36</t>
  </si>
  <si>
    <t>N36</t>
  </si>
  <si>
    <t>O36</t>
  </si>
  <si>
    <t>P36</t>
  </si>
  <si>
    <t>Q36</t>
  </si>
  <si>
    <t>R36</t>
  </si>
  <si>
    <t>S36</t>
  </si>
  <si>
    <t>T36</t>
  </si>
  <si>
    <t>A37</t>
  </si>
  <si>
    <t>B37</t>
  </si>
  <si>
    <t>C37</t>
  </si>
  <si>
    <t>D37</t>
  </si>
  <si>
    <t>E37</t>
  </si>
  <si>
    <t>F37</t>
  </si>
  <si>
    <t>G37</t>
  </si>
  <si>
    <t>H37</t>
  </si>
  <si>
    <t>I37</t>
  </si>
  <si>
    <t>J37</t>
  </si>
  <si>
    <t>Z37</t>
  </si>
  <si>
    <t>K37</t>
  </si>
  <si>
    <t>L37</t>
  </si>
  <si>
    <t>M37</t>
  </si>
  <si>
    <t>N37</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</si>
  <si>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</si>
  <si>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</si>
  <si>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</si>
  <si>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</si>
  <si>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</si>
  <si>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</si>
  <si>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</si>
  <si>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</si>
  <si>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</si>
  <si>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</si>
  <si>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</si>
  <si>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</si>
  <si>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</si>
  <si>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</si>
  <si>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</si>
  <si>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</si>
  <si>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</si>
  <si>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</si>
  <si>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</si>
  <si>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</si>
  <si>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</si>
  <si>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</si>
  <si>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</si>
  <si>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</si>
  <si>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</si>
  <si>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</si>
  <si>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</si>
  <si>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</si>
  <si>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</si>
  <si>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C39</t>
  </si>
  <si>
    <t>D39</t>
  </si>
  <si>
    <t>E39</t>
  </si>
  <si>
    <t>F39</t>
  </si>
  <si>
    <t>G39</t>
  </si>
  <si>
    <t>H39</t>
  </si>
  <si>
    <t>I39</t>
  </si>
  <si>
    <t>J39</t>
  </si>
  <si>
    <t>Z39</t>
  </si>
  <si>
    <t>K39</t>
  </si>
  <si>
    <t>L39</t>
  </si>
  <si>
    <t>M39</t>
  </si>
  <si>
    <t>N39</t>
  </si>
  <si>
    <t>O39</t>
  </si>
  <si>
    <t>P39</t>
  </si>
  <si>
    <t>Q39</t>
  </si>
  <si>
    <t>R39</t>
  </si>
  <si>
    <t>S39</t>
  </si>
  <si>
    <t>T39</t>
  </si>
  <si>
    <t>A40</t>
  </si>
  <si>
    <t>B40</t>
  </si>
  <si>
    <t>C40</t>
  </si>
  <si>
    <t>D40</t>
  </si>
  <si>
    <t>E40</t>
  </si>
  <si>
    <t>F40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</si>
  <si>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</si>
  <si>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</si>
  <si>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</si>
  <si>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</si>
  <si>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</si>
  <si>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</si>
  <si>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</si>
  <si>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</si>
  <si>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</si>
  <si>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</si>
  <si>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</si>
  <si>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</si>
  <si>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</si>
  <si>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</si>
  <si>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</si>
  <si>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</si>
  <si>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</si>
  <si>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</si>
  <si>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</si>
  <si>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</si>
  <si>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</si>
  <si>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</si>
  <si>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</si>
  <si>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</si>
  <si>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</si>
  <si>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</si>
  <si>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</si>
  <si>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</si>
  <si>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</si>
  <si>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</si>
  <si>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</si>
  <si>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</si>
  <si>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</si>
  <si>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</si>
  <si>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</si>
  <si>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</si>
  <si>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</si>
  <si>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</si>
  <si>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C42</t>
  </si>
  <si>
    <t>D42</t>
  </si>
  <si>
    <t>E42</t>
  </si>
  <si>
    <t>F42</t>
  </si>
  <si>
    <t>G42</t>
  </si>
  <si>
    <t>H42</t>
  </si>
  <si>
    <t>I42</t>
  </si>
  <si>
    <t>J42</t>
  </si>
  <si>
    <t>Z42</t>
  </si>
  <si>
    <t>K42</t>
  </si>
  <si>
    <t>L42</t>
  </si>
  <si>
    <t>M42</t>
  </si>
  <si>
    <t>N42</t>
  </si>
  <si>
    <t>O42</t>
  </si>
  <si>
    <t>P42</t>
  </si>
  <si>
    <t>Q42</t>
  </si>
  <si>
    <t>R42</t>
  </si>
  <si>
    <t>S42</t>
  </si>
  <si>
    <t>T42</t>
  </si>
  <si>
    <t>A43</t>
  </si>
  <si>
    <t>B43</t>
  </si>
  <si>
    <t>C43</t>
  </si>
  <si>
    <t>D43</t>
  </si>
  <si>
    <t>E43</t>
  </si>
  <si>
    <t>F43</t>
  </si>
  <si>
    <t>G43</t>
  </si>
  <si>
    <t>H43</t>
  </si>
  <si>
    <t>I43</t>
  </si>
  <si>
    <t>J43</t>
  </si>
  <si>
    <t>Z43</t>
  </si>
  <si>
    <t>K43</t>
  </si>
  <si>
    <t>L43</t>
  </si>
  <si>
    <t>M43</t>
  </si>
  <si>
    <t>N43</t>
  </si>
  <si>
    <t>O43</t>
  </si>
  <si>
    <t>P43</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</si>
  <si>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</si>
  <si>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</si>
  <si>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</si>
  <si>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</si>
  <si>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</si>
  <si>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</si>
  <si>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</si>
  <si>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</si>
  <si>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</si>
  <si>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</si>
  <si>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</si>
  <si>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</si>
  <si>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</si>
  <si>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</si>
  <si>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</si>
  <si>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</si>
  <si>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</si>
  <si>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</si>
  <si>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</si>
  <si>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</si>
  <si>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</si>
  <si>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</si>
  <si>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</si>
  <si>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</si>
  <si>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</si>
  <si>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A45</t>
  </si>
  <si>
    <t>B45</t>
  </si>
  <si>
    <t>C45</t>
  </si>
  <si>
    <t>D45</t>
  </si>
  <si>
    <t>E45</t>
  </si>
  <si>
    <t>F45</t>
  </si>
  <si>
    <t>G45</t>
  </si>
  <si>
    <t>H45</t>
  </si>
  <si>
    <t>I45</t>
  </si>
  <si>
    <t>J45</t>
  </si>
  <si>
    <t>Z45</t>
  </si>
  <si>
    <t>K45</t>
  </si>
  <si>
    <t>L45</t>
  </si>
  <si>
    <t>M45</t>
  </si>
  <si>
    <t>N45</t>
  </si>
  <si>
    <t>O45</t>
  </si>
  <si>
    <t>P45</t>
  </si>
  <si>
    <t>Q45</t>
  </si>
  <si>
    <t>R45</t>
  </si>
  <si>
    <t>S45</t>
  </si>
  <si>
    <t>T45</t>
  </si>
  <si>
    <t>A46</t>
  </si>
  <si>
    <t>B46</t>
  </si>
  <si>
    <t>C46</t>
  </si>
  <si>
    <t>D46</t>
  </si>
  <si>
    <t>E46</t>
  </si>
  <si>
    <t>F46</t>
  </si>
  <si>
    <t>G46</t>
  </si>
  <si>
    <t>H46</t>
  </si>
  <si>
    <t>I46</t>
  </si>
  <si>
    <t>J46</t>
  </si>
  <si>
    <t>Z46</t>
  </si>
  <si>
    <t>K46</t>
  </si>
  <si>
    <t>L46</t>
  </si>
  <si>
    <t>M46</t>
  </si>
  <si>
    <t>N46</t>
  </si>
  <si>
    <t>O46</t>
  </si>
  <si>
    <t>P46</t>
  </si>
  <si>
    <t>Q46</t>
  </si>
  <si>
    <t>R46</t>
  </si>
  <si>
    <t>S46</t>
  </si>
  <si>
    <t>T46</t>
  </si>
  <si>
    <t>A47</t>
  </si>
  <si>
    <t>B47</t>
  </si>
  <si>
    <t>C47</t>
  </si>
  <si>
    <t>D47</t>
  </si>
  <si>
    <t>E47</t>
  </si>
  <si>
    <t>F47</t>
  </si>
  <si>
    <t>G47</t>
  </si>
  <si>
    <t>H47</t>
  </si>
  <si>
    <t>I47</t>
  </si>
  <si>
    <t>J47</t>
  </si>
  <si>
    <t>Z47</t>
  </si>
  <si>
    <t>K47</t>
  </si>
  <si>
    <t>L47</t>
  </si>
  <si>
    <t>M47</t>
  </si>
  <si>
    <t>N47</t>
  </si>
  <si>
    <t>O47</t>
  </si>
  <si>
    <t>P47</t>
  </si>
  <si>
    <t>Q47</t>
  </si>
  <si>
    <t>R47</t>
  </si>
  <si>
    <t>S47</t>
  </si>
  <si>
    <t>T47</t>
  </si>
  <si>
    <t>A48</t>
  </si>
  <si>
    <t>B48</t>
  </si>
  <si>
    <t>C48</t>
  </si>
  <si>
    <t>D48</t>
  </si>
  <si>
    <t>E48</t>
  </si>
  <si>
    <t>F48</t>
  </si>
  <si>
    <t>G48</t>
  </si>
  <si>
    <t>H48</t>
  </si>
  <si>
    <t>I48</t>
  </si>
  <si>
    <t>J48</t>
  </si>
  <si>
    <t>Z48</t>
  </si>
  <si>
    <t>K48</t>
  </si>
  <si>
    <t>L48</t>
  </si>
  <si>
    <t>M48</t>
  </si>
  <si>
    <t>N48</t>
  </si>
  <si>
    <t>O48</t>
  </si>
  <si>
    <t>P48</t>
  </si>
  <si>
    <t>Q48</t>
  </si>
  <si>
    <t>R48</t>
  </si>
  <si>
    <t>S48</t>
  </si>
  <si>
    <t>T48</t>
  </si>
  <si>
    <t>A49</t>
  </si>
  <si>
    <t>B49</t>
  </si>
  <si>
    <t>C49</t>
  </si>
  <si>
    <t>D49</t>
  </si>
  <si>
    <t>E49</t>
  </si>
  <si>
    <t>F49</t>
  </si>
  <si>
    <t>G49</t>
  </si>
  <si>
    <t>H49</t>
  </si>
  <si>
    <t>I49</t>
  </si>
  <si>
    <t>J49</t>
  </si>
  <si>
    <t>Z49</t>
  </si>
  <si>
    <t>K49</t>
  </si>
  <si>
    <t>L49</t>
  </si>
  <si>
    <t>M49</t>
  </si>
  <si>
    <t>N49</t>
  </si>
  <si>
    <t>O49</t>
  </si>
  <si>
    <t>P49</t>
  </si>
  <si>
    <t>Q49</t>
  </si>
  <si>
    <t>R49</t>
  </si>
  <si>
    <t>S49</t>
  </si>
  <si>
    <t>T49</t>
  </si>
  <si>
    <t>A50</t>
  </si>
  <si>
    <t>B50</t>
  </si>
  <si>
    <t>C50</t>
  </si>
  <si>
    <t>D50</t>
  </si>
  <si>
    <t>E50</t>
  </si>
  <si>
    <t>F50</t>
  </si>
  <si>
    <t>G50</t>
  </si>
  <si>
    <t>H50</t>
  </si>
  <si>
    <t>I50</t>
  </si>
  <si>
    <t>J50</t>
  </si>
  <si>
    <t>Z50</t>
  </si>
  <si>
    <t>K50</t>
  </si>
  <si>
    <t>L50</t>
  </si>
  <si>
    <t>M50</t>
  </si>
  <si>
    <t>N50</t>
  </si>
  <si>
    <t>O50</t>
  </si>
  <si>
    <t>P50</t>
  </si>
  <si>
    <t>Q50</t>
  </si>
  <si>
    <t>R50</t>
  </si>
  <si>
    <t>S50</t>
  </si>
  <si>
    <t>T50</t>
  </si>
  <si>
    <t>A51</t>
  </si>
  <si>
    <t>B51</t>
  </si>
  <si>
    <t>C51</t>
  </si>
  <si>
    <t>D51</t>
  </si>
  <si>
    <t>E51</t>
  </si>
  <si>
    <t>F51</t>
  </si>
  <si>
    <t>G51</t>
  </si>
  <si>
    <t>H51</t>
  </si>
  <si>
    <t>I51</t>
  </si>
  <si>
    <t>J51</t>
  </si>
  <si>
    <t>Z51</t>
  </si>
  <si>
    <t>K51</t>
  </si>
  <si>
    <t>L51</t>
  </si>
  <si>
    <t>M51</t>
  </si>
  <si>
    <t>N51</t>
  </si>
  <si>
    <t>O51</t>
  </si>
  <si>
    <t>P51</t>
  </si>
  <si>
    <t>Q51</t>
  </si>
  <si>
    <t>R51</t>
  </si>
  <si>
    <t>S51</t>
  </si>
  <si>
    <t>T51</t>
  </si>
  <si>
    <t>A52</t>
  </si>
  <si>
    <t>B52</t>
  </si>
  <si>
    <t>C52</t>
  </si>
  <si>
    <t>D52</t>
  </si>
  <si>
    <t>E52</t>
  </si>
  <si>
    <t>F52</t>
  </si>
  <si>
    <t>G52</t>
  </si>
  <si>
    <t>H52</t>
  </si>
  <si>
    <t>I52</t>
  </si>
  <si>
    <t>J52</t>
  </si>
  <si>
    <t>Z52</t>
  </si>
  <si>
    <t>K52</t>
  </si>
  <si>
    <t>L52</t>
  </si>
  <si>
    <t>M52</t>
  </si>
  <si>
    <t>N52</t>
  </si>
  <si>
    <t>O52</t>
  </si>
  <si>
    <t>P52</t>
  </si>
  <si>
    <t>Q52</t>
  </si>
  <si>
    <t>R52</t>
  </si>
  <si>
    <t>S52</t>
  </si>
  <si>
    <t>T52</t>
  </si>
  <si>
    <t>A53</t>
  </si>
  <si>
    <t>B53</t>
  </si>
  <si>
    <t>C53</t>
  </si>
  <si>
    <t>D53</t>
  </si>
  <si>
    <t>E53</t>
  </si>
  <si>
    <t>F53</t>
  </si>
  <si>
    <t>G53</t>
  </si>
  <si>
    <t>H53</t>
  </si>
  <si>
    <t>I53</t>
  </si>
  <si>
    <t>J53</t>
  </si>
  <si>
    <t>Z53</t>
  </si>
  <si>
    <t>K53</t>
  </si>
  <si>
    <t>L53</t>
  </si>
  <si>
    <t>M53</t>
  </si>
  <si>
    <t>N53</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</si>
  <si>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</si>
  <si>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</si>
  <si>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</si>
  <si>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</si>
  <si>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</si>
  <si>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</si>
  <si>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</si>
  <si>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</si>
  <si>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</si>
  <si>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</si>
  <si>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</si>
  <si>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</si>
  <si>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</si>
  <si>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</si>
  <si>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</si>
  <si>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</si>
  <si>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</si>
  <si>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</si>
  <si>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</si>
  <si>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</si>
  <si>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</si>
  <si>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</si>
  <si>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</si>
  <si>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</si>
  <si>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</si>
  <si>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</si>
  <si>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</si>
  <si>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A55</t>
  </si>
  <si>
    <t>B55</t>
  </si>
  <si>
    <t>C55</t>
  </si>
  <si>
    <t>D55</t>
  </si>
  <si>
    <t>E55</t>
  </si>
  <si>
    <t>F55</t>
  </si>
  <si>
    <t>G55</t>
  </si>
  <si>
    <t>H55</t>
  </si>
  <si>
    <t>I55</t>
  </si>
  <si>
    <t>J55</t>
  </si>
  <si>
    <t>Z55</t>
  </si>
  <si>
    <t>K55</t>
  </si>
  <si>
    <t>L55</t>
  </si>
  <si>
    <t>M55</t>
  </si>
  <si>
    <t>N55</t>
  </si>
  <si>
    <t>O55</t>
  </si>
  <si>
    <t>P55</t>
  </si>
  <si>
    <t>Q55</t>
  </si>
  <si>
    <t>R55</t>
  </si>
  <si>
    <t>S55</t>
  </si>
  <si>
    <t>T55</t>
  </si>
  <si>
    <t>A56</t>
  </si>
  <si>
    <t>B56</t>
  </si>
  <si>
    <t>C56</t>
  </si>
  <si>
    <t>D56</t>
  </si>
  <si>
    <t>E56</t>
  </si>
  <si>
    <t>F56</t>
  </si>
  <si>
    <t>G56</t>
  </si>
  <si>
    <t>H56</t>
  </si>
  <si>
    <t>I56</t>
  </si>
  <si>
    <t>J56</t>
  </si>
  <si>
    <t>Z56</t>
  </si>
  <si>
    <t>K56</t>
  </si>
  <si>
    <t>L56</t>
  </si>
  <si>
    <t>M56</t>
  </si>
  <si>
    <t>N56</t>
  </si>
  <si>
    <t>O56</t>
  </si>
  <si>
    <t>P56</t>
  </si>
  <si>
    <t>Q56</t>
  </si>
  <si>
    <t>R56</t>
  </si>
  <si>
    <t>S56</t>
  </si>
  <si>
    <t>T56</t>
  </si>
  <si>
    <t>A57</t>
  </si>
  <si>
    <t>B57</t>
  </si>
  <si>
    <t>C57</t>
  </si>
  <si>
    <t>D57</t>
  </si>
  <si>
    <t>E57</t>
  </si>
  <si>
    <t>F57</t>
  </si>
  <si>
    <t>G57</t>
  </si>
  <si>
    <t>H57</t>
  </si>
  <si>
    <t>I57</t>
  </si>
  <si>
    <t>J57</t>
  </si>
  <si>
    <t>Z57</t>
  </si>
  <si>
    <t>K57</t>
  </si>
  <si>
    <t>L57</t>
  </si>
  <si>
    <t>M57</t>
  </si>
  <si>
    <t>N57</t>
  </si>
  <si>
    <t>O57</t>
  </si>
  <si>
    <t>P57</t>
  </si>
  <si>
    <t>Q57</t>
  </si>
  <si>
    <t>R57</t>
  </si>
  <si>
    <t>S57</t>
  </si>
  <si>
    <t>T57</t>
  </si>
  <si>
    <t>A58</t>
  </si>
  <si>
    <t>B58</t>
  </si>
  <si>
    <t>C58</t>
  </si>
  <si>
    <t>D58</t>
  </si>
  <si>
    <t>E58</t>
  </si>
  <si>
    <t>F58</t>
  </si>
  <si>
    <t>G58</t>
  </si>
  <si>
    <t>H58</t>
  </si>
  <si>
    <t>I58</t>
  </si>
  <si>
    <t>J58</t>
  </si>
  <si>
    <t>Z58</t>
  </si>
  <si>
    <t>K58</t>
  </si>
  <si>
    <t>L58</t>
  </si>
  <si>
    <t>M58</t>
  </si>
  <si>
    <t>N58</t>
  </si>
  <si>
    <t>O58</t>
  </si>
  <si>
    <t>P58</t>
  </si>
  <si>
    <t>Q58</t>
  </si>
  <si>
    <t>R58</t>
  </si>
  <si>
    <t>S58</t>
  </si>
  <si>
    <t>T58</t>
  </si>
  <si>
    <t>A59</t>
  </si>
  <si>
    <t>B59</t>
  </si>
  <si>
    <t>C59</t>
  </si>
  <si>
    <t>D59</t>
  </si>
  <si>
    <t>E59</t>
  </si>
  <si>
    <t>F59</t>
  </si>
  <si>
    <t>G59</t>
  </si>
  <si>
    <t>H59</t>
  </si>
  <si>
    <t>I59</t>
  </si>
  <si>
    <t>J59</t>
  </si>
  <si>
    <t>Z59</t>
  </si>
  <si>
    <t>K59</t>
  </si>
  <si>
    <t>L59</t>
  </si>
  <si>
    <t>M59</t>
  </si>
  <si>
    <t>N59</t>
  </si>
  <si>
    <t>O59</t>
  </si>
  <si>
    <t>P59</t>
  </si>
  <si>
    <t>Q59</t>
  </si>
  <si>
    <t>R59</t>
  </si>
  <si>
    <t>S59</t>
  </si>
  <si>
    <t>T59</t>
  </si>
  <si>
    <t>A60</t>
  </si>
  <si>
    <t>B60</t>
  </si>
  <si>
    <t>C60</t>
  </si>
  <si>
    <t>D60</t>
  </si>
  <si>
    <t>E60</t>
  </si>
  <si>
    <t>F60</t>
  </si>
  <si>
    <t>G60</t>
  </si>
  <si>
    <t>H60</t>
  </si>
  <si>
    <t>I60</t>
  </si>
  <si>
    <t>J60</t>
  </si>
  <si>
    <t>Z60</t>
  </si>
  <si>
    <t>K60</t>
  </si>
  <si>
    <t>L60</t>
  </si>
  <si>
    <t>M60</t>
  </si>
  <si>
    <t>N60</t>
  </si>
  <si>
    <t>O60</t>
  </si>
  <si>
    <t>P60</t>
  </si>
  <si>
    <t>Q60</t>
  </si>
  <si>
    <t>R60</t>
  </si>
  <si>
    <t>S60</t>
  </si>
  <si>
    <t>T60</t>
  </si>
  <si>
    <t>A61</t>
  </si>
  <si>
    <t>B61</t>
  </si>
  <si>
    <t>C61</t>
  </si>
  <si>
    <t>D61</t>
  </si>
  <si>
    <t>E61</t>
  </si>
  <si>
    <t>F61</t>
  </si>
  <si>
    <t>G61</t>
  </si>
  <si>
    <t>H61</t>
  </si>
  <si>
    <t>I61</t>
  </si>
  <si>
    <t>J61</t>
  </si>
  <si>
    <t>Z61</t>
  </si>
  <si>
    <t>K61</t>
  </si>
  <si>
    <t>L61</t>
  </si>
  <si>
    <t>M61</t>
  </si>
  <si>
    <t>N61</t>
  </si>
  <si>
    <t>O61</t>
  </si>
  <si>
    <t>P61</t>
  </si>
  <si>
    <t>Q61</t>
  </si>
  <si>
    <t>R61</t>
  </si>
  <si>
    <t>S61</t>
  </si>
  <si>
    <t>T61</t>
  </si>
  <si>
    <t>A62</t>
  </si>
  <si>
    <t>B62</t>
  </si>
  <si>
    <t>C62</t>
  </si>
  <si>
    <t>D62</t>
  </si>
  <si>
    <t>E62</t>
  </si>
  <si>
    <t>F62</t>
  </si>
  <si>
    <t>G62</t>
  </si>
  <si>
    <t>H62</t>
  </si>
  <si>
    <t>I62</t>
  </si>
  <si>
    <t>J62</t>
  </si>
  <si>
    <t>Z62</t>
  </si>
  <si>
    <t>K62</t>
  </si>
  <si>
    <t>L62</t>
  </si>
  <si>
    <t>M62</t>
  </si>
  <si>
    <t>N62</t>
  </si>
  <si>
    <t>O62</t>
  </si>
  <si>
    <t>P62</t>
  </si>
  <si>
    <t>Q62</t>
  </si>
  <si>
    <t>R62</t>
  </si>
  <si>
    <t>S62</t>
  </si>
  <si>
    <t>T62</t>
  </si>
  <si>
    <t>A63</t>
  </si>
  <si>
    <t>B63</t>
  </si>
  <si>
    <t>C63</t>
  </si>
  <si>
    <t>D63</t>
  </si>
  <si>
    <t>E63</t>
  </si>
  <si>
    <t>F63</t>
  </si>
  <si>
    <t>G63</t>
  </si>
  <si>
    <t>H63</t>
  </si>
  <si>
    <t>I63</t>
  </si>
  <si>
    <t>J63</t>
  </si>
  <si>
    <t>Z63</t>
  </si>
  <si>
    <t>K63</t>
  </si>
  <si>
    <t>L63</t>
  </si>
  <si>
    <t>M63</t>
  </si>
  <si>
    <t>N63</t>
  </si>
  <si>
    <t>O63</t>
  </si>
  <si>
    <t>P63</t>
  </si>
  <si>
    <t>Q63</t>
  </si>
  <si>
    <t>R63</t>
  </si>
  <si>
    <t>S63</t>
  </si>
  <si>
    <t>T63</t>
  </si>
  <si>
    <t>A64</t>
  </si>
  <si>
    <t>B64</t>
  </si>
  <si>
    <t>C64</t>
  </si>
  <si>
    <t>D64</t>
  </si>
  <si>
    <t>E64</t>
  </si>
  <si>
    <t>F64</t>
  </si>
  <si>
    <t>G64</t>
  </si>
  <si>
    <t>H64</t>
  </si>
  <si>
    <t>I64</t>
  </si>
  <si>
    <t>J64</t>
  </si>
  <si>
    <t>Z64</t>
  </si>
  <si>
    <t>K64</t>
  </si>
  <si>
    <t>L64</t>
  </si>
  <si>
    <t>M64</t>
  </si>
  <si>
    <t>N64</t>
  </si>
  <si>
    <t>O64</t>
  </si>
  <si>
    <t>P64</t>
  </si>
  <si>
    <t>Q64</t>
  </si>
  <si>
    <t>R64</t>
  </si>
  <si>
    <t>S64</t>
  </si>
  <si>
    <t>T64</t>
  </si>
  <si>
    <t>A65</t>
  </si>
  <si>
    <t>B65</t>
  </si>
  <si>
    <t>C65</t>
  </si>
  <si>
    <t>D65</t>
  </si>
  <si>
    <t>E65</t>
  </si>
  <si>
    <t>F65</t>
  </si>
  <si>
    <t>G65</t>
  </si>
  <si>
    <t>H65</t>
  </si>
  <si>
    <t>I65</t>
  </si>
  <si>
    <t>J65</t>
  </si>
  <si>
    <t>Z65</t>
  </si>
  <si>
    <t>K65</t>
  </si>
  <si>
    <t>L65</t>
  </si>
  <si>
    <t>M65</t>
  </si>
  <si>
    <t>N65</t>
  </si>
  <si>
    <t>O65</t>
  </si>
  <si>
    <t>P65</t>
  </si>
  <si>
    <t>Q65</t>
  </si>
  <si>
    <t>R65</t>
  </si>
  <si>
    <t>S65</t>
  </si>
  <si>
    <t>T65</t>
  </si>
  <si>
    <t>A66</t>
  </si>
  <si>
    <t>B66</t>
  </si>
  <si>
    <t>C66</t>
  </si>
  <si>
    <t>D66</t>
  </si>
  <si>
    <t>E66</t>
  </si>
  <si>
    <t>F66</t>
  </si>
  <si>
    <t>G66</t>
  </si>
  <si>
    <t>H66</t>
  </si>
  <si>
    <t>I66</t>
  </si>
  <si>
    <t>J66</t>
  </si>
  <si>
    <t>Z66</t>
  </si>
  <si>
    <t>K66</t>
  </si>
  <si>
    <t>L66</t>
  </si>
  <si>
    <t>M66</t>
  </si>
  <si>
    <t>N66</t>
  </si>
  <si>
    <t>O66</t>
  </si>
  <si>
    <t>P66</t>
  </si>
  <si>
    <t>Q66</t>
  </si>
  <si>
    <t>R66</t>
  </si>
  <si>
    <t>S66</t>
  </si>
  <si>
    <t>T66</t>
  </si>
  <si>
    <t>A67</t>
  </si>
  <si>
    <t>B67</t>
  </si>
  <si>
    <t>C67</t>
  </si>
  <si>
    <t>D67</t>
  </si>
  <si>
    <t>E67</t>
  </si>
  <si>
    <t>F67</t>
  </si>
  <si>
    <t>G67</t>
  </si>
  <si>
    <t>H67</t>
  </si>
  <si>
    <t>I67</t>
  </si>
  <si>
    <t>J67</t>
  </si>
  <si>
    <t>Z67</t>
  </si>
  <si>
    <t>K67</t>
  </si>
  <si>
    <t>L67</t>
  </si>
  <si>
    <t>M67</t>
  </si>
  <si>
    <t>N67</t>
  </si>
  <si>
    <t>O67</t>
  </si>
  <si>
    <t>P67</t>
  </si>
  <si>
    <t>Q67</t>
  </si>
  <si>
    <t>R67</t>
  </si>
  <si>
    <t>S67</t>
  </si>
  <si>
    <t>T67</t>
  </si>
  <si>
    <t>A68</t>
  </si>
  <si>
    <t>B68</t>
  </si>
  <si>
    <t>C68</t>
  </si>
  <si>
    <t>D68</t>
  </si>
  <si>
    <t>E68</t>
  </si>
  <si>
    <t>F68</t>
  </si>
  <si>
    <t>G68</t>
  </si>
  <si>
    <t>H68</t>
  </si>
  <si>
    <t>I68</t>
  </si>
  <si>
    <t>J68</t>
  </si>
  <si>
    <t>Z68</t>
  </si>
  <si>
    <t>K68</t>
  </si>
  <si>
    <t>L68</t>
  </si>
  <si>
    <t>M68</t>
  </si>
  <si>
    <t>N68</t>
  </si>
  <si>
    <t>O68</t>
  </si>
  <si>
    <t>P68</t>
  </si>
  <si>
    <t>Q68</t>
  </si>
  <si>
    <t>R68</t>
  </si>
  <si>
    <t>S68</t>
  </si>
  <si>
    <t>T68</t>
  </si>
  <si>
    <t>A69</t>
  </si>
  <si>
    <t>B69</t>
  </si>
  <si>
    <t>C69</t>
  </si>
  <si>
    <t>D69</t>
  </si>
  <si>
    <t>E69</t>
  </si>
  <si>
    <t>F69</t>
  </si>
  <si>
    <t>G69</t>
  </si>
  <si>
    <t>H69</t>
  </si>
  <si>
    <t>I69</t>
  </si>
  <si>
    <t>J69</t>
  </si>
  <si>
    <t>Z69</t>
  </si>
  <si>
    <t>K69</t>
  </si>
  <si>
    <t>L69</t>
  </si>
  <si>
    <t>M69</t>
  </si>
  <si>
    <t>N69</t>
  </si>
  <si>
    <t>O69</t>
  </si>
  <si>
    <t>P69</t>
  </si>
  <si>
    <t>Q69</t>
  </si>
  <si>
    <t>R69</t>
  </si>
  <si>
    <t>S69</t>
  </si>
  <si>
    <t>T69</t>
  </si>
  <si>
    <t>A70</t>
  </si>
  <si>
    <t>B70</t>
  </si>
  <si>
    <t>C70</t>
  </si>
  <si>
    <t>D70</t>
  </si>
  <si>
    <t>E70</t>
  </si>
  <si>
    <t>F70</t>
  </si>
  <si>
    <t>G70</t>
  </si>
  <si>
    <t>H70</t>
  </si>
  <si>
    <t>I70</t>
  </si>
  <si>
    <t>J70</t>
  </si>
  <si>
    <t>Z70</t>
  </si>
  <si>
    <t>K70</t>
  </si>
  <si>
    <t>L70</t>
  </si>
  <si>
    <t>M70</t>
  </si>
  <si>
    <t>N70</t>
  </si>
  <si>
    <t>O70</t>
  </si>
  <si>
    <t>P70</t>
  </si>
  <si>
    <t>Q70</t>
  </si>
  <si>
    <t>R70</t>
  </si>
  <si>
    <t>S70</t>
  </si>
  <si>
    <t>T70</t>
  </si>
  <si>
    <t>A71</t>
  </si>
  <si>
    <t>B71</t>
  </si>
  <si>
    <t>C71</t>
  </si>
  <si>
    <t>D71</t>
  </si>
  <si>
    <t>E71</t>
  </si>
  <si>
    <t>F71</t>
  </si>
  <si>
    <t>G71</t>
  </si>
  <si>
    <t>H71</t>
  </si>
  <si>
    <t>I71</t>
  </si>
  <si>
    <t>J71</t>
  </si>
  <si>
    <t>Z71</t>
  </si>
  <si>
    <t>K71</t>
  </si>
  <si>
    <t>L71</t>
  </si>
  <si>
    <t>M71</t>
  </si>
  <si>
    <t>N71</t>
  </si>
  <si>
    <t>O71</t>
  </si>
  <si>
    <t>P71</t>
  </si>
  <si>
    <t>Q71</t>
  </si>
  <si>
    <t>R71</t>
  </si>
  <si>
    <t>S71</t>
  </si>
  <si>
    <t>T71</t>
  </si>
  <si>
    <t>A72</t>
  </si>
  <si>
    <t>B72</t>
  </si>
  <si>
    <t>C72</t>
  </si>
  <si>
    <t>D72</t>
  </si>
  <si>
    <t>E72</t>
  </si>
  <si>
    <t>F72</t>
  </si>
  <si>
    <t>G72</t>
  </si>
  <si>
    <t>H72</t>
  </si>
  <si>
    <t>I72</t>
  </si>
  <si>
    <t>J72</t>
  </si>
  <si>
    <t>Z72</t>
  </si>
  <si>
    <t>K72</t>
  </si>
  <si>
    <t>L72</t>
  </si>
  <si>
    <t>M72</t>
  </si>
  <si>
    <t>N72</t>
  </si>
  <si>
    <t>O72</t>
  </si>
  <si>
    <t>P72</t>
  </si>
  <si>
    <t>Q72</t>
  </si>
  <si>
    <t>R72</t>
  </si>
  <si>
    <t>S72</t>
  </si>
  <si>
    <t>T72</t>
  </si>
  <si>
    <t>A73</t>
  </si>
  <si>
    <t>B73</t>
  </si>
  <si>
    <t>C73</t>
  </si>
  <si>
    <t>D73</t>
  </si>
  <si>
    <t>E73</t>
  </si>
  <si>
    <t>F73</t>
  </si>
  <si>
    <t>G73</t>
  </si>
  <si>
    <t>H73</t>
  </si>
  <si>
    <t>I73</t>
  </si>
  <si>
    <t>J73</t>
  </si>
  <si>
    <t>Z73</t>
  </si>
  <si>
    <t>K73</t>
  </si>
  <si>
    <t>L73</t>
  </si>
  <si>
    <t>M73</t>
  </si>
  <si>
    <t>N73</t>
  </si>
  <si>
    <t>O73</t>
  </si>
  <si>
    <t>P73</t>
  </si>
  <si>
    <t>Q73</t>
  </si>
  <si>
    <t>R73</t>
  </si>
  <si>
    <t>S73</t>
  </si>
  <si>
    <t>T73</t>
  </si>
  <si>
    <t>A74</t>
  </si>
  <si>
    <t>B74</t>
  </si>
  <si>
    <t>C74</t>
  </si>
  <si>
    <t>D74</t>
  </si>
  <si>
    <t>E74</t>
  </si>
  <si>
    <t>F74</t>
  </si>
  <si>
    <t>G74</t>
  </si>
  <si>
    <t>H74</t>
  </si>
  <si>
    <t>I74</t>
  </si>
  <si>
    <t>J74</t>
  </si>
  <si>
    <t>Z74</t>
  </si>
  <si>
    <t>K74</t>
  </si>
  <si>
    <t>L74</t>
  </si>
  <si>
    <t>M74</t>
  </si>
  <si>
    <t>N74</t>
  </si>
  <si>
    <t>O74</t>
  </si>
  <si>
    <t>P74</t>
  </si>
  <si>
    <t>Q74</t>
  </si>
  <si>
    <t>R74</t>
  </si>
  <si>
    <t>S74</t>
  </si>
  <si>
    <t>T74</t>
  </si>
  <si>
    <t>A75</t>
  </si>
  <si>
    <t>B75</t>
  </si>
  <si>
    <t>C75</t>
  </si>
  <si>
    <t>D75</t>
  </si>
  <si>
    <t>E75</t>
  </si>
  <si>
    <t>F75</t>
  </si>
  <si>
    <t>G75</t>
  </si>
  <si>
    <t>H75</t>
  </si>
  <si>
    <t>I75</t>
  </si>
  <si>
    <t>J75</t>
  </si>
  <si>
    <t>Z75</t>
  </si>
  <si>
    <t>K75</t>
  </si>
  <si>
    <t>L75</t>
  </si>
  <si>
    <t>M75</t>
  </si>
  <si>
    <t>N75</t>
  </si>
  <si>
    <t>O75</t>
  </si>
  <si>
    <t>P75</t>
  </si>
  <si>
    <t>Q75</t>
  </si>
  <si>
    <t>R75</t>
  </si>
  <si>
    <t>S75</t>
  </si>
  <si>
    <t>T75</t>
  </si>
  <si>
    <t>A76</t>
  </si>
  <si>
    <t>B76</t>
  </si>
  <si>
    <t>C76</t>
  </si>
  <si>
    <t>D76</t>
  </si>
  <si>
    <t>E76</t>
  </si>
  <si>
    <t>F76</t>
  </si>
  <si>
    <t>G76</t>
  </si>
  <si>
    <t>H76</t>
  </si>
  <si>
    <t>I76</t>
  </si>
  <si>
    <t>J76</t>
  </si>
  <si>
    <t>Z76</t>
  </si>
  <si>
    <t>K76</t>
  </si>
  <si>
    <t>L76</t>
  </si>
  <si>
    <t>M76</t>
  </si>
  <si>
    <t>N76</t>
  </si>
  <si>
    <t>O76</t>
  </si>
  <si>
    <t>P76</t>
  </si>
  <si>
    <t>Q76</t>
  </si>
  <si>
    <t>R76</t>
  </si>
  <si>
    <t>S76</t>
  </si>
  <si>
    <t>T76</t>
  </si>
  <si>
    <t>A77</t>
  </si>
  <si>
    <t>B77</t>
  </si>
  <si>
    <t>C77</t>
  </si>
  <si>
    <t>D77</t>
  </si>
  <si>
    <t>E77</t>
  </si>
  <si>
    <t>F77</t>
  </si>
  <si>
    <t>G77</t>
  </si>
  <si>
    <t>H77</t>
  </si>
  <si>
    <t>I77</t>
  </si>
  <si>
    <t>J77</t>
  </si>
  <si>
    <t>Z77</t>
  </si>
  <si>
    <t>K77</t>
  </si>
  <si>
    <t>L77</t>
  </si>
  <si>
    <t>M77</t>
  </si>
  <si>
    <t>N77</t>
  </si>
  <si>
    <t>O77</t>
  </si>
  <si>
    <t>P77</t>
  </si>
  <si>
    <t>Q77</t>
  </si>
  <si>
    <t>R77</t>
  </si>
  <si>
    <t>S77</t>
  </si>
  <si>
    <t>T77</t>
  </si>
  <si>
    <t>A78</t>
  </si>
  <si>
    <t>B78</t>
  </si>
  <si>
    <t>C78</t>
  </si>
  <si>
    <t>D78</t>
  </si>
  <si>
    <t>E78</t>
  </si>
  <si>
    <t>F78</t>
  </si>
  <si>
    <t>G78</t>
  </si>
  <si>
    <t>H78</t>
  </si>
  <si>
    <t>I78</t>
  </si>
  <si>
    <t>J78</t>
  </si>
  <si>
    <t>Z78</t>
  </si>
  <si>
    <t>K78</t>
  </si>
  <si>
    <t>L78</t>
  </si>
  <si>
    <t>M78</t>
  </si>
  <si>
    <t>N78</t>
  </si>
  <si>
    <t>O78</t>
  </si>
  <si>
    <t>P78</t>
  </si>
  <si>
    <t>Q78</t>
  </si>
  <si>
    <t>R78</t>
  </si>
  <si>
    <t>S78</t>
  </si>
  <si>
    <t>T78</t>
  </si>
  <si>
    <t>A79</t>
  </si>
  <si>
    <t>B79</t>
  </si>
  <si>
    <t>C79</t>
  </si>
  <si>
    <t>D79</t>
  </si>
  <si>
    <t>E79</t>
  </si>
  <si>
    <t>F79</t>
  </si>
  <si>
    <t>G79</t>
  </si>
  <si>
    <t>H79</t>
  </si>
  <si>
    <t>I79</t>
  </si>
  <si>
    <t>J79</t>
  </si>
  <si>
    <t>Z79</t>
  </si>
  <si>
    <t>K79</t>
  </si>
  <si>
    <t>L79</t>
  </si>
  <si>
    <t>M79</t>
  </si>
  <si>
    <t>N79</t>
  </si>
  <si>
    <t>O79</t>
  </si>
  <si>
    <t>P79</t>
  </si>
  <si>
    <t>Q79</t>
  </si>
  <si>
    <t>R79</t>
  </si>
  <si>
    <t>S79</t>
  </si>
  <si>
    <t>T79</t>
  </si>
  <si>
    <t>A80</t>
  </si>
  <si>
    <t>B80</t>
  </si>
  <si>
    <t>C80</t>
  </si>
  <si>
    <t>D80</t>
  </si>
  <si>
    <t>E80</t>
  </si>
  <si>
    <t>F80</t>
  </si>
  <si>
    <t>G80</t>
  </si>
  <si>
    <t>H80</t>
  </si>
  <si>
    <t>I80</t>
  </si>
  <si>
    <t>J80</t>
  </si>
  <si>
    <t>Z80</t>
  </si>
  <si>
    <t>K80</t>
  </si>
  <si>
    <t>L80</t>
  </si>
  <si>
    <t>M80</t>
  </si>
  <si>
    <t>N80</t>
  </si>
  <si>
    <t>O80</t>
  </si>
  <si>
    <t>P80</t>
  </si>
  <si>
    <t>Q80</t>
  </si>
  <si>
    <t>R80</t>
  </si>
  <si>
    <t>S80</t>
  </si>
  <si>
    <t>T80</t>
  </si>
  <si>
    <t>A81</t>
  </si>
  <si>
    <t>B81</t>
  </si>
  <si>
    <t>C81</t>
  </si>
  <si>
    <t>D81</t>
  </si>
  <si>
    <t>E81</t>
  </si>
  <si>
    <t>F81</t>
  </si>
  <si>
    <t>G81</t>
  </si>
  <si>
    <t>H81</t>
  </si>
  <si>
    <t>I81</t>
  </si>
  <si>
    <t>J81</t>
  </si>
  <si>
    <t>Z81</t>
  </si>
  <si>
    <t>K81</t>
  </si>
  <si>
    <t>L81</t>
  </si>
  <si>
    <t>M81</t>
  </si>
  <si>
    <t>N81</t>
  </si>
  <si>
    <t>O81</t>
  </si>
  <si>
    <t>P81</t>
  </si>
  <si>
    <t>Q81</t>
  </si>
  <si>
    <t>R81</t>
  </si>
  <si>
    <t>S81</t>
  </si>
  <si>
    <t>T81</t>
  </si>
  <si>
    <t>A82</t>
  </si>
  <si>
    <t>B82</t>
  </si>
  <si>
    <t>C82</t>
  </si>
  <si>
    <t>D82</t>
  </si>
  <si>
    <t>E82</t>
  </si>
  <si>
    <t>F82</t>
  </si>
  <si>
    <t>G82</t>
  </si>
  <si>
    <t>H82</t>
  </si>
  <si>
    <t>I82</t>
  </si>
  <si>
    <t>J82</t>
  </si>
  <si>
    <t>Z82</t>
  </si>
  <si>
    <t>K82</t>
  </si>
  <si>
    <t>L82</t>
  </si>
  <si>
    <t>M82</t>
  </si>
  <si>
    <t>N82</t>
  </si>
  <si>
    <t>O82</t>
  </si>
  <si>
    <t>P82</t>
  </si>
  <si>
    <t>Q82</t>
  </si>
  <si>
    <t>R82</t>
  </si>
  <si>
    <t>S82</t>
  </si>
  <si>
    <t>T82</t>
  </si>
  <si>
    <t>A83</t>
  </si>
  <si>
    <t>B83</t>
  </si>
  <si>
    <t>C83</t>
  </si>
  <si>
    <t>D83</t>
  </si>
  <si>
    <t>E83</t>
  </si>
  <si>
    <t>F83</t>
  </si>
  <si>
    <t>G83</t>
  </si>
  <si>
    <t>H83</t>
  </si>
  <si>
    <t>I83</t>
  </si>
  <si>
    <t>J83</t>
  </si>
  <si>
    <t>Z83</t>
  </si>
  <si>
    <t>K83</t>
  </si>
  <si>
    <t>L83</t>
  </si>
  <si>
    <t>M83</t>
  </si>
  <si>
    <t>N83</t>
  </si>
  <si>
    <t>O83</t>
  </si>
  <si>
    <t>P83</t>
  </si>
  <si>
    <t>Q83</t>
  </si>
  <si>
    <t>R83</t>
  </si>
  <si>
    <t>S83</t>
  </si>
  <si>
    <t>T83</t>
  </si>
  <si>
    <t>A84</t>
  </si>
  <si>
    <t>B84</t>
  </si>
  <si>
    <t>C84</t>
  </si>
  <si>
    <t>D84</t>
  </si>
  <si>
    <t>E84</t>
  </si>
  <si>
    <t>F84</t>
  </si>
  <si>
    <t>G84</t>
  </si>
  <si>
    <t>H84</t>
  </si>
  <si>
    <t>I84</t>
  </si>
  <si>
    <t>J84</t>
  </si>
  <si>
    <t>Z84</t>
  </si>
  <si>
    <t>K84</t>
  </si>
  <si>
    <t>L84</t>
  </si>
  <si>
    <t>M84</t>
  </si>
  <si>
    <t>N84</t>
  </si>
  <si>
    <t>O84</t>
  </si>
  <si>
    <t>P84</t>
  </si>
  <si>
    <t>Q84</t>
  </si>
  <si>
    <t>R84</t>
  </si>
  <si>
    <t>S84</t>
  </si>
  <si>
    <t>T84</t>
  </si>
  <si>
    <t>A85</t>
  </si>
  <si>
    <t>B85</t>
  </si>
  <si>
    <t>C85</t>
  </si>
  <si>
    <t>D85</t>
  </si>
  <si>
    <t>E85</t>
  </si>
  <si>
    <t>F85</t>
  </si>
  <si>
    <t>G85</t>
  </si>
  <si>
    <t>H85</t>
  </si>
  <si>
    <t>I85</t>
  </si>
  <si>
    <t>J85</t>
  </si>
  <si>
    <t>Z85</t>
  </si>
  <si>
    <t>K85</t>
  </si>
  <si>
    <t>L85</t>
  </si>
  <si>
    <t>M85</t>
  </si>
  <si>
    <t>N85</t>
  </si>
  <si>
    <t>O85</t>
  </si>
  <si>
    <t>P85</t>
  </si>
  <si>
    <t>Q85</t>
  </si>
  <si>
    <t>R85</t>
  </si>
  <si>
    <t>S85</t>
  </si>
  <si>
    <t>T85</t>
  </si>
  <si>
    <t>A86</t>
  </si>
  <si>
    <t>B86</t>
  </si>
  <si>
    <t>C86</t>
  </si>
  <si>
    <t>D86</t>
  </si>
  <si>
    <t>E86</t>
  </si>
  <si>
    <t>F86</t>
  </si>
  <si>
    <t>G86</t>
  </si>
  <si>
    <t>H86</t>
  </si>
  <si>
    <t>I86</t>
  </si>
  <si>
    <t>J86</t>
  </si>
  <si>
    <t>Z86</t>
  </si>
  <si>
    <t>K86</t>
  </si>
  <si>
    <t>L86</t>
  </si>
  <si>
    <t>M86</t>
  </si>
  <si>
    <t>N86</t>
  </si>
  <si>
    <t>O86</t>
  </si>
  <si>
    <t>P86</t>
  </si>
  <si>
    <t>Q86</t>
  </si>
  <si>
    <t>R86</t>
  </si>
  <si>
    <t>S86</t>
  </si>
  <si>
    <t>T86</t>
  </si>
  <si>
    <t>A87</t>
  </si>
  <si>
    <t>B87</t>
  </si>
  <si>
    <t>C87</t>
  </si>
  <si>
    <t>D87</t>
  </si>
  <si>
    <t>E87</t>
  </si>
  <si>
    <t>F87</t>
  </si>
  <si>
    <t>G87</t>
  </si>
  <si>
    <t>H87</t>
  </si>
  <si>
    <t>I87</t>
  </si>
  <si>
    <t>J87</t>
  </si>
  <si>
    <t>Z87</t>
  </si>
  <si>
    <t>K87</t>
  </si>
  <si>
    <t>L87</t>
  </si>
  <si>
    <t>M87</t>
  </si>
  <si>
    <t>N87</t>
  </si>
  <si>
    <t>O87</t>
  </si>
  <si>
    <t>P87</t>
  </si>
  <si>
    <t>Q87</t>
  </si>
  <si>
    <t>R87</t>
  </si>
  <si>
    <t>S87</t>
  </si>
  <si>
    <t>T87</t>
  </si>
  <si>
    <t>A88</t>
  </si>
  <si>
    <t>B88</t>
  </si>
  <si>
    <t>C88</t>
  </si>
  <si>
    <t>D88</t>
  </si>
  <si>
    <t>E88</t>
  </si>
  <si>
    <t>F88</t>
  </si>
  <si>
    <t>G88</t>
  </si>
  <si>
    <t>H88</t>
  </si>
  <si>
    <t>I88</t>
  </si>
  <si>
    <t>J88</t>
  </si>
  <si>
    <t>Z88</t>
  </si>
  <si>
    <t>K88</t>
  </si>
  <si>
    <t>L88</t>
  </si>
  <si>
    <t>M88</t>
  </si>
  <si>
    <t>N88</t>
  </si>
  <si>
    <t>O88</t>
  </si>
  <si>
    <t>P88</t>
  </si>
  <si>
    <t>Q88</t>
  </si>
  <si>
    <t>R88</t>
  </si>
  <si>
    <t>S88</t>
  </si>
  <si>
    <t>T88</t>
  </si>
  <si>
    <t>A89</t>
  </si>
  <si>
    <t>B89</t>
  </si>
  <si>
    <t>C89</t>
  </si>
  <si>
    <t>D89</t>
  </si>
  <si>
    <t>E89</t>
  </si>
  <si>
    <t>F89</t>
  </si>
  <si>
    <t>G89</t>
  </si>
  <si>
    <t>H89</t>
  </si>
  <si>
    <t>I89</t>
  </si>
  <si>
    <t>J89</t>
  </si>
  <si>
    <t>Z89</t>
  </si>
  <si>
    <t>K89</t>
  </si>
  <si>
    <t>L89</t>
  </si>
  <si>
    <t>M89</t>
  </si>
  <si>
    <t>N89</t>
  </si>
  <si>
    <t>O89</t>
  </si>
  <si>
    <t>P89</t>
  </si>
  <si>
    <t>Q89</t>
  </si>
  <si>
    <t>R89</t>
  </si>
  <si>
    <t>S89</t>
  </si>
  <si>
    <t>T89</t>
  </si>
  <si>
    <t>A90</t>
  </si>
  <si>
    <t>B90</t>
  </si>
  <si>
    <t>C90</t>
  </si>
  <si>
    <t>D90</t>
  </si>
  <si>
    <t>E90</t>
  </si>
  <si>
    <t>F90</t>
  </si>
  <si>
    <t>G90</t>
  </si>
  <si>
    <t>H90</t>
  </si>
  <si>
    <t>I90</t>
  </si>
  <si>
    <t>J90</t>
  </si>
  <si>
    <t>Z90</t>
  </si>
  <si>
    <t>K90</t>
  </si>
  <si>
    <t>L90</t>
  </si>
  <si>
    <t>M90</t>
  </si>
  <si>
    <t>N90</t>
  </si>
  <si>
    <t>O90</t>
  </si>
  <si>
    <t>P90</t>
  </si>
  <si>
    <t>Q90</t>
  </si>
  <si>
    <t>R90</t>
  </si>
  <si>
    <t>S90</t>
  </si>
  <si>
    <t>T90</t>
  </si>
  <si>
    <t>A91</t>
  </si>
  <si>
    <t>B91</t>
  </si>
  <si>
    <t>C91</t>
  </si>
  <si>
    <t>D91</t>
  </si>
  <si>
    <t>E91</t>
  </si>
  <si>
    <t>F91</t>
  </si>
  <si>
    <t>G91</t>
  </si>
  <si>
    <t>H91</t>
  </si>
  <si>
    <t>I91</t>
  </si>
  <si>
    <t>J91</t>
  </si>
  <si>
    <t>Z91</t>
  </si>
  <si>
    <t>K91</t>
  </si>
  <si>
    <t>L91</t>
  </si>
  <si>
    <t>M91</t>
  </si>
  <si>
    <t>N91</t>
  </si>
  <si>
    <t>O91</t>
  </si>
  <si>
    <t>P91</t>
  </si>
  <si>
    <t>Q91</t>
  </si>
  <si>
    <t>R91</t>
  </si>
  <si>
    <t>S91</t>
  </si>
  <si>
    <t>T91</t>
  </si>
  <si>
    <t>A92</t>
  </si>
  <si>
    <t>B92</t>
  </si>
  <si>
    <t>C92</t>
  </si>
  <si>
    <t>D92</t>
  </si>
  <si>
    <t>E92</t>
  </si>
  <si>
    <t>F92</t>
  </si>
  <si>
    <t>G92</t>
  </si>
  <si>
    <t>H92</t>
  </si>
  <si>
    <t>I92</t>
  </si>
  <si>
    <t>J92</t>
  </si>
  <si>
    <t>Z92</t>
  </si>
  <si>
    <t>K92</t>
  </si>
  <si>
    <t>L92</t>
  </si>
  <si>
    <t>M92</t>
  </si>
  <si>
    <t>N92</t>
  </si>
  <si>
    <t>O92</t>
  </si>
  <si>
    <t>P92</t>
  </si>
  <si>
    <t>Q92</t>
  </si>
  <si>
    <t>R92</t>
  </si>
  <si>
    <t>S92</t>
  </si>
  <si>
    <t>T92</t>
  </si>
  <si>
    <t>A93</t>
  </si>
  <si>
    <t>B93</t>
  </si>
  <si>
    <t>C93</t>
  </si>
  <si>
    <t>D93</t>
  </si>
  <si>
    <t>E93</t>
  </si>
  <si>
    <t>F93</t>
  </si>
  <si>
    <t>G93</t>
  </si>
  <si>
    <t>H93</t>
  </si>
  <si>
    <t>I93</t>
  </si>
  <si>
    <t>J93</t>
  </si>
  <si>
    <t>Z93</t>
  </si>
  <si>
    <t>K93</t>
  </si>
  <si>
    <t>L93</t>
  </si>
  <si>
    <t>M93</t>
  </si>
  <si>
    <t>N93</t>
  </si>
  <si>
    <t>O93</t>
  </si>
  <si>
    <t>P93</t>
  </si>
  <si>
    <t>Q93</t>
  </si>
  <si>
    <t>R93</t>
  </si>
  <si>
    <t>S93</t>
  </si>
  <si>
    <t>T93</t>
  </si>
  <si>
    <t>A94</t>
  </si>
  <si>
    <t>B94</t>
  </si>
  <si>
    <t>C94</t>
  </si>
  <si>
    <t>D94</t>
  </si>
  <si>
    <t>E94</t>
  </si>
  <si>
    <t>F94</t>
  </si>
  <si>
    <t>G94</t>
  </si>
  <si>
    <t>H94</t>
  </si>
  <si>
    <t>I94</t>
  </si>
  <si>
    <t>J94</t>
  </si>
  <si>
    <t>Z94</t>
  </si>
  <si>
    <t>K94</t>
  </si>
  <si>
    <t>L94</t>
  </si>
  <si>
    <t>M94</t>
  </si>
  <si>
    <t>N94</t>
  </si>
  <si>
    <t>O94</t>
  </si>
  <si>
    <t>P94</t>
  </si>
  <si>
    <t>Q94</t>
  </si>
  <si>
    <t>R94</t>
  </si>
  <si>
    <t>S94</t>
  </si>
  <si>
    <t>T94</t>
  </si>
  <si>
    <t>A95</t>
  </si>
  <si>
    <t>B95</t>
  </si>
  <si>
    <t>C95</t>
  </si>
  <si>
    <t>D95</t>
  </si>
  <si>
    <t>E95</t>
  </si>
  <si>
    <t>F95</t>
  </si>
  <si>
    <t>G95</t>
  </si>
  <si>
    <t>H95</t>
  </si>
  <si>
    <t>I95</t>
  </si>
  <si>
    <t>J95</t>
  </si>
  <si>
    <t>Z95</t>
  </si>
  <si>
    <t>K95</t>
  </si>
  <si>
    <t>L95</t>
  </si>
  <si>
    <t>M95</t>
  </si>
  <si>
    <t>N95</t>
  </si>
  <si>
    <t>O95</t>
  </si>
  <si>
    <t>P95</t>
  </si>
  <si>
    <t>Q95</t>
  </si>
  <si>
    <t>R95</t>
  </si>
  <si>
    <t>S95</t>
  </si>
  <si>
    <t>T95</t>
  </si>
  <si>
    <t>A96</t>
  </si>
  <si>
    <t>B96</t>
  </si>
  <si>
    <t>C96</t>
  </si>
  <si>
    <t>D96</t>
  </si>
  <si>
    <t>E96</t>
  </si>
  <si>
    <t>F96</t>
  </si>
  <si>
    <t>G96</t>
  </si>
  <si>
    <t>H96</t>
  </si>
  <si>
    <t>I96</t>
  </si>
  <si>
    <t>J96</t>
  </si>
  <si>
    <t>Z96</t>
  </si>
  <si>
    <t>K96</t>
  </si>
  <si>
    <t>L96</t>
  </si>
  <si>
    <t>M96</t>
  </si>
  <si>
    <t>N96</t>
  </si>
  <si>
    <t>O96</t>
  </si>
  <si>
    <t>P96</t>
  </si>
  <si>
    <t>Q96</t>
  </si>
  <si>
    <t>R96</t>
  </si>
  <si>
    <t>S96</t>
  </si>
  <si>
    <t>T96</t>
  </si>
  <si>
    <t>A97</t>
  </si>
  <si>
    <t>B97</t>
  </si>
  <si>
    <t>C97</t>
  </si>
  <si>
    <t>D97</t>
  </si>
  <si>
    <t>E97</t>
  </si>
  <si>
    <t>F97</t>
  </si>
  <si>
    <t>G97</t>
  </si>
  <si>
    <t>H97</t>
  </si>
  <si>
    <t>I97</t>
  </si>
  <si>
    <t>J97</t>
  </si>
  <si>
    <t>Z97</t>
  </si>
  <si>
    <t>K97</t>
  </si>
  <si>
    <t>L97</t>
  </si>
  <si>
    <t>M97</t>
  </si>
  <si>
    <t>N97</t>
  </si>
  <si>
    <t>O97</t>
  </si>
  <si>
    <t>P97</t>
  </si>
  <si>
    <t>Q97</t>
  </si>
  <si>
    <t>R97</t>
  </si>
  <si>
    <t>S97</t>
  </si>
  <si>
    <t>T97</t>
  </si>
  <si>
    <t>A98</t>
  </si>
  <si>
    <t>B98</t>
  </si>
  <si>
    <t>C98</t>
  </si>
  <si>
    <t>D98</t>
  </si>
  <si>
    <t>E98</t>
  </si>
  <si>
    <t>F98</t>
  </si>
  <si>
    <t>G98</t>
  </si>
  <si>
    <t>H98</t>
  </si>
  <si>
    <t>I98</t>
  </si>
  <si>
    <t>J98</t>
  </si>
  <si>
    <t>Z98</t>
  </si>
  <si>
    <t>K98</t>
  </si>
  <si>
    <t>L98</t>
  </si>
  <si>
    <t>M98</t>
  </si>
  <si>
    <t>N98</t>
  </si>
  <si>
    <t>O98</t>
  </si>
  <si>
    <t>P98</t>
  </si>
  <si>
    <t>Q98</t>
  </si>
  <si>
    <t>R98</t>
  </si>
  <si>
    <t>S98</t>
  </si>
  <si>
    <t>T98</t>
  </si>
  <si>
    <t>A99</t>
  </si>
  <si>
    <t>B99</t>
  </si>
  <si>
    <t>C99</t>
  </si>
  <si>
    <t>D99</t>
  </si>
  <si>
    <t>E99</t>
  </si>
  <si>
    <t>F99</t>
  </si>
  <si>
    <t>G99</t>
  </si>
  <si>
    <t>H99</t>
  </si>
  <si>
    <t>I99</t>
  </si>
  <si>
    <t>J99</t>
  </si>
  <si>
    <t>Z99</t>
  </si>
  <si>
    <t>K99</t>
  </si>
  <si>
    <t>L99</t>
  </si>
  <si>
    <t>M99</t>
  </si>
  <si>
    <t>N99</t>
  </si>
  <si>
    <t>O99</t>
  </si>
  <si>
    <t>P99</t>
  </si>
  <si>
    <t>Q99</t>
  </si>
  <si>
    <t>R99</t>
  </si>
  <si>
    <t>S99</t>
  </si>
  <si>
    <t>T99</t>
  </si>
  <si>
    <t>A100</t>
  </si>
  <si>
    <t>B100</t>
  </si>
  <si>
    <t>C100</t>
  </si>
  <si>
    <t>D100</t>
  </si>
  <si>
    <t>E100</t>
  </si>
  <si>
    <t>F100</t>
  </si>
  <si>
    <t>G100</t>
  </si>
  <si>
    <t>H100</t>
  </si>
  <si>
    <t>I100</t>
  </si>
  <si>
    <t>J100</t>
  </si>
  <si>
    <t>Z100</t>
  </si>
  <si>
    <t>K100</t>
  </si>
  <si>
    <t>L100</t>
  </si>
  <si>
    <t>M100</t>
  </si>
  <si>
    <t>N100</t>
  </si>
  <si>
    <t>O100</t>
  </si>
  <si>
    <t>P100</t>
  </si>
  <si>
    <t>Q100</t>
  </si>
  <si>
    <t>R100</t>
  </si>
  <si>
    <t>S100</t>
  </si>
  <si>
    <t>T100</t>
  </si>
  <si>
    <t>A101</t>
  </si>
  <si>
    <t>B101</t>
  </si>
  <si>
    <t>C101</t>
  </si>
  <si>
    <t>D101</t>
  </si>
  <si>
    <t>E101</t>
  </si>
  <si>
    <t>F101</t>
  </si>
  <si>
    <t>G101</t>
  </si>
  <si>
    <t>H101</t>
  </si>
  <si>
    <t>I101</t>
  </si>
  <si>
    <t>J101</t>
  </si>
  <si>
    <t>Z101</t>
  </si>
  <si>
    <t>K101</t>
  </si>
  <si>
    <t>L101</t>
  </si>
  <si>
    <t>M101</t>
  </si>
  <si>
    <t>N101</t>
  </si>
  <si>
    <t>O101</t>
  </si>
  <si>
    <t>P101</t>
  </si>
  <si>
    <t>Q101</t>
  </si>
  <si>
    <t>R101</t>
  </si>
  <si>
    <t>S101</t>
  </si>
  <si>
    <t>T101</t>
  </si>
  <si>
    <t>A102</t>
  </si>
  <si>
    <t>B102</t>
  </si>
  <si>
    <t>C102</t>
  </si>
  <si>
    <t>D102</t>
  </si>
  <si>
    <t>E102</t>
  </si>
  <si>
    <t>F102</t>
  </si>
  <si>
    <t>G102</t>
  </si>
  <si>
    <t>H102</t>
  </si>
  <si>
    <t>I102</t>
  </si>
  <si>
    <t>J102</t>
  </si>
  <si>
    <t>Z102</t>
  </si>
  <si>
    <t>K102</t>
  </si>
  <si>
    <t>L102</t>
  </si>
  <si>
    <t>M102</t>
  </si>
  <si>
    <t>N102</t>
  </si>
  <si>
    <t>O102</t>
  </si>
  <si>
    <t>P102</t>
  </si>
  <si>
    <t>Q102</t>
  </si>
  <si>
    <t>R102</t>
  </si>
  <si>
    <t>S102</t>
  </si>
  <si>
    <t>T102</t>
  </si>
  <si>
    <t>A103</t>
  </si>
  <si>
    <t>B103</t>
  </si>
  <si>
    <t>C103</t>
  </si>
  <si>
    <t>D103</t>
  </si>
  <si>
    <t>E103</t>
  </si>
  <si>
    <t>F103</t>
  </si>
  <si>
    <t>G103</t>
  </si>
  <si>
    <t>H103</t>
  </si>
  <si>
    <t>I103</t>
  </si>
  <si>
    <t>J103</t>
  </si>
  <si>
    <t>Z103</t>
  </si>
  <si>
    <t>K103</t>
  </si>
  <si>
    <t>L103</t>
  </si>
  <si>
    <t>M103</t>
  </si>
  <si>
    <t>N103</t>
  </si>
  <si>
    <t>O103</t>
  </si>
  <si>
    <t>P103</t>
  </si>
  <si>
    <t>Q103</t>
  </si>
  <si>
    <t>R103</t>
  </si>
  <si>
    <t>S103</t>
  </si>
  <si>
    <t>T103</t>
  </si>
  <si>
    <t>A104</t>
  </si>
  <si>
    <t>B104</t>
  </si>
  <si>
    <t>C104</t>
  </si>
  <si>
    <t>D104</t>
  </si>
  <si>
    <t>E104</t>
  </si>
  <si>
    <t>F104</t>
  </si>
  <si>
    <t>G104</t>
  </si>
  <si>
    <t>H104</t>
  </si>
  <si>
    <t>I104</t>
  </si>
  <si>
    <t>J104</t>
  </si>
  <si>
    <t>Z104</t>
  </si>
  <si>
    <t>K104</t>
  </si>
  <si>
    <t>L104</t>
  </si>
  <si>
    <t>M104</t>
  </si>
  <si>
    <t>N104</t>
  </si>
  <si>
    <t>O104</t>
  </si>
  <si>
    <t>P104</t>
  </si>
  <si>
    <t>Q104</t>
  </si>
  <si>
    <t>R104</t>
  </si>
  <si>
    <t>S104</t>
  </si>
  <si>
    <t>T104</t>
  </si>
  <si>
    <t>A105</t>
  </si>
  <si>
    <t>B105</t>
  </si>
  <si>
    <t>C105</t>
  </si>
  <si>
    <t>D105</t>
  </si>
  <si>
    <t>E105</t>
  </si>
  <si>
    <t>F105</t>
  </si>
  <si>
    <t>G105</t>
  </si>
  <si>
    <t>H105</t>
  </si>
  <si>
    <t>I105</t>
  </si>
  <si>
    <t>J105</t>
  </si>
  <si>
    <t>Z105</t>
  </si>
  <si>
    <t>K105</t>
  </si>
  <si>
    <t>L105</t>
  </si>
  <si>
    <t>M105</t>
  </si>
  <si>
    <t>N105</t>
  </si>
  <si>
    <t>O105</t>
  </si>
  <si>
    <t>P105</t>
  </si>
  <si>
    <t>Q105</t>
  </si>
  <si>
    <t>R105</t>
  </si>
  <si>
    <t>S105</t>
  </si>
  <si>
    <t>T105</t>
  </si>
  <si>
    <t>A106</t>
  </si>
  <si>
    <t>B106</t>
  </si>
  <si>
    <t>C106</t>
  </si>
  <si>
    <t>D106</t>
  </si>
  <si>
    <t>E106</t>
  </si>
  <si>
    <t>F106</t>
  </si>
  <si>
    <t>G106</t>
  </si>
  <si>
    <t>H106</t>
  </si>
  <si>
    <t>I106</t>
  </si>
  <si>
    <t>J106</t>
  </si>
  <si>
    <t>Z106</t>
  </si>
  <si>
    <t>K106</t>
  </si>
  <si>
    <t>L106</t>
  </si>
  <si>
    <t>M106</t>
  </si>
  <si>
    <t>N106</t>
  </si>
  <si>
    <t>O106</t>
  </si>
  <si>
    <t>P106</t>
  </si>
  <si>
    <t>Q106</t>
  </si>
  <si>
    <t>R106</t>
  </si>
  <si>
    <t>S106</t>
  </si>
  <si>
    <t>T106</t>
  </si>
  <si>
    <t>A107</t>
  </si>
  <si>
    <t>B107</t>
  </si>
  <si>
    <t>C107</t>
  </si>
  <si>
    <t>D107</t>
  </si>
  <si>
    <t>E107</t>
  </si>
  <si>
    <t>F107</t>
  </si>
  <si>
    <t>G107</t>
  </si>
  <si>
    <t>H107</t>
  </si>
  <si>
    <t>I107</t>
  </si>
  <si>
    <t>J107</t>
  </si>
  <si>
    <t>Z107</t>
  </si>
  <si>
    <t>K107</t>
  </si>
  <si>
    <t>L107</t>
  </si>
  <si>
    <t>M107</t>
  </si>
  <si>
    <t>N107</t>
  </si>
  <si>
    <t>O107</t>
  </si>
  <si>
    <t>P107</t>
  </si>
  <si>
    <t>Q107</t>
  </si>
  <si>
    <t>R107</t>
  </si>
  <si>
    <t>S107</t>
  </si>
  <si>
    <t>T107</t>
  </si>
  <si>
    <t>A108</t>
  </si>
  <si>
    <t>B108</t>
  </si>
  <si>
    <t>C108</t>
  </si>
  <si>
    <t>D108</t>
  </si>
  <si>
    <t>E108</t>
  </si>
  <si>
    <t>F108</t>
  </si>
  <si>
    <t>G108</t>
  </si>
  <si>
    <t>H108</t>
  </si>
  <si>
    <t>I108</t>
  </si>
  <si>
    <t>J108</t>
  </si>
  <si>
    <t>Z108</t>
  </si>
  <si>
    <t>K108</t>
  </si>
  <si>
    <t>L108</t>
  </si>
  <si>
    <t>M108</t>
  </si>
  <si>
    <t>N108</t>
  </si>
  <si>
    <t>O108</t>
  </si>
  <si>
    <t>P108</t>
  </si>
  <si>
    <t>Q108</t>
  </si>
  <si>
    <t>R108</t>
  </si>
  <si>
    <t>S108</t>
  </si>
  <si>
    <t>T108</t>
  </si>
  <si>
    <t>A109</t>
  </si>
  <si>
    <t>B109</t>
  </si>
  <si>
    <t>C109</t>
  </si>
  <si>
    <t>D109</t>
  </si>
  <si>
    <t>E109</t>
  </si>
  <si>
    <t>F109</t>
  </si>
  <si>
    <t>G109</t>
  </si>
  <si>
    <t>H109</t>
  </si>
  <si>
    <t>I109</t>
  </si>
  <si>
    <t>J109</t>
  </si>
  <si>
    <t>Z109</t>
  </si>
  <si>
    <t>K109</t>
  </si>
  <si>
    <t>L109</t>
  </si>
  <si>
    <t>M109</t>
  </si>
  <si>
    <t>N109</t>
  </si>
  <si>
    <t>O109</t>
  </si>
  <si>
    <t>P109</t>
  </si>
  <si>
    <t>Q109</t>
  </si>
  <si>
    <t>R109</t>
  </si>
  <si>
    <t>S109</t>
  </si>
  <si>
    <t>T109</t>
  </si>
  <si>
    <t>A110</t>
  </si>
  <si>
    <t>B110</t>
  </si>
  <si>
    <t>C110</t>
  </si>
  <si>
    <t>D110</t>
  </si>
  <si>
    <t>E110</t>
  </si>
  <si>
    <t>F110</t>
  </si>
  <si>
    <t>G110</t>
  </si>
  <si>
    <t>H110</t>
  </si>
  <si>
    <t>I110</t>
  </si>
  <si>
    <t>J110</t>
  </si>
  <si>
    <t>Z110</t>
  </si>
  <si>
    <t>K110</t>
  </si>
  <si>
    <t>L110</t>
  </si>
  <si>
    <t>M110</t>
  </si>
  <si>
    <t>N110</t>
  </si>
  <si>
    <t>O110</t>
  </si>
  <si>
    <t>P110</t>
  </si>
  <si>
    <t>Q110</t>
  </si>
  <si>
    <t>R110</t>
  </si>
  <si>
    <t>S110</t>
  </si>
  <si>
    <t>T110</t>
  </si>
  <si>
    <t>A111</t>
  </si>
  <si>
    <t>B111</t>
  </si>
  <si>
    <t>C111</t>
  </si>
  <si>
    <t>D111</t>
  </si>
  <si>
    <t>E111</t>
  </si>
  <si>
    <t>F111</t>
  </si>
  <si>
    <t>G111</t>
  </si>
  <si>
    <t>H111</t>
  </si>
  <si>
    <t>I111</t>
  </si>
  <si>
    <t>J111</t>
  </si>
  <si>
    <t>Z111</t>
  </si>
  <si>
    <t>K111</t>
  </si>
  <si>
    <t>L111</t>
  </si>
  <si>
    <t>M111</t>
  </si>
  <si>
    <t>N111</t>
  </si>
  <si>
    <t>O111</t>
  </si>
  <si>
    <t>P111</t>
  </si>
  <si>
    <t>Q111</t>
  </si>
  <si>
    <t>R111</t>
  </si>
  <si>
    <t>S111</t>
  </si>
  <si>
    <t>T111</t>
  </si>
  <si>
    <t>A112</t>
  </si>
  <si>
    <t>B112</t>
  </si>
  <si>
    <t>C112</t>
  </si>
  <si>
    <t>D112</t>
  </si>
  <si>
    <t>E112</t>
  </si>
  <si>
    <t>F112</t>
  </si>
  <si>
    <t>G112</t>
  </si>
  <si>
    <t>H112</t>
  </si>
  <si>
    <t>I112</t>
  </si>
  <si>
    <t>J112</t>
  </si>
  <si>
    <t>Z112</t>
  </si>
  <si>
    <t>K112</t>
  </si>
  <si>
    <t>L112</t>
  </si>
  <si>
    <t>M112</t>
  </si>
  <si>
    <t>N112</t>
  </si>
  <si>
    <t>O112</t>
  </si>
  <si>
    <t>P112</t>
  </si>
  <si>
    <t>Q112</t>
  </si>
  <si>
    <t>R112</t>
  </si>
  <si>
    <t>S112</t>
  </si>
  <si>
    <t>T112</t>
  </si>
  <si>
    <t>A113</t>
  </si>
  <si>
    <t>B113</t>
  </si>
  <si>
    <t>C113</t>
  </si>
  <si>
    <t>D113</t>
  </si>
  <si>
    <t>E113</t>
  </si>
  <si>
    <t>F113</t>
  </si>
  <si>
    <t>G113</t>
  </si>
  <si>
    <t>H113</t>
  </si>
  <si>
    <t>I113</t>
  </si>
  <si>
    <t>J113</t>
  </si>
  <si>
    <t>Z113</t>
  </si>
  <si>
    <t>K113</t>
  </si>
  <si>
    <t>L113</t>
  </si>
  <si>
    <t>M113</t>
  </si>
  <si>
    <t>N113</t>
  </si>
  <si>
    <t>O113</t>
  </si>
  <si>
    <t>P113</t>
  </si>
  <si>
    <t>Q113</t>
  </si>
  <si>
    <t>R113</t>
  </si>
  <si>
    <t>S113</t>
  </si>
  <si>
    <t>T113</t>
  </si>
  <si>
    <t>A114</t>
  </si>
  <si>
    <t>B114</t>
  </si>
  <si>
    <t>C114</t>
  </si>
  <si>
    <t>D114</t>
  </si>
  <si>
    <t>E114</t>
  </si>
  <si>
    <t>F114</t>
  </si>
  <si>
    <t>G114</t>
  </si>
  <si>
    <t>H114</t>
  </si>
  <si>
    <t>I114</t>
  </si>
  <si>
    <t>J114</t>
  </si>
  <si>
    <t>Z114</t>
  </si>
  <si>
    <t>K114</t>
  </si>
  <si>
    <t>L114</t>
  </si>
  <si>
    <t>M114</t>
  </si>
  <si>
    <t>N114</t>
  </si>
  <si>
    <t>O114</t>
  </si>
  <si>
    <t>P114</t>
  </si>
  <si>
    <t>Q114</t>
  </si>
  <si>
    <t>R114</t>
  </si>
  <si>
    <t>S114</t>
  </si>
  <si>
    <t>T114</t>
  </si>
  <si>
    <t>A115</t>
  </si>
  <si>
    <t>B115</t>
  </si>
  <si>
    <t>C115</t>
  </si>
  <si>
    <t>D115</t>
  </si>
  <si>
    <t>E115</t>
  </si>
  <si>
    <t>F115</t>
  </si>
  <si>
    <t>G115</t>
  </si>
  <si>
    <t>H115</t>
  </si>
  <si>
    <t>I115</t>
  </si>
  <si>
    <t>J115</t>
  </si>
  <si>
    <t>Z115</t>
  </si>
  <si>
    <t>K115</t>
  </si>
  <si>
    <t>L115</t>
  </si>
  <si>
    <t>M115</t>
  </si>
  <si>
    <t>N115</t>
  </si>
  <si>
    <t>O115</t>
  </si>
  <si>
    <t>P115</t>
  </si>
  <si>
    <t>Q115</t>
  </si>
  <si>
    <t>R115</t>
  </si>
  <si>
    <t>S115</t>
  </si>
  <si>
    <t>T115</t>
  </si>
  <si>
    <t>CORRECTO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</si>
</sst>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1" formatCode="_-* #,##0_-;\-* #,##0_-;_-* &quot;-&quot;_-;_-@_-"/>
    <numFmt numFmtId="43" formatCode="_-* #,##0.00_-;\-* #,##0.00_-;_-* &quot;-&quot;??_-;_-@_-"/>
    <numFmt numFmtId="164" formatCode="_(* #,##0.00_);_(* \(#,##0.00\);_(* &quot;-&quot;??_);_(@_)"/>
    <numFmt numFmtId="165" formatCode="_ * #,##0.00_ ;_ * \-#,##0.00_ ;_ * &quot;-&quot;??_ ;_ @_ "/>
    <numFmt numFmtId="166" formatCode="&quot;NN&quot;\ 0"/>
    <numFmt numFmtId="167" formatCode="#,##0.0"/>
    <numFmt numFmtId="168" formatCode="&quot;No. &quot;#,##0"/>
    <numFmt numFmtId="169" formatCode="mmmm\ d\,\ yyyy"/>
    <numFmt numFmtId="170" formatCode="&quot;MODULO &quot;#,##0"/>
    <numFmt numFmtId="171" formatCode="dd\-mmm\-yyyy"/>
    <numFmt numFmtId="172" formatCode="dd\-mm\-yy;@"/>
    <numFmt numFmtId="173" formatCode="0.000"/>
    <numFmt numFmtId="174" formatCode="0.0000"/>
    <numFmt numFmtId="175" formatCode="#,##0.000"/>
    <numFmt numFmtId="176" formatCode="_ [$€-2]\ * #,##0.00_ ;_ [$€-2]\ * \-#,##0.00_ ;_ [$€-2]\ * &quot;-&quot;??_ "/>
    <numFmt numFmtId="177" formatCode="&quot;VTE = &quot;#,##0.00"/>
    <numFmt numFmtId="178" formatCode="&quot;PFMT = &quot;#,##0.00"/>
    <numFmt numFmtId="179" formatCode="0.00000000"/>
    <numFmt numFmtId="180" formatCode="0.000000000"/>
    <numFmt numFmtId="181" formatCode="&quot;RESUMEN HABILIDAD EVALUACIÓN MODULO  &quot;#"/>
    <numFmt numFmtId="182" formatCode="_([$$-240A]\ * #,##0.00_);_([$$-240A]\ * \(#,##0.00\);_([$$-240A]\ * &quot;-&quot;??_);_(@_)"/>
    <numFmt numFmtId="183" formatCode="#,##0.0000000"/>
    <numFmt numFmtId="184" formatCode="0.0000000"/>
    <numFmt numFmtId="185" formatCode="_-* #,##0.00\ _P_t_s_-;\-* #,##0.00\ _P_t_s_-;_-* &quot;-&quot;??\ _P_t_s_-;_-@_-"/>
    <numFmt numFmtId="186" formatCode="&quot;No. &quot;0"/>
    <numFmt numFmtId="187" formatCode="&quot;MODULO No. &quot;0&quot;→→&quot;"/>
    <numFmt numFmtId="188" formatCode="_-* #,##0\ _P_t_s_-;\-* #,##0\ _P_t_s_-;_-* &quot;-&quot;??\ _P_t_s_-;_-@_-"/>
    <numFmt numFmtId="189" formatCode="_(* #,##0_);_(* \(#,##0\);_(* &quot;-&quot;??_);_(@_)"/>
    <numFmt numFmtId="190" formatCode="_-* #,##0.00\ &quot;Pts&quot;_-;\-* #,##0.00\ &quot;Pts&quot;_-;_-* &quot;-&quot;??\ &quot;Pts&quot;_-;_-@_-"/>
    <numFmt numFmtId="191" formatCode="0.000000000000000E+00"/>
    <numFmt numFmtId="192" formatCode="_([$$-240A]\ * #,##0.0000000_);_([$$-240A]\ * \(#,##0.0000000\);_([$$-240A]\ * &quot;-&quot;??_);_(@_)"/>
    <numFmt numFmtId="193" formatCode="0.000E+00"/>
    <numFmt numFmtId="194" formatCode="0&quot; Puntos&quot;"/>
    <numFmt numFmtId="195" formatCode="_ &quot;$&quot;\ * #,##0.00_ ;_ &quot;$&quot;\ * \-#,##0.00_ ;_ &quot;$&quot;\ * &quot;-&quot;??_ ;_ @_ "/>
    <numFmt numFmtId="196" formatCode="_-[$$-240A]\ * #,##0.0000000_-;\-[$$-240A]\ * #,##0.0000000_-;_-[$$-240A]\ * &quot;-&quot;???????_-;_-@_-"/>
    <numFmt numFmtId="197" formatCode="dddd\-dd\-mmmm\-yyyy"/>
    <numFmt numFmtId="198" formatCode="dddd\-dd\-mmmm"/>
    <numFmt numFmtId="199" formatCode="0&quot; LOTES&quot;"/>
    <numFmt numFmtId="200" formatCode="0.00&quot; Puntos&quot;"/>
    <numFmt numFmtId="201" formatCode="0.0%"/>
  </numFmts>
  <fonts count="139">
    <font>
      <sz val="11"/>
      <color theme="1"/>
      <name val="Calibri"/>
      <family val="2"/>
      <scheme val="minor"/>
    </font>
    <font>
      <sz val="11"/>
      <color indexed="8"/>
      <name val="Calibri"/>
      <family val="2"/>
    </font>
    <font>
      <sz val="10"/>
      <name val="Arial"/>
      <family val="2"/>
    </font>
    <font>
      <b/>
      <sz val="14"/>
      <name val="Arial"/>
      <family val="2"/>
    </font>
    <font>
      <sz val="8"/>
      <name val="Arial"/>
      <family val="2"/>
    </font>
    <font>
      <b/>
      <sz val="10"/>
      <name val="Arial"/>
      <family val="2"/>
    </font>
    <font>
      <sz val="10"/>
      <color indexed="10"/>
      <name val="Arial"/>
      <family val="2"/>
    </font>
    <font>
      <b/>
      <sz val="16"/>
      <name val="Arial"/>
      <family val="2"/>
    </font>
    <font>
      <b/>
      <sz val="12"/>
      <name val="Arial"/>
      <family val="2"/>
    </font>
    <font>
      <b/>
      <sz val="8"/>
      <name val="Arial"/>
      <family val="2"/>
    </font>
    <font>
      <b/>
      <sz val="8"/>
      <name val="Sans Serif 10cpi"/>
      <family val="3"/>
    </font>
    <font>
      <sz val="8"/>
      <color indexed="8"/>
      <name val="Arial"/>
      <family val="2"/>
    </font>
    <font>
      <sz val="12"/>
      <color indexed="8"/>
      <name val="Calibri"/>
      <family val="2"/>
    </font>
    <font>
      <sz val="8"/>
      <color indexed="20"/>
      <name val="Arial"/>
      <family val="2"/>
    </font>
    <font>
      <sz val="8"/>
      <color indexed="10"/>
      <name val="Arial"/>
      <family val="2"/>
    </font>
    <font>
      <sz val="11"/>
      <color indexed="8"/>
      <name val="Calibri"/>
      <family val="2"/>
    </font>
    <font>
      <b/>
      <sz val="11"/>
      <color indexed="8"/>
      <name val="Calibri"/>
      <family val="2"/>
    </font>
    <font>
      <b/>
      <sz val="10"/>
      <color indexed="8"/>
      <name val="Arial"/>
      <family val="2"/>
    </font>
    <font>
      <u/>
      <sz val="11"/>
      <color indexed="8"/>
      <name val="Calibri"/>
      <family val="2"/>
    </font>
    <font>
      <sz val="8"/>
      <name val="Calibri"/>
      <family val="2"/>
    </font>
    <font>
      <sz val="4"/>
      <name val="Arial Narrow"/>
      <family val="2"/>
    </font>
    <font>
      <b/>
      <sz val="10"/>
      <name val="Arial Narrow"/>
      <family val="2"/>
    </font>
    <font>
      <b/>
      <sz val="14"/>
      <name val="Arial Narrow"/>
      <family val="2"/>
    </font>
    <font>
      <sz val="10"/>
      <name val="Arial Narrow"/>
      <family val="2"/>
    </font>
    <font>
      <b/>
      <sz val="12"/>
      <name val="Arial Narrow"/>
      <family val="2"/>
    </font>
    <font>
      <b/>
      <sz val="9"/>
      <name val="Arial Narrow"/>
      <family val="2"/>
    </font>
    <font>
      <sz val="8"/>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8"/>
      <name val="Arial Narrow"/>
      <family val="2"/>
    </font>
    <font>
      <sz val="5"/>
      <name val="Arial"/>
      <family val="2"/>
    </font>
    <font>
      <b/>
      <sz val="9"/>
      <name val="Arial"/>
      <family val="2"/>
    </font>
    <font>
      <b/>
      <sz val="18"/>
      <name val="Arial"/>
      <family val="2"/>
    </font>
    <font>
      <sz val="9"/>
      <name val="Arial Narrow"/>
      <family val="2"/>
    </font>
    <font>
      <sz val="6"/>
      <color indexed="10"/>
      <name val="Arial Narrow"/>
      <family val="2"/>
    </font>
    <font>
      <sz val="10"/>
      <color indexed="10"/>
      <name val="Arial Narrow"/>
      <family val="2"/>
    </font>
    <font>
      <sz val="8"/>
      <color indexed="18"/>
      <name val="Arial Narrow"/>
      <family val="2"/>
    </font>
    <font>
      <sz val="14"/>
      <name val="Arial Narrow"/>
      <family val="2"/>
    </font>
    <font>
      <b/>
      <sz val="14"/>
      <color indexed="56"/>
      <name val="Arial Narrow"/>
      <family val="2"/>
    </font>
    <font>
      <sz val="12"/>
      <name val="Arial"/>
      <family val="2"/>
    </font>
    <font>
      <sz val="4"/>
      <color indexed="10"/>
      <name val="Arial"/>
      <family val="2"/>
    </font>
    <font>
      <sz val="4"/>
      <name val="Arial"/>
      <family val="2"/>
    </font>
    <font>
      <b/>
      <i/>
      <sz val="10"/>
      <name val="Arial"/>
      <family val="2"/>
    </font>
    <font>
      <sz val="9"/>
      <color indexed="81"/>
      <name val="Tahoma"/>
      <family val="2"/>
    </font>
    <font>
      <b/>
      <sz val="9"/>
      <color indexed="81"/>
      <name val="Tahoma"/>
      <family val="2"/>
    </font>
    <font>
      <b/>
      <sz val="11"/>
      <name val="Arial"/>
      <family val="2"/>
    </font>
    <font>
      <sz val="11"/>
      <color theme="1"/>
      <name val="Calibri"/>
      <family val="2"/>
      <scheme val="minor"/>
    </font>
    <font>
      <sz val="12"/>
      <color theme="1"/>
      <name val="Calibri"/>
      <family val="2"/>
    </font>
    <font>
      <sz val="11"/>
      <color rgb="FFFF0000"/>
      <name val="Calibri"/>
      <family val="2"/>
      <scheme val="minor"/>
    </font>
    <font>
      <b/>
      <sz val="11"/>
      <color theme="1"/>
      <name val="Calibri"/>
      <family val="2"/>
      <scheme val="minor"/>
    </font>
    <font>
      <sz val="12"/>
      <color theme="1"/>
      <name val="Arial Narrow"/>
      <family val="2"/>
    </font>
    <font>
      <sz val="4"/>
      <color theme="1"/>
      <name val="Arial Narrow"/>
      <family val="2"/>
    </font>
    <font>
      <b/>
      <sz val="12"/>
      <color theme="1"/>
      <name val="Arial Narrow"/>
      <family val="2"/>
    </font>
    <font>
      <sz val="14"/>
      <color theme="1"/>
      <name val="Arial Narrow"/>
      <family val="2"/>
    </font>
    <font>
      <sz val="10"/>
      <color theme="1"/>
      <name val="Arial"/>
      <family val="2"/>
    </font>
    <font>
      <sz val="4"/>
      <color theme="1"/>
      <name val="Arial"/>
      <family val="2"/>
    </font>
    <font>
      <b/>
      <i/>
      <sz val="11"/>
      <color theme="1"/>
      <name val="Calibri"/>
      <family val="2"/>
      <scheme val="minor"/>
    </font>
    <font>
      <b/>
      <sz val="11"/>
      <name val="Calibri"/>
      <family val="2"/>
      <scheme val="minor"/>
    </font>
    <font>
      <sz val="10"/>
      <color theme="1"/>
      <name val="Calibri"/>
      <family val="2"/>
      <scheme val="minor"/>
    </font>
    <font>
      <b/>
      <sz val="10"/>
      <name val="Calibri"/>
      <family val="2"/>
      <scheme val="minor"/>
    </font>
    <font>
      <b/>
      <sz val="10"/>
      <color theme="1"/>
      <name val="Calibri"/>
      <family val="2"/>
      <scheme val="minor"/>
    </font>
    <font>
      <b/>
      <sz val="10"/>
      <color indexed="8"/>
      <name val="Calibri"/>
      <family val="2"/>
      <scheme val="minor"/>
    </font>
    <font>
      <sz val="10"/>
      <color theme="0"/>
      <name val="Calibri"/>
      <family val="2"/>
      <scheme val="minor"/>
    </font>
    <font>
      <sz val="8"/>
      <color theme="1"/>
      <name val="Arial Narrow"/>
      <family val="2"/>
    </font>
    <font>
      <b/>
      <sz val="8"/>
      <color theme="1"/>
      <name val="Arial Narrow"/>
      <family val="2"/>
    </font>
    <font>
      <sz val="8"/>
      <color theme="1"/>
      <name val="Arial"/>
      <family val="2"/>
    </font>
    <font>
      <sz val="8"/>
      <color rgb="FF800080"/>
      <name val="Arial"/>
      <family val="2"/>
    </font>
    <font>
      <b/>
      <sz val="14"/>
      <color theme="1"/>
      <name val="Arial Narrow"/>
      <family val="2"/>
    </font>
    <font>
      <b/>
      <sz val="12"/>
      <color theme="1"/>
      <name val="Arial"/>
      <family val="2"/>
    </font>
    <font>
      <b/>
      <sz val="10"/>
      <color theme="1"/>
      <name val="Arial"/>
      <family val="2"/>
    </font>
    <font>
      <b/>
      <sz val="11"/>
      <color indexed="8"/>
      <name val="Calibri"/>
      <family val="2"/>
      <scheme val="minor"/>
    </font>
    <font>
      <b/>
      <sz val="8"/>
      <color rgb="FFFF0000"/>
      <name val="Arial"/>
      <family val="2"/>
    </font>
    <font>
      <sz val="10"/>
      <color theme="0"/>
      <name val="Arial"/>
      <family val="2"/>
    </font>
    <font>
      <sz val="11"/>
      <color rgb="FF000000"/>
      <name val="Calibri"/>
      <family val="2"/>
    </font>
    <font>
      <b/>
      <sz val="10"/>
      <color rgb="FFFF0000"/>
      <name val="Arial"/>
      <family val="2"/>
    </font>
    <font>
      <b/>
      <vertAlign val="subscript"/>
      <sz val="10"/>
      <name val="Arial"/>
      <family val="2"/>
    </font>
    <font>
      <sz val="11"/>
      <color theme="0"/>
      <name val="Calibri"/>
      <family val="2"/>
      <scheme val="minor"/>
    </font>
    <font>
      <sz val="8"/>
      <color theme="0"/>
      <name val="Arial"/>
      <family val="2"/>
    </font>
    <font>
      <sz val="10"/>
      <color rgb="FF0000FF"/>
      <name val="Arial"/>
      <family val="2"/>
    </font>
    <font>
      <b/>
      <sz val="8"/>
      <color rgb="FF000000"/>
      <name val="Arial Narrow"/>
      <family val="2"/>
    </font>
    <font>
      <b/>
      <sz val="10"/>
      <color rgb="FF000000"/>
      <name val="Calibri"/>
      <family val="2"/>
    </font>
    <font>
      <sz val="12"/>
      <name val="Calibri"/>
      <family val="2"/>
    </font>
    <font>
      <b/>
      <sz val="7"/>
      <name val="Calibri"/>
      <family val="2"/>
    </font>
    <font>
      <sz val="10"/>
      <color rgb="FFFF0000"/>
      <name val="Arial"/>
      <family val="2"/>
    </font>
    <font>
      <b/>
      <sz val="24"/>
      <name val="Arial"/>
      <family val="2"/>
    </font>
    <font>
      <b/>
      <sz val="7"/>
      <name val="Arial"/>
      <family val="2"/>
    </font>
    <font>
      <b/>
      <sz val="11"/>
      <color theme="2"/>
      <name val="Arial"/>
      <family val="2"/>
    </font>
    <font>
      <b/>
      <u val="double"/>
      <sz val="14"/>
      <name val="Arial Narrow"/>
      <family val="2"/>
    </font>
    <font>
      <b/>
      <sz val="16"/>
      <name val="Calibri"/>
      <family val="2"/>
      <scheme val="minor"/>
    </font>
    <font>
      <b/>
      <sz val="16"/>
      <color indexed="8"/>
      <name val="Calibri"/>
      <family val="2"/>
      <scheme val="minor"/>
    </font>
    <font>
      <b/>
      <sz val="7"/>
      <color theme="1"/>
      <name val="Arial Narrow"/>
      <family val="2"/>
    </font>
    <font>
      <b/>
      <sz val="12"/>
      <color rgb="FFFF0000"/>
      <name val="Arial"/>
      <family val="2"/>
    </font>
    <font>
      <sz val="10"/>
      <color theme="0"/>
      <name val="Arial Narrow"/>
      <family val="2"/>
    </font>
    <font>
      <sz val="12"/>
      <color theme="0"/>
      <name val="Arial Narrow"/>
      <family val="2"/>
    </font>
    <font>
      <b/>
      <sz val="11"/>
      <color rgb="FF000000"/>
      <name val="Calibri"/>
      <family val="2"/>
    </font>
    <font>
      <b/>
      <sz val="8"/>
      <color theme="0"/>
      <name val="Arial"/>
      <family val="2"/>
    </font>
    <font>
      <b/>
      <sz val="36"/>
      <color theme="0" tint="-0.249977111117893"/>
      <name val="Swis721 BdCnOul BT"/>
      <family val="5"/>
    </font>
    <font>
      <b/>
      <sz val="9"/>
      <color indexed="39"/>
      <name val="Tahoma"/>
      <family val="2"/>
    </font>
    <font>
      <b/>
      <u val="double"/>
      <sz val="9"/>
      <color indexed="39"/>
      <name val="Tahoma"/>
      <family val="2"/>
    </font>
    <font>
      <b/>
      <sz val="8"/>
      <color indexed="37"/>
      <name val="Tahoma"/>
      <family val="2"/>
    </font>
    <font>
      <sz val="11"/>
      <color theme="1"/>
      <name val="Calibri"/>
      <family val="2"/>
    </font>
    <font>
      <sz val="8"/>
      <name val="Calibri"/>
      <family val="2"/>
      <scheme val="minor"/>
    </font>
    <font>
      <b/>
      <sz val="9"/>
      <color indexed="20"/>
      <name val="Tahoma"/>
      <family val="2"/>
    </font>
    <font>
      <b/>
      <sz val="8"/>
      <color indexed="20"/>
      <name val="Tahoma"/>
      <family val="2"/>
    </font>
    <font>
      <b/>
      <sz val="12"/>
      <color indexed="81"/>
      <name val="Tahoma"/>
      <family val="2"/>
    </font>
    <font>
      <sz val="12"/>
      <color indexed="81"/>
      <name val="Tahoma"/>
      <family val="2"/>
    </font>
    <font>
      <b/>
      <sz val="8"/>
      <color rgb="FFD28660"/>
      <name val="Arial Narrow"/>
      <family val="2"/>
    </font>
    <font>
      <sz val="8"/>
      <color theme="0"/>
      <name val="Arial Narrow"/>
      <family val="2"/>
    </font>
    <font>
      <b/>
      <sz val="8"/>
      <color theme="0"/>
      <name val="Arial Narrow"/>
      <family val="2"/>
    </font>
    <font>
      <b/>
      <sz val="10"/>
      <color theme="0"/>
      <name val="Arial"/>
      <family val="2"/>
    </font>
    <font>
      <b/>
      <sz val="9"/>
      <color theme="0"/>
      <name val="Arial"/>
      <family val="2"/>
    </font>
    <font>
      <b/>
      <sz val="9"/>
      <color theme="0"/>
      <name val="Arial Narrow"/>
      <family val="2"/>
    </font>
    <font>
      <b/>
      <sz val="7"/>
      <color theme="0"/>
      <name val="Arial Narrow"/>
      <family val="2"/>
    </font>
    <font>
      <b/>
      <sz val="7"/>
      <color theme="0"/>
      <name val="Calibri"/>
      <family val="2"/>
    </font>
    <font>
      <b/>
      <sz val="12"/>
      <color theme="0"/>
      <name val="Arial Narrow"/>
      <family val="2"/>
    </font>
    <font>
      <b/>
      <sz val="9"/>
      <color theme="0"/>
      <name val="Calibri"/>
      <family val="2"/>
      <scheme val="minor"/>
    </font>
    <font>
      <b/>
      <sz val="10"/>
      <color theme="1"/>
      <name val="Arial Narrow"/>
      <family val="2"/>
    </font>
    <font>
      <b/>
      <sz val="11"/>
      <color theme="0"/>
      <name val="Arial"/>
      <family val="2"/>
    </font>
    <font>
      <b/>
      <sz val="7"/>
      <color theme="0"/>
      <name val="Arial"/>
      <family val="2"/>
    </font>
    <font>
      <b/>
      <sz val="11"/>
      <color theme="0"/>
      <name val="Calibri"/>
      <family val="2"/>
      <scheme val="minor"/>
    </font>
    <font>
      <b/>
      <sz val="16"/>
      <color theme="0"/>
      <name val="Calibri"/>
      <family val="2"/>
      <scheme val="minor"/>
    </font>
    <font>
      <b/>
      <sz val="16"/>
      <color rgb="FF0000FF"/>
      <name val="Franklin Gothic Demi"/>
      <family val="2"/>
    </font>
    <font>
      <b/>
      <sz val="17"/>
      <color rgb="FF000000"/>
      <name val="Arial"/>
      <family val="2"/>
    </font>
    <font>
      <b/>
      <sz val="20"/>
      <color theme="0"/>
      <name val="Arial"/>
      <family val="2"/>
    </font>
    <font>
      <sz val="9"/>
      <name val="Arial"/>
      <family val="2"/>
    </font>
    <font>
      <sz val="4"/>
      <color theme="0"/>
      <name val="Arial Narrow"/>
      <family val="2"/>
    </font>
    <font>
      <b/>
      <sz val="10"/>
      <color theme="0"/>
      <name val="Arial Narrow"/>
      <family val="2"/>
    </font>
    <font>
      <b/>
      <sz val="16"/>
      <color theme="0"/>
      <name val="Arial"/>
      <family val="2"/>
    </font>
    <font>
      <sz val="10"/>
      <color rgb="FFFF0000"/>
      <name val="Arial Narrow"/>
      <family val="2"/>
    </font>
    <font>
      <b/>
      <u val="double"/>
      <sz val="10"/>
      <name val="Arial"/>
      <family val="2"/>
    </font>
    <font>
      <b/>
      <u val="double"/>
      <sz val="10"/>
      <name val="Arial Narrow"/>
      <family val="2"/>
    </font>
    <font>
      <b/>
      <u val="double"/>
      <sz val="12"/>
      <name val="Arial Narrow"/>
      <family val="2"/>
    </font>
    <font>
      <b/>
      <u val="double"/>
      <sz val="12"/>
      <name val="Arial"/>
      <family val="2"/>
    </font>
    <font>
      <sz val="8"/>
      <color rgb="FF016401"/>
      <name val="Arial Narrow"/>
      <family val="2"/>
    </font>
    <font>
      <sz val="8"/>
      <color rgb="FFFF0000"/>
      <name val="Arial Narrow"/>
      <family val="2"/>
    </font>
    <font>
      <sz val="14"/>
      <color rgb="FFFF0000"/>
      <name val="Arial Narrow"/>
      <family val="2"/>
    </font>
    <font>
      <sz val="8"/>
      <color rgb="FFFF0000"/>
      <name val="Arial"/>
      <family val="2"/>
    </font>
  </fonts>
  <fills count="43">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9"/>
        <bgColor indexed="64"/>
      </patternFill>
    </fill>
    <fill>
      <patternFill patternType="solid">
        <fgColor rgb="FFFFFFCC"/>
      </patternFill>
    </fill>
    <fill>
      <patternFill patternType="solid">
        <fgColor rgb="FFFFCC81"/>
        <bgColor indexed="64"/>
      </patternFill>
    </fill>
    <fill>
      <patternFill patternType="solid">
        <fgColor theme="0"/>
        <bgColor indexed="64"/>
      </patternFill>
    </fill>
    <fill>
      <patternFill patternType="solid">
        <fgColor theme="0" tint="-0.14999847407452621"/>
        <bgColor indexed="64"/>
      </patternFill>
    </fill>
    <fill>
      <patternFill patternType="solid">
        <fgColor rgb="FFC0C0C0"/>
        <bgColor indexed="64"/>
      </patternFill>
    </fill>
    <fill>
      <patternFill patternType="solid">
        <fgColor rgb="FFD9FFB3"/>
        <bgColor indexed="64"/>
      </patternFill>
    </fill>
    <fill>
      <patternFill patternType="solid">
        <fgColor rgb="FFBDFFFF"/>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rgb="FFC8B4C8"/>
        <bgColor indexed="64"/>
      </patternFill>
    </fill>
    <fill>
      <patternFill patternType="solid">
        <fgColor rgb="FF00FFFF"/>
        <bgColor indexed="64"/>
      </patternFill>
    </fill>
    <fill>
      <patternFill patternType="solid">
        <fgColor rgb="FF93952F"/>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rgb="FF64821E"/>
        <bgColor indexed="64"/>
      </patternFill>
    </fill>
    <fill>
      <patternFill patternType="solid">
        <fgColor rgb="FF93952F"/>
        <bgColor rgb="FF000000"/>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C8F028"/>
        <bgColor indexed="64"/>
      </patternFill>
    </fill>
    <fill>
      <patternFill patternType="solid">
        <fgColor rgb="FFFFCC81"/>
        <bgColor rgb="FF000000"/>
      </patternFill>
    </fill>
    <fill>
      <patternFill patternType="solid">
        <fgColor rgb="FFBDFFFF"/>
        <bgColor rgb="FF000000"/>
      </patternFill>
    </fill>
    <fill>
      <patternFill patternType="solid">
        <fgColor rgb="FFD5FFFF"/>
        <bgColor indexed="64"/>
      </patternFill>
    </fill>
    <fill>
      <patternFill patternType="solid">
        <fgColor rgb="FFF0DCC8"/>
        <bgColor indexed="64"/>
      </patternFill>
    </fill>
    <fill>
      <patternFill patternType="solid">
        <fgColor rgb="FFF0DCC8"/>
        <bgColor rgb="FF000000"/>
      </patternFill>
    </fill>
    <fill>
      <patternFill patternType="solid">
        <fgColor rgb="FFC8E61E"/>
        <bgColor rgb="FF000000"/>
      </patternFill>
    </fill>
    <fill>
      <patternFill patternType="solid">
        <fgColor theme="6" tint="0.59999389629810485"/>
        <bgColor rgb="FF000000"/>
      </patternFill>
    </fill>
    <fill>
      <patternFill patternType="solid">
        <fgColor theme="8" tint="0.59999389629810485"/>
        <bgColor indexed="64"/>
      </patternFill>
    </fill>
    <fill>
      <patternFill patternType="lightGrid">
        <fgColor rgb="FFD28660"/>
        <bgColor rgb="FFF0DCC8"/>
      </patternFill>
    </fill>
    <fill>
      <patternFill patternType="solid">
        <fgColor rgb="FFE1EBFA"/>
        <bgColor indexed="64"/>
      </patternFill>
    </fill>
    <fill>
      <patternFill patternType="solid">
        <fgColor rgb="FF50B4C8"/>
        <bgColor indexed="64"/>
      </patternFill>
    </fill>
    <fill>
      <patternFill patternType="solid">
        <fgColor theme="0" tint="-4.9989318521683403E-2"/>
        <bgColor indexed="64"/>
      </patternFill>
    </fill>
    <fill>
      <patternFill patternType="solid">
        <fgColor rgb="FFC8BEBE"/>
        <bgColor indexed="64"/>
      </patternFill>
    </fill>
    <fill>
      <patternFill patternType="solid">
        <fgColor rgb="FF644646"/>
        <bgColor indexed="64"/>
      </patternFill>
    </fill>
    <fill>
      <patternFill patternType="solid">
        <fgColor rgb="FF644646"/>
        <bgColor rgb="FF000000"/>
      </patternFill>
    </fill>
    <fill>
      <patternFill patternType="solid">
        <fgColor rgb="FFC8BEBE"/>
        <bgColor rgb="FF000000"/>
      </patternFill>
    </fill>
  </fills>
  <borders count="177">
    <border>
      <left/>
      <right/>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double">
        <color indexed="64"/>
      </bottom>
      <diagonal/>
    </border>
    <border>
      <left/>
      <right/>
      <top style="thin">
        <color indexed="64"/>
      </top>
      <bottom style="medium">
        <color indexed="64"/>
      </bottom>
      <diagonal/>
    </border>
    <border>
      <left/>
      <right/>
      <top style="double">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double">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bottom style="thin">
        <color indexed="64"/>
      </bottom>
      <diagonal/>
    </border>
    <border>
      <left style="hair">
        <color indexed="64"/>
      </left>
      <right style="hair">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diagonal/>
    </border>
    <border>
      <left/>
      <right/>
      <top/>
      <bottom style="medium">
        <color indexed="64"/>
      </bottom>
      <diagonal/>
    </border>
    <border>
      <left style="hair">
        <color indexed="64"/>
      </left>
      <right style="hair">
        <color indexed="64"/>
      </right>
      <top/>
      <bottom style="thin">
        <color indexed="64"/>
      </bottom>
      <diagonal/>
    </border>
    <border>
      <left style="thin">
        <color indexed="64"/>
      </left>
      <right style="double">
        <color indexed="64"/>
      </right>
      <top style="double">
        <color indexed="64"/>
      </top>
      <bottom style="double">
        <color indexed="64"/>
      </bottom>
      <diagonal/>
    </border>
    <border>
      <left/>
      <right/>
      <top style="medium">
        <color indexed="64"/>
      </top>
      <bottom/>
      <diagonal/>
    </border>
    <border>
      <left/>
      <right style="thin">
        <color indexed="64"/>
      </right>
      <top style="thin">
        <color indexed="64"/>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right/>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style="double">
        <color indexed="64"/>
      </left>
      <right/>
      <top/>
      <bottom style="double">
        <color indexed="64"/>
      </bottom>
      <diagonal/>
    </border>
    <border>
      <left style="thin">
        <color indexed="64"/>
      </left>
      <right/>
      <top style="thin">
        <color indexed="64"/>
      </top>
      <bottom style="thin">
        <color indexed="64"/>
      </bottom>
      <diagonal/>
    </border>
    <border>
      <left/>
      <right style="double">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double">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style="double">
        <color indexed="64"/>
      </left>
      <right/>
      <top/>
      <bottom/>
      <diagonal/>
    </border>
    <border>
      <left/>
      <right style="double">
        <color indexed="64"/>
      </right>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hair">
        <color indexed="64"/>
      </left>
      <right/>
      <top style="thin">
        <color indexed="64"/>
      </top>
      <bottom style="thin">
        <color indexed="64"/>
      </bottom>
      <diagonal/>
    </border>
    <border>
      <left/>
      <right style="medium">
        <color indexed="64"/>
      </right>
      <top style="medium">
        <color indexed="64"/>
      </top>
      <bottom/>
      <diagonal/>
    </border>
    <border>
      <left style="thin">
        <color indexed="64"/>
      </left>
      <right style="medium">
        <color indexed="64"/>
      </right>
      <top/>
      <bottom/>
      <diagonal/>
    </border>
    <border>
      <left/>
      <right/>
      <top style="double">
        <color indexed="64"/>
      </top>
      <bottom style="thin">
        <color indexed="64"/>
      </bottom>
      <diagonal/>
    </border>
    <border>
      <left style="double">
        <color indexed="64"/>
      </left>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medium">
        <color indexed="64"/>
      </bottom>
      <diagonal/>
    </border>
    <border>
      <left style="thin">
        <color indexed="64"/>
      </left>
      <right/>
      <top style="double">
        <color indexed="64"/>
      </top>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double">
        <color indexed="64"/>
      </left>
      <right style="double">
        <color indexed="64"/>
      </right>
      <top style="dotted">
        <color indexed="64"/>
      </top>
      <bottom style="dotted">
        <color indexed="64"/>
      </bottom>
      <diagonal/>
    </border>
    <border>
      <left style="double">
        <color indexed="64"/>
      </left>
      <right style="double">
        <color indexed="64"/>
      </right>
      <top/>
      <bottom style="dotted">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right style="medium">
        <color indexed="64"/>
      </right>
      <top style="thin">
        <color indexed="64"/>
      </top>
      <bottom/>
      <diagonal/>
    </border>
    <border>
      <left/>
      <right style="thin">
        <color indexed="64"/>
      </right>
      <top style="double">
        <color indexed="64"/>
      </top>
      <bottom style="double">
        <color indexed="64"/>
      </bottom>
      <diagonal/>
    </border>
    <border>
      <left/>
      <right/>
      <top style="double">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medium">
        <color indexed="64"/>
      </bottom>
      <diagonal/>
    </border>
    <border>
      <left/>
      <right style="hair">
        <color indexed="64"/>
      </right>
      <top style="thin">
        <color indexed="64"/>
      </top>
      <bottom style="double">
        <color indexed="64"/>
      </bottom>
      <diagonal/>
    </border>
    <border>
      <left style="double">
        <color indexed="64"/>
      </left>
      <right style="hair">
        <color indexed="64"/>
      </right>
      <top style="thin">
        <color indexed="64"/>
      </top>
      <bottom style="double">
        <color indexed="64"/>
      </bottom>
      <diagonal/>
    </border>
    <border>
      <left style="double">
        <color indexed="64"/>
      </left>
      <right style="dotted">
        <color indexed="64"/>
      </right>
      <top style="thin">
        <color indexed="64"/>
      </top>
      <bottom style="double">
        <color indexed="64"/>
      </bottom>
      <diagonal/>
    </border>
    <border>
      <left/>
      <right style="thin">
        <color indexed="64"/>
      </right>
      <top style="double">
        <color indexed="64"/>
      </top>
      <bottom/>
      <diagonal/>
    </border>
    <border>
      <left style="hair">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double">
        <color indexed="64"/>
      </left>
      <right/>
      <top style="thin">
        <color indexed="64"/>
      </top>
      <bottom style="medium">
        <color indexed="64"/>
      </bottom>
      <diagonal/>
    </border>
    <border>
      <left style="double">
        <color indexed="64"/>
      </left>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s>
  <cellStyleXfs count="98">
    <xf numFmtId="0" fontId="0" fillId="0" borderId="0"/>
    <xf numFmtId="176" fontId="1" fillId="0" borderId="0" applyFont="0" applyFill="0" applyBorder="0" applyAlignment="0" applyProtection="0"/>
    <xf numFmtId="164" fontId="1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 fillId="0" borderId="0" applyFont="0" applyFill="0" applyBorder="0" applyAlignment="0" applyProtection="0"/>
    <xf numFmtId="0" fontId="49" fillId="0" borderId="0"/>
    <xf numFmtId="0" fontId="2" fillId="0" borderId="0"/>
    <xf numFmtId="0" fontId="2" fillId="0" borderId="0"/>
    <xf numFmtId="0" fontId="49" fillId="0" borderId="0"/>
    <xf numFmtId="0" fontId="2" fillId="0" borderId="0"/>
    <xf numFmtId="0" fontId="2" fillId="0" borderId="0"/>
    <xf numFmtId="0" fontId="2" fillId="0" borderId="0"/>
    <xf numFmtId="0" fontId="49"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2"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2" fillId="0" borderId="0"/>
    <xf numFmtId="0" fontId="12" fillId="5" borderId="131" applyNumberFormat="0" applyFont="0" applyAlignment="0" applyProtection="0"/>
    <xf numFmtId="9" fontId="15"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1" fontId="48"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90"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195"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cellStyleXfs>
  <cellXfs count="968">
    <xf numFmtId="0" fontId="0" fillId="0" borderId="0" xfId="0"/>
    <xf numFmtId="0" fontId="2" fillId="0" borderId="0" xfId="36"/>
    <xf numFmtId="0" fontId="5" fillId="0" borderId="0" xfId="36" applyFont="1" applyAlignment="1">
      <alignment horizontal="centerContinuous" vertical="center" wrapText="1"/>
    </xf>
    <xf numFmtId="0" fontId="6" fillId="0" borderId="0" xfId="36" applyFont="1"/>
    <xf numFmtId="0" fontId="10" fillId="0" borderId="0" xfId="36" applyFont="1"/>
    <xf numFmtId="0" fontId="13" fillId="0" borderId="0" xfId="37" applyFont="1" applyAlignment="1">
      <alignment horizontal="center"/>
    </xf>
    <xf numFmtId="0" fontId="2" fillId="0" borderId="1" xfId="36" applyBorder="1"/>
    <xf numFmtId="0" fontId="2" fillId="0" borderId="2" xfId="36" applyBorder="1"/>
    <xf numFmtId="0" fontId="17" fillId="2" borderId="3" xfId="42" applyFont="1" applyFill="1" applyBorder="1" applyAlignment="1">
      <alignment horizontal="center" vertical="center"/>
    </xf>
    <xf numFmtId="0" fontId="9" fillId="3" borderId="4" xfId="37" applyFont="1" applyFill="1" applyBorder="1" applyAlignment="1">
      <alignment horizontal="centerContinuous" vertical="center"/>
    </xf>
    <xf numFmtId="0" fontId="9" fillId="3" borderId="5" xfId="37" applyFont="1" applyFill="1" applyBorder="1" applyAlignment="1">
      <alignment horizontal="centerContinuous" vertical="center"/>
    </xf>
    <xf numFmtId="14" fontId="5" fillId="0" borderId="6" xfId="37" applyNumberFormat="1" applyFont="1" applyBorder="1" applyAlignment="1">
      <alignment horizontal="center"/>
    </xf>
    <xf numFmtId="3" fontId="5" fillId="0" borderId="7" xfId="37" applyNumberFormat="1" applyFont="1" applyBorder="1" applyAlignment="1">
      <alignment horizontal="center"/>
    </xf>
    <xf numFmtId="0" fontId="9" fillId="0" borderId="9" xfId="36" applyFont="1" applyBorder="1" applyAlignment="1">
      <alignment vertical="center"/>
    </xf>
    <xf numFmtId="0" fontId="9" fillId="0" borderId="21" xfId="36" applyFont="1" applyBorder="1" applyAlignment="1">
      <alignment vertical="center"/>
    </xf>
    <xf numFmtId="0" fontId="17" fillId="2" borderId="3" xfId="0" applyFont="1" applyFill="1" applyBorder="1" applyAlignment="1">
      <alignment horizontal="center" vertical="center"/>
    </xf>
    <xf numFmtId="0" fontId="16" fillId="0" borderId="0" xfId="0" applyFont="1" applyAlignment="1">
      <alignment horizontal="center" vertical="center"/>
    </xf>
    <xf numFmtId="0" fontId="2" fillId="0" borderId="0" xfId="36" applyAlignment="1">
      <alignment wrapText="1"/>
    </xf>
    <xf numFmtId="0" fontId="20" fillId="0" borderId="0" xfId="36" applyFont="1" applyAlignment="1">
      <alignment horizontal="center" vertical="center"/>
    </xf>
    <xf numFmtId="0" fontId="22" fillId="0" borderId="0" xfId="36" applyFont="1" applyAlignment="1">
      <alignment horizontal="centerContinuous" vertical="center" wrapText="1"/>
    </xf>
    <xf numFmtId="0" fontId="23" fillId="0" borderId="0" xfId="36" applyFont="1"/>
    <xf numFmtId="0" fontId="52" fillId="0" borderId="0" xfId="35" applyFont="1"/>
    <xf numFmtId="0" fontId="21" fillId="0" borderId="0" xfId="36" applyFont="1" applyAlignment="1">
      <alignment horizontal="centerContinuous" vertical="center" wrapText="1"/>
    </xf>
    <xf numFmtId="0" fontId="23" fillId="0" borderId="0" xfId="36" applyFont="1" applyAlignment="1">
      <alignment wrapText="1"/>
    </xf>
    <xf numFmtId="0" fontId="23" fillId="0" borderId="0" xfId="36" applyFont="1" applyAlignment="1">
      <alignment horizontal="center" vertical="center"/>
    </xf>
    <xf numFmtId="169" fontId="26" fillId="0" borderId="0" xfId="36" applyNumberFormat="1" applyFont="1" applyAlignment="1">
      <alignment horizontal="center"/>
    </xf>
    <xf numFmtId="168" fontId="27" fillId="0" borderId="0" xfId="36" applyNumberFormat="1" applyFont="1" applyAlignment="1">
      <alignment horizontal="center" vertical="center"/>
    </xf>
    <xf numFmtId="168" fontId="28" fillId="0" borderId="0" xfId="36" applyNumberFormat="1" applyFont="1" applyAlignment="1">
      <alignment horizontal="center" vertical="center"/>
    </xf>
    <xf numFmtId="0" fontId="28" fillId="0" borderId="0" xfId="36" applyFont="1" applyAlignment="1">
      <alignment horizontal="left" vertical="center"/>
    </xf>
    <xf numFmtId="0" fontId="29" fillId="0" borderId="0" xfId="36" applyFont="1" applyAlignment="1">
      <alignment horizontal="center" vertical="center"/>
    </xf>
    <xf numFmtId="168" fontId="30" fillId="0" borderId="0" xfId="36" applyNumberFormat="1" applyFont="1" applyAlignment="1">
      <alignment horizontal="center" vertical="center"/>
    </xf>
    <xf numFmtId="0" fontId="29" fillId="0" borderId="0" xfId="36" applyFont="1" applyAlignment="1">
      <alignment horizontal="centerContinuous" vertical="center"/>
    </xf>
    <xf numFmtId="0" fontId="29" fillId="0" borderId="0" xfId="36" applyFont="1" applyAlignment="1">
      <alignment vertical="center"/>
    </xf>
    <xf numFmtId="0" fontId="29" fillId="0" borderId="0" xfId="36" applyFont="1"/>
    <xf numFmtId="0" fontId="20" fillId="0" borderId="0" xfId="36" applyFont="1" applyAlignment="1">
      <alignment horizontal="center" vertical="center" wrapText="1"/>
    </xf>
    <xf numFmtId="0" fontId="23" fillId="0" borderId="0" xfId="36" applyFont="1" applyAlignment="1">
      <alignment vertical="center" wrapText="1"/>
    </xf>
    <xf numFmtId="0" fontId="26" fillId="0" borderId="30" xfId="36" applyFont="1" applyBorder="1" applyAlignment="1">
      <alignment vertical="center"/>
    </xf>
    <xf numFmtId="0" fontId="26" fillId="0" borderId="31" xfId="36" applyFont="1" applyBorder="1" applyAlignment="1">
      <alignment vertical="center"/>
    </xf>
    <xf numFmtId="0" fontId="23" fillId="0" borderId="31" xfId="36" applyFont="1" applyBorder="1" applyAlignment="1">
      <alignment vertical="center"/>
    </xf>
    <xf numFmtId="0" fontId="23" fillId="0" borderId="32" xfId="36" applyFont="1" applyBorder="1"/>
    <xf numFmtId="0" fontId="53" fillId="0" borderId="0" xfId="35" applyFont="1"/>
    <xf numFmtId="0" fontId="52" fillId="0" borderId="0" xfId="35" applyFont="1" applyAlignment="1">
      <alignment vertical="center"/>
    </xf>
    <xf numFmtId="0" fontId="52" fillId="0" borderId="0" xfId="35" applyFont="1" applyAlignment="1">
      <alignment horizontal="center" vertical="center"/>
    </xf>
    <xf numFmtId="0" fontId="52" fillId="7" borderId="0" xfId="35" applyFont="1" applyFill="1"/>
    <xf numFmtId="0" fontId="32" fillId="0" borderId="0" xfId="36" applyFont="1" applyAlignment="1">
      <alignment horizontal="center" vertical="center"/>
    </xf>
    <xf numFmtId="1" fontId="8" fillId="0" borderId="0" xfId="36" applyNumberFormat="1" applyFont="1" applyAlignment="1">
      <alignment horizontal="centerContinuous" vertical="center" wrapText="1"/>
    </xf>
    <xf numFmtId="0" fontId="2" fillId="0" borderId="0" xfId="36" applyAlignment="1">
      <alignment horizontal="centerContinuous"/>
    </xf>
    <xf numFmtId="0" fontId="2" fillId="0" borderId="0" xfId="36" applyProtection="1">
      <protection hidden="1"/>
    </xf>
    <xf numFmtId="0" fontId="2" fillId="0" borderId="0" xfId="36" applyAlignment="1" applyProtection="1">
      <alignment horizontal="centerContinuous" vertical="center" wrapText="1"/>
      <protection hidden="1"/>
    </xf>
    <xf numFmtId="0" fontId="9" fillId="0" borderId="38" xfId="36" applyFont="1" applyBorder="1" applyAlignment="1" applyProtection="1">
      <alignment horizontal="centerContinuous"/>
      <protection hidden="1"/>
    </xf>
    <xf numFmtId="0" fontId="9" fillId="0" borderId="34" xfId="36" applyFont="1" applyBorder="1" applyAlignment="1" applyProtection="1">
      <alignment horizontal="center" vertical="center"/>
      <protection hidden="1"/>
    </xf>
    <xf numFmtId="1" fontId="33" fillId="0" borderId="39" xfId="36" applyNumberFormat="1" applyFont="1" applyBorder="1" applyAlignment="1" applyProtection="1">
      <alignment horizontal="center" vertical="center"/>
      <protection hidden="1"/>
    </xf>
    <xf numFmtId="0" fontId="33" fillId="0" borderId="28" xfId="36" applyFont="1" applyBorder="1" applyAlignment="1" applyProtection="1">
      <alignment horizontal="center" vertical="center" wrapText="1"/>
      <protection hidden="1"/>
    </xf>
    <xf numFmtId="0" fontId="4" fillId="0" borderId="0" xfId="36" quotePrefix="1" applyFont="1" applyAlignment="1" applyProtection="1">
      <alignment horizontal="left"/>
      <protection hidden="1"/>
    </xf>
    <xf numFmtId="3" fontId="35" fillId="0" borderId="28" xfId="36" applyNumberFormat="1" applyFont="1" applyBorder="1" applyAlignment="1" applyProtection="1">
      <alignment horizontal="center" vertical="center"/>
      <protection hidden="1"/>
    </xf>
    <xf numFmtId="0" fontId="0" fillId="0" borderId="0" xfId="0" applyAlignment="1">
      <alignment horizontal="center" vertical="center"/>
    </xf>
    <xf numFmtId="0" fontId="36" fillId="7" borderId="0" xfId="80" applyFont="1" applyFill="1" applyAlignment="1" applyProtection="1">
      <alignment horizontal="justify" vertical="center"/>
      <protection locked="0"/>
    </xf>
    <xf numFmtId="0" fontId="23" fillId="7" borderId="0" xfId="80" applyFont="1" applyFill="1" applyProtection="1">
      <protection hidden="1"/>
    </xf>
    <xf numFmtId="0" fontId="23" fillId="0" borderId="0" xfId="80" applyFont="1" applyProtection="1">
      <protection hidden="1"/>
    </xf>
    <xf numFmtId="0" fontId="37" fillId="7" borderId="0" xfId="80" applyFont="1" applyFill="1" applyProtection="1">
      <protection hidden="1"/>
    </xf>
    <xf numFmtId="0" fontId="37" fillId="0" borderId="0" xfId="80" applyFont="1" applyProtection="1">
      <protection hidden="1"/>
    </xf>
    <xf numFmtId="0" fontId="22" fillId="7" borderId="0" xfId="80" applyFont="1" applyFill="1" applyAlignment="1" applyProtection="1">
      <alignment horizontal="centerContinuous"/>
      <protection hidden="1"/>
    </xf>
    <xf numFmtId="0" fontId="22" fillId="7" borderId="0" xfId="80" applyFont="1" applyFill="1" applyAlignment="1" applyProtection="1">
      <alignment horizontal="centerContinuous" vertical="center"/>
      <protection hidden="1"/>
    </xf>
    <xf numFmtId="4" fontId="22" fillId="7" borderId="0" xfId="80" applyNumberFormat="1" applyFont="1" applyFill="1" applyAlignment="1" applyProtection="1">
      <alignment horizontal="centerContinuous" vertical="center"/>
      <protection hidden="1"/>
    </xf>
    <xf numFmtId="4" fontId="23" fillId="7" borderId="0" xfId="80" applyNumberFormat="1" applyFont="1" applyFill="1" applyProtection="1">
      <protection hidden="1"/>
    </xf>
    <xf numFmtId="1" fontId="54" fillId="7" borderId="0" xfId="35" applyNumberFormat="1" applyFont="1" applyFill="1"/>
    <xf numFmtId="1" fontId="22" fillId="7" borderId="0" xfId="80" applyNumberFormat="1" applyFont="1" applyFill="1" applyAlignment="1" applyProtection="1">
      <alignment vertical="center" wrapText="1"/>
      <protection hidden="1"/>
    </xf>
    <xf numFmtId="1" fontId="54" fillId="7" borderId="0" xfId="35" applyNumberFormat="1" applyFont="1" applyFill="1" applyAlignment="1">
      <alignment horizontal="centerContinuous"/>
    </xf>
    <xf numFmtId="1" fontId="24" fillId="0" borderId="0" xfId="36" applyNumberFormat="1" applyFont="1" applyAlignment="1">
      <alignment horizontal="centerContinuous" vertical="center" wrapText="1"/>
    </xf>
    <xf numFmtId="1" fontId="24" fillId="7" borderId="0" xfId="36" applyNumberFormat="1" applyFont="1" applyFill="1" applyAlignment="1">
      <alignment horizontal="centerContinuous" vertical="center" wrapText="1"/>
    </xf>
    <xf numFmtId="1" fontId="22" fillId="7" borderId="0" xfId="80" applyNumberFormat="1" applyFont="1" applyFill="1" applyAlignment="1" applyProtection="1">
      <alignment horizontal="centerContinuous" vertical="center" wrapText="1"/>
      <protection hidden="1"/>
    </xf>
    <xf numFmtId="1" fontId="22" fillId="7" borderId="0" xfId="36" applyNumberFormat="1" applyFont="1" applyFill="1" applyAlignment="1">
      <alignment horizontal="centerContinuous" vertical="center" wrapText="1"/>
    </xf>
    <xf numFmtId="0" fontId="39" fillId="0" borderId="0" xfId="36" applyFont="1" applyAlignment="1">
      <alignment horizontal="center" vertical="center"/>
    </xf>
    <xf numFmtId="1" fontId="22" fillId="0" borderId="0" xfId="36" applyNumberFormat="1" applyFont="1" applyAlignment="1">
      <alignment horizontal="centerContinuous" vertical="center" wrapText="1"/>
    </xf>
    <xf numFmtId="0" fontId="39" fillId="0" borderId="0" xfId="36" applyFont="1" applyAlignment="1">
      <alignment horizontal="centerContinuous" vertical="center" wrapText="1"/>
    </xf>
    <xf numFmtId="0" fontId="39" fillId="0" borderId="0" xfId="36" applyFont="1" applyAlignment="1">
      <alignment horizontal="centerContinuous"/>
    </xf>
    <xf numFmtId="0" fontId="39" fillId="0" borderId="0" xfId="36" applyFont="1" applyAlignment="1">
      <alignment horizontal="centerContinuous" vertical="center"/>
    </xf>
    <xf numFmtId="0" fontId="39" fillId="0" borderId="0" xfId="36" applyFont="1"/>
    <xf numFmtId="0" fontId="40" fillId="0" borderId="0" xfId="36" applyFont="1" applyAlignment="1">
      <alignment horizontal="centerContinuous" vertical="center" wrapText="1"/>
    </xf>
    <xf numFmtId="1" fontId="4" fillId="0" borderId="49" xfId="36" applyNumberFormat="1" applyFont="1" applyBorder="1" applyAlignment="1">
      <alignment horizontal="center" vertical="center" wrapText="1"/>
    </xf>
    <xf numFmtId="0" fontId="4" fillId="0" borderId="50" xfId="36" applyFont="1" applyBorder="1" applyAlignment="1">
      <alignment horizontal="center" vertical="center" wrapText="1"/>
    </xf>
    <xf numFmtId="0" fontId="9" fillId="0" borderId="28" xfId="36" applyFont="1" applyBorder="1" applyAlignment="1">
      <alignment horizontal="left" vertical="center" wrapText="1"/>
    </xf>
    <xf numFmtId="10" fontId="9" fillId="0" borderId="51" xfId="36" applyNumberFormat="1" applyFont="1" applyBorder="1" applyAlignment="1">
      <alignment horizontal="center" vertical="center" wrapText="1"/>
    </xf>
    <xf numFmtId="49" fontId="38" fillId="7" borderId="52" xfId="80" applyNumberFormat="1" applyFont="1" applyFill="1" applyBorder="1" applyAlignment="1" applyProtection="1">
      <alignment vertical="center"/>
      <protection hidden="1"/>
    </xf>
    <xf numFmtId="0" fontId="52" fillId="7" borderId="53" xfId="35" applyFont="1" applyFill="1" applyBorder="1"/>
    <xf numFmtId="1" fontId="9" fillId="7" borderId="54" xfId="36" applyNumberFormat="1" applyFont="1" applyFill="1" applyBorder="1" applyAlignment="1">
      <alignment horizontal="center" vertical="center" wrapText="1"/>
    </xf>
    <xf numFmtId="2" fontId="23" fillId="0" borderId="56" xfId="36" applyNumberFormat="1" applyFont="1" applyBorder="1" applyAlignment="1">
      <alignment horizontal="center" vertical="center" wrapText="1"/>
    </xf>
    <xf numFmtId="0" fontId="31" fillId="7" borderId="21" xfId="80" applyFont="1" applyFill="1" applyBorder="1" applyAlignment="1" applyProtection="1">
      <alignment horizontal="center"/>
      <protection hidden="1"/>
    </xf>
    <xf numFmtId="0" fontId="31" fillId="7" borderId="9" xfId="80" applyFont="1" applyFill="1" applyBorder="1" applyAlignment="1" applyProtection="1">
      <alignment horizontal="center" vertical="center"/>
      <protection hidden="1"/>
    </xf>
    <xf numFmtId="4" fontId="31" fillId="7" borderId="57" xfId="80" applyNumberFormat="1" applyFont="1" applyFill="1" applyBorder="1" applyAlignment="1" applyProtection="1">
      <alignment horizontal="center" vertical="center"/>
      <protection hidden="1"/>
    </xf>
    <xf numFmtId="1" fontId="24" fillId="7" borderId="0" xfId="80" applyNumberFormat="1" applyFont="1" applyFill="1" applyAlignment="1" applyProtection="1">
      <alignment vertical="center" wrapText="1"/>
      <protection hidden="1"/>
    </xf>
    <xf numFmtId="0" fontId="9" fillId="0" borderId="58" xfId="36" quotePrefix="1" applyFont="1" applyBorder="1" applyAlignment="1">
      <alignment horizontal="center" vertical="center" wrapText="1"/>
    </xf>
    <xf numFmtId="10" fontId="23" fillId="0" borderId="23" xfId="36" applyNumberFormat="1" applyFont="1" applyBorder="1" applyAlignment="1">
      <alignment horizontal="center" vertical="center" wrapText="1"/>
    </xf>
    <xf numFmtId="0" fontId="23" fillId="0" borderId="37" xfId="36" applyFont="1" applyBorder="1" applyAlignment="1">
      <alignment horizontal="center" vertical="center"/>
    </xf>
    <xf numFmtId="2" fontId="23" fillId="0" borderId="66" xfId="36" applyNumberFormat="1" applyFont="1" applyBorder="1" applyAlignment="1">
      <alignment horizontal="center" vertical="center" wrapText="1"/>
    </xf>
    <xf numFmtId="10" fontId="23" fillId="0" borderId="64" xfId="36" applyNumberFormat="1" applyFont="1" applyBorder="1" applyAlignment="1">
      <alignment horizontal="center" vertical="center" wrapText="1"/>
    </xf>
    <xf numFmtId="0" fontId="20" fillId="7" borderId="0" xfId="36" applyFont="1" applyFill="1" applyAlignment="1">
      <alignment horizontal="center" vertical="center" wrapText="1"/>
    </xf>
    <xf numFmtId="0" fontId="41" fillId="0" borderId="59" xfId="36" applyFont="1" applyBorder="1" applyAlignment="1">
      <alignment horizontal="center" vertical="center" wrapText="1"/>
    </xf>
    <xf numFmtId="1" fontId="33" fillId="0" borderId="29" xfId="36" applyNumberFormat="1" applyFont="1" applyBorder="1" applyAlignment="1" applyProtection="1">
      <alignment horizontal="center" vertical="center"/>
      <protection hidden="1"/>
    </xf>
    <xf numFmtId="1" fontId="4" fillId="0" borderId="11" xfId="36" applyNumberFormat="1" applyFont="1" applyBorder="1" applyAlignment="1" applyProtection="1">
      <alignment horizontal="center" vertical="center"/>
      <protection hidden="1"/>
    </xf>
    <xf numFmtId="0" fontId="4" fillId="0" borderId="11" xfId="36" applyFont="1" applyBorder="1" applyAlignment="1" applyProtection="1">
      <alignment horizontal="centerContinuous" vertical="center" wrapText="1"/>
      <protection hidden="1"/>
    </xf>
    <xf numFmtId="3" fontId="4" fillId="4" borderId="11" xfId="36" applyNumberFormat="1" applyFont="1" applyFill="1" applyBorder="1" applyProtection="1">
      <protection hidden="1"/>
    </xf>
    <xf numFmtId="0" fontId="9" fillId="0" borderId="70" xfId="36" applyFont="1" applyBorder="1" applyAlignment="1" applyProtection="1">
      <alignment horizontal="center" vertical="center"/>
      <protection hidden="1"/>
    </xf>
    <xf numFmtId="0" fontId="9" fillId="0" borderId="71" xfId="36" applyFont="1" applyBorder="1" applyAlignment="1" applyProtection="1">
      <alignment horizontal="centerContinuous"/>
      <protection hidden="1"/>
    </xf>
    <xf numFmtId="0" fontId="9" fillId="0" borderId="72" xfId="36" applyFont="1" applyBorder="1" applyAlignment="1" applyProtection="1">
      <alignment horizontal="center" vertical="center"/>
      <protection hidden="1"/>
    </xf>
    <xf numFmtId="0" fontId="42" fillId="0" borderId="0" xfId="36" applyFont="1"/>
    <xf numFmtId="1" fontId="5" fillId="0" borderId="0" xfId="36" applyNumberFormat="1" applyFont="1" applyAlignment="1">
      <alignment horizontal="centerContinuous" vertical="center" wrapText="1"/>
    </xf>
    <xf numFmtId="0" fontId="43" fillId="0" borderId="0" xfId="36" applyFont="1"/>
    <xf numFmtId="0" fontId="5" fillId="0" borderId="0" xfId="40" applyFont="1" applyAlignment="1">
      <alignment horizontal="centerContinuous" vertical="center" wrapText="1"/>
    </xf>
    <xf numFmtId="170" fontId="8" fillId="0" borderId="0" xfId="36" applyNumberFormat="1" applyFont="1" applyAlignment="1">
      <alignment horizontal="centerContinuous" vertical="center"/>
    </xf>
    <xf numFmtId="0" fontId="57" fillId="0" borderId="0" xfId="43" applyFont="1" applyAlignment="1">
      <alignment horizontal="center" vertical="center"/>
    </xf>
    <xf numFmtId="0" fontId="48" fillId="0" borderId="0" xfId="43"/>
    <xf numFmtId="0" fontId="9" fillId="0" borderId="74" xfId="36" applyFont="1" applyBorder="1" applyAlignment="1">
      <alignment horizontal="centerContinuous"/>
    </xf>
    <xf numFmtId="0" fontId="9" fillId="0" borderId="31" xfId="36" applyFont="1" applyBorder="1" applyAlignment="1">
      <alignment horizontal="center" vertical="center"/>
    </xf>
    <xf numFmtId="0" fontId="9" fillId="0" borderId="75" xfId="36" applyFont="1" applyBorder="1" applyAlignment="1">
      <alignment horizontal="center" vertical="center"/>
    </xf>
    <xf numFmtId="1" fontId="9" fillId="0" borderId="76" xfId="36" applyNumberFormat="1" applyFont="1" applyBorder="1" applyAlignment="1">
      <alignment horizontal="center" vertical="center"/>
    </xf>
    <xf numFmtId="1" fontId="9" fillId="0" borderId="77" xfId="36" applyNumberFormat="1" applyFont="1" applyBorder="1" applyAlignment="1">
      <alignment horizontal="left" vertical="center"/>
    </xf>
    <xf numFmtId="0" fontId="51" fillId="0" borderId="78" xfId="43" applyFont="1" applyBorder="1" applyAlignment="1" applyProtection="1">
      <alignment horizontal="center" vertical="center"/>
      <protection hidden="1"/>
    </xf>
    <xf numFmtId="0" fontId="4" fillId="0" borderId="10" xfId="36" applyFont="1" applyBorder="1" applyAlignment="1">
      <alignment horizontal="centerContinuous" vertical="center" wrapText="1"/>
    </xf>
    <xf numFmtId="3" fontId="4" fillId="0" borderId="79" xfId="36" applyNumberFormat="1" applyFont="1" applyBorder="1" applyAlignment="1">
      <alignment horizontal="center"/>
    </xf>
    <xf numFmtId="0" fontId="51" fillId="6" borderId="4" xfId="43" applyFont="1" applyFill="1" applyBorder="1" applyAlignment="1">
      <alignment horizontal="center" vertical="center"/>
    </xf>
    <xf numFmtId="0" fontId="48" fillId="6" borderId="80" xfId="43" applyFill="1" applyBorder="1"/>
    <xf numFmtId="0" fontId="51" fillId="6" borderId="80" xfId="43" applyFont="1" applyFill="1" applyBorder="1" applyAlignment="1">
      <alignment horizontal="center" vertical="center"/>
    </xf>
    <xf numFmtId="0" fontId="51" fillId="6" borderId="5" xfId="43" applyFont="1" applyFill="1" applyBorder="1" applyAlignment="1">
      <alignment horizontal="center" vertical="center"/>
    </xf>
    <xf numFmtId="0" fontId="44" fillId="9" borderId="81" xfId="36" applyFont="1" applyFill="1" applyBorder="1"/>
    <xf numFmtId="0" fontId="48" fillId="10" borderId="1" xfId="43" applyFill="1" applyBorder="1"/>
    <xf numFmtId="0" fontId="48" fillId="11" borderId="82" xfId="43" applyFill="1" applyBorder="1"/>
    <xf numFmtId="0" fontId="44" fillId="9" borderId="83" xfId="36" applyFont="1" applyFill="1" applyBorder="1"/>
    <xf numFmtId="0" fontId="48" fillId="10" borderId="2" xfId="43" applyFill="1" applyBorder="1"/>
    <xf numFmtId="0" fontId="48" fillId="11" borderId="84" xfId="43" applyFill="1" applyBorder="1"/>
    <xf numFmtId="0" fontId="48" fillId="0" borderId="2" xfId="43" applyBorder="1"/>
    <xf numFmtId="0" fontId="48" fillId="0" borderId="0" xfId="43" quotePrefix="1"/>
    <xf numFmtId="0" fontId="58" fillId="9" borderId="85" xfId="43" applyFont="1" applyFill="1" applyBorder="1"/>
    <xf numFmtId="0" fontId="48" fillId="0" borderId="86" xfId="43" applyBorder="1"/>
    <xf numFmtId="0" fontId="48" fillId="10" borderId="86" xfId="43" applyFill="1" applyBorder="1"/>
    <xf numFmtId="0" fontId="2" fillId="0" borderId="87" xfId="36" applyBorder="1"/>
    <xf numFmtId="0" fontId="10" fillId="0" borderId="87" xfId="36" applyFont="1" applyBorder="1"/>
    <xf numFmtId="166" fontId="4" fillId="0" borderId="39" xfId="36" applyNumberFormat="1" applyFont="1" applyBorder="1" applyAlignment="1">
      <alignment horizontal="left" vertical="center" wrapText="1"/>
    </xf>
    <xf numFmtId="0" fontId="51" fillId="0" borderId="0" xfId="43" applyFont="1" applyAlignment="1">
      <alignment wrapText="1"/>
    </xf>
    <xf numFmtId="0" fontId="60" fillId="0" borderId="0" xfId="43" applyFont="1"/>
    <xf numFmtId="0" fontId="60" fillId="0" borderId="74" xfId="43" applyFont="1" applyBorder="1"/>
    <xf numFmtId="0" fontId="61" fillId="0" borderId="31" xfId="36" applyFont="1" applyBorder="1" applyAlignment="1">
      <alignment horizontal="centerContinuous"/>
    </xf>
    <xf numFmtId="0" fontId="61" fillId="0" borderId="31" xfId="36" applyFont="1" applyBorder="1" applyAlignment="1">
      <alignment horizontal="center" vertical="center"/>
    </xf>
    <xf numFmtId="0" fontId="60" fillId="0" borderId="31" xfId="43" applyFont="1" applyBorder="1"/>
    <xf numFmtId="0" fontId="60" fillId="0" borderId="75" xfId="43" applyFont="1" applyBorder="1"/>
    <xf numFmtId="1" fontId="61" fillId="0" borderId="50" xfId="36" applyNumberFormat="1" applyFont="1" applyBorder="1" applyAlignment="1">
      <alignment horizontal="center" vertical="center" wrapText="1"/>
    </xf>
    <xf numFmtId="1" fontId="61" fillId="0" borderId="28" xfId="36" applyNumberFormat="1" applyFont="1" applyBorder="1" applyAlignment="1">
      <alignment horizontal="center" vertical="center" wrapText="1"/>
    </xf>
    <xf numFmtId="1" fontId="61" fillId="0" borderId="28" xfId="36" applyNumberFormat="1" applyFont="1" applyBorder="1" applyAlignment="1">
      <alignment horizontal="left" vertical="center" wrapText="1"/>
    </xf>
    <xf numFmtId="0" fontId="62" fillId="0" borderId="51" xfId="43" applyFont="1" applyBorder="1" applyAlignment="1">
      <alignment wrapText="1"/>
    </xf>
    <xf numFmtId="0" fontId="48" fillId="0" borderId="52" xfId="43" applyBorder="1"/>
    <xf numFmtId="0" fontId="48" fillId="0" borderId="88" xfId="43" applyBorder="1"/>
    <xf numFmtId="0" fontId="49" fillId="7" borderId="0" xfId="35" applyFill="1" applyAlignment="1">
      <alignment horizontal="center" vertical="center"/>
    </xf>
    <xf numFmtId="0" fontId="49" fillId="7" borderId="0" xfId="35" applyFill="1"/>
    <xf numFmtId="169" fontId="14" fillId="7" borderId="0" xfId="37" applyNumberFormat="1" applyFont="1" applyFill="1" applyAlignment="1">
      <alignment horizontal="center"/>
    </xf>
    <xf numFmtId="169" fontId="13" fillId="7" borderId="0" xfId="37" applyNumberFormat="1" applyFont="1" applyFill="1" applyAlignment="1">
      <alignment horizontal="center"/>
    </xf>
    <xf numFmtId="4" fontId="13" fillId="7" borderId="0" xfId="37" applyNumberFormat="1" applyFont="1" applyFill="1"/>
    <xf numFmtId="174" fontId="2" fillId="7" borderId="0" xfId="37" applyNumberFormat="1" applyFill="1"/>
    <xf numFmtId="169" fontId="13" fillId="7" borderId="0" xfId="36" applyNumberFormat="1" applyFont="1" applyFill="1" applyAlignment="1">
      <alignment horizontal="center"/>
    </xf>
    <xf numFmtId="0" fontId="2" fillId="7" borderId="0" xfId="36" applyFill="1"/>
    <xf numFmtId="4" fontId="13" fillId="7" borderId="0" xfId="36" applyNumberFormat="1" applyFont="1" applyFill="1"/>
    <xf numFmtId="0" fontId="9" fillId="7" borderId="50" xfId="36" applyFont="1" applyFill="1" applyBorder="1" applyAlignment="1">
      <alignment horizontal="center" vertical="center" wrapText="1"/>
    </xf>
    <xf numFmtId="0" fontId="51" fillId="12" borderId="23" xfId="0" applyFont="1" applyFill="1" applyBorder="1" applyAlignment="1">
      <alignment horizontal="center" vertical="center"/>
    </xf>
    <xf numFmtId="0" fontId="0" fillId="7" borderId="0" xfId="0" applyFill="1"/>
    <xf numFmtId="0" fontId="0" fillId="7" borderId="0" xfId="0" applyFill="1" applyAlignment="1">
      <alignment horizontal="center" vertical="center"/>
    </xf>
    <xf numFmtId="0" fontId="0" fillId="7" borderId="31" xfId="0" applyFill="1" applyBorder="1" applyAlignment="1">
      <alignment horizontal="center" vertical="center"/>
    </xf>
    <xf numFmtId="1" fontId="0" fillId="7" borderId="0" xfId="0" applyNumberFormat="1" applyFill="1" applyAlignment="1">
      <alignment horizontal="center" vertical="center"/>
    </xf>
    <xf numFmtId="14" fontId="0" fillId="7" borderId="0" xfId="0" applyNumberFormat="1" applyFill="1" applyAlignment="1">
      <alignment horizontal="center" vertical="center"/>
    </xf>
    <xf numFmtId="14" fontId="0" fillId="7" borderId="0" xfId="0" applyNumberFormat="1" applyFill="1"/>
    <xf numFmtId="179" fontId="0" fillId="7" borderId="0" xfId="0" applyNumberFormat="1" applyFill="1"/>
    <xf numFmtId="14" fontId="0" fillId="7" borderId="26" xfId="0" applyNumberFormat="1" applyFill="1" applyBorder="1" applyAlignment="1">
      <alignment horizontal="center" vertical="center"/>
    </xf>
    <xf numFmtId="180" fontId="0" fillId="7" borderId="0" xfId="0" applyNumberFormat="1" applyFill="1"/>
    <xf numFmtId="0" fontId="0" fillId="0" borderId="23" xfId="0" applyBorder="1" applyAlignment="1">
      <alignment horizontal="center" vertical="center"/>
    </xf>
    <xf numFmtId="0" fontId="2" fillId="0" borderId="92" xfId="36" applyBorder="1" applyProtection="1">
      <protection hidden="1"/>
    </xf>
    <xf numFmtId="0" fontId="51" fillId="12" borderId="23" xfId="0" applyFont="1" applyFill="1" applyBorder="1" applyAlignment="1">
      <alignment horizontal="center" vertical="center" wrapText="1"/>
    </xf>
    <xf numFmtId="173" fontId="48" fillId="0" borderId="23" xfId="2" applyNumberFormat="1" applyFont="1" applyBorder="1" applyAlignment="1">
      <alignment horizontal="center" vertical="center"/>
    </xf>
    <xf numFmtId="173" fontId="0" fillId="0" borderId="23" xfId="0" applyNumberFormat="1" applyBorder="1" applyAlignment="1">
      <alignment horizontal="center" vertical="center"/>
    </xf>
    <xf numFmtId="0" fontId="51" fillId="0" borderId="23" xfId="0" applyFont="1" applyBorder="1" applyAlignment="1">
      <alignment horizontal="center" vertical="center"/>
    </xf>
    <xf numFmtId="0" fontId="50" fillId="0" borderId="23" xfId="0" applyFont="1" applyBorder="1" applyAlignment="1">
      <alignment horizontal="center" vertical="center"/>
    </xf>
    <xf numFmtId="175" fontId="63" fillId="0" borderId="28" xfId="43" applyNumberFormat="1" applyFont="1" applyBorder="1" applyAlignment="1">
      <alignment horizontal="center" vertical="center" wrapText="1"/>
    </xf>
    <xf numFmtId="175" fontId="63" fillId="0" borderId="39" xfId="43" applyNumberFormat="1" applyFont="1" applyBorder="1" applyAlignment="1" applyProtection="1">
      <alignment horizontal="center" vertical="center" wrapText="1"/>
      <protection hidden="1"/>
    </xf>
    <xf numFmtId="180" fontId="51" fillId="13" borderId="62" xfId="0" applyNumberFormat="1" applyFont="1" applyFill="1" applyBorder="1" applyAlignment="1">
      <alignment horizontal="left" vertical="center"/>
    </xf>
    <xf numFmtId="0" fontId="0" fillId="7" borderId="98" xfId="0" applyFill="1" applyBorder="1" applyAlignment="1">
      <alignment horizontal="center" vertical="center" wrapText="1"/>
    </xf>
    <xf numFmtId="0" fontId="51" fillId="12" borderId="0" xfId="0" applyFont="1" applyFill="1" applyAlignment="1">
      <alignment horizontal="center" vertical="center" wrapText="1"/>
    </xf>
    <xf numFmtId="0" fontId="0" fillId="7" borderId="99" xfId="0" applyFill="1" applyBorder="1" applyAlignment="1">
      <alignment horizontal="center" vertical="center" wrapText="1"/>
    </xf>
    <xf numFmtId="0" fontId="0" fillId="7" borderId="0" xfId="0" applyFill="1" applyAlignment="1">
      <alignment horizontal="center" vertical="center" wrapText="1"/>
    </xf>
    <xf numFmtId="0" fontId="51" fillId="13" borderId="96" xfId="0" applyFont="1" applyFill="1" applyBorder="1" applyAlignment="1">
      <alignment horizontal="left" vertical="center"/>
    </xf>
    <xf numFmtId="173" fontId="51" fillId="7" borderId="59" xfId="0" applyNumberFormat="1" applyFont="1" applyFill="1" applyBorder="1" applyAlignment="1">
      <alignment horizontal="center" vertical="center"/>
    </xf>
    <xf numFmtId="0" fontId="51" fillId="13" borderId="97" xfId="0" applyFont="1" applyFill="1" applyBorder="1" applyAlignment="1">
      <alignment horizontal="left" vertical="center" wrapText="1"/>
    </xf>
    <xf numFmtId="164" fontId="50" fillId="0" borderId="23" xfId="2" applyFont="1" applyBorder="1" applyAlignment="1">
      <alignment horizontal="center" vertical="center"/>
    </xf>
    <xf numFmtId="9" fontId="50" fillId="0" borderId="23" xfId="82" applyFont="1" applyBorder="1" applyAlignment="1">
      <alignment horizontal="center" vertical="center"/>
    </xf>
    <xf numFmtId="173" fontId="50" fillId="0" borderId="23" xfId="0" applyNumberFormat="1" applyFont="1" applyBorder="1" applyAlignment="1">
      <alignment horizontal="center" vertical="center"/>
    </xf>
    <xf numFmtId="173" fontId="50" fillId="0" borderId="23" xfId="2" applyNumberFormat="1" applyFont="1" applyBorder="1" applyAlignment="1">
      <alignment horizontal="center" vertical="center"/>
    </xf>
    <xf numFmtId="1" fontId="64" fillId="0" borderId="0" xfId="43" applyNumberFormat="1" applyFont="1" applyAlignment="1">
      <alignment horizontal="center" vertical="center"/>
    </xf>
    <xf numFmtId="0" fontId="51" fillId="8" borderId="23" xfId="0" applyFont="1" applyFill="1" applyBorder="1" applyAlignment="1">
      <alignment horizontal="center" vertical="center"/>
    </xf>
    <xf numFmtId="182" fontId="0" fillId="7" borderId="26" xfId="0" applyNumberFormat="1" applyFill="1" applyBorder="1" applyAlignment="1">
      <alignment horizontal="center" vertical="center"/>
    </xf>
    <xf numFmtId="182" fontId="0" fillId="7" borderId="0" xfId="0" applyNumberFormat="1" applyFill="1" applyAlignment="1">
      <alignment horizontal="center" vertical="center"/>
    </xf>
    <xf numFmtId="173" fontId="51" fillId="7" borderId="0" xfId="0" applyNumberFormat="1" applyFont="1" applyFill="1" applyAlignment="1">
      <alignment horizontal="center" vertical="center"/>
    </xf>
    <xf numFmtId="0" fontId="51" fillId="7" borderId="68" xfId="0" applyFont="1" applyFill="1" applyBorder="1" applyAlignment="1">
      <alignment horizontal="center" vertical="center" wrapText="1"/>
    </xf>
    <xf numFmtId="0" fontId="51" fillId="7" borderId="58" xfId="0" applyFont="1" applyFill="1" applyBorder="1" applyAlignment="1">
      <alignment horizontal="center" vertical="center" wrapText="1"/>
    </xf>
    <xf numFmtId="4" fontId="31" fillId="7" borderId="9" xfId="80" applyNumberFormat="1" applyFont="1" applyFill="1" applyBorder="1" applyAlignment="1" applyProtection="1">
      <alignment horizontal="center" vertical="center"/>
      <protection hidden="1"/>
    </xf>
    <xf numFmtId="10" fontId="9" fillId="0" borderId="91" xfId="36" applyNumberFormat="1" applyFont="1" applyBorder="1" applyAlignment="1">
      <alignment horizontal="center" vertical="center" wrapText="1"/>
    </xf>
    <xf numFmtId="49" fontId="38" fillId="7" borderId="79" xfId="80" applyNumberFormat="1" applyFont="1" applyFill="1" applyBorder="1" applyAlignment="1" applyProtection="1">
      <alignment vertical="center"/>
      <protection hidden="1"/>
    </xf>
    <xf numFmtId="164" fontId="67" fillId="7" borderId="0" xfId="2" applyFont="1" applyFill="1" applyAlignment="1">
      <alignment horizontal="center" vertical="center"/>
    </xf>
    <xf numFmtId="0" fontId="13" fillId="0" borderId="0" xfId="37" applyFont="1" applyAlignment="1">
      <alignment horizontal="center" vertical="center"/>
    </xf>
    <xf numFmtId="1" fontId="68" fillId="7" borderId="0" xfId="2" applyNumberFormat="1" applyFont="1" applyFill="1" applyAlignment="1">
      <alignment horizontal="center" vertical="center"/>
    </xf>
    <xf numFmtId="164" fontId="68" fillId="7" borderId="0" xfId="2" applyFont="1" applyFill="1" applyAlignment="1">
      <alignment horizontal="center" vertical="center"/>
    </xf>
    <xf numFmtId="0" fontId="48" fillId="11" borderId="82" xfId="43" applyFill="1" applyBorder="1" applyAlignment="1">
      <alignment horizontal="center" vertical="center"/>
    </xf>
    <xf numFmtId="0" fontId="48" fillId="0" borderId="0" xfId="43" applyAlignment="1">
      <alignment horizontal="center" vertical="center"/>
    </xf>
    <xf numFmtId="0" fontId="48" fillId="11" borderId="84" xfId="43" applyFill="1" applyBorder="1" applyAlignment="1">
      <alignment horizontal="center" vertical="center"/>
    </xf>
    <xf numFmtId="0" fontId="48" fillId="11" borderId="132" xfId="43" applyFill="1" applyBorder="1" applyAlignment="1">
      <alignment horizontal="center" vertical="center"/>
    </xf>
    <xf numFmtId="0" fontId="48" fillId="11" borderId="133" xfId="43" applyFill="1" applyBorder="1" applyAlignment="1">
      <alignment horizontal="center" vertical="center"/>
    </xf>
    <xf numFmtId="0" fontId="0" fillId="11" borderId="133" xfId="43" applyFont="1" applyFill="1" applyBorder="1" applyAlignment="1">
      <alignment horizontal="center" vertical="center"/>
    </xf>
    <xf numFmtId="0" fontId="74" fillId="0" borderId="0" xfId="36" applyFont="1" applyAlignment="1" applyProtection="1">
      <alignment horizontal="center" vertical="center"/>
      <protection hidden="1"/>
    </xf>
    <xf numFmtId="0" fontId="74" fillId="0" borderId="0" xfId="36" applyFont="1" applyAlignment="1">
      <alignment horizontal="center" vertical="center"/>
    </xf>
    <xf numFmtId="175" fontId="26" fillId="0" borderId="31" xfId="36" applyNumberFormat="1" applyFont="1" applyBorder="1" applyAlignment="1">
      <alignment vertical="center"/>
    </xf>
    <xf numFmtId="183" fontId="26" fillId="0" borderId="28" xfId="36" quotePrefix="1" applyNumberFormat="1" applyFont="1" applyBorder="1" applyAlignment="1">
      <alignment horizontal="center" vertical="center" wrapText="1"/>
    </xf>
    <xf numFmtId="183" fontId="63" fillId="0" borderId="39" xfId="43" applyNumberFormat="1" applyFont="1" applyBorder="1" applyAlignment="1" applyProtection="1">
      <alignment horizontal="center" vertical="center" wrapText="1"/>
      <protection hidden="1"/>
    </xf>
    <xf numFmtId="183" fontId="63" fillId="0" borderId="28" xfId="43" applyNumberFormat="1" applyFont="1" applyBorder="1" applyAlignment="1">
      <alignment horizontal="center" vertical="center" wrapText="1"/>
    </xf>
    <xf numFmtId="1" fontId="79" fillId="0" borderId="18" xfId="36" applyNumberFormat="1" applyFont="1" applyBorder="1" applyAlignment="1" applyProtection="1">
      <alignment horizontal="center" vertical="center"/>
      <protection hidden="1"/>
    </xf>
    <xf numFmtId="0" fontId="78" fillId="0" borderId="55" xfId="43" applyFont="1" applyBorder="1"/>
    <xf numFmtId="0" fontId="78" fillId="0" borderId="52" xfId="43" applyFont="1" applyBorder="1"/>
    <xf numFmtId="0" fontId="78" fillId="0" borderId="88" xfId="43" applyFont="1" applyBorder="1"/>
    <xf numFmtId="0" fontId="78" fillId="0" borderId="0" xfId="43" applyFont="1"/>
    <xf numFmtId="0" fontId="80" fillId="0" borderId="0" xfId="0" applyFont="1" applyAlignment="1" applyProtection="1">
      <alignment horizontal="center" vertical="center"/>
      <protection hidden="1"/>
    </xf>
    <xf numFmtId="9" fontId="11" fillId="0" borderId="79" xfId="84" applyFont="1" applyFill="1" applyBorder="1" applyAlignment="1">
      <alignment horizontal="center" vertical="center"/>
    </xf>
    <xf numFmtId="183" fontId="82" fillId="0" borderId="39" xfId="43" applyNumberFormat="1" applyFont="1" applyBorder="1" applyAlignment="1" applyProtection="1">
      <alignment horizontal="center" vertical="center" wrapText="1"/>
      <protection hidden="1"/>
    </xf>
    <xf numFmtId="0" fontId="49" fillId="15" borderId="0" xfId="35" applyFill="1"/>
    <xf numFmtId="0" fontId="83" fillId="16" borderId="0" xfId="35" applyFont="1" applyFill="1"/>
    <xf numFmtId="0" fontId="41" fillId="0" borderId="0" xfId="36" applyFont="1" applyAlignment="1">
      <alignment horizontal="center" vertical="center" wrapText="1"/>
    </xf>
    <xf numFmtId="0" fontId="4" fillId="0" borderId="137" xfId="36" applyFont="1" applyBorder="1" applyAlignment="1">
      <alignment horizontal="centerContinuous" vertical="center" wrapText="1"/>
    </xf>
    <xf numFmtId="0" fontId="0" fillId="11" borderId="82" xfId="43" applyFont="1" applyFill="1" applyBorder="1" applyAlignment="1">
      <alignment horizontal="center" vertical="center"/>
    </xf>
    <xf numFmtId="0" fontId="0" fillId="11" borderId="132" xfId="43" applyFont="1" applyFill="1" applyBorder="1" applyAlignment="1">
      <alignment horizontal="center" vertical="center"/>
    </xf>
    <xf numFmtId="9" fontId="0" fillId="11" borderId="82" xfId="82" applyFont="1" applyFill="1" applyBorder="1" applyAlignment="1">
      <alignment horizontal="center" vertical="center"/>
    </xf>
    <xf numFmtId="9" fontId="0" fillId="11" borderId="132" xfId="82" applyFont="1" applyFill="1" applyBorder="1" applyAlignment="1">
      <alignment horizontal="center" vertical="center"/>
    </xf>
    <xf numFmtId="9" fontId="0" fillId="11" borderId="133" xfId="82" applyFont="1" applyFill="1" applyBorder="1" applyAlignment="1">
      <alignment horizontal="center" vertical="center"/>
    </xf>
    <xf numFmtId="9" fontId="48" fillId="11" borderId="133" xfId="82" applyFont="1" applyFill="1" applyBorder="1" applyAlignment="1">
      <alignment horizontal="center" vertical="center"/>
    </xf>
    <xf numFmtId="0" fontId="2" fillId="0" borderId="0" xfId="36" applyAlignment="1">
      <alignment horizontal="center" vertical="center"/>
    </xf>
    <xf numFmtId="0" fontId="41" fillId="0" borderId="36" xfId="36" applyFont="1" applyBorder="1" applyAlignment="1">
      <alignment horizontal="center" vertical="center" wrapText="1"/>
    </xf>
    <xf numFmtId="0" fontId="41" fillId="0" borderId="92" xfId="36" applyFont="1" applyBorder="1" applyAlignment="1">
      <alignment horizontal="center" vertical="center" wrapText="1"/>
    </xf>
    <xf numFmtId="0" fontId="41" fillId="0" borderId="32" xfId="36" applyFont="1" applyBorder="1" applyAlignment="1">
      <alignment horizontal="center" vertical="center" wrapText="1"/>
    </xf>
    <xf numFmtId="0" fontId="52" fillId="0" borderId="0" xfId="35" applyFont="1" applyAlignment="1">
      <alignment horizontal="center"/>
    </xf>
    <xf numFmtId="0" fontId="71" fillId="7" borderId="64" xfId="35" applyFont="1" applyFill="1" applyBorder="1" applyAlignment="1">
      <alignment horizontal="center" vertical="center"/>
    </xf>
    <xf numFmtId="184" fontId="56" fillId="7" borderId="64" xfId="35" applyNumberFormat="1" applyFont="1" applyFill="1" applyBorder="1" applyAlignment="1">
      <alignment horizontal="center" vertical="center"/>
    </xf>
    <xf numFmtId="0" fontId="9" fillId="17" borderId="59" xfId="36" quotePrefix="1" applyFont="1" applyFill="1" applyBorder="1" applyAlignment="1">
      <alignment horizontal="center" vertical="center" wrapText="1"/>
    </xf>
    <xf numFmtId="0" fontId="2" fillId="4" borderId="0" xfId="40" applyFill="1" applyAlignment="1">
      <alignment wrapText="1"/>
    </xf>
    <xf numFmtId="0" fontId="2" fillId="4" borderId="0" xfId="40" applyFill="1"/>
    <xf numFmtId="0" fontId="74" fillId="4" borderId="0" xfId="40" applyFont="1" applyFill="1"/>
    <xf numFmtId="0" fontId="74" fillId="4" borderId="0" xfId="40" applyFont="1" applyFill="1" applyAlignment="1">
      <alignment horizontal="center" vertical="center"/>
    </xf>
    <xf numFmtId="1" fontId="5" fillId="0" borderId="0" xfId="40" applyNumberFormat="1" applyFont="1" applyAlignment="1">
      <alignment horizontal="centerContinuous" vertical="center" wrapText="1"/>
    </xf>
    <xf numFmtId="0" fontId="8" fillId="4" borderId="0" xfId="40" applyFont="1" applyFill="1" applyAlignment="1">
      <alignment horizontal="centerContinuous" vertical="center" wrapText="1"/>
    </xf>
    <xf numFmtId="0" fontId="74" fillId="0" borderId="0" xfId="36" applyFont="1"/>
    <xf numFmtId="0" fontId="5" fillId="0" borderId="0" xfId="40" applyFont="1" applyAlignment="1">
      <alignment horizontal="centerContinuous" vertical="center"/>
    </xf>
    <xf numFmtId="0" fontId="5" fillId="0" borderId="49" xfId="40" applyFont="1" applyBorder="1" applyAlignment="1">
      <alignment horizontal="right" vertical="center"/>
    </xf>
    <xf numFmtId="0" fontId="5" fillId="0" borderId="49" xfId="40" applyFont="1" applyBorder="1" applyAlignment="1">
      <alignment vertical="center"/>
    </xf>
    <xf numFmtId="0" fontId="85" fillId="4" borderId="0" xfId="40" applyFont="1" applyFill="1"/>
    <xf numFmtId="0" fontId="2" fillId="4" borderId="40" xfId="40" applyFill="1" applyBorder="1"/>
    <xf numFmtId="0" fontId="2" fillId="4" borderId="49" xfId="40" applyFill="1" applyBorder="1"/>
    <xf numFmtId="0" fontId="2" fillId="0" borderId="49" xfId="40" applyBorder="1"/>
    <xf numFmtId="189" fontId="5" fillId="0" borderId="141" xfId="91" applyNumberFormat="1" applyFont="1" applyFill="1" applyBorder="1" applyAlignment="1" applyProtection="1">
      <alignment vertical="center"/>
      <protection locked="0"/>
    </xf>
    <xf numFmtId="0" fontId="5" fillId="0" borderId="40" xfId="40" applyFont="1" applyBorder="1" applyAlignment="1">
      <alignment horizontal="left" vertical="center"/>
    </xf>
    <xf numFmtId="182" fontId="5" fillId="4" borderId="141" xfId="92" applyNumberFormat="1" applyFont="1" applyFill="1" applyBorder="1" applyAlignment="1"/>
    <xf numFmtId="0" fontId="5" fillId="0" borderId="40" xfId="40" applyFont="1" applyBorder="1" applyAlignment="1">
      <alignment horizontal="center" vertical="center" wrapText="1"/>
    </xf>
    <xf numFmtId="0" fontId="5" fillId="0" borderId="49" xfId="40" applyFont="1" applyBorder="1" applyAlignment="1">
      <alignment horizontal="center" vertical="center" wrapText="1"/>
    </xf>
    <xf numFmtId="0" fontId="85" fillId="0" borderId="0" xfId="36" applyFont="1"/>
    <xf numFmtId="0" fontId="5" fillId="0" borderId="18" xfId="40" applyFont="1" applyBorder="1" applyAlignment="1">
      <alignment horizontal="center" vertical="center" wrapText="1"/>
    </xf>
    <xf numFmtId="0" fontId="5" fillId="0" borderId="11" xfId="40" applyFont="1" applyBorder="1" applyAlignment="1">
      <alignment horizontal="center" vertical="center" wrapText="1"/>
    </xf>
    <xf numFmtId="0" fontId="2" fillId="4" borderId="11" xfId="40" applyFill="1" applyBorder="1"/>
    <xf numFmtId="0" fontId="2" fillId="0" borderId="11" xfId="40" applyBorder="1"/>
    <xf numFmtId="0" fontId="5" fillId="0" borderId="11" xfId="40" applyFont="1" applyBorder="1" applyAlignment="1">
      <alignment horizontal="right" vertical="center"/>
    </xf>
    <xf numFmtId="182" fontId="5" fillId="4" borderId="101" xfId="92" applyNumberFormat="1" applyFont="1" applyFill="1" applyBorder="1" applyAlignment="1">
      <alignment horizontal="center" vertical="center"/>
    </xf>
    <xf numFmtId="2" fontId="5" fillId="4" borderId="58" xfId="92" applyNumberFormat="1" applyFont="1" applyFill="1" applyBorder="1" applyAlignment="1"/>
    <xf numFmtId="182" fontId="5" fillId="4" borderId="58" xfId="92" applyNumberFormat="1" applyFont="1" applyFill="1" applyBorder="1" applyAlignment="1"/>
    <xf numFmtId="0" fontId="85" fillId="4" borderId="0" xfId="40" applyFont="1" applyFill="1" applyAlignment="1">
      <alignment wrapText="1"/>
    </xf>
    <xf numFmtId="0" fontId="9" fillId="4" borderId="0" xfId="40" applyFont="1" applyFill="1" applyAlignment="1">
      <alignment vertical="center"/>
    </xf>
    <xf numFmtId="182" fontId="47" fillId="4" borderId="0" xfId="92" applyNumberFormat="1" applyFont="1" applyFill="1" applyBorder="1" applyAlignment="1"/>
    <xf numFmtId="0" fontId="74" fillId="4" borderId="0" xfId="40" applyFont="1" applyFill="1" applyAlignment="1">
      <alignment wrapText="1"/>
    </xf>
    <xf numFmtId="0" fontId="74" fillId="4" borderId="0" xfId="40" applyFont="1" applyFill="1" applyAlignment="1">
      <alignment horizontal="center" vertical="center" wrapText="1"/>
    </xf>
    <xf numFmtId="4" fontId="8" fillId="4" borderId="0" xfId="40" applyNumberFormat="1" applyFont="1" applyFill="1" applyAlignment="1">
      <alignment horizontal="centerContinuous" vertical="center" wrapText="1"/>
    </xf>
    <xf numFmtId="41" fontId="2" fillId="4" borderId="0" xfId="93" applyFont="1" applyFill="1" applyBorder="1"/>
    <xf numFmtId="1" fontId="5" fillId="4" borderId="143" xfId="40" applyNumberFormat="1" applyFont="1" applyFill="1" applyBorder="1" applyAlignment="1">
      <alignment horizontal="center" vertical="center" wrapText="1"/>
    </xf>
    <xf numFmtId="1" fontId="5" fillId="4" borderId="144" xfId="40" applyNumberFormat="1" applyFont="1" applyFill="1" applyBorder="1" applyAlignment="1">
      <alignment horizontal="left" vertical="center" wrapText="1"/>
    </xf>
    <xf numFmtId="3" fontId="5" fillId="0" borderId="144" xfId="40" applyNumberFormat="1" applyFont="1" applyBorder="1" applyAlignment="1">
      <alignment horizontal="center" vertical="center" wrapText="1"/>
    </xf>
    <xf numFmtId="193" fontId="5" fillId="0" borderId="144" xfId="40" applyNumberFormat="1" applyFont="1" applyBorder="1" applyAlignment="1">
      <alignment horizontal="center" vertical="center" wrapText="1"/>
    </xf>
    <xf numFmtId="183" fontId="5" fillId="0" borderId="145" xfId="40" applyNumberFormat="1" applyFont="1" applyBorder="1" applyAlignment="1">
      <alignment horizontal="center" vertical="center" wrapText="1"/>
    </xf>
    <xf numFmtId="185" fontId="74" fillId="4" borderId="0" xfId="90" applyFont="1" applyFill="1" applyAlignment="1">
      <alignment horizontal="center" vertical="center"/>
    </xf>
    <xf numFmtId="0" fontId="5" fillId="0" borderId="58" xfId="36" applyFont="1" applyBorder="1" applyAlignment="1">
      <alignment horizontal="center" vertical="center"/>
    </xf>
    <xf numFmtId="0" fontId="5" fillId="4" borderId="58" xfId="40" applyFont="1" applyFill="1" applyBorder="1" applyAlignment="1">
      <alignment horizontal="center"/>
    </xf>
    <xf numFmtId="0" fontId="9" fillId="4" borderId="36" xfId="40" applyFont="1" applyFill="1" applyBorder="1" applyAlignment="1">
      <alignment horizontal="center" vertical="center" wrapText="1"/>
    </xf>
    <xf numFmtId="4" fontId="9" fillId="4" borderId="33" xfId="40" applyNumberFormat="1" applyFont="1" applyFill="1" applyBorder="1" applyAlignment="1">
      <alignment horizontal="center" vertical="center"/>
    </xf>
    <xf numFmtId="0" fontId="2" fillId="4" borderId="0" xfId="40" applyFill="1" applyAlignment="1">
      <alignment horizontal="center" vertical="center"/>
    </xf>
    <xf numFmtId="3" fontId="5" fillId="0" borderId="28" xfId="36" quotePrefix="1" applyNumberFormat="1" applyFont="1" applyBorder="1" applyAlignment="1" applyProtection="1">
      <alignment horizontal="center" vertical="center"/>
      <protection hidden="1"/>
    </xf>
    <xf numFmtId="2" fontId="5" fillId="4" borderId="144" xfId="40" applyNumberFormat="1" applyFont="1" applyFill="1" applyBorder="1" applyAlignment="1">
      <alignment horizontal="center" vertical="center" wrapText="1"/>
    </xf>
    <xf numFmtId="41" fontId="2" fillId="20" borderId="0" xfId="93" applyFont="1" applyFill="1" applyBorder="1"/>
    <xf numFmtId="0" fontId="2" fillId="4" borderId="0" xfId="40" applyFill="1" applyAlignment="1">
      <alignment horizontal="left" vertical="top" wrapText="1"/>
    </xf>
    <xf numFmtId="191" fontId="2" fillId="0" borderId="0" xfId="36" applyNumberFormat="1"/>
    <xf numFmtId="182" fontId="0" fillId="0" borderId="0" xfId="92" applyNumberFormat="1" applyFont="1" applyBorder="1"/>
    <xf numFmtId="0" fontId="87" fillId="4" borderId="0" xfId="40" applyFont="1" applyFill="1" applyAlignment="1">
      <alignment horizontal="center" vertical="center" wrapText="1"/>
    </xf>
    <xf numFmtId="10" fontId="5" fillId="4" borderId="0" xfId="40" applyNumberFormat="1" applyFont="1" applyFill="1" applyAlignment="1">
      <alignment horizontal="center" vertical="center" wrapText="1"/>
    </xf>
    <xf numFmtId="0" fontId="8" fillId="0" borderId="0" xfId="40" applyFont="1" applyAlignment="1">
      <alignment horizontal="centerContinuous" vertical="center" wrapText="1"/>
    </xf>
    <xf numFmtId="1" fontId="5" fillId="4" borderId="59" xfId="40" applyNumberFormat="1" applyFont="1" applyFill="1" applyBorder="1" applyAlignment="1">
      <alignment horizontal="center" vertical="center" wrapText="1"/>
    </xf>
    <xf numFmtId="184" fontId="23" fillId="0" borderId="56" xfId="36" applyNumberFormat="1" applyFont="1" applyBorder="1" applyAlignment="1">
      <alignment horizontal="center" vertical="center" wrapText="1"/>
    </xf>
    <xf numFmtId="0" fontId="59" fillId="21" borderId="115" xfId="36" applyFont="1" applyFill="1" applyBorder="1" applyAlignment="1">
      <alignment horizontal="center" vertical="center" wrapText="1"/>
    </xf>
    <xf numFmtId="0" fontId="59" fillId="21" borderId="15" xfId="36" applyFont="1" applyFill="1" applyBorder="1" applyAlignment="1">
      <alignment vertical="center" wrapText="1"/>
    </xf>
    <xf numFmtId="194" fontId="90" fillId="21" borderId="15" xfId="36" applyNumberFormat="1" applyFont="1" applyFill="1" applyBorder="1" applyAlignment="1">
      <alignment horizontal="center" vertical="center" wrapText="1"/>
    </xf>
    <xf numFmtId="194" fontId="90" fillId="21" borderId="48" xfId="36" applyNumberFormat="1" applyFont="1" applyFill="1" applyBorder="1" applyAlignment="1">
      <alignment horizontal="center" vertical="center" wrapText="1"/>
    </xf>
    <xf numFmtId="194" fontId="91" fillId="21" borderId="48" xfId="43" applyNumberFormat="1" applyFont="1" applyFill="1" applyBorder="1" applyAlignment="1">
      <alignment horizontal="center" vertical="center" wrapText="1"/>
    </xf>
    <xf numFmtId="0" fontId="70" fillId="0" borderId="11" xfId="35" applyFont="1" applyBorder="1" applyAlignment="1">
      <alignment vertical="center"/>
    </xf>
    <xf numFmtId="0" fontId="70" fillId="0" borderId="122" xfId="35" applyFont="1" applyBorder="1" applyAlignment="1">
      <alignment vertical="center"/>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0" fontId="5" fillId="0" borderId="0" xfId="40" applyFont="1" applyAlignment="1">
      <alignment horizontal="center" vertical="center" wrapText="1"/>
    </xf>
    <xf numFmtId="10" fontId="9" fillId="4" borderId="73" xfId="40" applyNumberFormat="1" applyFont="1" applyFill="1" applyBorder="1" applyAlignment="1">
      <alignment horizontal="center" vertical="center" wrapText="1"/>
    </xf>
    <xf numFmtId="0" fontId="9" fillId="22" borderId="59" xfId="36" quotePrefix="1" applyFont="1" applyFill="1" applyBorder="1" applyAlignment="1">
      <alignment horizontal="center" vertical="center" wrapText="1"/>
    </xf>
    <xf numFmtId="196" fontId="2" fillId="4" borderId="0" xfId="40" applyNumberFormat="1" applyFill="1"/>
    <xf numFmtId="164" fontId="5" fillId="19" borderId="0" xfId="3" applyFont="1" applyFill="1" applyAlignment="1">
      <alignment horizontal="center" vertical="center"/>
    </xf>
    <xf numFmtId="0" fontId="7" fillId="4" borderId="0" xfId="40" applyFont="1" applyFill="1" applyAlignment="1">
      <alignment horizontal="center" vertical="center"/>
    </xf>
    <xf numFmtId="0" fontId="5" fillId="23" borderId="0" xfId="40" applyFont="1" applyFill="1"/>
    <xf numFmtId="0" fontId="2" fillId="4" borderId="69" xfId="40" applyFill="1" applyBorder="1"/>
    <xf numFmtId="164" fontId="2" fillId="4" borderId="69" xfId="3" applyFont="1" applyFill="1" applyBorder="1"/>
    <xf numFmtId="164" fontId="2" fillId="4" borderId="0" xfId="3" applyFont="1" applyFill="1"/>
    <xf numFmtId="0" fontId="5" fillId="17" borderId="0" xfId="40" applyFont="1" applyFill="1"/>
    <xf numFmtId="0" fontId="5" fillId="24" borderId="0" xfId="40" applyFont="1" applyFill="1"/>
    <xf numFmtId="0" fontId="5" fillId="25" borderId="0" xfId="40" applyFont="1" applyFill="1"/>
    <xf numFmtId="185" fontId="5" fillId="0" borderId="0" xfId="90" applyFont="1" applyFill="1" applyBorder="1" applyAlignment="1" applyProtection="1">
      <alignment horizontal="center" vertical="center" wrapText="1"/>
    </xf>
    <xf numFmtId="189" fontId="5" fillId="0" borderId="0" xfId="91" applyNumberFormat="1" applyFont="1" applyFill="1" applyBorder="1" applyAlignment="1" applyProtection="1">
      <alignment vertical="center"/>
      <protection locked="0"/>
    </xf>
    <xf numFmtId="164" fontId="5" fillId="0" borderId="0" xfId="91" applyNumberFormat="1" applyFont="1" applyFill="1" applyBorder="1" applyAlignment="1" applyProtection="1">
      <alignment vertical="center"/>
      <protection locked="0"/>
    </xf>
    <xf numFmtId="183" fontId="5" fillId="0" borderId="0" xfId="40" applyNumberFormat="1" applyFont="1" applyAlignment="1">
      <alignment horizontal="center" vertical="center" wrapText="1"/>
    </xf>
    <xf numFmtId="0" fontId="47" fillId="0" borderId="0" xfId="40" applyFont="1" applyAlignment="1">
      <alignment horizontal="center" vertical="center" wrapText="1"/>
    </xf>
    <xf numFmtId="188" fontId="5" fillId="0" borderId="0" xfId="90" applyNumberFormat="1" applyFont="1" applyFill="1" applyBorder="1" applyAlignment="1" applyProtection="1">
      <alignment horizontal="center" vertical="center" wrapText="1"/>
    </xf>
    <xf numFmtId="182" fontId="5" fillId="0" borderId="0" xfId="92" applyNumberFormat="1" applyFont="1" applyFill="1" applyBorder="1" applyAlignment="1"/>
    <xf numFmtId="0" fontId="47" fillId="0" borderId="0" xfId="40" applyFont="1" applyAlignment="1">
      <alignment horizontal="left" vertical="center" wrapText="1"/>
    </xf>
    <xf numFmtId="182" fontId="5" fillId="0" borderId="0" xfId="92" applyNumberFormat="1" applyFont="1" applyFill="1" applyBorder="1" applyAlignment="1">
      <alignment horizontal="center" vertical="center"/>
    </xf>
    <xf numFmtId="2" fontId="5" fillId="0" borderId="0" xfId="92" applyNumberFormat="1" applyFont="1" applyFill="1" applyBorder="1" applyAlignment="1"/>
    <xf numFmtId="192" fontId="47" fillId="0" borderId="0" xfId="92" applyNumberFormat="1" applyFont="1" applyFill="1" applyBorder="1" applyAlignment="1">
      <alignment horizontal="center" vertical="center" wrapText="1"/>
    </xf>
    <xf numFmtId="10" fontId="5" fillId="0" borderId="0" xfId="40" applyNumberFormat="1" applyFont="1" applyAlignment="1">
      <alignment horizontal="center" vertical="center" wrapText="1"/>
    </xf>
    <xf numFmtId="0" fontId="47" fillId="18" borderId="3" xfId="40" applyFont="1" applyFill="1" applyBorder="1" applyAlignment="1">
      <alignment horizontal="center" vertical="center"/>
    </xf>
    <xf numFmtId="0" fontId="5" fillId="0" borderId="135" xfId="36" applyFont="1" applyBorder="1" applyAlignment="1">
      <alignment horizontal="center" vertical="center"/>
    </xf>
    <xf numFmtId="0" fontId="5" fillId="4" borderId="135" xfId="40" applyFont="1" applyFill="1" applyBorder="1" applyAlignment="1">
      <alignment horizontal="center"/>
    </xf>
    <xf numFmtId="1" fontId="5" fillId="4" borderId="90" xfId="40" applyNumberFormat="1" applyFont="1" applyFill="1" applyBorder="1" applyAlignment="1">
      <alignment horizontal="center" vertical="center" wrapText="1"/>
    </xf>
    <xf numFmtId="10" fontId="9" fillId="4" borderId="110" xfId="40" applyNumberFormat="1" applyFont="1" applyFill="1" applyBorder="1" applyAlignment="1">
      <alignment horizontal="center" vertical="center" wrapText="1"/>
    </xf>
    <xf numFmtId="0" fontId="94" fillId="0" borderId="0" xfId="35" applyFont="1" applyAlignment="1">
      <alignment horizontal="center" vertical="center"/>
    </xf>
    <xf numFmtId="0" fontId="95" fillId="0" borderId="0" xfId="35" applyFont="1"/>
    <xf numFmtId="0" fontId="96" fillId="0" borderId="78" xfId="43" applyFont="1" applyBorder="1" applyAlignment="1" applyProtection="1">
      <alignment horizontal="center" vertical="center"/>
      <protection hidden="1"/>
    </xf>
    <xf numFmtId="0" fontId="96" fillId="27" borderId="5" xfId="43" applyFont="1" applyFill="1" applyBorder="1" applyAlignment="1">
      <alignment horizontal="center" vertical="center"/>
    </xf>
    <xf numFmtId="0" fontId="75" fillId="28" borderId="82" xfId="43" applyFont="1" applyFill="1" applyBorder="1" applyAlignment="1">
      <alignment horizontal="center" vertical="center"/>
    </xf>
    <xf numFmtId="0" fontId="9" fillId="0" borderId="152" xfId="36" applyFont="1" applyBorder="1" applyAlignment="1">
      <alignment vertical="center"/>
    </xf>
    <xf numFmtId="0" fontId="4" fillId="0" borderId="54" xfId="36" applyFont="1" applyBorder="1" applyAlignment="1">
      <alignment horizontal="center" vertical="center" wrapText="1"/>
    </xf>
    <xf numFmtId="166" fontId="4" fillId="0" borderId="155" xfId="36" applyNumberFormat="1" applyFont="1" applyBorder="1" applyAlignment="1">
      <alignment horizontal="left" vertical="center" wrapText="1"/>
    </xf>
    <xf numFmtId="1" fontId="5" fillId="4" borderId="136" xfId="40" applyNumberFormat="1" applyFont="1" applyFill="1" applyBorder="1" applyAlignment="1">
      <alignment horizontal="center" vertical="center" wrapText="1"/>
    </xf>
    <xf numFmtId="0" fontId="4" fillId="0" borderId="137" xfId="36" applyFont="1" applyBorder="1" applyAlignment="1">
      <alignment horizontal="center" vertical="center" wrapText="1"/>
    </xf>
    <xf numFmtId="1" fontId="9" fillId="7" borderId="137" xfId="36" applyNumberFormat="1" applyFont="1" applyFill="1" applyBorder="1" applyAlignment="1">
      <alignment horizontal="center" vertical="center" wrapText="1"/>
    </xf>
    <xf numFmtId="1" fontId="97" fillId="0" borderId="157" xfId="36" applyNumberFormat="1" applyFont="1" applyBorder="1" applyAlignment="1">
      <alignment horizontal="center" vertical="center"/>
    </xf>
    <xf numFmtId="0" fontId="97" fillId="7" borderId="156" xfId="36" applyFont="1" applyFill="1" applyBorder="1" applyAlignment="1">
      <alignment horizontal="center" vertical="center" wrapText="1"/>
    </xf>
    <xf numFmtId="188" fontId="7" fillId="4" borderId="101" xfId="90" applyNumberFormat="1" applyFont="1" applyFill="1" applyBorder="1" applyAlignment="1" applyProtection="1">
      <alignment horizontal="center" vertical="center" wrapText="1"/>
    </xf>
    <xf numFmtId="0" fontId="75" fillId="28" borderId="132" xfId="43" applyFont="1" applyFill="1" applyBorder="1" applyAlignment="1">
      <alignment horizontal="center" vertical="center"/>
    </xf>
    <xf numFmtId="0" fontId="75" fillId="28" borderId="133" xfId="43" applyFont="1" applyFill="1" applyBorder="1" applyAlignment="1">
      <alignment horizontal="center" vertical="center"/>
    </xf>
    <xf numFmtId="0" fontId="102" fillId="28" borderId="133" xfId="43" applyFont="1" applyFill="1" applyBorder="1" applyAlignment="1">
      <alignment horizontal="center" vertical="center"/>
    </xf>
    <xf numFmtId="0" fontId="75" fillId="0" borderId="0" xfId="43" applyFont="1"/>
    <xf numFmtId="183" fontId="5" fillId="0" borderId="89" xfId="40" applyNumberFormat="1" applyFont="1" applyBorder="1" applyAlignment="1">
      <alignment horizontal="center" vertical="center" wrapText="1"/>
    </xf>
    <xf numFmtId="183" fontId="5" fillId="0" borderId="135" xfId="40" applyNumberFormat="1" applyFont="1" applyBorder="1" applyAlignment="1">
      <alignment horizontal="center" vertical="center" wrapText="1"/>
    </xf>
    <xf numFmtId="4" fontId="9" fillId="4" borderId="0" xfId="40" applyNumberFormat="1" applyFont="1" applyFill="1" applyAlignment="1">
      <alignment horizontal="center" vertical="center"/>
    </xf>
    <xf numFmtId="10" fontId="9" fillId="4" borderId="0" xfId="40" applyNumberFormat="1" applyFont="1" applyFill="1" applyAlignment="1">
      <alignment horizontal="center" vertical="center" wrapText="1"/>
    </xf>
    <xf numFmtId="0" fontId="2" fillId="0" borderId="33" xfId="36" applyBorder="1" applyProtection="1">
      <protection hidden="1"/>
    </xf>
    <xf numFmtId="0" fontId="2" fillId="0" borderId="11" xfId="36" applyBorder="1" applyProtection="1">
      <protection hidden="1"/>
    </xf>
    <xf numFmtId="0" fontId="81" fillId="0" borderId="23" xfId="35" applyFont="1" applyBorder="1" applyAlignment="1">
      <alignment horizontal="center" vertical="center" wrapText="1"/>
    </xf>
    <xf numFmtId="0" fontId="74" fillId="0" borderId="0" xfId="40" applyFont="1"/>
    <xf numFmtId="0" fontId="76" fillId="4" borderId="36" xfId="40" applyFont="1" applyFill="1" applyBorder="1"/>
    <xf numFmtId="0" fontId="74" fillId="4" borderId="46" xfId="40" applyFont="1" applyFill="1" applyBorder="1" applyAlignment="1">
      <alignment horizontal="center" vertical="center"/>
    </xf>
    <xf numFmtId="0" fontId="2" fillId="4" borderId="32" xfId="40" applyFill="1" applyBorder="1"/>
    <xf numFmtId="185" fontId="85" fillId="19" borderId="46" xfId="90" applyFont="1" applyFill="1" applyBorder="1" applyAlignment="1">
      <alignment horizontal="center" vertical="center"/>
    </xf>
    <xf numFmtId="185" fontId="85" fillId="19" borderId="0" xfId="90" applyFont="1" applyFill="1" applyBorder="1" applyAlignment="1">
      <alignment horizontal="center" vertical="center"/>
    </xf>
    <xf numFmtId="185" fontId="74" fillId="4" borderId="0" xfId="90" applyFont="1" applyFill="1" applyBorder="1" applyAlignment="1">
      <alignment horizontal="center" vertical="center"/>
    </xf>
    <xf numFmtId="0" fontId="85" fillId="20" borderId="0" xfId="40" applyFont="1" applyFill="1"/>
    <xf numFmtId="41" fontId="2" fillId="20" borderId="32" xfId="93" applyFont="1" applyFill="1" applyBorder="1"/>
    <xf numFmtId="185" fontId="74" fillId="4" borderId="46" xfId="90" applyFont="1" applyFill="1" applyBorder="1" applyAlignment="1">
      <alignment horizontal="center" vertical="center"/>
    </xf>
    <xf numFmtId="0" fontId="2" fillId="4" borderId="32" xfId="40" applyFill="1" applyBorder="1" applyAlignment="1">
      <alignment wrapText="1"/>
    </xf>
    <xf numFmtId="185" fontId="74" fillId="4" borderId="14" xfId="90" applyFont="1" applyFill="1" applyBorder="1" applyAlignment="1">
      <alignment horizontal="center" vertical="center"/>
    </xf>
    <xf numFmtId="185" fontId="74" fillId="4" borderId="33" xfId="90" applyFont="1" applyFill="1" applyBorder="1" applyAlignment="1">
      <alignment horizontal="center" vertical="center"/>
    </xf>
    <xf numFmtId="0" fontId="2" fillId="4" borderId="33" xfId="40" applyFill="1" applyBorder="1"/>
    <xf numFmtId="0" fontId="85" fillId="4" borderId="33" xfId="40" applyFont="1" applyFill="1" applyBorder="1"/>
    <xf numFmtId="0" fontId="2" fillId="4" borderId="41" xfId="40" applyFill="1" applyBorder="1"/>
    <xf numFmtId="9" fontId="26" fillId="30" borderId="28" xfId="84" applyFont="1" applyFill="1" applyBorder="1" applyAlignment="1">
      <alignment horizontal="center" vertical="center" wrapText="1"/>
    </xf>
    <xf numFmtId="4" fontId="26" fillId="30" borderId="28" xfId="36" applyNumberFormat="1" applyFont="1" applyFill="1" applyBorder="1" applyAlignment="1">
      <alignment horizontal="center" vertical="center" wrapText="1"/>
    </xf>
    <xf numFmtId="175" fontId="26" fillId="30" borderId="28" xfId="36" applyNumberFormat="1" applyFont="1" applyFill="1" applyBorder="1" applyAlignment="1">
      <alignment horizontal="center" vertical="center" wrapText="1"/>
    </xf>
    <xf numFmtId="0" fontId="4" fillId="30" borderId="40" xfId="36" applyFont="1" applyFill="1" applyBorder="1" applyAlignment="1">
      <alignment horizontal="center" vertical="center" wrapText="1"/>
    </xf>
    <xf numFmtId="0" fontId="9" fillId="30" borderId="23" xfId="36" applyFont="1" applyFill="1" applyBorder="1" applyAlignment="1">
      <alignment horizontal="center" vertical="center" wrapText="1"/>
    </xf>
    <xf numFmtId="0" fontId="4" fillId="30" borderId="58" xfId="36" applyFont="1" applyFill="1" applyBorder="1" applyAlignment="1">
      <alignment horizontal="center" vertical="center" wrapText="1"/>
    </xf>
    <xf numFmtId="0" fontId="26" fillId="30" borderId="28" xfId="84" applyNumberFormat="1" applyFont="1" applyFill="1" applyBorder="1" applyAlignment="1">
      <alignment horizontal="center" vertical="center" wrapText="1"/>
    </xf>
    <xf numFmtId="0" fontId="4" fillId="32" borderId="28" xfId="84" applyNumberFormat="1" applyFont="1" applyFill="1" applyBorder="1" applyAlignment="1">
      <alignment horizontal="center" vertical="center" wrapText="1"/>
    </xf>
    <xf numFmtId="0" fontId="26" fillId="30" borderId="28" xfId="36" applyFont="1" applyFill="1" applyBorder="1" applyAlignment="1">
      <alignment horizontal="center" vertical="center" wrapText="1"/>
    </xf>
    <xf numFmtId="0" fontId="26" fillId="30" borderId="159" xfId="36" applyFont="1" applyFill="1" applyBorder="1" applyAlignment="1">
      <alignment horizontal="center" vertical="center" wrapText="1"/>
    </xf>
    <xf numFmtId="9" fontId="26" fillId="30" borderId="159" xfId="84" applyFont="1" applyFill="1" applyBorder="1" applyAlignment="1">
      <alignment horizontal="center" vertical="center" wrapText="1"/>
    </xf>
    <xf numFmtId="0" fontId="26" fillId="30" borderId="159" xfId="84" applyNumberFormat="1" applyFont="1" applyFill="1" applyBorder="1" applyAlignment="1">
      <alignment horizontal="center" vertical="center" wrapText="1"/>
    </xf>
    <xf numFmtId="0" fontId="4" fillId="32" borderId="159" xfId="84" applyNumberFormat="1" applyFont="1" applyFill="1" applyBorder="1" applyAlignment="1">
      <alignment horizontal="center" vertical="center" wrapText="1"/>
    </xf>
    <xf numFmtId="175" fontId="26" fillId="30" borderId="159" xfId="36" applyNumberFormat="1" applyFont="1" applyFill="1" applyBorder="1" applyAlignment="1">
      <alignment horizontal="center" vertical="center" wrapText="1"/>
    </xf>
    <xf numFmtId="0" fontId="109" fillId="0" borderId="25" xfId="36" applyFont="1" applyBorder="1" applyAlignment="1">
      <alignment horizontal="center" vertical="center"/>
    </xf>
    <xf numFmtId="0" fontId="109" fillId="0" borderId="26" xfId="36" applyFont="1" applyBorder="1" applyAlignment="1">
      <alignment horizontal="center" vertical="center"/>
    </xf>
    <xf numFmtId="0" fontId="94" fillId="0" borderId="0" xfId="36" applyFont="1" applyAlignment="1">
      <alignment horizontal="center" vertical="center"/>
    </xf>
    <xf numFmtId="0" fontId="94" fillId="0" borderId="31" xfId="36" applyFont="1" applyBorder="1" applyAlignment="1">
      <alignment horizontal="center"/>
    </xf>
    <xf numFmtId="0" fontId="74" fillId="0" borderId="46" xfId="36" applyFont="1" applyBorder="1" applyAlignment="1">
      <alignment horizontal="center" vertical="center"/>
    </xf>
    <xf numFmtId="0" fontId="74" fillId="0" borderId="32" xfId="36" applyFont="1" applyBorder="1" applyAlignment="1">
      <alignment horizontal="center" vertical="center"/>
    </xf>
    <xf numFmtId="0" fontId="26" fillId="0" borderId="29" xfId="36" applyFont="1" applyBorder="1" applyAlignment="1">
      <alignment horizontal="center" vertical="center" wrapText="1"/>
    </xf>
    <xf numFmtId="0" fontId="26" fillId="0" borderId="31" xfId="36" applyFont="1" applyBorder="1" applyAlignment="1">
      <alignment horizontal="center" vertical="center"/>
    </xf>
    <xf numFmtId="0" fontId="8" fillId="26" borderId="0" xfId="40" applyFont="1" applyFill="1" applyAlignment="1">
      <alignment horizontal="center" vertical="center" wrapText="1"/>
    </xf>
    <xf numFmtId="14" fontId="49" fillId="7" borderId="0" xfId="35" applyNumberFormat="1" applyFill="1"/>
    <xf numFmtId="0" fontId="26" fillId="0" borderId="160" xfId="36" applyFont="1" applyBorder="1" applyAlignment="1">
      <alignment horizontal="center" vertical="center" wrapText="1"/>
    </xf>
    <xf numFmtId="0" fontId="5" fillId="0" borderId="0" xfId="36" applyFont="1" applyAlignment="1">
      <alignment vertical="center" wrapText="1"/>
    </xf>
    <xf numFmtId="0" fontId="4" fillId="0" borderId="79" xfId="36" applyFont="1" applyBorder="1" applyAlignment="1">
      <alignment horizontal="centerContinuous" vertical="center" wrapText="1"/>
    </xf>
    <xf numFmtId="0" fontId="78" fillId="0" borderId="0" xfId="43" applyFont="1" applyAlignment="1">
      <alignment horizontal="center" vertical="center"/>
    </xf>
    <xf numFmtId="0" fontId="118" fillId="33" borderId="33" xfId="36" applyFont="1" applyFill="1" applyBorder="1" applyAlignment="1">
      <alignment horizontal="right" vertical="center"/>
    </xf>
    <xf numFmtId="167" fontId="118" fillId="33" borderId="33" xfId="36" applyNumberFormat="1" applyFont="1" applyFill="1" applyBorder="1" applyAlignment="1">
      <alignment horizontal="center" vertical="center"/>
    </xf>
    <xf numFmtId="0" fontId="9" fillId="12" borderId="59" xfId="36" quotePrefix="1" applyFont="1" applyFill="1" applyBorder="1" applyAlignment="1">
      <alignment horizontal="center" vertical="center" wrapText="1"/>
    </xf>
    <xf numFmtId="0" fontId="47" fillId="34" borderId="92" xfId="40" applyFont="1" applyFill="1" applyBorder="1" applyAlignment="1">
      <alignment horizontal="centerContinuous" vertical="center" wrapText="1"/>
    </xf>
    <xf numFmtId="0" fontId="47" fillId="34" borderId="101" xfId="40" applyFont="1" applyFill="1" applyBorder="1" applyAlignment="1">
      <alignment vertical="center" wrapText="1"/>
    </xf>
    <xf numFmtId="0" fontId="47" fillId="34" borderId="149" xfId="40" applyFont="1" applyFill="1" applyBorder="1" applyAlignment="1">
      <alignment horizontal="center" vertical="center" wrapText="1"/>
    </xf>
    <xf numFmtId="0" fontId="47" fillId="34" borderId="41" xfId="40" applyFont="1" applyFill="1" applyBorder="1" applyAlignment="1">
      <alignment horizontal="center" vertical="center"/>
    </xf>
    <xf numFmtId="0" fontId="124" fillId="31" borderId="48" xfId="35" applyFont="1" applyFill="1" applyBorder="1" applyAlignment="1">
      <alignment horizontal="center" vertical="center"/>
    </xf>
    <xf numFmtId="164" fontId="5" fillId="0" borderId="142" xfId="91" applyNumberFormat="1" applyFont="1" applyFill="1" applyBorder="1" applyAlignment="1" applyProtection="1">
      <alignment vertical="center"/>
      <protection locked="0"/>
    </xf>
    <xf numFmtId="0" fontId="21" fillId="37" borderId="33" xfId="36" applyFont="1" applyFill="1" applyBorder="1" applyAlignment="1">
      <alignment vertical="center"/>
    </xf>
    <xf numFmtId="177" fontId="21" fillId="37" borderId="33" xfId="36" applyNumberFormat="1" applyFont="1" applyFill="1" applyBorder="1" applyAlignment="1">
      <alignment horizontal="center" vertical="center"/>
    </xf>
    <xf numFmtId="178" fontId="21" fillId="37" borderId="33" xfId="36" applyNumberFormat="1" applyFont="1" applyFill="1" applyBorder="1" applyAlignment="1">
      <alignment horizontal="center" vertical="center"/>
    </xf>
    <xf numFmtId="0" fontId="23" fillId="37" borderId="33" xfId="36" applyFont="1" applyFill="1" applyBorder="1" applyAlignment="1">
      <alignment vertical="center"/>
    </xf>
    <xf numFmtId="0" fontId="23" fillId="37" borderId="19" xfId="36" applyFont="1" applyFill="1" applyBorder="1" applyAlignment="1">
      <alignment vertical="center"/>
    </xf>
    <xf numFmtId="175" fontId="26" fillId="0" borderId="28" xfId="36" applyNumberFormat="1" applyFont="1" applyBorder="1" applyAlignment="1">
      <alignment horizontal="center" vertical="center" wrapText="1"/>
    </xf>
    <xf numFmtId="0" fontId="74" fillId="0" borderId="0" xfId="36" applyFont="1" applyProtection="1">
      <protection hidden="1"/>
    </xf>
    <xf numFmtId="15" fontId="23" fillId="30" borderId="28" xfId="36" applyNumberFormat="1" applyFont="1" applyFill="1" applyBorder="1" applyAlignment="1">
      <alignment horizontal="center" vertical="center" wrapText="1"/>
    </xf>
    <xf numFmtId="15" fontId="23" fillId="30" borderId="159" xfId="36" applyNumberFormat="1" applyFont="1" applyFill="1" applyBorder="1" applyAlignment="1">
      <alignment horizontal="center" vertical="center" wrapText="1"/>
    </xf>
    <xf numFmtId="1" fontId="9" fillId="0" borderId="162" xfId="36" applyNumberFormat="1" applyFont="1" applyBorder="1" applyAlignment="1">
      <alignment horizontal="center" vertical="center"/>
    </xf>
    <xf numFmtId="0" fontId="9" fillId="0" borderId="163" xfId="36" applyFont="1" applyBorder="1" applyAlignment="1">
      <alignment horizontal="center" vertical="center"/>
    </xf>
    <xf numFmtId="0" fontId="9" fillId="0" borderId="100" xfId="36" applyFont="1" applyBorder="1" applyAlignment="1">
      <alignment horizontal="center" vertical="center"/>
    </xf>
    <xf numFmtId="0" fontId="9" fillId="0" borderId="164" xfId="36" applyFont="1" applyBorder="1" applyAlignment="1">
      <alignment horizontal="center" vertical="center"/>
    </xf>
    <xf numFmtId="1" fontId="9" fillId="0" borderId="130" xfId="36" applyNumberFormat="1" applyFont="1" applyBorder="1" applyAlignment="1">
      <alignment horizontal="left" vertical="center"/>
    </xf>
    <xf numFmtId="4" fontId="63" fillId="0" borderId="23" xfId="43" applyNumberFormat="1" applyFont="1" applyBorder="1" applyAlignment="1">
      <alignment horizontal="center" vertical="center" wrapText="1"/>
    </xf>
    <xf numFmtId="4" fontId="63" fillId="0" borderId="128" xfId="43" applyNumberFormat="1" applyFont="1" applyBorder="1" applyAlignment="1">
      <alignment horizontal="center" vertical="center" wrapText="1"/>
    </xf>
    <xf numFmtId="0" fontId="9" fillId="0" borderId="165" xfId="36" applyFont="1" applyBorder="1" applyAlignment="1">
      <alignment horizontal="center" vertical="center"/>
    </xf>
    <xf numFmtId="0" fontId="9" fillId="0" borderId="166" xfId="36" applyFont="1" applyBorder="1" applyAlignment="1">
      <alignment horizontal="center" vertical="center"/>
    </xf>
    <xf numFmtId="0" fontId="51" fillId="0" borderId="130" xfId="43" applyFont="1" applyBorder="1" applyAlignment="1" applyProtection="1">
      <alignment horizontal="center" vertical="center"/>
      <protection hidden="1"/>
    </xf>
    <xf numFmtId="0" fontId="51" fillId="0" borderId="128" xfId="43" applyFont="1" applyBorder="1" applyAlignment="1" applyProtection="1">
      <alignment horizontal="center" vertical="center"/>
      <protection hidden="1"/>
    </xf>
    <xf numFmtId="1" fontId="9" fillId="0" borderId="167" xfId="36" applyNumberFormat="1" applyFont="1" applyBorder="1" applyAlignment="1">
      <alignment horizontal="left" vertical="center"/>
    </xf>
    <xf numFmtId="0" fontId="51" fillId="0" borderId="23" xfId="43" applyFont="1" applyBorder="1" applyAlignment="1" applyProtection="1">
      <alignment horizontal="center" vertical="center"/>
      <protection hidden="1"/>
    </xf>
    <xf numFmtId="0" fontId="2" fillId="0" borderId="36" xfId="36" applyBorder="1" applyProtection="1">
      <protection hidden="1"/>
    </xf>
    <xf numFmtId="0" fontId="2" fillId="0" borderId="109" xfId="36" applyBorder="1" applyProtection="1">
      <protection hidden="1"/>
    </xf>
    <xf numFmtId="0" fontId="2" fillId="0" borderId="110" xfId="36" applyBorder="1" applyProtection="1">
      <protection hidden="1"/>
    </xf>
    <xf numFmtId="183" fontId="63" fillId="0" borderId="91" xfId="43" applyNumberFormat="1" applyFont="1" applyBorder="1" applyAlignment="1">
      <alignment horizontal="center" vertical="center" wrapText="1"/>
    </xf>
    <xf numFmtId="0" fontId="82" fillId="0" borderId="168" xfId="43" applyFont="1" applyBorder="1" applyAlignment="1">
      <alignment horizontal="center" vertical="center" wrapText="1"/>
    </xf>
    <xf numFmtId="183" fontId="63" fillId="0" borderId="54" xfId="43" applyNumberFormat="1" applyFont="1" applyBorder="1" applyAlignment="1">
      <alignment horizontal="center" vertical="center" wrapText="1"/>
    </xf>
    <xf numFmtId="0" fontId="81" fillId="0" borderId="64" xfId="35" applyFont="1" applyBorder="1" applyAlignment="1">
      <alignment horizontal="center" vertical="center" wrapText="1"/>
    </xf>
    <xf numFmtId="0" fontId="2" fillId="4" borderId="0" xfId="40" applyFill="1" applyAlignment="1">
      <alignment horizontal="center" vertical="center" wrapText="1"/>
    </xf>
    <xf numFmtId="0" fontId="9" fillId="0" borderId="56" xfId="36" applyFont="1" applyBorder="1" applyAlignment="1">
      <alignment horizontal="center" vertical="center" wrapText="1"/>
    </xf>
    <xf numFmtId="0" fontId="87" fillId="0" borderId="135" xfId="36" applyFont="1" applyBorder="1" applyAlignment="1">
      <alignment horizontal="center" vertical="center" wrapText="1"/>
    </xf>
    <xf numFmtId="0" fontId="127" fillId="0" borderId="0" xfId="36" applyFont="1" applyAlignment="1">
      <alignment horizontal="center" vertical="center"/>
    </xf>
    <xf numFmtId="0" fontId="128" fillId="0" borderId="0" xfId="36" applyFont="1" applyAlignment="1">
      <alignment horizontal="centerContinuous" vertical="center" wrapText="1"/>
    </xf>
    <xf numFmtId="0" fontId="94" fillId="0" borderId="0" xfId="36" applyFont="1" applyAlignment="1">
      <alignment horizontal="centerContinuous" vertical="center" wrapText="1"/>
    </xf>
    <xf numFmtId="0" fontId="94" fillId="0" borderId="0" xfId="36" applyFont="1" applyAlignment="1">
      <alignment horizontal="centerContinuous"/>
    </xf>
    <xf numFmtId="0" fontId="94" fillId="0" borderId="0" xfId="36" applyFont="1" applyAlignment="1">
      <alignment horizontal="centerContinuous" vertical="center"/>
    </xf>
    <xf numFmtId="0" fontId="94" fillId="0" borderId="0" xfId="36" applyFont="1"/>
    <xf numFmtId="0" fontId="127" fillId="38" borderId="0" xfId="36" applyFont="1" applyFill="1" applyAlignment="1">
      <alignment horizontal="center" vertical="center"/>
    </xf>
    <xf numFmtId="0" fontId="109" fillId="0" borderId="0" xfId="36" applyFont="1" applyAlignment="1">
      <alignment horizontal="center" vertical="center"/>
    </xf>
    <xf numFmtId="9" fontId="113" fillId="40" borderId="60" xfId="81" applyNumberFormat="1" applyFont="1" applyFill="1" applyBorder="1" applyAlignment="1">
      <alignment horizontal="center" vertical="center" wrapText="1"/>
    </xf>
    <xf numFmtId="9" fontId="113" fillId="40" borderId="61" xfId="81" applyNumberFormat="1" applyFont="1" applyFill="1" applyBorder="1" applyAlignment="1">
      <alignment horizontal="center" vertical="center" wrapText="1"/>
    </xf>
    <xf numFmtId="9" fontId="113" fillId="40" borderId="62" xfId="82" applyFont="1" applyFill="1" applyBorder="1" applyAlignment="1">
      <alignment horizontal="center" vertical="center"/>
    </xf>
    <xf numFmtId="172" fontId="113" fillId="40" borderId="62" xfId="81" applyNumberFormat="1" applyFont="1" applyFill="1" applyBorder="1" applyAlignment="1">
      <alignment horizontal="center" vertical="center"/>
    </xf>
    <xf numFmtId="172" fontId="113" fillId="40" borderId="59" xfId="81" applyNumberFormat="1" applyFont="1" applyFill="1" applyBorder="1" applyAlignment="1">
      <alignment horizontal="center" vertical="center"/>
    </xf>
    <xf numFmtId="0" fontId="113" fillId="40" borderId="22" xfId="36" applyFont="1" applyFill="1" applyBorder="1" applyAlignment="1">
      <alignment horizontal="center" vertical="center" wrapText="1"/>
    </xf>
    <xf numFmtId="0" fontId="113" fillId="40" borderId="22" xfId="36" applyFont="1" applyFill="1" applyBorder="1" applyAlignment="1">
      <alignment horizontal="centerContinuous" vertical="center"/>
    </xf>
    <xf numFmtId="9" fontId="113" fillId="40" borderId="22" xfId="84" applyFont="1" applyFill="1" applyBorder="1" applyAlignment="1">
      <alignment horizontal="centerContinuous" vertical="center" wrapText="1"/>
    </xf>
    <xf numFmtId="0" fontId="113" fillId="40" borderId="23" xfId="36" applyFont="1" applyFill="1" applyBorder="1" applyAlignment="1">
      <alignment horizontal="center" vertical="center" wrapText="1"/>
    </xf>
    <xf numFmtId="0" fontId="113" fillId="40" borderId="23" xfId="36" applyFont="1" applyFill="1" applyBorder="1" applyAlignment="1">
      <alignment horizontal="center" vertical="center"/>
    </xf>
    <xf numFmtId="9" fontId="113" fillId="40" borderId="23" xfId="84" applyFont="1" applyFill="1" applyBorder="1" applyAlignment="1">
      <alignment horizontal="center" vertical="center" wrapText="1"/>
    </xf>
    <xf numFmtId="0" fontId="117" fillId="40" borderId="97" xfId="36" applyFont="1" applyFill="1" applyBorder="1" applyAlignment="1">
      <alignment horizontal="center" vertical="center" wrapText="1"/>
    </xf>
    <xf numFmtId="0" fontId="117" fillId="40" borderId="23" xfId="36" applyFont="1" applyFill="1" applyBorder="1" applyAlignment="1">
      <alignment horizontal="center" vertical="center" wrapText="1"/>
    </xf>
    <xf numFmtId="0" fontId="117" fillId="40" borderId="68" xfId="36" applyFont="1" applyFill="1" applyBorder="1" applyAlignment="1">
      <alignment horizontal="center" vertical="center" wrapText="1"/>
    </xf>
    <xf numFmtId="0" fontId="23" fillId="40" borderId="14" xfId="36" applyFont="1" applyFill="1" applyBorder="1" applyAlignment="1">
      <alignment vertical="center"/>
    </xf>
    <xf numFmtId="0" fontId="21" fillId="40" borderId="33" xfId="36" applyFont="1" applyFill="1" applyBorder="1" applyAlignment="1">
      <alignment vertical="center"/>
    </xf>
    <xf numFmtId="0" fontId="66" fillId="40" borderId="60" xfId="35" applyFont="1" applyFill="1" applyBorder="1" applyAlignment="1">
      <alignment vertical="center" wrapText="1"/>
    </xf>
    <xf numFmtId="0" fontId="108" fillId="40" borderId="36" xfId="35" applyFont="1" applyFill="1" applyBorder="1" applyAlignment="1">
      <alignment horizontal="center" vertical="center" wrapText="1"/>
    </xf>
    <xf numFmtId="0" fontId="113" fillId="40" borderId="56" xfId="36" applyFont="1" applyFill="1" applyBorder="1" applyAlignment="1">
      <alignment horizontal="center" vertical="center" wrapText="1"/>
    </xf>
    <xf numFmtId="0" fontId="113" fillId="40" borderId="49" xfId="36" applyFont="1" applyFill="1" applyBorder="1" applyAlignment="1">
      <alignment horizontal="center" vertical="center" wrapText="1"/>
    </xf>
    <xf numFmtId="0" fontId="113" fillId="40" borderId="37" xfId="36" applyFont="1" applyFill="1" applyBorder="1" applyAlignment="1">
      <alignment horizontal="center" vertical="center" wrapText="1"/>
    </xf>
    <xf numFmtId="0" fontId="113" fillId="40" borderId="58" xfId="36" applyFont="1" applyFill="1" applyBorder="1" applyAlignment="1">
      <alignment horizontal="center" vertical="center" wrapText="1"/>
    </xf>
    <xf numFmtId="0" fontId="110" fillId="40" borderId="121" xfId="35" applyFont="1" applyFill="1" applyBorder="1" applyAlignment="1">
      <alignment vertical="center" wrapText="1"/>
    </xf>
    <xf numFmtId="0" fontId="66" fillId="40" borderId="0" xfId="35" applyFont="1" applyFill="1" applyAlignment="1">
      <alignment vertical="center" wrapText="1"/>
    </xf>
    <xf numFmtId="0" fontId="113" fillId="40" borderId="63" xfId="36" applyFont="1" applyFill="1" applyBorder="1" applyAlignment="1">
      <alignment horizontal="center" vertical="center" wrapText="1"/>
    </xf>
    <xf numFmtId="0" fontId="115" fillId="41" borderId="134" xfId="36" applyFont="1" applyFill="1" applyBorder="1" applyAlignment="1">
      <alignment horizontal="center" vertical="center" wrapText="1"/>
    </xf>
    <xf numFmtId="0" fontId="114" fillId="40" borderId="96" xfId="35" applyFont="1" applyFill="1" applyBorder="1" applyAlignment="1">
      <alignment horizontal="center" vertical="center" wrapText="1"/>
    </xf>
    <xf numFmtId="0" fontId="92" fillId="40" borderId="26" xfId="35" applyFont="1" applyFill="1" applyBorder="1" applyAlignment="1">
      <alignment vertical="center" wrapText="1"/>
    </xf>
    <xf numFmtId="0" fontId="25" fillId="40" borderId="69" xfId="36" applyFont="1" applyFill="1" applyBorder="1" applyAlignment="1">
      <alignment vertical="center" wrapText="1"/>
    </xf>
    <xf numFmtId="0" fontId="41" fillId="40" borderId="69" xfId="36" applyFont="1" applyFill="1" applyBorder="1" applyAlignment="1">
      <alignment horizontal="center" vertical="center" wrapText="1"/>
    </xf>
    <xf numFmtId="0" fontId="41" fillId="40" borderId="107" xfId="36" applyFont="1" applyFill="1" applyBorder="1" applyAlignment="1">
      <alignment horizontal="center" vertical="center" wrapText="1"/>
    </xf>
    <xf numFmtId="0" fontId="25" fillId="40" borderId="20" xfId="36" applyFont="1" applyFill="1" applyBorder="1" applyAlignment="1">
      <alignment vertical="center" wrapText="1"/>
    </xf>
    <xf numFmtId="0" fontId="84" fillId="40" borderId="45" xfId="36" applyFont="1" applyFill="1" applyBorder="1" applyAlignment="1">
      <alignment horizontal="center" vertical="center" wrapText="1"/>
    </xf>
    <xf numFmtId="0" fontId="25" fillId="40" borderId="107" xfId="36" applyFont="1" applyFill="1" applyBorder="1" applyAlignment="1">
      <alignment vertical="center" wrapText="1"/>
    </xf>
    <xf numFmtId="0" fontId="110" fillId="40" borderId="113" xfId="36" applyFont="1" applyFill="1" applyBorder="1" applyAlignment="1">
      <alignment horizontal="center" vertical="center"/>
    </xf>
    <xf numFmtId="0" fontId="110" fillId="40" borderId="114" xfId="36" applyFont="1" applyFill="1" applyBorder="1" applyAlignment="1">
      <alignment horizontal="center" vertical="center"/>
    </xf>
    <xf numFmtId="0" fontId="110" fillId="40" borderId="15" xfId="36" applyFont="1" applyFill="1" applyBorder="1" applyAlignment="1">
      <alignment horizontal="center" vertical="center"/>
    </xf>
    <xf numFmtId="0" fontId="110" fillId="40" borderId="67" xfId="36" applyFont="1" applyFill="1" applyBorder="1" applyAlignment="1">
      <alignment horizontal="center" vertical="center" wrapText="1"/>
    </xf>
    <xf numFmtId="175" fontId="113" fillId="40" borderId="11" xfId="36" applyNumberFormat="1" applyFont="1" applyFill="1" applyBorder="1" applyAlignment="1">
      <alignment horizontal="center" vertical="center" wrapText="1"/>
    </xf>
    <xf numFmtId="0" fontId="113" fillId="40" borderId="33" xfId="36" applyFont="1" applyFill="1" applyBorder="1" applyAlignment="1">
      <alignment vertical="center" wrapText="1"/>
    </xf>
    <xf numFmtId="0" fontId="119" fillId="41" borderId="17" xfId="40" applyFont="1" applyFill="1" applyBorder="1" applyAlignment="1">
      <alignment horizontal="center" vertical="center" wrapText="1"/>
    </xf>
    <xf numFmtId="187" fontId="119" fillId="41" borderId="101" xfId="40" applyNumberFormat="1" applyFont="1" applyFill="1" applyBorder="1" applyAlignment="1">
      <alignment horizontal="center" vertical="center"/>
    </xf>
    <xf numFmtId="0" fontId="119" fillId="40" borderId="69" xfId="40" applyFont="1" applyFill="1" applyBorder="1" applyAlignment="1">
      <alignment horizontal="center" vertical="center" wrapText="1"/>
    </xf>
    <xf numFmtId="192" fontId="119" fillId="40" borderId="107" xfId="92" applyNumberFormat="1" applyFont="1" applyFill="1" applyBorder="1" applyAlignment="1">
      <alignment horizontal="center" vertical="center" wrapText="1"/>
    </xf>
    <xf numFmtId="0" fontId="119" fillId="40" borderId="89" xfId="40" applyFont="1" applyFill="1" applyBorder="1" applyAlignment="1">
      <alignment horizontal="centerContinuous" vertical="center" wrapText="1"/>
    </xf>
    <xf numFmtId="0" fontId="119" fillId="40" borderId="16" xfId="40" applyFont="1" applyFill="1" applyBorder="1" applyAlignment="1">
      <alignment horizontal="centerContinuous" vertical="center" wrapText="1"/>
    </xf>
    <xf numFmtId="0" fontId="119" fillId="40" borderId="9" xfId="40" applyFont="1" applyFill="1" applyBorder="1" applyAlignment="1">
      <alignment horizontal="centerContinuous" vertical="center" wrapText="1"/>
    </xf>
    <xf numFmtId="0" fontId="119" fillId="40" borderId="36" xfId="40" applyFont="1" applyFill="1" applyBorder="1" applyAlignment="1">
      <alignment horizontal="centerContinuous" vertical="center" wrapText="1"/>
    </xf>
    <xf numFmtId="0" fontId="119" fillId="40" borderId="92" xfId="40" applyFont="1" applyFill="1" applyBorder="1" applyAlignment="1">
      <alignment horizontal="centerContinuous" vertical="center" wrapText="1"/>
    </xf>
    <xf numFmtId="0" fontId="119" fillId="40" borderId="64" xfId="40" applyFont="1" applyFill="1" applyBorder="1" applyAlignment="1">
      <alignment horizontal="center" vertical="center" wrapText="1"/>
    </xf>
    <xf numFmtId="0" fontId="119" fillId="40" borderId="125" xfId="40" applyFont="1" applyFill="1" applyBorder="1" applyAlignment="1">
      <alignment horizontal="center" vertical="center" wrapText="1"/>
    </xf>
    <xf numFmtId="0" fontId="119" fillId="40" borderId="48" xfId="40" applyFont="1" applyFill="1" applyBorder="1" applyAlignment="1">
      <alignment horizontal="center" vertical="center"/>
    </xf>
    <xf numFmtId="0" fontId="119" fillId="40" borderId="48" xfId="40" applyFont="1" applyFill="1" applyBorder="1" applyAlignment="1">
      <alignment horizontal="center" vertical="center" wrapText="1"/>
    </xf>
    <xf numFmtId="0" fontId="119" fillId="40" borderId="15" xfId="40" applyFont="1" applyFill="1" applyBorder="1" applyAlignment="1">
      <alignment horizontal="center" vertical="center"/>
    </xf>
    <xf numFmtId="0" fontId="119" fillId="40" borderId="73" xfId="40" applyFont="1" applyFill="1" applyBorder="1" applyAlignment="1">
      <alignment horizontal="center" vertical="center"/>
    </xf>
    <xf numFmtId="0" fontId="47" fillId="0" borderId="110" xfId="40" applyFont="1" applyBorder="1" applyAlignment="1">
      <alignment horizontal="center" vertical="center" wrapText="1"/>
    </xf>
    <xf numFmtId="0" fontId="47" fillId="0" borderId="14" xfId="40" applyFont="1" applyBorder="1" applyAlignment="1">
      <alignment horizontal="center" vertical="center" wrapText="1"/>
    </xf>
    <xf numFmtId="0" fontId="47" fillId="0" borderId="33" xfId="40" applyFont="1" applyBorder="1" applyAlignment="1">
      <alignment horizontal="center" vertical="center"/>
    </xf>
    <xf numFmtId="0" fontId="88" fillId="0" borderId="33" xfId="40" applyFont="1" applyBorder="1" applyAlignment="1">
      <alignment horizontal="center" vertical="center" wrapText="1"/>
    </xf>
    <xf numFmtId="0" fontId="47" fillId="0" borderId="41" xfId="40" applyFont="1" applyBorder="1" applyAlignment="1">
      <alignment horizontal="center" vertical="center"/>
    </xf>
    <xf numFmtId="199" fontId="7" fillId="42" borderId="101" xfId="40" applyNumberFormat="1" applyFont="1" applyFill="1" applyBorder="1" applyAlignment="1">
      <alignment horizontal="center"/>
    </xf>
    <xf numFmtId="0" fontId="5" fillId="42" borderId="19" xfId="40" applyFont="1" applyFill="1" applyBorder="1" applyAlignment="1">
      <alignment horizontal="center" vertical="center"/>
    </xf>
    <xf numFmtId="198" fontId="7" fillId="39" borderId="140" xfId="40" applyNumberFormat="1" applyFont="1" applyFill="1" applyBorder="1" applyAlignment="1">
      <alignment horizontal="center" vertical="center" wrapText="1"/>
    </xf>
    <xf numFmtId="185" fontId="7" fillId="39" borderId="141" xfId="90" applyFont="1" applyFill="1" applyBorder="1" applyAlignment="1" applyProtection="1">
      <alignment horizontal="center" vertical="center" wrapText="1"/>
    </xf>
    <xf numFmtId="0" fontId="97" fillId="41" borderId="116" xfId="36" applyFont="1" applyFill="1" applyBorder="1" applyAlignment="1">
      <alignment horizontal="center" vertical="center"/>
    </xf>
    <xf numFmtId="0" fontId="97" fillId="41" borderId="117" xfId="36" applyFont="1" applyFill="1" applyBorder="1" applyAlignment="1">
      <alignment horizontal="center" vertical="center"/>
    </xf>
    <xf numFmtId="0" fontId="79" fillId="41" borderId="116" xfId="36" applyFont="1" applyFill="1" applyBorder="1" applyAlignment="1">
      <alignment horizontal="center" vertical="center"/>
    </xf>
    <xf numFmtId="0" fontId="79" fillId="41" borderId="117" xfId="36" applyFont="1" applyFill="1" applyBorder="1" applyAlignment="1">
      <alignment horizontal="center" vertical="center"/>
    </xf>
    <xf numFmtId="0" fontId="97" fillId="41" borderId="116" xfId="36" applyFont="1" applyFill="1" applyBorder="1" applyAlignment="1">
      <alignment horizontal="center" vertical="center" wrapText="1"/>
    </xf>
    <xf numFmtId="0" fontId="120" fillId="41" borderId="3" xfId="0" applyFont="1" applyFill="1" applyBorder="1" applyAlignment="1">
      <alignment horizontal="center" vertical="center" wrapText="1"/>
    </xf>
    <xf numFmtId="0" fontId="120" fillId="41" borderId="20" xfId="0" applyFont="1" applyFill="1" applyBorder="1" applyAlignment="1">
      <alignment horizontal="center" vertical="center" wrapText="1"/>
    </xf>
    <xf numFmtId="0" fontId="112" fillId="41" borderId="3" xfId="0" applyFont="1" applyFill="1" applyBorder="1" applyAlignment="1">
      <alignment horizontal="center" vertical="center" wrapText="1"/>
    </xf>
    <xf numFmtId="0" fontId="112" fillId="41" borderId="20" xfId="0" applyFont="1" applyFill="1" applyBorder="1" applyAlignment="1">
      <alignment horizontal="center" vertical="center" wrapText="1"/>
    </xf>
    <xf numFmtId="0" fontId="112" fillId="40" borderId="110" xfId="0" applyFont="1" applyFill="1" applyBorder="1" applyAlignment="1">
      <alignment horizontal="center" vertical="center" wrapText="1"/>
    </xf>
    <xf numFmtId="0" fontId="121" fillId="40" borderId="158" xfId="36" applyFont="1" applyFill="1" applyBorder="1" applyAlignment="1">
      <alignment horizontal="center" vertical="center" wrapText="1"/>
    </xf>
    <xf numFmtId="200" fontId="122" fillId="40" borderId="15" xfId="36" applyNumberFormat="1" applyFont="1" applyFill="1" applyBorder="1" applyAlignment="1">
      <alignment horizontal="center" vertical="center" wrapText="1"/>
    </xf>
    <xf numFmtId="194" fontId="122" fillId="40" borderId="15" xfId="36" applyNumberFormat="1" applyFont="1" applyFill="1" applyBorder="1" applyAlignment="1">
      <alignment horizontal="center" vertical="center" wrapText="1"/>
    </xf>
    <xf numFmtId="194" fontId="122" fillId="40" borderId="15" xfId="43" applyNumberFormat="1" applyFont="1" applyFill="1" applyBorder="1" applyAlignment="1">
      <alignment horizontal="center" vertical="center" wrapText="1"/>
    </xf>
    <xf numFmtId="194" fontId="122" fillId="40" borderId="15" xfId="43" applyNumberFormat="1" applyFont="1" applyFill="1" applyBorder="1" applyAlignment="1">
      <alignment vertical="center" wrapText="1"/>
    </xf>
    <xf numFmtId="9" fontId="39" fillId="30" borderId="28" xfId="84" applyFont="1" applyFill="1" applyBorder="1" applyAlignment="1">
      <alignment horizontal="center" vertical="center" wrapText="1"/>
    </xf>
    <xf numFmtId="9" fontId="39" fillId="30" borderId="159" xfId="84" applyFont="1" applyFill="1" applyBorder="1" applyAlignment="1">
      <alignment horizontal="center" vertical="center" wrapText="1"/>
    </xf>
    <xf numFmtId="0" fontId="5" fillId="0" borderId="0" xfId="36" applyFont="1" applyAlignment="1" applyProtection="1">
      <alignment horizontal="center" vertical="center"/>
      <protection hidden="1"/>
    </xf>
    <xf numFmtId="0" fontId="6" fillId="0" borderId="0" xfId="36" applyFont="1" applyProtection="1">
      <protection hidden="1"/>
    </xf>
    <xf numFmtId="0" fontId="5" fillId="0" borderId="0" xfId="36" applyFont="1" applyAlignment="1" applyProtection="1">
      <alignment horizontal="centerContinuous" vertical="center" wrapText="1"/>
      <protection hidden="1"/>
    </xf>
    <xf numFmtId="0" fontId="76" fillId="0" borderId="0" xfId="36" applyFont="1" applyAlignment="1" applyProtection="1">
      <alignment vertical="center" wrapText="1"/>
      <protection hidden="1"/>
    </xf>
    <xf numFmtId="0" fontId="0" fillId="0" borderId="0" xfId="0" applyProtection="1">
      <protection hidden="1"/>
    </xf>
    <xf numFmtId="0" fontId="2" fillId="0" borderId="0" xfId="36" applyAlignment="1" applyProtection="1">
      <alignment wrapText="1"/>
      <protection hidden="1"/>
    </xf>
    <xf numFmtId="0" fontId="97" fillId="40" borderId="43" xfId="36" applyFont="1" applyFill="1" applyBorder="1" applyAlignment="1" applyProtection="1">
      <alignment horizontal="center" vertical="center" wrapText="1"/>
      <protection hidden="1"/>
    </xf>
    <xf numFmtId="0" fontId="97" fillId="40" borderId="41" xfId="36" applyFont="1" applyFill="1" applyBorder="1" applyAlignment="1" applyProtection="1">
      <alignment horizontal="center" vertical="center" wrapText="1"/>
      <protection hidden="1"/>
    </xf>
    <xf numFmtId="0" fontId="9" fillId="0" borderId="16" xfId="36" applyFont="1" applyBorder="1" applyAlignment="1" applyProtection="1">
      <alignment vertical="center"/>
      <protection hidden="1"/>
    </xf>
    <xf numFmtId="0" fontId="9" fillId="0" borderId="9" xfId="36" applyFont="1" applyBorder="1" applyAlignment="1" applyProtection="1">
      <alignment vertical="center"/>
      <protection hidden="1"/>
    </xf>
    <xf numFmtId="0" fontId="9" fillId="0" borderId="17" xfId="36" applyFont="1" applyBorder="1" applyAlignment="1" applyProtection="1">
      <alignment vertical="center"/>
      <protection hidden="1"/>
    </xf>
    <xf numFmtId="0" fontId="9" fillId="0" borderId="89" xfId="36" applyFont="1" applyBorder="1" applyAlignment="1" applyProtection="1">
      <alignment vertical="center"/>
      <protection hidden="1"/>
    </xf>
    <xf numFmtId="0" fontId="10" fillId="0" borderId="0" xfId="36" applyFont="1" applyProtection="1">
      <protection hidden="1"/>
    </xf>
    <xf numFmtId="0" fontId="34" fillId="39" borderId="18" xfId="36" applyFont="1" applyFill="1" applyBorder="1" applyAlignment="1" applyProtection="1">
      <alignment horizontal="center" vertical="center" wrapText="1"/>
      <protection hidden="1"/>
    </xf>
    <xf numFmtId="4" fontId="97" fillId="40" borderId="59" xfId="41" applyNumberFormat="1" applyFont="1" applyFill="1" applyBorder="1" applyAlignment="1" applyProtection="1">
      <alignment horizontal="center" vertical="center"/>
      <protection hidden="1"/>
    </xf>
    <xf numFmtId="0" fontId="2" fillId="0" borderId="90" xfId="36" applyBorder="1" applyAlignment="1" applyProtection="1">
      <alignment horizontal="center" vertical="center" wrapText="1"/>
      <protection hidden="1"/>
    </xf>
    <xf numFmtId="1" fontId="8" fillId="0" borderId="0" xfId="36" applyNumberFormat="1" applyFont="1" applyAlignment="1" applyProtection="1">
      <alignment horizontal="center" vertical="center" wrapText="1"/>
      <protection hidden="1"/>
    </xf>
    <xf numFmtId="9" fontId="8" fillId="0" borderId="0" xfId="82" applyFont="1" applyFill="1" applyBorder="1" applyAlignment="1" applyProtection="1">
      <alignment horizontal="center" vertical="center" wrapText="1"/>
      <protection hidden="1"/>
    </xf>
    <xf numFmtId="0" fontId="47" fillId="36" borderId="3" xfId="36" applyFont="1" applyFill="1" applyBorder="1" applyAlignment="1" applyProtection="1">
      <alignment horizontal="center" vertical="center"/>
      <protection hidden="1"/>
    </xf>
    <xf numFmtId="0" fontId="2" fillId="0" borderId="87" xfId="36" applyBorder="1" applyProtection="1">
      <protection hidden="1"/>
    </xf>
    <xf numFmtId="171" fontId="4" fillId="0" borderId="12" xfId="40" applyNumberFormat="1" applyFont="1" applyBorder="1" applyAlignment="1" applyProtection="1">
      <alignment horizontal="centerContinuous" vertical="center"/>
      <protection hidden="1"/>
    </xf>
    <xf numFmtId="0" fontId="111" fillId="40" borderId="107" xfId="40" applyFont="1" applyFill="1" applyBorder="1" applyAlignment="1" applyProtection="1">
      <alignment vertical="center" wrapText="1"/>
      <protection hidden="1"/>
    </xf>
    <xf numFmtId="0" fontId="97" fillId="40" borderId="8" xfId="40" applyFont="1" applyFill="1" applyBorder="1" applyAlignment="1" applyProtection="1">
      <alignment horizontal="center" vertical="center" wrapText="1"/>
      <protection hidden="1"/>
    </xf>
    <xf numFmtId="0" fontId="97" fillId="40" borderId="45" xfId="40" applyFont="1" applyFill="1" applyBorder="1" applyAlignment="1" applyProtection="1">
      <alignment horizontal="center" vertical="center" wrapText="1"/>
      <protection hidden="1"/>
    </xf>
    <xf numFmtId="167" fontId="97" fillId="40" borderId="13" xfId="40" applyNumberFormat="1" applyFont="1" applyFill="1" applyBorder="1" applyAlignment="1" applyProtection="1">
      <alignment horizontal="center" vertical="center" wrapText="1"/>
      <protection hidden="1"/>
    </xf>
    <xf numFmtId="0" fontId="2" fillId="0" borderId="46" xfId="36" applyBorder="1" applyProtection="1">
      <protection hidden="1"/>
    </xf>
    <xf numFmtId="0" fontId="18" fillId="0" borderId="0" xfId="0" applyFont="1" applyProtection="1">
      <protection hidden="1"/>
    </xf>
    <xf numFmtId="4" fontId="73" fillId="0" borderId="90" xfId="87" applyNumberFormat="1" applyFont="1" applyFill="1" applyBorder="1" applyAlignment="1" applyProtection="1">
      <alignment horizontal="center" vertical="center" wrapText="1"/>
      <protection locked="0"/>
    </xf>
    <xf numFmtId="1" fontId="93" fillId="0" borderId="90" xfId="82" applyNumberFormat="1" applyFont="1" applyFill="1" applyBorder="1" applyAlignment="1" applyProtection="1">
      <alignment horizontal="center" vertical="center"/>
      <protection locked="0"/>
    </xf>
    <xf numFmtId="171" fontId="4" fillId="0" borderId="35" xfId="40" applyNumberFormat="1" applyFont="1" applyBorder="1" applyAlignment="1" applyProtection="1">
      <alignment horizontal="centerContinuous" vertical="center"/>
      <protection locked="0"/>
    </xf>
    <xf numFmtId="0" fontId="9" fillId="0" borderId="45" xfId="40" applyFont="1" applyBorder="1" applyAlignment="1" applyProtection="1">
      <alignment horizontal="center" vertical="center" wrapText="1"/>
      <protection locked="0"/>
    </xf>
    <xf numFmtId="0" fontId="9" fillId="0" borderId="45" xfId="40" quotePrefix="1" applyFont="1" applyBorder="1" applyAlignment="1" applyProtection="1">
      <alignment horizontal="center" vertical="center" wrapText="1"/>
      <protection locked="0"/>
    </xf>
    <xf numFmtId="0" fontId="131" fillId="0" borderId="0" xfId="36" applyFont="1" applyAlignment="1" applyProtection="1">
      <alignment horizontal="centerContinuous" vertical="center" wrapText="1"/>
      <protection hidden="1"/>
    </xf>
    <xf numFmtId="0" fontId="134" fillId="4" borderId="0" xfId="40" applyFont="1" applyFill="1" applyAlignment="1">
      <alignment horizontal="centerContinuous" vertical="center" wrapText="1"/>
    </xf>
    <xf numFmtId="1" fontId="131" fillId="0" borderId="0" xfId="40" applyNumberFormat="1" applyFont="1" applyAlignment="1">
      <alignment horizontal="centerContinuous" vertical="center" wrapText="1"/>
    </xf>
    <xf numFmtId="0" fontId="9" fillId="0" borderId="0" xfId="36" applyFont="1" applyAlignment="1" applyProtection="1">
      <alignment horizontal="center" vertical="center" wrapText="1"/>
      <protection locked="0"/>
    </xf>
    <xf numFmtId="0" fontId="9" fillId="0" borderId="0" xfId="36" applyFont="1" applyAlignment="1" applyProtection="1">
      <alignment vertical="center"/>
      <protection locked="0"/>
    </xf>
    <xf numFmtId="0" fontId="56" fillId="0" borderId="0" xfId="0" applyFont="1" applyProtection="1">
      <protection locked="0"/>
    </xf>
    <xf numFmtId="183" fontId="4" fillId="0" borderId="0" xfId="41" applyNumberFormat="1" applyFont="1" applyAlignment="1" applyProtection="1">
      <alignment horizontal="center" vertical="center"/>
      <protection locked="0"/>
    </xf>
    <xf numFmtId="185" fontId="74" fillId="19" borderId="46" xfId="90" applyFont="1" applyFill="1" applyBorder="1" applyAlignment="1">
      <alignment horizontal="center" vertical="center"/>
    </xf>
    <xf numFmtId="185" fontId="74" fillId="19" borderId="0" xfId="90" applyFont="1" applyFill="1" applyBorder="1" applyAlignment="1">
      <alignment horizontal="center" vertical="center"/>
    </xf>
    <xf numFmtId="0" fontId="2" fillId="20" borderId="0" xfId="36" applyFill="1"/>
    <xf numFmtId="0" fontId="85" fillId="20" borderId="0" xfId="36" applyFont="1" applyFill="1"/>
    <xf numFmtId="0" fontId="2" fillId="20" borderId="32" xfId="36" applyFill="1" applyBorder="1"/>
    <xf numFmtId="0" fontId="2" fillId="20" borderId="0" xfId="40" applyFill="1"/>
    <xf numFmtId="0" fontId="2" fillId="20" borderId="32" xfId="40" applyFill="1" applyBorder="1"/>
    <xf numFmtId="0" fontId="97" fillId="40" borderId="47" xfId="36" applyFont="1" applyFill="1" applyBorder="1" applyAlignment="1">
      <alignment horizontal="center" vertical="center" wrapText="1"/>
    </xf>
    <xf numFmtId="0" fontId="97" fillId="40" borderId="15" xfId="36" applyFont="1" applyFill="1" applyBorder="1" applyAlignment="1">
      <alignment horizontal="center" vertical="center" wrapText="1"/>
    </xf>
    <xf numFmtId="164" fontId="76" fillId="39" borderId="11" xfId="2" applyFont="1" applyFill="1" applyBorder="1" applyAlignment="1" applyProtection="1">
      <alignment horizontal="center" vertical="center"/>
      <protection locked="0"/>
    </xf>
    <xf numFmtId="171" fontId="73" fillId="0" borderId="35" xfId="40" applyNumberFormat="1" applyFont="1" applyBorder="1" applyAlignment="1" applyProtection="1">
      <alignment horizontal="centerContinuous" vertical="center"/>
      <protection locked="0"/>
    </xf>
    <xf numFmtId="0" fontId="97" fillId="40" borderId="13" xfId="0" applyFont="1" applyFill="1" applyBorder="1" applyAlignment="1" applyProtection="1">
      <alignment horizontal="center" vertical="top" wrapText="1"/>
      <protection hidden="1"/>
    </xf>
    <xf numFmtId="0" fontId="67" fillId="0" borderId="73" xfId="0" applyFont="1" applyBorder="1" applyAlignment="1" applyProtection="1">
      <alignment horizontal="center" vertical="top"/>
      <protection locked="0"/>
    </xf>
    <xf numFmtId="0" fontId="67" fillId="0" borderId="61" xfId="0" applyFont="1" applyBorder="1" applyAlignment="1" applyProtection="1">
      <alignment horizontal="center" vertical="top"/>
      <protection locked="0"/>
    </xf>
    <xf numFmtId="1" fontId="9" fillId="7" borderId="169" xfId="36" applyNumberFormat="1" applyFont="1" applyFill="1" applyBorder="1" applyAlignment="1">
      <alignment horizontal="center" vertical="center" wrapText="1"/>
    </xf>
    <xf numFmtId="0" fontId="9" fillId="7" borderId="170" xfId="36" applyFont="1" applyFill="1" applyBorder="1" applyAlignment="1">
      <alignment horizontal="center" vertical="center" wrapText="1"/>
    </xf>
    <xf numFmtId="0" fontId="9" fillId="0" borderId="0" xfId="36" applyFont="1" applyAlignment="1">
      <alignment horizontal="left" vertical="center" wrapText="1"/>
    </xf>
    <xf numFmtId="10" fontId="9" fillId="0" borderId="0" xfId="36" applyNumberFormat="1" applyFont="1" applyAlignment="1">
      <alignment horizontal="center" vertical="center" wrapText="1"/>
    </xf>
    <xf numFmtId="10" fontId="9" fillId="0" borderId="171" xfId="36" applyNumberFormat="1" applyFont="1" applyBorder="1" applyAlignment="1">
      <alignment horizontal="center" vertical="center" wrapText="1"/>
    </xf>
    <xf numFmtId="201" fontId="26" fillId="30" borderId="28" xfId="84" applyNumberFormat="1" applyFont="1" applyFill="1" applyBorder="1" applyAlignment="1">
      <alignment horizontal="center" vertical="center" wrapText="1"/>
    </xf>
    <xf numFmtId="10" fontId="26" fillId="30" borderId="28" xfId="84" applyNumberFormat="1" applyFont="1" applyFill="1" applyBorder="1" applyAlignment="1">
      <alignment horizontal="center" vertical="center" wrapText="1"/>
    </xf>
    <xf numFmtId="0" fontId="21" fillId="0" borderId="0" xfId="36" applyFont="1" applyAlignment="1">
      <alignment wrapText="1"/>
    </xf>
    <xf numFmtId="169" fontId="31" fillId="0" borderId="0" xfId="36" applyNumberFormat="1" applyFont="1" applyAlignment="1">
      <alignment horizontal="center" wrapText="1"/>
    </xf>
    <xf numFmtId="0" fontId="110" fillId="0" borderId="0" xfId="36" applyFont="1" applyAlignment="1">
      <alignment horizontal="center" vertical="center"/>
    </xf>
    <xf numFmtId="0" fontId="110" fillId="0" borderId="26" xfId="36" applyFont="1" applyBorder="1" applyAlignment="1">
      <alignment horizontal="center" vertical="center"/>
    </xf>
    <xf numFmtId="0" fontId="31" fillId="30" borderId="28" xfId="36" applyFont="1" applyFill="1" applyBorder="1" applyAlignment="1">
      <alignment horizontal="center" vertical="center" wrapText="1"/>
    </xf>
    <xf numFmtId="0" fontId="31" fillId="30" borderId="159" xfId="36" applyFont="1" applyFill="1" applyBorder="1" applyAlignment="1">
      <alignment horizontal="center" vertical="center" wrapText="1"/>
    </xf>
    <xf numFmtId="0" fontId="31" fillId="0" borderId="31" xfId="36" applyFont="1" applyBorder="1" applyAlignment="1">
      <alignment vertical="center"/>
    </xf>
    <xf numFmtId="0" fontId="54" fillId="0" borderId="0" xfId="35" applyFont="1" applyAlignment="1">
      <alignment vertical="center"/>
    </xf>
    <xf numFmtId="1" fontId="21" fillId="0" borderId="37" xfId="36" applyNumberFormat="1" applyFont="1" applyBorder="1" applyAlignment="1">
      <alignment horizontal="center" vertical="center" wrapText="1"/>
    </xf>
    <xf numFmtId="1" fontId="21" fillId="0" borderId="65" xfId="36" applyNumberFormat="1" applyFont="1" applyBorder="1" applyAlignment="1">
      <alignment horizontal="center" vertical="center" wrapText="1"/>
    </xf>
    <xf numFmtId="0" fontId="128" fillId="0" borderId="0" xfId="35" applyFont="1" applyAlignment="1">
      <alignment horizontal="center" vertical="center"/>
    </xf>
    <xf numFmtId="0" fontId="54" fillId="0" borderId="0" xfId="35" applyFont="1" applyAlignment="1">
      <alignment horizontal="center"/>
    </xf>
    <xf numFmtId="0" fontId="54" fillId="0" borderId="0" xfId="35" applyFont="1"/>
    <xf numFmtId="1" fontId="23" fillId="0" borderId="37" xfId="36" applyNumberFormat="1" applyFont="1" applyBorder="1" applyAlignment="1">
      <alignment horizontal="center" vertical="center" wrapText="1"/>
    </xf>
    <xf numFmtId="1" fontId="23" fillId="0" borderId="65" xfId="36" applyNumberFormat="1" applyFont="1" applyBorder="1" applyAlignment="1">
      <alignment horizontal="center" vertical="center" wrapText="1"/>
    </xf>
    <xf numFmtId="4" fontId="136" fillId="30" borderId="28" xfId="36" applyNumberFormat="1" applyFont="1" applyFill="1" applyBorder="1" applyAlignment="1">
      <alignment horizontal="center" vertical="center" wrapText="1"/>
    </xf>
    <xf numFmtId="9" fontId="137" fillId="30" borderId="28" xfId="84" applyFont="1" applyFill="1" applyBorder="1" applyAlignment="1">
      <alignment horizontal="center" vertical="center" wrapText="1"/>
    </xf>
    <xf numFmtId="0" fontId="136" fillId="30" borderId="28" xfId="36" applyFont="1" applyFill="1" applyBorder="1" applyAlignment="1">
      <alignment horizontal="center" vertical="center" wrapText="1"/>
    </xf>
    <xf numFmtId="15" fontId="130" fillId="30" borderId="28" xfId="36" applyNumberFormat="1" applyFont="1" applyFill="1" applyBorder="1" applyAlignment="1">
      <alignment horizontal="center" vertical="center" wrapText="1"/>
    </xf>
    <xf numFmtId="15" fontId="23" fillId="30" borderId="28" xfId="36" quotePrefix="1" applyNumberFormat="1" applyFont="1" applyFill="1" applyBorder="1" applyAlignment="1">
      <alignment horizontal="center" vertical="center" wrapText="1"/>
    </xf>
    <xf numFmtId="0" fontId="138" fillId="32" borderId="28" xfId="84" applyNumberFormat="1" applyFont="1" applyFill="1" applyBorder="1" applyAlignment="1">
      <alignment horizontal="center" vertical="center" wrapText="1"/>
    </xf>
    <xf numFmtId="9" fontId="136" fillId="30" borderId="28" xfId="84" applyFont="1" applyFill="1" applyBorder="1" applyAlignment="1">
      <alignment horizontal="center" vertical="center" wrapText="1"/>
    </xf>
    <xf numFmtId="9" fontId="26" fillId="30" borderId="172" xfId="84" applyFont="1" applyFill="1" applyBorder="1" applyAlignment="1">
      <alignment horizontal="center" vertical="center" wrapText="1"/>
    </xf>
    <xf numFmtId="4" fontId="65" fillId="30" borderId="28" xfId="36" applyNumberFormat="1" applyFont="1" applyFill="1" applyBorder="1" applyAlignment="1">
      <alignment horizontal="center" vertical="center" wrapText="1"/>
    </xf>
    <xf numFmtId="0" fontId="73" fillId="30" borderId="23" xfId="36" applyFont="1" applyFill="1" applyBorder="1" applyAlignment="1">
      <alignment horizontal="center" vertical="center" wrapText="1"/>
    </xf>
    <xf numFmtId="0" fontId="67" fillId="0" borderId="123" xfId="0" applyFont="1" applyBorder="1" applyAlignment="1" applyProtection="1">
      <alignment horizontal="left" vertical="top"/>
      <protection hidden="1"/>
    </xf>
    <xf numFmtId="0" fontId="67" fillId="0" borderId="9" xfId="0" applyFont="1" applyBorder="1" applyAlignment="1" applyProtection="1">
      <alignment horizontal="left" vertical="top"/>
      <protection hidden="1"/>
    </xf>
    <xf numFmtId="0" fontId="67" fillId="0" borderId="124" xfId="0" applyFont="1" applyBorder="1" applyAlignment="1" applyProtection="1">
      <alignment horizontal="left" vertical="top"/>
      <protection hidden="1"/>
    </xf>
    <xf numFmtId="0" fontId="67" fillId="0" borderId="18" xfId="0" applyFont="1" applyBorder="1" applyAlignment="1" applyProtection="1">
      <alignment horizontal="center" vertical="top"/>
      <protection hidden="1"/>
    </xf>
    <xf numFmtId="0" fontId="67" fillId="0" borderId="11" xfId="0" applyFont="1" applyBorder="1" applyAlignment="1" applyProtection="1">
      <alignment horizontal="center" vertical="top"/>
      <protection hidden="1"/>
    </xf>
    <xf numFmtId="0" fontId="67" fillId="0" borderId="122" xfId="0" applyFont="1" applyBorder="1" applyAlignment="1" applyProtection="1">
      <alignment horizontal="center" vertical="top"/>
      <protection hidden="1"/>
    </xf>
    <xf numFmtId="0" fontId="67" fillId="0" borderId="45" xfId="0" applyFont="1" applyBorder="1" applyAlignment="1" applyProtection="1">
      <alignment horizontal="left" vertical="top"/>
      <protection hidden="1"/>
    </xf>
    <xf numFmtId="0" fontId="67" fillId="0" borderId="69" xfId="0" applyFont="1" applyBorder="1" applyAlignment="1" applyProtection="1">
      <alignment horizontal="left" vertical="top"/>
      <protection hidden="1"/>
    </xf>
    <xf numFmtId="0" fontId="67" fillId="0" borderId="102" xfId="0" applyFont="1" applyBorder="1" applyAlignment="1" applyProtection="1">
      <alignment horizontal="left" vertical="top"/>
      <protection hidden="1"/>
    </xf>
    <xf numFmtId="0" fontId="97" fillId="41" borderId="109" xfId="36" applyFont="1" applyFill="1" applyBorder="1" applyAlignment="1" applyProtection="1">
      <alignment horizontal="center" vertical="center" wrapText="1"/>
      <protection hidden="1"/>
    </xf>
    <xf numFmtId="0" fontId="97" fillId="41" borderId="110" xfId="36" applyFont="1" applyFill="1" applyBorder="1" applyAlignment="1" applyProtection="1">
      <alignment horizontal="center" vertical="center" wrapText="1"/>
      <protection hidden="1"/>
    </xf>
    <xf numFmtId="0" fontId="125" fillId="40" borderId="20" xfId="40" applyFont="1" applyFill="1" applyBorder="1" applyAlignment="1" applyProtection="1">
      <alignment horizontal="center" vertical="center" wrapText="1"/>
      <protection hidden="1"/>
    </xf>
    <xf numFmtId="0" fontId="125" fillId="40" borderId="69" xfId="40" applyFont="1" applyFill="1" applyBorder="1" applyAlignment="1" applyProtection="1">
      <alignment horizontal="center" vertical="center" wrapText="1"/>
      <protection hidden="1"/>
    </xf>
    <xf numFmtId="0" fontId="125" fillId="40" borderId="107" xfId="40" applyFont="1" applyFill="1" applyBorder="1" applyAlignment="1" applyProtection="1">
      <alignment horizontal="center" vertical="center" wrapText="1"/>
      <protection hidden="1"/>
    </xf>
    <xf numFmtId="0" fontId="97" fillId="40" borderId="20" xfId="0" applyFont="1" applyFill="1" applyBorder="1" applyAlignment="1" applyProtection="1">
      <alignment horizontal="center" vertical="top"/>
      <protection hidden="1"/>
    </xf>
    <xf numFmtId="0" fontId="97" fillId="40" borderId="69" xfId="0" applyFont="1" applyFill="1" applyBorder="1" applyAlignment="1" applyProtection="1">
      <alignment horizontal="center" vertical="top"/>
      <protection hidden="1"/>
    </xf>
    <xf numFmtId="0" fontId="97" fillId="40" borderId="102" xfId="0" applyFont="1" applyFill="1" applyBorder="1" applyAlignment="1" applyProtection="1">
      <alignment horizontal="center" vertical="top"/>
      <protection hidden="1"/>
    </xf>
    <xf numFmtId="0" fontId="67" fillId="0" borderId="16" xfId="0" applyFont="1" applyBorder="1" applyAlignment="1" applyProtection="1">
      <alignment horizontal="center" vertical="top"/>
      <protection hidden="1"/>
    </xf>
    <xf numFmtId="0" fontId="67" fillId="0" borderId="9" xfId="0" applyFont="1" applyBorder="1" applyAlignment="1" applyProtection="1">
      <alignment horizontal="center" vertical="top"/>
      <protection hidden="1"/>
    </xf>
    <xf numFmtId="0" fontId="67" fillId="0" borderId="124" xfId="0" applyFont="1" applyBorder="1" applyAlignment="1" applyProtection="1">
      <alignment horizontal="center" vertical="top"/>
      <protection hidden="1"/>
    </xf>
    <xf numFmtId="0" fontId="97" fillId="40" borderId="45" xfId="0" applyFont="1" applyFill="1" applyBorder="1" applyAlignment="1" applyProtection="1">
      <alignment horizontal="center" vertical="top" wrapText="1"/>
      <protection hidden="1"/>
    </xf>
    <xf numFmtId="0" fontId="97" fillId="40" borderId="69" xfId="0" applyFont="1" applyFill="1" applyBorder="1" applyAlignment="1" applyProtection="1">
      <alignment horizontal="center" vertical="top" wrapText="1"/>
      <protection hidden="1"/>
    </xf>
    <xf numFmtId="0" fontId="97" fillId="40" borderId="102" xfId="0" applyFont="1" applyFill="1" applyBorder="1" applyAlignment="1" applyProtection="1">
      <alignment horizontal="center" vertical="top" wrapText="1"/>
      <protection hidden="1"/>
    </xf>
    <xf numFmtId="0" fontId="67" fillId="0" borderId="67" xfId="0" applyFont="1" applyBorder="1" applyAlignment="1" applyProtection="1">
      <alignment horizontal="left" vertical="top"/>
      <protection hidden="1"/>
    </xf>
    <xf numFmtId="0" fontId="67" fillId="0" borderId="11" xfId="0" applyFont="1" applyBorder="1" applyAlignment="1" applyProtection="1">
      <alignment horizontal="left" vertical="top"/>
      <protection hidden="1"/>
    </xf>
    <xf numFmtId="0" fontId="67" fillId="0" borderId="122" xfId="0" applyFont="1" applyBorder="1" applyAlignment="1" applyProtection="1">
      <alignment horizontal="left" vertical="top"/>
      <protection hidden="1"/>
    </xf>
    <xf numFmtId="0" fontId="111" fillId="40" borderId="20" xfId="40" applyFont="1" applyFill="1" applyBorder="1" applyAlignment="1" applyProtection="1">
      <alignment horizontal="center" vertical="center" wrapText="1"/>
      <protection hidden="1"/>
    </xf>
    <xf numFmtId="0" fontId="111" fillId="40" borderId="69" xfId="40" applyFont="1" applyFill="1" applyBorder="1" applyAlignment="1" applyProtection="1">
      <alignment horizontal="center" vertical="center" wrapText="1"/>
      <protection hidden="1"/>
    </xf>
    <xf numFmtId="0" fontId="111" fillId="40" borderId="107" xfId="40" applyFont="1" applyFill="1" applyBorder="1" applyAlignment="1" applyProtection="1">
      <alignment horizontal="center" vertical="center" wrapText="1"/>
      <protection hidden="1"/>
    </xf>
    <xf numFmtId="0" fontId="129" fillId="0" borderId="52" xfId="36" applyFont="1" applyBorder="1" applyAlignment="1" applyProtection="1">
      <alignment horizontal="center" vertical="center" wrapText="1"/>
      <protection hidden="1"/>
    </xf>
    <xf numFmtId="0" fontId="129" fillId="0" borderId="0" xfId="36" applyFont="1" applyAlignment="1" applyProtection="1">
      <alignment horizontal="center" vertical="center" wrapText="1"/>
      <protection hidden="1"/>
    </xf>
    <xf numFmtId="0" fontId="111" fillId="40" borderId="112" xfId="36" applyFont="1" applyFill="1" applyBorder="1" applyAlignment="1" applyProtection="1">
      <alignment horizontal="center" vertical="center" textRotation="90" wrapText="1"/>
      <protection hidden="1"/>
    </xf>
    <xf numFmtId="0" fontId="111" fillId="40" borderId="103" xfId="36" applyFont="1" applyFill="1" applyBorder="1" applyAlignment="1" applyProtection="1">
      <alignment horizontal="center" vertical="center" textRotation="90" wrapText="1"/>
      <protection hidden="1"/>
    </xf>
    <xf numFmtId="0" fontId="97" fillId="40" borderId="45" xfId="36" applyFont="1" applyFill="1" applyBorder="1" applyAlignment="1" applyProtection="1">
      <alignment horizontal="center" vertical="center"/>
      <protection hidden="1"/>
    </xf>
    <xf numFmtId="0" fontId="97" fillId="40" borderId="102" xfId="36" applyFont="1" applyFill="1" applyBorder="1" applyAlignment="1" applyProtection="1">
      <alignment horizontal="center" vertical="center"/>
      <protection hidden="1"/>
    </xf>
    <xf numFmtId="0" fontId="9" fillId="0" borderId="45" xfId="40" applyFont="1" applyBorder="1" applyAlignment="1" applyProtection="1">
      <alignment horizontal="center" vertical="center" wrapText="1"/>
      <protection hidden="1"/>
    </xf>
    <xf numFmtId="0" fontId="9" fillId="0" borderId="102" xfId="40" applyFont="1" applyBorder="1" applyAlignment="1" applyProtection="1">
      <alignment horizontal="center" vertical="center" wrapText="1"/>
      <protection hidden="1"/>
    </xf>
    <xf numFmtId="0" fontId="97" fillId="40" borderId="42" xfId="36" applyFont="1" applyFill="1" applyBorder="1" applyAlignment="1" applyProtection="1">
      <alignment horizontal="center" vertical="center" wrapText="1"/>
      <protection hidden="1"/>
    </xf>
    <xf numFmtId="0" fontId="97" fillId="40" borderId="92" xfId="36" applyFont="1" applyFill="1" applyBorder="1" applyAlignment="1" applyProtection="1">
      <alignment horizontal="center" vertical="center" wrapText="1"/>
      <protection hidden="1"/>
    </xf>
    <xf numFmtId="0" fontId="9" fillId="39" borderId="67" xfId="36" applyFont="1" applyFill="1" applyBorder="1" applyAlignment="1" applyProtection="1">
      <alignment horizontal="center" vertical="center" wrapText="1"/>
      <protection locked="0"/>
    </xf>
    <xf numFmtId="0" fontId="9" fillId="39" borderId="11" xfId="36" applyFont="1" applyFill="1" applyBorder="1" applyAlignment="1" applyProtection="1">
      <alignment horizontal="center" vertical="center" wrapText="1"/>
      <protection locked="0"/>
    </xf>
    <xf numFmtId="0" fontId="9" fillId="39" borderId="122" xfId="36" applyFont="1" applyFill="1" applyBorder="1" applyAlignment="1" applyProtection="1">
      <alignment horizontal="center" vertical="center" wrapText="1"/>
      <protection locked="0"/>
    </xf>
    <xf numFmtId="0" fontId="97" fillId="40" borderId="20" xfId="36" applyFont="1" applyFill="1" applyBorder="1" applyAlignment="1" applyProtection="1">
      <alignment horizontal="center" vertical="center"/>
      <protection hidden="1"/>
    </xf>
    <xf numFmtId="0" fontId="97" fillId="40" borderId="69" xfId="36" applyFont="1" applyFill="1" applyBorder="1" applyAlignment="1" applyProtection="1">
      <alignment horizontal="center" vertical="center"/>
      <protection hidden="1"/>
    </xf>
    <xf numFmtId="0" fontId="8" fillId="0" borderId="20" xfId="40" applyFont="1" applyBorder="1" applyAlignment="1" applyProtection="1">
      <alignment horizontal="center" vertical="center" wrapText="1"/>
      <protection hidden="1"/>
    </xf>
    <xf numFmtId="0" fontId="8" fillId="0" borderId="69" xfId="40" applyFont="1" applyBorder="1" applyAlignment="1" applyProtection="1">
      <alignment horizontal="center" vertical="center" wrapText="1"/>
      <protection hidden="1"/>
    </xf>
    <xf numFmtId="0" fontId="8" fillId="0" borderId="102" xfId="40" applyFont="1" applyBorder="1" applyAlignment="1" applyProtection="1">
      <alignment horizontal="center" vertical="center" wrapText="1"/>
      <protection hidden="1"/>
    </xf>
    <xf numFmtId="0" fontId="9" fillId="0" borderId="105" xfId="40" applyFont="1" applyBorder="1" applyAlignment="1" applyProtection="1">
      <alignment horizontal="center" vertical="center" wrapText="1"/>
      <protection hidden="1"/>
    </xf>
    <xf numFmtId="0" fontId="9" fillId="0" borderId="106" xfId="40" applyFont="1" applyBorder="1" applyAlignment="1" applyProtection="1">
      <alignment horizontal="center" vertical="center" wrapText="1"/>
      <protection hidden="1"/>
    </xf>
    <xf numFmtId="0" fontId="9" fillId="0" borderId="150" xfId="40" applyFont="1" applyBorder="1" applyAlignment="1" applyProtection="1">
      <alignment horizontal="center" vertical="center" wrapText="1"/>
      <protection hidden="1"/>
    </xf>
    <xf numFmtId="197" fontId="8" fillId="36" borderId="3" xfId="36" applyNumberFormat="1" applyFont="1" applyFill="1" applyBorder="1" applyAlignment="1" applyProtection="1">
      <alignment horizontal="center" vertical="center"/>
      <protection locked="0"/>
    </xf>
    <xf numFmtId="0" fontId="41" fillId="0" borderId="0" xfId="36" applyFont="1" applyAlignment="1" applyProtection="1">
      <alignment horizontal="center" vertical="center" wrapText="1"/>
      <protection hidden="1"/>
    </xf>
    <xf numFmtId="0" fontId="9" fillId="0" borderId="151" xfId="40" applyFont="1" applyBorder="1" applyAlignment="1" applyProtection="1">
      <alignment horizontal="center" vertical="center" wrapText="1"/>
      <protection hidden="1"/>
    </xf>
    <xf numFmtId="0" fontId="3" fillId="0" borderId="0" xfId="36" applyFont="1" applyAlignment="1" applyProtection="1">
      <alignment horizontal="center" vertical="center" wrapText="1"/>
      <protection hidden="1"/>
    </xf>
    <xf numFmtId="0" fontId="5" fillId="0" borderId="0" xfId="36" applyFont="1" applyAlignment="1" applyProtection="1">
      <alignment horizontal="center" vertical="center" wrapText="1"/>
      <protection hidden="1"/>
    </xf>
    <xf numFmtId="0" fontId="5" fillId="0" borderId="0" xfId="36" applyFont="1" applyAlignment="1" applyProtection="1">
      <alignment horizontal="center" vertical="center" wrapText="1"/>
      <protection locked="0"/>
    </xf>
    <xf numFmtId="0" fontId="5" fillId="0" borderId="0" xfId="36" applyFont="1" applyAlignment="1" applyProtection="1">
      <alignment horizontal="center" vertical="center"/>
      <protection hidden="1"/>
    </xf>
    <xf numFmtId="0" fontId="7" fillId="0" borderId="0" xfId="36" applyFont="1" applyAlignment="1" applyProtection="1">
      <alignment horizontal="center" vertical="center" wrapText="1"/>
      <protection hidden="1"/>
    </xf>
    <xf numFmtId="0" fontId="97" fillId="40" borderId="109" xfId="36" applyFont="1" applyFill="1" applyBorder="1" applyAlignment="1" applyProtection="1">
      <alignment horizontal="center" vertical="center" wrapText="1"/>
      <protection hidden="1"/>
    </xf>
    <xf numFmtId="0" fontId="97" fillId="40" borderId="110" xfId="36" applyFont="1" applyFill="1" applyBorder="1" applyAlignment="1" applyProtection="1">
      <alignment horizontal="center" vertical="center" wrapText="1"/>
      <protection hidden="1"/>
    </xf>
    <xf numFmtId="0" fontId="97" fillId="40" borderId="36" xfId="36" applyFont="1" applyFill="1" applyBorder="1" applyAlignment="1" applyProtection="1">
      <alignment horizontal="center" vertical="center" wrapText="1"/>
      <protection hidden="1"/>
    </xf>
    <xf numFmtId="0" fontId="97" fillId="40" borderId="108" xfId="36" applyFont="1" applyFill="1" applyBorder="1" applyAlignment="1" applyProtection="1">
      <alignment horizontal="center" vertical="center" wrapText="1"/>
      <protection hidden="1"/>
    </xf>
    <xf numFmtId="0" fontId="97" fillId="40" borderId="43" xfId="36" applyFont="1" applyFill="1" applyBorder="1" applyAlignment="1" applyProtection="1">
      <alignment horizontal="center" vertical="center" wrapText="1"/>
      <protection hidden="1"/>
    </xf>
    <xf numFmtId="0" fontId="97" fillId="40" borderId="33" xfId="36" applyFont="1" applyFill="1" applyBorder="1" applyAlignment="1" applyProtection="1">
      <alignment horizontal="center" vertical="center" wrapText="1"/>
      <protection hidden="1"/>
    </xf>
    <xf numFmtId="0" fontId="97" fillId="40" borderId="44" xfId="36" applyFont="1" applyFill="1" applyBorder="1" applyAlignment="1" applyProtection="1">
      <alignment horizontal="center" vertical="center" wrapText="1"/>
      <protection hidden="1"/>
    </xf>
    <xf numFmtId="0" fontId="9" fillId="0" borderId="46" xfId="36" applyFont="1" applyBorder="1" applyAlignment="1" applyProtection="1">
      <alignment horizontal="center" vertical="center" wrapText="1"/>
      <protection locked="0"/>
    </xf>
    <xf numFmtId="0" fontId="2" fillId="0" borderId="0" xfId="36" applyAlignment="1">
      <alignment horizontal="center"/>
    </xf>
    <xf numFmtId="0" fontId="132" fillId="0" borderId="0" xfId="36" applyFont="1" applyAlignment="1">
      <alignment horizontal="center" vertical="center" wrapText="1"/>
    </xf>
    <xf numFmtId="0" fontId="21" fillId="0" borderId="0" xfId="36" applyFont="1" applyAlignment="1">
      <alignment horizontal="center" vertical="center" wrapText="1"/>
    </xf>
    <xf numFmtId="0" fontId="110" fillId="40" borderId="153" xfId="36" applyFont="1" applyFill="1" applyBorder="1" applyAlignment="1">
      <alignment horizontal="center" vertical="center"/>
    </xf>
    <xf numFmtId="0" fontId="110" fillId="40" borderId="154" xfId="36" applyFont="1" applyFill="1" applyBorder="1" applyAlignment="1">
      <alignment horizontal="center" vertical="center"/>
    </xf>
    <xf numFmtId="0" fontId="110" fillId="40" borderId="115" xfId="36" applyFont="1" applyFill="1" applyBorder="1" applyAlignment="1">
      <alignment horizontal="center" vertical="center"/>
    </xf>
    <xf numFmtId="0" fontId="110" fillId="40" borderId="94" xfId="36" applyFont="1" applyFill="1" applyBorder="1" applyAlignment="1">
      <alignment horizontal="center" vertical="center"/>
    </xf>
    <xf numFmtId="0" fontId="112" fillId="40" borderId="119" xfId="36" applyFont="1" applyFill="1" applyBorder="1" applyAlignment="1" applyProtection="1">
      <alignment horizontal="center" vertical="center" wrapText="1"/>
      <protection hidden="1"/>
    </xf>
    <xf numFmtId="0" fontId="112" fillId="40" borderId="120" xfId="36" applyFont="1" applyFill="1" applyBorder="1" applyAlignment="1" applyProtection="1">
      <alignment horizontal="center" vertical="center" wrapText="1"/>
      <protection hidden="1"/>
    </xf>
    <xf numFmtId="1" fontId="54" fillId="7" borderId="0" xfId="35" applyNumberFormat="1" applyFont="1" applyFill="1" applyAlignment="1">
      <alignment horizontal="center" vertical="center" wrapText="1"/>
    </xf>
    <xf numFmtId="1" fontId="133" fillId="7" borderId="0" xfId="36" applyNumberFormat="1" applyFont="1" applyFill="1" applyAlignment="1">
      <alignment horizontal="center" vertical="center" wrapText="1"/>
    </xf>
    <xf numFmtId="1" fontId="24" fillId="7" borderId="0" xfId="36" applyNumberFormat="1" applyFont="1" applyFill="1" applyAlignment="1">
      <alignment horizontal="center" vertical="center" wrapText="1"/>
    </xf>
    <xf numFmtId="1" fontId="69" fillId="7" borderId="0" xfId="35" applyNumberFormat="1" applyFont="1" applyFill="1" applyAlignment="1">
      <alignment horizontal="center"/>
    </xf>
    <xf numFmtId="1" fontId="22" fillId="7" borderId="0" xfId="36" applyNumberFormat="1" applyFont="1" applyFill="1" applyAlignment="1">
      <alignment horizontal="center" vertical="center" wrapText="1"/>
    </xf>
    <xf numFmtId="1" fontId="54" fillId="7" borderId="0" xfId="35" applyNumberFormat="1" applyFont="1" applyFill="1" applyAlignment="1">
      <alignment horizontal="center"/>
    </xf>
    <xf numFmtId="4" fontId="113" fillId="40" borderId="116" xfId="36" applyNumberFormat="1" applyFont="1" applyFill="1" applyBorder="1" applyAlignment="1">
      <alignment horizontal="center" vertical="center" wrapText="1"/>
    </xf>
    <xf numFmtId="4" fontId="113" fillId="40" borderId="117" xfId="36" applyNumberFormat="1" applyFont="1" applyFill="1" applyBorder="1" applyAlignment="1">
      <alignment horizontal="center" vertical="center" wrapText="1"/>
    </xf>
    <xf numFmtId="0" fontId="113" fillId="40" borderId="113" xfId="36" applyFont="1" applyFill="1" applyBorder="1" applyAlignment="1">
      <alignment horizontal="center" vertical="center" wrapText="1"/>
    </xf>
    <xf numFmtId="0" fontId="113" fillId="40" borderId="114" xfId="36" applyFont="1" applyFill="1" applyBorder="1" applyAlignment="1">
      <alignment horizontal="center" vertical="center" wrapText="1"/>
    </xf>
    <xf numFmtId="0" fontId="113" fillId="40" borderId="47" xfId="36" applyFont="1" applyFill="1" applyBorder="1" applyAlignment="1">
      <alignment horizontal="center" vertical="center" wrapText="1"/>
    </xf>
    <xf numFmtId="0" fontId="113" fillId="40" borderId="15" xfId="36" applyFont="1" applyFill="1" applyBorder="1" applyAlignment="1">
      <alignment horizontal="center" vertical="center" wrapText="1"/>
    </xf>
    <xf numFmtId="4" fontId="113" fillId="40" borderId="118" xfId="36" applyNumberFormat="1" applyFont="1" applyFill="1" applyBorder="1" applyAlignment="1">
      <alignment horizontal="center" vertical="center" wrapText="1"/>
    </xf>
    <xf numFmtId="4" fontId="113" fillId="40" borderId="43" xfId="36" applyNumberFormat="1" applyFont="1" applyFill="1" applyBorder="1" applyAlignment="1">
      <alignment horizontal="center" vertical="center" wrapText="1"/>
    </xf>
    <xf numFmtId="0" fontId="117" fillId="40" borderId="16" xfId="36" applyFont="1" applyFill="1" applyBorder="1" applyAlignment="1">
      <alignment horizontal="center" vertical="center" wrapText="1"/>
    </xf>
    <xf numFmtId="0" fontId="117" fillId="40" borderId="9" xfId="36" applyFont="1" applyFill="1" applyBorder="1" applyAlignment="1">
      <alignment horizontal="center" vertical="center" wrapText="1"/>
    </xf>
    <xf numFmtId="0" fontId="117" fillId="40" borderId="17" xfId="36" applyFont="1" applyFill="1" applyBorder="1" applyAlignment="1">
      <alignment horizontal="center" vertical="center" wrapText="1"/>
    </xf>
    <xf numFmtId="0" fontId="113" fillId="40" borderId="30" xfId="36" applyFont="1" applyFill="1" applyBorder="1" applyAlignment="1">
      <alignment horizontal="center" vertical="center"/>
    </xf>
    <xf numFmtId="0" fontId="113" fillId="40" borderId="27" xfId="36" applyFont="1" applyFill="1" applyBorder="1" applyAlignment="1">
      <alignment horizontal="center" vertical="center"/>
    </xf>
    <xf numFmtId="173" fontId="135" fillId="30" borderId="40" xfId="36" quotePrefix="1" applyNumberFormat="1" applyFont="1" applyFill="1" applyBorder="1" applyAlignment="1">
      <alignment vertical="center" wrapText="1"/>
    </xf>
    <xf numFmtId="173" fontId="135" fillId="30" borderId="49" xfId="36" quotePrefix="1" applyNumberFormat="1" applyFont="1" applyFill="1" applyBorder="1" applyAlignment="1">
      <alignment vertical="center" wrapText="1"/>
    </xf>
    <xf numFmtId="173" fontId="135" fillId="30" borderId="96" xfId="36" quotePrefix="1" applyNumberFormat="1" applyFont="1" applyFill="1" applyBorder="1" applyAlignment="1">
      <alignment vertical="center" wrapText="1"/>
    </xf>
    <xf numFmtId="173" fontId="135" fillId="30" borderId="58" xfId="36" quotePrefix="1" applyNumberFormat="1" applyFont="1" applyFill="1" applyBorder="1" applyAlignment="1">
      <alignment vertical="center" wrapText="1"/>
    </xf>
    <xf numFmtId="0" fontId="113" fillId="40" borderId="22" xfId="36" applyFont="1" applyFill="1" applyBorder="1" applyAlignment="1">
      <alignment horizontal="center" vertical="center" wrapText="1"/>
    </xf>
    <xf numFmtId="0" fontId="113" fillId="40" borderId="23" xfId="36" applyFont="1" applyFill="1" applyBorder="1" applyAlignment="1">
      <alignment horizontal="center" vertical="center" wrapText="1"/>
    </xf>
    <xf numFmtId="9" fontId="39" fillId="30" borderId="172" xfId="84" applyFont="1" applyFill="1" applyBorder="1" applyAlignment="1">
      <alignment horizontal="center" vertical="center" wrapText="1"/>
    </xf>
    <xf numFmtId="9" fontId="39" fillId="30" borderId="34" xfId="84" applyFont="1" applyFill="1" applyBorder="1" applyAlignment="1">
      <alignment horizontal="center" vertical="center" wrapText="1"/>
    </xf>
    <xf numFmtId="0" fontId="26" fillId="0" borderId="173" xfId="36" applyFont="1" applyBorder="1" applyAlignment="1">
      <alignment horizontal="center" vertical="center" wrapText="1"/>
    </xf>
    <xf numFmtId="0" fontId="26" fillId="0" borderId="174" xfId="36" applyFont="1" applyBorder="1" applyAlignment="1">
      <alignment horizontal="center" vertical="center" wrapText="1"/>
    </xf>
    <xf numFmtId="0" fontId="31" fillId="30" borderId="172" xfId="36" applyFont="1" applyFill="1" applyBorder="1" applyAlignment="1">
      <alignment horizontal="center" vertical="center" wrapText="1"/>
    </xf>
    <xf numFmtId="0" fontId="31" fillId="30" borderId="34" xfId="36" applyFont="1" applyFill="1" applyBorder="1" applyAlignment="1">
      <alignment horizontal="center" vertical="center" wrapText="1"/>
    </xf>
    <xf numFmtId="0" fontId="26" fillId="30" borderId="172" xfId="36" applyFont="1" applyFill="1" applyBorder="1" applyAlignment="1">
      <alignment horizontal="center" vertical="center" wrapText="1"/>
    </xf>
    <xf numFmtId="0" fontId="26" fillId="30" borderId="34" xfId="36" applyFont="1" applyFill="1" applyBorder="1" applyAlignment="1">
      <alignment horizontal="center" vertical="center" wrapText="1"/>
    </xf>
    <xf numFmtId="15" fontId="23" fillId="30" borderId="172" xfId="36" applyNumberFormat="1" applyFont="1" applyFill="1" applyBorder="1" applyAlignment="1">
      <alignment horizontal="center" vertical="center" wrapText="1"/>
    </xf>
    <xf numFmtId="15" fontId="23" fillId="30" borderId="34" xfId="36" applyNumberFormat="1" applyFont="1" applyFill="1" applyBorder="1" applyAlignment="1">
      <alignment horizontal="center" vertical="center" wrapText="1"/>
    </xf>
    <xf numFmtId="0" fontId="113" fillId="40" borderId="111" xfId="36" applyFont="1" applyFill="1" applyBorder="1" applyAlignment="1">
      <alignment horizontal="center" vertical="center" wrapText="1"/>
    </xf>
    <xf numFmtId="0" fontId="113" fillId="40" borderId="92" xfId="36" applyFont="1" applyFill="1" applyBorder="1" applyAlignment="1">
      <alignment horizontal="center" vertical="center" wrapText="1"/>
    </xf>
    <xf numFmtId="0" fontId="113" fillId="40" borderId="46" xfId="36" applyFont="1" applyFill="1" applyBorder="1" applyAlignment="1">
      <alignment horizontal="center" vertical="center" wrapText="1"/>
    </xf>
    <xf numFmtId="0" fontId="113" fillId="40" borderId="32" xfId="36" applyFont="1" applyFill="1" applyBorder="1" applyAlignment="1">
      <alignment horizontal="center" vertical="center" wrapText="1"/>
    </xf>
    <xf numFmtId="0" fontId="21" fillId="40" borderId="33" xfId="36" applyFont="1" applyFill="1" applyBorder="1" applyAlignment="1">
      <alignment horizontal="center" vertical="center"/>
    </xf>
    <xf numFmtId="0" fontId="113" fillId="40" borderId="14" xfId="36" applyFont="1" applyFill="1" applyBorder="1" applyAlignment="1">
      <alignment horizontal="center" vertical="center" wrapText="1"/>
    </xf>
    <xf numFmtId="0" fontId="113" fillId="40" borderId="41" xfId="36" applyFont="1" applyFill="1" applyBorder="1" applyAlignment="1">
      <alignment horizontal="center" vertical="center" wrapText="1"/>
    </xf>
    <xf numFmtId="0" fontId="41" fillId="0" borderId="125" xfId="36" applyFont="1" applyBorder="1" applyAlignment="1">
      <alignment horizontal="center" vertical="center" wrapText="1"/>
    </xf>
    <xf numFmtId="0" fontId="41" fillId="0" borderId="93" xfId="36" applyFont="1" applyBorder="1" applyAlignment="1">
      <alignment horizontal="center" vertical="center" wrapText="1"/>
    </xf>
    <xf numFmtId="0" fontId="41" fillId="0" borderId="73" xfId="36" applyFont="1" applyBorder="1" applyAlignment="1">
      <alignment horizontal="center" vertical="center" wrapText="1"/>
    </xf>
    <xf numFmtId="0" fontId="23" fillId="0" borderId="56" xfId="36" applyFont="1" applyBorder="1" applyAlignment="1">
      <alignment horizontal="center" vertical="center"/>
    </xf>
    <xf numFmtId="0" fontId="23" fillId="0" borderId="37" xfId="36" applyFont="1" applyBorder="1" applyAlignment="1">
      <alignment horizontal="center" vertical="center"/>
    </xf>
    <xf numFmtId="0" fontId="98" fillId="29" borderId="99" xfId="36" applyFont="1" applyFill="1" applyBorder="1" applyAlignment="1">
      <alignment horizontal="center" vertical="center" shrinkToFit="1"/>
    </xf>
    <xf numFmtId="0" fontId="98" fillId="29" borderId="0" xfId="36" applyFont="1" applyFill="1" applyAlignment="1">
      <alignment horizontal="center" vertical="center" shrinkToFit="1"/>
    </xf>
    <xf numFmtId="0" fontId="98" fillId="29" borderId="24" xfId="36" applyFont="1" applyFill="1" applyBorder="1" applyAlignment="1">
      <alignment horizontal="center" vertical="center" shrinkToFit="1"/>
    </xf>
    <xf numFmtId="0" fontId="98" fillId="29" borderId="31" xfId="36" applyFont="1" applyFill="1" applyBorder="1" applyAlignment="1">
      <alignment horizontal="center" vertical="center" shrinkToFit="1"/>
    </xf>
    <xf numFmtId="168" fontId="98" fillId="29" borderId="36" xfId="36" applyNumberFormat="1" applyFont="1" applyFill="1" applyBorder="1" applyAlignment="1">
      <alignment horizontal="center" vertical="center" shrinkToFit="1"/>
    </xf>
    <xf numFmtId="168" fontId="98" fillId="29" borderId="0" xfId="36" applyNumberFormat="1" applyFont="1" applyFill="1" applyAlignment="1">
      <alignment horizontal="center" vertical="center" shrinkToFit="1"/>
    </xf>
    <xf numFmtId="168" fontId="98" fillId="29" borderId="31" xfId="36" applyNumberFormat="1" applyFont="1" applyFill="1" applyBorder="1" applyAlignment="1">
      <alignment horizontal="center" vertical="center" shrinkToFit="1"/>
    </xf>
    <xf numFmtId="0" fontId="123" fillId="35" borderId="42" xfId="36" applyFont="1" applyFill="1" applyBorder="1" applyAlignment="1">
      <alignment horizontal="center" vertical="center" wrapText="1"/>
    </xf>
    <xf numFmtId="0" fontId="123" fillId="35" borderId="92" xfId="36" applyFont="1" applyFill="1" applyBorder="1" applyAlignment="1">
      <alignment horizontal="center" vertical="center" wrapText="1"/>
    </xf>
    <xf numFmtId="0" fontId="123" fillId="35" borderId="99" xfId="36" applyFont="1" applyFill="1" applyBorder="1" applyAlignment="1">
      <alignment horizontal="center" vertical="center" wrapText="1"/>
    </xf>
    <xf numFmtId="0" fontId="123" fillId="35" borderId="32" xfId="36" applyFont="1" applyFill="1" applyBorder="1" applyAlignment="1">
      <alignment horizontal="center" vertical="center" wrapText="1"/>
    </xf>
    <xf numFmtId="0" fontId="123" fillId="35" borderId="24" xfId="36" applyFont="1" applyFill="1" applyBorder="1" applyAlignment="1">
      <alignment horizontal="center" vertical="center" wrapText="1"/>
    </xf>
    <xf numFmtId="0" fontId="123" fillId="35" borderId="27" xfId="36" applyFont="1" applyFill="1" applyBorder="1" applyAlignment="1">
      <alignment horizontal="center" vertical="center" wrapText="1"/>
    </xf>
    <xf numFmtId="0" fontId="113" fillId="40" borderId="36" xfId="36" applyFont="1" applyFill="1" applyBorder="1" applyAlignment="1">
      <alignment horizontal="center" vertical="center" wrapText="1"/>
    </xf>
    <xf numFmtId="0" fontId="113" fillId="40" borderId="33" xfId="36" applyFont="1" applyFill="1" applyBorder="1" applyAlignment="1">
      <alignment horizontal="center" vertical="center" wrapText="1"/>
    </xf>
    <xf numFmtId="0" fontId="110" fillId="41" borderId="64" xfId="35" applyFont="1" applyFill="1" applyBorder="1" applyAlignment="1">
      <alignment horizontal="center" vertical="center" wrapText="1"/>
    </xf>
    <xf numFmtId="0" fontId="110" fillId="41" borderId="100" xfId="35" applyFont="1" applyFill="1" applyBorder="1" applyAlignment="1">
      <alignment horizontal="center" vertical="center" wrapText="1"/>
    </xf>
    <xf numFmtId="0" fontId="113" fillId="40" borderId="42" xfId="36" applyFont="1" applyFill="1" applyBorder="1" applyAlignment="1">
      <alignment horizontal="center" vertical="center" wrapText="1"/>
    </xf>
    <xf numFmtId="0" fontId="113" fillId="40" borderId="24" xfId="36" applyFont="1" applyFill="1" applyBorder="1" applyAlignment="1">
      <alignment horizontal="center" vertical="center" wrapText="1"/>
    </xf>
    <xf numFmtId="0" fontId="113" fillId="40" borderId="31" xfId="36" applyFont="1" applyFill="1" applyBorder="1" applyAlignment="1">
      <alignment horizontal="center" vertical="center" wrapText="1"/>
    </xf>
    <xf numFmtId="0" fontId="113" fillId="40" borderId="27" xfId="36" applyFont="1" applyFill="1" applyBorder="1" applyAlignment="1">
      <alignment horizontal="center" vertical="center" wrapText="1"/>
    </xf>
    <xf numFmtId="0" fontId="31" fillId="0" borderId="112" xfId="36" applyFont="1" applyBorder="1" applyAlignment="1">
      <alignment horizontal="center" vertical="center" wrapText="1"/>
    </xf>
    <xf numFmtId="0" fontId="31" fillId="0" borderId="121" xfId="36" applyFont="1" applyBorder="1" applyAlignment="1">
      <alignment horizontal="center" vertical="center" wrapText="1"/>
    </xf>
    <xf numFmtId="0" fontId="31" fillId="0" borderId="103" xfId="36" applyFont="1" applyBorder="1" applyAlignment="1">
      <alignment horizontal="center" vertical="center" wrapText="1"/>
    </xf>
    <xf numFmtId="0" fontId="113" fillId="40" borderId="56" xfId="36" applyFont="1" applyFill="1" applyBorder="1" applyAlignment="1">
      <alignment horizontal="center" vertical="center" wrapText="1"/>
    </xf>
    <xf numFmtId="0" fontId="113" fillId="40" borderId="49" xfId="36" applyFont="1" applyFill="1" applyBorder="1" applyAlignment="1">
      <alignment horizontal="center" vertical="center" wrapText="1"/>
    </xf>
    <xf numFmtId="0" fontId="113" fillId="40" borderId="37" xfId="36" applyFont="1" applyFill="1" applyBorder="1" applyAlignment="1">
      <alignment horizontal="center" vertical="center" wrapText="1"/>
    </xf>
    <xf numFmtId="0" fontId="114" fillId="40" borderId="23" xfId="36" applyFont="1" applyFill="1" applyBorder="1" applyAlignment="1">
      <alignment horizontal="center" vertical="center" wrapText="1"/>
    </xf>
    <xf numFmtId="0" fontId="113" fillId="40" borderId="101" xfId="36" applyFont="1" applyFill="1" applyBorder="1" applyAlignment="1">
      <alignment horizontal="center" vertical="center" wrapText="1"/>
    </xf>
    <xf numFmtId="184" fontId="71" fillId="12" borderId="64" xfId="35" applyNumberFormat="1" applyFont="1" applyFill="1" applyBorder="1" applyAlignment="1">
      <alignment horizontal="center" vertical="center"/>
    </xf>
    <xf numFmtId="0" fontId="113" fillId="40" borderId="67" xfId="36" applyFont="1" applyFill="1" applyBorder="1" applyAlignment="1">
      <alignment horizontal="center" vertical="center" wrapText="1"/>
    </xf>
    <xf numFmtId="0" fontId="113" fillId="40" borderId="11" xfId="36" applyFont="1" applyFill="1" applyBorder="1" applyAlignment="1">
      <alignment horizontal="center" vertical="center" wrapText="1"/>
    </xf>
    <xf numFmtId="0" fontId="9" fillId="12" borderId="67" xfId="36" quotePrefix="1" applyFont="1" applyFill="1" applyBorder="1" applyAlignment="1">
      <alignment horizontal="center" vertical="center" wrapText="1"/>
    </xf>
    <xf numFmtId="0" fontId="9" fillId="12" borderId="19" xfId="36" quotePrefix="1" applyFont="1" applyFill="1" applyBorder="1" applyAlignment="1">
      <alignment horizontal="center" vertical="center" wrapText="1"/>
    </xf>
    <xf numFmtId="0" fontId="25" fillId="40" borderId="69" xfId="36" applyFont="1" applyFill="1" applyBorder="1" applyAlignment="1">
      <alignment horizontal="center" vertical="center" wrapText="1"/>
    </xf>
    <xf numFmtId="0" fontId="113" fillId="40" borderId="123" xfId="36" applyFont="1" applyFill="1" applyBorder="1" applyAlignment="1">
      <alignment horizontal="center" vertical="center"/>
    </xf>
    <xf numFmtId="0" fontId="113" fillId="40" borderId="124" xfId="36" applyFont="1" applyFill="1" applyBorder="1" applyAlignment="1">
      <alignment horizontal="center" vertical="center"/>
    </xf>
    <xf numFmtId="0" fontId="113" fillId="40" borderId="111" xfId="36" applyFont="1" applyFill="1" applyBorder="1" applyAlignment="1">
      <alignment horizontal="center"/>
    </xf>
    <xf numFmtId="0" fontId="113" fillId="40" borderId="92" xfId="36" applyFont="1" applyFill="1" applyBorder="1" applyAlignment="1">
      <alignment horizontal="center"/>
    </xf>
    <xf numFmtId="0" fontId="28" fillId="0" borderId="0" xfId="36" applyFont="1" applyAlignment="1">
      <alignment horizontal="center" vertical="center"/>
    </xf>
    <xf numFmtId="0" fontId="116" fillId="40" borderId="60" xfId="36" applyFont="1" applyFill="1" applyBorder="1" applyAlignment="1">
      <alignment horizontal="center" vertical="center" textRotation="90"/>
    </xf>
    <xf numFmtId="0" fontId="116" fillId="40" borderId="96" xfId="36" applyFont="1" applyFill="1" applyBorder="1" applyAlignment="1">
      <alignment horizontal="center" vertical="center" textRotation="90"/>
    </xf>
    <xf numFmtId="0" fontId="113" fillId="40" borderId="22" xfId="36" applyFont="1" applyFill="1" applyBorder="1" applyAlignment="1">
      <alignment horizontal="center" vertical="center" textRotation="90" wrapText="1"/>
    </xf>
    <xf numFmtId="0" fontId="113" fillId="40" borderId="23" xfId="36" applyFont="1" applyFill="1" applyBorder="1" applyAlignment="1">
      <alignment horizontal="center" vertical="center" textRotation="90" wrapText="1"/>
    </xf>
    <xf numFmtId="173" fontId="136" fillId="30" borderId="96" xfId="36" quotePrefix="1" applyNumberFormat="1" applyFont="1" applyFill="1" applyBorder="1" applyAlignment="1">
      <alignment vertical="center" wrapText="1"/>
    </xf>
    <xf numFmtId="173" fontId="136" fillId="30" borderId="58" xfId="36" quotePrefix="1" applyNumberFormat="1" applyFont="1" applyFill="1" applyBorder="1" applyAlignment="1">
      <alignment vertical="center" wrapText="1"/>
    </xf>
    <xf numFmtId="0" fontId="26" fillId="0" borderId="175" xfId="36" applyFont="1" applyBorder="1" applyAlignment="1">
      <alignment horizontal="center" vertical="center" wrapText="1"/>
    </xf>
    <xf numFmtId="0" fontId="26" fillId="30" borderId="176" xfId="36" applyFont="1" applyFill="1" applyBorder="1" applyAlignment="1">
      <alignment horizontal="center" vertical="center" wrapText="1"/>
    </xf>
    <xf numFmtId="9" fontId="55" fillId="30" borderId="172" xfId="84" applyFont="1" applyFill="1" applyBorder="1" applyAlignment="1">
      <alignment horizontal="center" vertical="center" wrapText="1"/>
    </xf>
    <xf numFmtId="9" fontId="55" fillId="30" borderId="176" xfId="84" applyFont="1" applyFill="1" applyBorder="1" applyAlignment="1">
      <alignment horizontal="center" vertical="center" wrapText="1"/>
    </xf>
    <xf numFmtId="9" fontId="55" fillId="30" borderId="34" xfId="84" applyFont="1" applyFill="1" applyBorder="1" applyAlignment="1">
      <alignment horizontal="center" vertical="center" wrapText="1"/>
    </xf>
    <xf numFmtId="15" fontId="23" fillId="30" borderId="176" xfId="36" applyNumberFormat="1" applyFont="1" applyFill="1" applyBorder="1" applyAlignment="1">
      <alignment horizontal="center" vertical="center" wrapText="1"/>
    </xf>
    <xf numFmtId="173" fontId="135" fillId="30" borderId="101" xfId="36" quotePrefix="1" applyNumberFormat="1" applyFont="1" applyFill="1" applyBorder="1" applyAlignment="1">
      <alignment vertical="center" wrapText="1"/>
    </xf>
    <xf numFmtId="173" fontId="136" fillId="30" borderId="49" xfId="36" quotePrefix="1" applyNumberFormat="1" applyFont="1" applyFill="1" applyBorder="1" applyAlignment="1">
      <alignment vertical="center" wrapText="1"/>
    </xf>
    <xf numFmtId="173" fontId="136" fillId="30" borderId="40" xfId="36" quotePrefix="1" applyNumberFormat="1" applyFont="1" applyFill="1" applyBorder="1" applyAlignment="1">
      <alignment vertical="center" wrapText="1"/>
    </xf>
    <xf numFmtId="1" fontId="22" fillId="0" borderId="0" xfId="36" applyNumberFormat="1" applyFont="1" applyAlignment="1">
      <alignment horizontal="center" vertical="center" wrapText="1"/>
    </xf>
    <xf numFmtId="1" fontId="89" fillId="0" borderId="0" xfId="36" applyNumberFormat="1" applyFont="1" applyAlignment="1">
      <alignment horizontal="center" vertical="center" wrapText="1"/>
    </xf>
    <xf numFmtId="0" fontId="22" fillId="0" borderId="0" xfId="36" applyFont="1" applyAlignment="1">
      <alignment horizontal="center" vertical="center" wrapText="1"/>
    </xf>
    <xf numFmtId="0" fontId="136" fillId="30" borderId="172" xfId="36" applyFont="1" applyFill="1" applyBorder="1" applyAlignment="1">
      <alignment horizontal="center" vertical="center" wrapText="1"/>
    </xf>
    <xf numFmtId="0" fontId="136" fillId="30" borderId="34" xfId="36" applyFont="1" applyFill="1" applyBorder="1" applyAlignment="1">
      <alignment horizontal="center" vertical="center" wrapText="1"/>
    </xf>
    <xf numFmtId="4" fontId="26" fillId="30" borderId="172" xfId="36" applyNumberFormat="1" applyFont="1" applyFill="1" applyBorder="1" applyAlignment="1">
      <alignment horizontal="center" vertical="center" wrapText="1"/>
    </xf>
    <xf numFmtId="4" fontId="26" fillId="30" borderId="34" xfId="36" applyNumberFormat="1" applyFont="1" applyFill="1" applyBorder="1" applyAlignment="1">
      <alignment horizontal="center" vertical="center" wrapText="1"/>
    </xf>
    <xf numFmtId="173" fontId="136" fillId="30" borderId="25" xfId="36" quotePrefix="1" applyNumberFormat="1" applyFont="1" applyFill="1" applyBorder="1" applyAlignment="1">
      <alignment horizontal="center" vertical="center" wrapText="1"/>
    </xf>
    <xf numFmtId="173" fontId="136" fillId="30" borderId="149" xfId="36" quotePrefix="1" applyNumberFormat="1" applyFont="1" applyFill="1" applyBorder="1" applyAlignment="1">
      <alignment horizontal="center" vertical="center" wrapText="1"/>
    </xf>
    <xf numFmtId="173" fontId="136" fillId="30" borderId="30" xfId="36" quotePrefix="1" applyNumberFormat="1" applyFont="1" applyFill="1" applyBorder="1" applyAlignment="1">
      <alignment horizontal="center" vertical="center" wrapText="1"/>
    </xf>
    <xf numFmtId="173" fontId="136" fillId="30" borderId="27" xfId="36" quotePrefix="1" applyNumberFormat="1" applyFont="1" applyFill="1" applyBorder="1" applyAlignment="1">
      <alignment horizontal="center" vertical="center" wrapText="1"/>
    </xf>
    <xf numFmtId="0" fontId="51" fillId="14" borderId="20" xfId="0" applyFont="1" applyFill="1" applyBorder="1" applyAlignment="1">
      <alignment horizontal="center"/>
    </xf>
    <xf numFmtId="0" fontId="51" fillId="14" borderId="69" xfId="0" applyFont="1" applyFill="1" applyBorder="1" applyAlignment="1">
      <alignment horizontal="center"/>
    </xf>
    <xf numFmtId="0" fontId="51" fillId="14" borderId="107" xfId="0" applyFont="1" applyFill="1" applyBorder="1" applyAlignment="1">
      <alignment horizontal="center"/>
    </xf>
    <xf numFmtId="0" fontId="51" fillId="7" borderId="20" xfId="0" applyFont="1" applyFill="1" applyBorder="1" applyAlignment="1">
      <alignment horizontal="center" vertical="center" wrapText="1"/>
    </xf>
    <xf numFmtId="0" fontId="51" fillId="7" borderId="107" xfId="0" applyFont="1" applyFill="1" applyBorder="1" applyAlignment="1">
      <alignment horizontal="center" vertical="center" wrapText="1"/>
    </xf>
    <xf numFmtId="0" fontId="51" fillId="8" borderId="23" xfId="0" applyFont="1" applyFill="1" applyBorder="1" applyAlignment="1">
      <alignment horizontal="center" vertical="center" wrapText="1"/>
    </xf>
    <xf numFmtId="0" fontId="51" fillId="8" borderId="23" xfId="0" applyFont="1" applyFill="1" applyBorder="1" applyAlignment="1">
      <alignment horizontal="center" vertical="center"/>
    </xf>
    <xf numFmtId="0" fontId="0" fillId="0" borderId="100" xfId="0" applyBorder="1" applyAlignment="1">
      <alignment horizontal="center" vertical="center"/>
    </xf>
    <xf numFmtId="0" fontId="0" fillId="0" borderId="23" xfId="0" applyBorder="1" applyAlignment="1">
      <alignment horizontal="center" vertical="center"/>
    </xf>
    <xf numFmtId="0" fontId="0" fillId="0" borderId="23" xfId="0" applyBorder="1" applyAlignment="1">
      <alignment horizontal="center"/>
    </xf>
    <xf numFmtId="0" fontId="0" fillId="7" borderId="0" xfId="0" applyFill="1" applyAlignment="1">
      <alignment horizontal="center"/>
    </xf>
    <xf numFmtId="0" fontId="0" fillId="0" borderId="56" xfId="0" applyBorder="1" applyAlignment="1">
      <alignment horizontal="center"/>
    </xf>
    <xf numFmtId="0" fontId="0" fillId="0" borderId="37" xfId="0" applyBorder="1" applyAlignment="1">
      <alignment horizontal="center"/>
    </xf>
    <xf numFmtId="0" fontId="126" fillId="36" borderId="32" xfId="40" applyFont="1" applyFill="1" applyBorder="1" applyAlignment="1">
      <alignment horizontal="center" vertical="center" textRotation="90"/>
    </xf>
    <xf numFmtId="0" fontId="76" fillId="4" borderId="111" xfId="40" applyFont="1" applyFill="1" applyBorder="1" applyAlignment="1">
      <alignment horizontal="center" vertical="center"/>
    </xf>
    <xf numFmtId="0" fontId="76" fillId="4" borderId="36" xfId="40" applyFont="1" applyFill="1" applyBorder="1" applyAlignment="1">
      <alignment horizontal="center" vertical="center"/>
    </xf>
    <xf numFmtId="41" fontId="76" fillId="4" borderId="36" xfId="93" applyFont="1" applyFill="1" applyBorder="1" applyAlignment="1">
      <alignment horizontal="center"/>
    </xf>
    <xf numFmtId="41" fontId="76" fillId="4" borderId="92" xfId="93" applyFont="1" applyFill="1" applyBorder="1" applyAlignment="1">
      <alignment horizontal="center"/>
    </xf>
    <xf numFmtId="186" fontId="86" fillId="42" borderId="46" xfId="40" applyNumberFormat="1" applyFont="1" applyFill="1" applyBorder="1" applyAlignment="1">
      <alignment horizontal="center" vertical="center"/>
    </xf>
    <xf numFmtId="186" fontId="86" fillId="42" borderId="32" xfId="40" applyNumberFormat="1" applyFont="1" applyFill="1" applyBorder="1" applyAlignment="1">
      <alignment horizontal="center" vertical="center"/>
    </xf>
    <xf numFmtId="186" fontId="86" fillId="42" borderId="14" xfId="40" applyNumberFormat="1" applyFont="1" applyFill="1" applyBorder="1" applyAlignment="1">
      <alignment horizontal="center" vertical="center"/>
    </xf>
    <xf numFmtId="186" fontId="86" fillId="42" borderId="41" xfId="40" applyNumberFormat="1" applyFont="1" applyFill="1" applyBorder="1" applyAlignment="1">
      <alignment horizontal="center" vertical="center"/>
    </xf>
    <xf numFmtId="0" fontId="5" fillId="39" borderId="11" xfId="40" applyFont="1" applyFill="1" applyBorder="1" applyAlignment="1">
      <alignment horizontal="center" vertical="center"/>
    </xf>
    <xf numFmtId="0" fontId="5" fillId="39" borderId="19" xfId="40" applyFont="1" applyFill="1" applyBorder="1" applyAlignment="1">
      <alignment horizontal="center" vertical="center"/>
    </xf>
    <xf numFmtId="0" fontId="119" fillId="40" borderId="138" xfId="40" applyFont="1" applyFill="1" applyBorder="1" applyAlignment="1">
      <alignment horizontal="center" vertical="center" wrapText="1"/>
    </xf>
    <xf numFmtId="0" fontId="119" fillId="40" borderId="139" xfId="40" applyFont="1" applyFill="1" applyBorder="1" applyAlignment="1">
      <alignment horizontal="center" vertical="center" wrapText="1"/>
    </xf>
    <xf numFmtId="0" fontId="119" fillId="40" borderId="140" xfId="40" applyFont="1" applyFill="1" applyBorder="1" applyAlignment="1">
      <alignment horizontal="center" vertical="center" wrapText="1"/>
    </xf>
    <xf numFmtId="0" fontId="119" fillId="40" borderId="16" xfId="40" applyFont="1" applyFill="1" applyBorder="1" applyAlignment="1">
      <alignment horizontal="left" vertical="center" wrapText="1"/>
    </xf>
    <xf numFmtId="0" fontId="119" fillId="40" borderId="9" xfId="40" applyFont="1" applyFill="1" applyBorder="1" applyAlignment="1">
      <alignment horizontal="left" vertical="center" wrapText="1"/>
    </xf>
    <xf numFmtId="0" fontId="119" fillId="40" borderId="17" xfId="40" applyFont="1" applyFill="1" applyBorder="1" applyAlignment="1">
      <alignment horizontal="left" vertical="center" wrapText="1"/>
    </xf>
    <xf numFmtId="0" fontId="5" fillId="4" borderId="40" xfId="40" applyFont="1" applyFill="1" applyBorder="1" applyAlignment="1">
      <alignment horizontal="right" vertical="center"/>
    </xf>
    <xf numFmtId="0" fontId="5" fillId="4" borderId="49" xfId="40" applyFont="1" applyFill="1" applyBorder="1" applyAlignment="1">
      <alignment horizontal="right" vertical="center"/>
    </xf>
    <xf numFmtId="0" fontId="5" fillId="4" borderId="37" xfId="40" applyFont="1" applyFill="1" applyBorder="1" applyAlignment="1">
      <alignment horizontal="right" vertical="center"/>
    </xf>
    <xf numFmtId="0" fontId="119" fillId="40" borderId="40" xfId="40" applyFont="1" applyFill="1" applyBorder="1" applyAlignment="1">
      <alignment horizontal="left" vertical="center" wrapText="1"/>
    </xf>
    <xf numFmtId="0" fontId="119" fillId="40" borderId="49" xfId="40" applyFont="1" applyFill="1" applyBorder="1" applyAlignment="1">
      <alignment horizontal="left" vertical="center" wrapText="1"/>
    </xf>
    <xf numFmtId="0" fontId="119" fillId="40" borderId="101" xfId="40" applyFont="1" applyFill="1" applyBorder="1" applyAlignment="1">
      <alignment horizontal="left" vertical="center" wrapText="1"/>
    </xf>
    <xf numFmtId="0" fontId="119" fillId="40" borderId="20" xfId="40" applyFont="1" applyFill="1" applyBorder="1" applyAlignment="1">
      <alignment horizontal="center" vertical="center" wrapText="1"/>
    </xf>
    <xf numFmtId="0" fontId="119" fillId="40" borderId="69" xfId="40" applyFont="1" applyFill="1" applyBorder="1" applyAlignment="1">
      <alignment horizontal="center" vertical="center" wrapText="1"/>
    </xf>
    <xf numFmtId="182" fontId="119" fillId="40" borderId="69" xfId="92" applyNumberFormat="1" applyFont="1" applyFill="1" applyBorder="1" applyAlignment="1">
      <alignment horizontal="center" vertical="center" wrapText="1"/>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0" fontId="5" fillId="0" borderId="0" xfId="40" applyFont="1" applyAlignment="1">
      <alignment horizontal="center" vertical="center" wrapText="1"/>
    </xf>
    <xf numFmtId="0" fontId="119" fillId="41" borderId="111" xfId="40" applyFont="1" applyFill="1" applyBorder="1" applyAlignment="1">
      <alignment horizontal="center" vertical="center" wrapText="1"/>
    </xf>
    <xf numFmtId="0" fontId="119" fillId="41" borderId="92" xfId="40" applyFont="1" applyFill="1" applyBorder="1" applyAlignment="1">
      <alignment horizontal="center" vertical="center" wrapText="1"/>
    </xf>
    <xf numFmtId="0" fontId="119" fillId="41" borderId="46" xfId="40" applyFont="1" applyFill="1" applyBorder="1" applyAlignment="1">
      <alignment horizontal="center" vertical="center" wrapText="1"/>
    </xf>
    <xf numFmtId="0" fontId="119" fillId="41" borderId="32" xfId="40" applyFont="1" applyFill="1" applyBorder="1" applyAlignment="1">
      <alignment horizontal="center" vertical="center" wrapText="1"/>
    </xf>
    <xf numFmtId="0" fontId="5" fillId="0" borderId="49" xfId="40" applyFont="1" applyBorder="1" applyAlignment="1">
      <alignment horizontal="center" vertical="center"/>
    </xf>
    <xf numFmtId="0" fontId="119" fillId="40" borderId="16" xfId="40" applyFont="1" applyFill="1" applyBorder="1" applyAlignment="1">
      <alignment horizontal="center" vertical="center" wrapText="1"/>
    </xf>
    <xf numFmtId="0" fontId="119" fillId="40" borderId="9" xfId="40" applyFont="1" applyFill="1" applyBorder="1" applyAlignment="1">
      <alignment horizontal="center" vertical="center" wrapText="1"/>
    </xf>
    <xf numFmtId="0" fontId="119" fillId="40" borderId="96" xfId="40" applyFont="1" applyFill="1" applyBorder="1" applyAlignment="1">
      <alignment horizontal="center" vertical="center" wrapText="1"/>
    </xf>
    <xf numFmtId="0" fontId="119" fillId="40" borderId="62" xfId="40" applyFont="1" applyFill="1" applyBorder="1" applyAlignment="1">
      <alignment horizontal="center" vertical="center" wrapText="1"/>
    </xf>
    <xf numFmtId="0" fontId="119" fillId="40" borderId="135" xfId="40" applyFont="1" applyFill="1" applyBorder="1" applyAlignment="1">
      <alignment horizontal="center" vertical="center" textRotation="90" wrapText="1"/>
    </xf>
    <xf numFmtId="0" fontId="119" fillId="40" borderId="90" xfId="40" applyFont="1" applyFill="1" applyBorder="1" applyAlignment="1">
      <alignment horizontal="center" vertical="center" textRotation="90" wrapText="1"/>
    </xf>
    <xf numFmtId="0" fontId="119" fillId="40" borderId="23" xfId="40" applyFont="1" applyFill="1" applyBorder="1" applyAlignment="1">
      <alignment horizontal="center" vertical="center"/>
    </xf>
    <xf numFmtId="0" fontId="119" fillId="40" borderId="48" xfId="40" applyFont="1" applyFill="1" applyBorder="1" applyAlignment="1">
      <alignment horizontal="center" vertical="center"/>
    </xf>
    <xf numFmtId="0" fontId="119" fillId="40" borderId="23" xfId="40" applyFont="1" applyFill="1" applyBorder="1" applyAlignment="1">
      <alignment horizontal="center" vertical="center" wrapText="1"/>
    </xf>
    <xf numFmtId="0" fontId="119" fillId="40" borderId="48" xfId="40" applyFont="1" applyFill="1" applyBorder="1" applyAlignment="1">
      <alignment horizontal="center" vertical="center" wrapText="1"/>
    </xf>
    <xf numFmtId="0" fontId="119" fillId="40" borderId="56" xfId="40" applyFont="1" applyFill="1" applyBorder="1" applyAlignment="1">
      <alignment horizontal="right" vertical="center" wrapText="1"/>
    </xf>
    <xf numFmtId="0" fontId="119" fillId="40" borderId="101" xfId="40" applyFont="1" applyFill="1" applyBorder="1" applyAlignment="1">
      <alignment horizontal="right" vertical="center" wrapText="1"/>
    </xf>
    <xf numFmtId="0" fontId="87" fillId="4" borderId="0" xfId="40" applyFont="1" applyFill="1" applyAlignment="1">
      <alignment horizontal="center" vertical="center" wrapText="1"/>
    </xf>
    <xf numFmtId="4" fontId="5" fillId="4" borderId="103" xfId="40" applyNumberFormat="1" applyFont="1" applyFill="1" applyBorder="1" applyAlignment="1">
      <alignment horizontal="right" vertical="center" wrapText="1"/>
    </xf>
    <xf numFmtId="4" fontId="5" fillId="4" borderId="15" xfId="40" applyNumberFormat="1" applyFont="1" applyFill="1" applyBorder="1" applyAlignment="1">
      <alignment horizontal="right" vertical="center" wrapText="1"/>
    </xf>
    <xf numFmtId="4" fontId="5" fillId="4" borderId="96" xfId="40" applyNumberFormat="1" applyFont="1" applyFill="1" applyBorder="1" applyAlignment="1">
      <alignment horizontal="right" vertical="center" wrapText="1"/>
    </xf>
    <xf numFmtId="4" fontId="5" fillId="4" borderId="23" xfId="40" applyNumberFormat="1" applyFont="1" applyFill="1" applyBorder="1" applyAlignment="1">
      <alignment horizontal="right" vertical="center" wrapText="1"/>
    </xf>
    <xf numFmtId="4" fontId="5" fillId="4" borderId="62" xfId="40" applyNumberFormat="1" applyFont="1" applyFill="1" applyBorder="1" applyAlignment="1">
      <alignment horizontal="right" vertical="center" wrapText="1"/>
    </xf>
    <xf numFmtId="4" fontId="5" fillId="4" borderId="48" xfId="40" applyNumberFormat="1" applyFont="1" applyFill="1" applyBorder="1" applyAlignment="1">
      <alignment horizontal="right" vertical="center" wrapText="1"/>
    </xf>
    <xf numFmtId="0" fontId="97" fillId="40" borderId="4" xfId="36" applyFont="1" applyFill="1" applyBorder="1" applyAlignment="1">
      <alignment horizontal="center" vertical="center" wrapText="1"/>
    </xf>
    <xf numFmtId="0" fontId="97" fillId="40" borderId="127" xfId="36" applyFont="1" applyFill="1" applyBorder="1" applyAlignment="1">
      <alignment horizontal="center" vertical="center" wrapText="1"/>
    </xf>
    <xf numFmtId="1" fontId="5" fillId="0" borderId="0" xfId="36" applyNumberFormat="1" applyFont="1" applyAlignment="1">
      <alignment horizontal="center" vertical="center" wrapText="1"/>
    </xf>
    <xf numFmtId="0" fontId="131" fillId="0" borderId="0" xfId="40" applyFont="1" applyAlignment="1">
      <alignment horizontal="center" vertical="center" wrapText="1"/>
    </xf>
    <xf numFmtId="0" fontId="5" fillId="0" borderId="0" xfId="36" applyFont="1" applyAlignment="1">
      <alignment horizontal="center" vertical="center" wrapText="1"/>
    </xf>
    <xf numFmtId="0" fontId="97" fillId="40" borderId="80" xfId="36" applyFont="1" applyFill="1" applyBorder="1" applyAlignment="1">
      <alignment horizontal="center" vertical="center"/>
    </xf>
    <xf numFmtId="0" fontId="97" fillId="40" borderId="48" xfId="36" applyFont="1" applyFill="1" applyBorder="1" applyAlignment="1">
      <alignment horizontal="center" vertical="center"/>
    </xf>
    <xf numFmtId="0" fontId="97" fillId="40" borderId="116" xfId="36" applyFont="1" applyFill="1" applyBorder="1" applyAlignment="1">
      <alignment horizontal="center" vertical="center"/>
    </xf>
    <xf numFmtId="0" fontId="97" fillId="40" borderId="117" xfId="36" applyFont="1" applyFill="1" applyBorder="1" applyAlignment="1">
      <alignment horizontal="center" vertical="center"/>
    </xf>
    <xf numFmtId="0" fontId="79" fillId="40" borderId="4" xfId="36" applyFont="1" applyFill="1" applyBorder="1" applyAlignment="1">
      <alignment horizontal="center" vertical="center" wrapText="1"/>
    </xf>
    <xf numFmtId="0" fontId="79" fillId="40" borderId="127" xfId="36" applyFont="1" applyFill="1" applyBorder="1" applyAlignment="1">
      <alignment horizontal="center" vertical="center" wrapText="1"/>
    </xf>
    <xf numFmtId="0" fontId="79" fillId="40" borderId="80" xfId="36" applyFont="1" applyFill="1" applyBorder="1" applyAlignment="1">
      <alignment horizontal="center" vertical="center"/>
    </xf>
    <xf numFmtId="0" fontId="79" fillId="40" borderId="48" xfId="36" applyFont="1" applyFill="1" applyBorder="1" applyAlignment="1">
      <alignment horizontal="center" vertical="center"/>
    </xf>
    <xf numFmtId="0" fontId="97" fillId="40" borderId="113" xfId="36" applyFont="1" applyFill="1" applyBorder="1" applyAlignment="1">
      <alignment horizontal="center" vertical="center" wrapText="1"/>
    </xf>
    <xf numFmtId="0" fontId="97" fillId="40" borderId="114" xfId="36" applyFont="1" applyFill="1" applyBorder="1" applyAlignment="1">
      <alignment horizontal="center" vertical="center" wrapText="1"/>
    </xf>
    <xf numFmtId="0" fontId="97" fillId="40" borderId="95" xfId="36" applyFont="1" applyFill="1" applyBorder="1" applyAlignment="1">
      <alignment horizontal="center" vertical="center" wrapText="1"/>
    </xf>
    <xf numFmtId="0" fontId="97" fillId="40" borderId="161" xfId="36" applyFont="1" applyFill="1" applyBorder="1" applyAlignment="1">
      <alignment horizontal="center" vertical="center" wrapText="1"/>
    </xf>
    <xf numFmtId="0" fontId="97" fillId="40" borderId="4" xfId="36" applyFont="1" applyFill="1" applyBorder="1" applyAlignment="1">
      <alignment horizontal="center" vertical="center"/>
    </xf>
    <xf numFmtId="0" fontId="97" fillId="40" borderId="127" xfId="36" applyFont="1" applyFill="1" applyBorder="1" applyAlignment="1">
      <alignment horizontal="center" vertical="center"/>
    </xf>
    <xf numFmtId="0" fontId="97" fillId="40" borderId="116" xfId="36" applyFont="1" applyFill="1" applyBorder="1" applyAlignment="1">
      <alignment horizontal="center" vertical="center" wrapText="1"/>
    </xf>
    <xf numFmtId="0" fontId="97" fillId="40" borderId="117" xfId="36" applyFont="1" applyFill="1" applyBorder="1" applyAlignment="1">
      <alignment horizontal="center" vertical="center" wrapText="1"/>
    </xf>
    <xf numFmtId="0" fontId="97" fillId="40" borderId="115" xfId="36" applyFont="1" applyFill="1" applyBorder="1" applyAlignment="1">
      <alignment horizontal="center" vertical="center"/>
    </xf>
    <xf numFmtId="0" fontId="97" fillId="40" borderId="67" xfId="36" applyFont="1" applyFill="1" applyBorder="1" applyAlignment="1">
      <alignment horizontal="center" vertical="center"/>
    </xf>
    <xf numFmtId="0" fontId="97" fillId="40" borderId="47" xfId="36" applyFont="1" applyFill="1" applyBorder="1" applyAlignment="1">
      <alignment horizontal="center" vertical="center" wrapText="1"/>
    </xf>
    <xf numFmtId="0" fontId="97" fillId="40" borderId="15" xfId="36" applyFont="1" applyFill="1" applyBorder="1" applyAlignment="1">
      <alignment horizontal="center" vertical="center" wrapText="1"/>
    </xf>
    <xf numFmtId="0" fontId="72" fillId="21" borderId="47" xfId="43" applyFont="1" applyFill="1" applyBorder="1" applyAlignment="1">
      <alignment horizontal="center" vertical="center" wrapText="1"/>
    </xf>
    <xf numFmtId="0" fontId="72" fillId="21" borderId="126" xfId="43" applyFont="1" applyFill="1" applyBorder="1" applyAlignment="1">
      <alignment horizontal="center" vertical="center" wrapText="1"/>
    </xf>
    <xf numFmtId="0" fontId="72" fillId="21" borderId="100" xfId="43" applyFont="1" applyFill="1" applyBorder="1" applyAlignment="1">
      <alignment horizontal="center" vertical="center" wrapText="1"/>
    </xf>
    <xf numFmtId="0" fontId="72" fillId="21" borderId="5" xfId="43" applyFont="1" applyFill="1" applyBorder="1" applyAlignment="1">
      <alignment horizontal="center" vertical="center" wrapText="1"/>
    </xf>
    <xf numFmtId="0" fontId="72" fillId="21" borderId="128" xfId="43" applyFont="1" applyFill="1" applyBorder="1" applyAlignment="1">
      <alignment horizontal="center" vertical="center" wrapText="1"/>
    </xf>
    <xf numFmtId="0" fontId="72" fillId="21" borderId="147" xfId="43" applyFont="1" applyFill="1" applyBorder="1" applyAlignment="1">
      <alignment horizontal="center" vertical="center" wrapText="1"/>
    </xf>
    <xf numFmtId="0" fontId="72" fillId="21" borderId="129" xfId="43" applyFont="1" applyFill="1" applyBorder="1" applyAlignment="1">
      <alignment horizontal="center" vertical="center" wrapText="1"/>
    </xf>
    <xf numFmtId="0" fontId="59" fillId="21" borderId="4" xfId="36" applyFont="1" applyFill="1" applyBorder="1" applyAlignment="1">
      <alignment horizontal="center" vertical="center" wrapText="1"/>
    </xf>
    <xf numFmtId="0" fontId="59" fillId="21" borderId="130" xfId="36" applyFont="1" applyFill="1" applyBorder="1" applyAlignment="1">
      <alignment horizontal="center" vertical="center" wrapText="1"/>
    </xf>
    <xf numFmtId="0" fontId="59" fillId="21" borderId="146" xfId="36" applyFont="1" applyFill="1" applyBorder="1" applyAlignment="1">
      <alignment horizontal="center" vertical="center" wrapText="1"/>
    </xf>
    <xf numFmtId="0" fontId="59" fillId="21" borderId="127" xfId="36" applyFont="1" applyFill="1" applyBorder="1" applyAlignment="1">
      <alignment horizontal="center" vertical="center" wrapText="1"/>
    </xf>
    <xf numFmtId="0" fontId="59" fillId="21" borderId="80" xfId="36" applyFont="1" applyFill="1" applyBorder="1" applyAlignment="1">
      <alignment horizontal="center" vertical="center" wrapText="1"/>
    </xf>
    <xf numFmtId="0" fontId="59" fillId="21" borderId="23" xfId="36" applyFont="1" applyFill="1" applyBorder="1" applyAlignment="1">
      <alignment horizontal="center" vertical="center" wrapText="1"/>
    </xf>
    <xf numFmtId="0" fontId="59" fillId="21" borderId="64" xfId="36" applyFont="1" applyFill="1" applyBorder="1" applyAlignment="1">
      <alignment horizontal="center" vertical="center" wrapText="1"/>
    </xf>
    <xf numFmtId="0" fontId="59" fillId="21" borderId="48" xfId="36" applyFont="1" applyFill="1" applyBorder="1" applyAlignment="1">
      <alignment horizontal="center" vertical="center" wrapText="1"/>
    </xf>
    <xf numFmtId="0" fontId="59" fillId="21" borderId="115" xfId="36" applyFont="1" applyFill="1" applyBorder="1" applyAlignment="1">
      <alignment horizontal="center" vertical="center" wrapText="1"/>
    </xf>
    <xf numFmtId="0" fontId="59" fillId="21" borderId="94" xfId="36" applyFont="1" applyFill="1" applyBorder="1" applyAlignment="1">
      <alignment horizontal="center" vertical="center" wrapText="1"/>
    </xf>
    <xf numFmtId="0" fontId="59" fillId="21" borderId="126" xfId="36" applyFont="1" applyFill="1" applyBorder="1" applyAlignment="1">
      <alignment horizontal="center" vertical="center" wrapText="1"/>
    </xf>
    <xf numFmtId="0" fontId="59" fillId="21" borderId="100" xfId="36" applyFont="1" applyFill="1" applyBorder="1" applyAlignment="1">
      <alignment horizontal="center" vertical="center" wrapText="1"/>
    </xf>
    <xf numFmtId="0" fontId="13" fillId="7" borderId="0" xfId="37" applyFont="1" applyFill="1" applyAlignment="1">
      <alignment horizontal="center"/>
    </xf>
    <xf numFmtId="0" fontId="97" fillId="40" borderId="4" xfId="36" applyFont="1" applyFill="1" applyBorder="1" applyAlignment="1">
      <alignment horizontal="center" vertical="center" textRotation="90" wrapText="1"/>
    </xf>
    <xf numFmtId="0" fontId="97" fillId="40" borderId="127" xfId="36" applyFont="1" applyFill="1" applyBorder="1" applyAlignment="1">
      <alignment horizontal="center" vertical="center" textRotation="90" wrapText="1"/>
    </xf>
    <xf numFmtId="0" fontId="119" fillId="40" borderId="20" xfId="0" applyFont="1" applyFill="1" applyBorder="1" applyAlignment="1">
      <alignment horizontal="center" vertical="center" wrapText="1"/>
    </xf>
    <xf numFmtId="0" fontId="119" fillId="40" borderId="69" xfId="0" applyFont="1" applyFill="1" applyBorder="1" applyAlignment="1">
      <alignment horizontal="center" vertical="center" wrapText="1"/>
    </xf>
    <xf numFmtId="0" fontId="119" fillId="40" borderId="107" xfId="0" applyFont="1" applyFill="1" applyBorder="1" applyAlignment="1">
      <alignment horizontal="center" vertical="center" wrapText="1"/>
    </xf>
    <xf numFmtId="0" fontId="97" fillId="40" borderId="46" xfId="0" applyFont="1" applyFill="1" applyBorder="1" applyAlignment="1">
      <alignment horizontal="center" vertical="center" wrapText="1"/>
    </xf>
    <xf numFmtId="0" fontId="97" fillId="40" borderId="14" xfId="0" applyFont="1" applyFill="1" applyBorder="1" applyAlignment="1">
      <alignment horizontal="center" vertical="center" wrapText="1"/>
    </xf>
    <xf numFmtId="0" fontId="112" fillId="40" borderId="99" xfId="0" applyFont="1" applyFill="1" applyBorder="1" applyAlignment="1">
      <alignment horizontal="center" vertical="center" wrapText="1"/>
    </xf>
    <xf numFmtId="0" fontId="112" fillId="40" borderId="43" xfId="0" applyFont="1" applyFill="1" applyBorder="1" applyAlignment="1">
      <alignment horizontal="center" vertical="center" wrapText="1"/>
    </xf>
    <xf numFmtId="0" fontId="112" fillId="40" borderId="126" xfId="0" applyFont="1" applyFill="1" applyBorder="1" applyAlignment="1">
      <alignment horizontal="center" vertical="center" wrapText="1"/>
    </xf>
    <xf numFmtId="0" fontId="112" fillId="40" borderId="15" xfId="0" applyFont="1" applyFill="1" applyBorder="1" applyAlignment="1">
      <alignment horizontal="center" vertical="center" wrapText="1"/>
    </xf>
    <xf numFmtId="0" fontId="112" fillId="40" borderId="104" xfId="0" applyFont="1" applyFill="1" applyBorder="1" applyAlignment="1">
      <alignment horizontal="center" vertical="center" wrapText="1"/>
    </xf>
    <xf numFmtId="0" fontId="112" fillId="40" borderId="42" xfId="0" applyFont="1" applyFill="1" applyBorder="1" applyAlignment="1">
      <alignment horizontal="center" vertical="center" wrapText="1"/>
    </xf>
    <xf numFmtId="0" fontId="112" fillId="40" borderId="109" xfId="0" applyFont="1" applyFill="1" applyBorder="1" applyAlignment="1">
      <alignment horizontal="center" vertical="center" wrapText="1"/>
    </xf>
    <xf numFmtId="0" fontId="112" fillId="40" borderId="134" xfId="0" applyFont="1" applyFill="1" applyBorder="1" applyAlignment="1">
      <alignment horizontal="center" vertical="center" wrapText="1"/>
    </xf>
    <xf numFmtId="0" fontId="112" fillId="41" borderId="104" xfId="0" applyFont="1" applyFill="1" applyBorder="1" applyAlignment="1">
      <alignment horizontal="center" vertical="center" wrapText="1"/>
    </xf>
    <xf numFmtId="0" fontId="112" fillId="41" borderId="126" xfId="0" applyFont="1" applyFill="1" applyBorder="1" applyAlignment="1">
      <alignment horizontal="center" vertical="center" wrapText="1"/>
    </xf>
    <xf numFmtId="0" fontId="112" fillId="41" borderId="15" xfId="0" applyFont="1" applyFill="1" applyBorder="1" applyAlignment="1">
      <alignment horizontal="center" vertical="center" wrapText="1"/>
    </xf>
    <xf numFmtId="0" fontId="112" fillId="40" borderId="36" xfId="0" applyFont="1" applyFill="1" applyBorder="1" applyAlignment="1">
      <alignment horizontal="center" vertical="center" wrapText="1"/>
    </xf>
    <xf numFmtId="1" fontId="24" fillId="0" borderId="0" xfId="36" applyNumberFormat="1" applyFont="1" applyAlignment="1">
      <alignment horizontal="center" vertical="center" wrapText="1"/>
    </xf>
    <xf numFmtId="0" fontId="133" fillId="0" borderId="0" xfId="36" applyFont="1" applyAlignment="1" applyProtection="1">
      <alignment horizontal="center" vertical="center" wrapText="1"/>
      <protection hidden="1"/>
    </xf>
    <xf numFmtId="181" fontId="22" fillId="0" borderId="0" xfId="36" applyNumberFormat="1" applyFont="1" applyAlignment="1" applyProtection="1">
      <alignment horizontal="center" vertical="center" wrapText="1"/>
      <protection hidden="1"/>
    </xf>
    <xf numFmtId="0" fontId="121" fillId="40" borderId="5" xfId="43" applyFont="1" applyFill="1" applyBorder="1" applyAlignment="1">
      <alignment horizontal="center" vertical="center" wrapText="1"/>
    </xf>
    <xf numFmtId="0" fontId="121" fillId="40" borderId="128" xfId="43" applyFont="1" applyFill="1" applyBorder="1" applyAlignment="1">
      <alignment horizontal="center" vertical="center" wrapText="1"/>
    </xf>
    <xf numFmtId="0" fontId="121" fillId="40" borderId="147" xfId="43" applyFont="1" applyFill="1" applyBorder="1" applyAlignment="1">
      <alignment horizontal="center" vertical="center" wrapText="1"/>
    </xf>
    <xf numFmtId="0" fontId="121" fillId="40" borderId="129" xfId="43" applyFont="1" applyFill="1" applyBorder="1" applyAlignment="1">
      <alignment horizontal="center" vertical="center" wrapText="1"/>
    </xf>
    <xf numFmtId="0" fontId="121" fillId="40" borderId="113" xfId="36" applyFont="1" applyFill="1" applyBorder="1" applyAlignment="1">
      <alignment horizontal="center" vertical="center" wrapText="1"/>
    </xf>
    <xf numFmtId="0" fontId="121" fillId="40" borderId="148" xfId="36" applyFont="1" applyFill="1" applyBorder="1" applyAlignment="1">
      <alignment horizontal="center" vertical="center" wrapText="1"/>
    </xf>
    <xf numFmtId="0" fontId="121" fillId="40" borderId="114" xfId="36" applyFont="1" applyFill="1" applyBorder="1" applyAlignment="1">
      <alignment horizontal="center" vertical="center" wrapText="1"/>
    </xf>
    <xf numFmtId="0" fontId="121" fillId="40" borderId="80" xfId="36" applyFont="1" applyFill="1" applyBorder="1" applyAlignment="1">
      <alignment horizontal="center" vertical="center" wrapText="1"/>
    </xf>
    <xf numFmtId="0" fontId="121" fillId="40" borderId="23" xfId="36" applyFont="1" applyFill="1" applyBorder="1" applyAlignment="1">
      <alignment horizontal="center" vertical="center" wrapText="1"/>
    </xf>
    <xf numFmtId="0" fontId="121" fillId="40" borderId="64" xfId="36" applyFont="1" applyFill="1" applyBorder="1" applyAlignment="1">
      <alignment horizontal="center" vertical="center" wrapText="1"/>
    </xf>
    <xf numFmtId="0" fontId="121" fillId="40" borderId="48" xfId="36" applyFont="1" applyFill="1" applyBorder="1" applyAlignment="1">
      <alignment horizontal="center" vertical="center" wrapText="1"/>
    </xf>
    <xf numFmtId="0" fontId="121" fillId="40" borderId="47" xfId="36" applyFont="1" applyFill="1" applyBorder="1" applyAlignment="1">
      <alignment horizontal="center" vertical="center" wrapText="1"/>
    </xf>
    <xf numFmtId="0" fontId="121" fillId="40" borderId="126" xfId="36" applyFont="1" applyFill="1" applyBorder="1" applyAlignment="1">
      <alignment horizontal="center" vertical="center" wrapText="1"/>
    </xf>
    <xf numFmtId="0" fontId="121" fillId="40" borderId="15" xfId="36" applyFont="1" applyFill="1" applyBorder="1" applyAlignment="1">
      <alignment horizontal="center" vertical="center" wrapText="1"/>
    </xf>
    <xf numFmtId="0" fontId="121" fillId="40" borderId="115" xfId="36" applyFont="1" applyFill="1" applyBorder="1" applyAlignment="1">
      <alignment horizontal="center" vertical="center" wrapText="1"/>
    </xf>
    <xf numFmtId="0" fontId="121" fillId="40" borderId="94" xfId="36" applyFont="1" applyFill="1" applyBorder="1" applyAlignment="1">
      <alignment horizontal="center" vertical="center" wrapText="1"/>
    </xf>
    <xf numFmtId="0" fontId="121" fillId="40" borderId="47" xfId="43" applyFont="1" applyFill="1" applyBorder="1" applyAlignment="1">
      <alignment horizontal="center" vertical="center" wrapText="1"/>
    </xf>
    <xf numFmtId="0" fontId="121" fillId="40" borderId="126" xfId="43" applyFont="1" applyFill="1" applyBorder="1" applyAlignment="1">
      <alignment horizontal="center" vertical="center" wrapText="1"/>
    </xf>
    <xf numFmtId="0" fontId="131" fillId="0" borderId="0" xfId="36" applyFont="1" applyAlignment="1">
      <alignment horizontal="center" vertical="center" wrapText="1"/>
    </xf>
    <xf numFmtId="0" fontId="51" fillId="0" borderId="20" xfId="0" applyFont="1" applyBorder="1" applyAlignment="1">
      <alignment horizontal="center" vertical="center"/>
    </xf>
    <xf numFmtId="0" fontId="51" fillId="0" borderId="107" xfId="0" applyFont="1" applyBorder="1" applyAlignment="1">
      <alignment horizontal="center" vertical="center"/>
    </xf>
  </cellXfs>
  <cellStyles count="98">
    <cellStyle name="Euro" xfId="1" xr:uid="{00000000-0005-0000-0000-000000000000}"/>
    <cellStyle name="Millares" xfId="2" builtinId="3"/>
    <cellStyle name="Millares [0]" xfId="87" builtinId="6"/>
    <cellStyle name="Millares [0] 2" xfId="93" xr:uid="{00000000-0005-0000-0000-000003000000}"/>
    <cellStyle name="Millares 10 2" xfId="3" xr:uid="{00000000-0005-0000-0000-000004000000}"/>
    <cellStyle name="Millares 10 3" xfId="4" xr:uid="{00000000-0005-0000-0000-000005000000}"/>
    <cellStyle name="Millares 10 4" xfId="5" xr:uid="{00000000-0005-0000-0000-000006000000}"/>
    <cellStyle name="Millares 10 5" xfId="6" xr:uid="{00000000-0005-0000-0000-000007000000}"/>
    <cellStyle name="Millares 10 6" xfId="7" xr:uid="{00000000-0005-0000-0000-000008000000}"/>
    <cellStyle name="Millares 10 7" xfId="8" xr:uid="{00000000-0005-0000-0000-000009000000}"/>
    <cellStyle name="Millares 11 2" xfId="9" xr:uid="{00000000-0005-0000-0000-00000A000000}"/>
    <cellStyle name="Millares 11 3" xfId="10" xr:uid="{00000000-0005-0000-0000-00000B000000}"/>
    <cellStyle name="Millares 11 4" xfId="11" xr:uid="{00000000-0005-0000-0000-00000C000000}"/>
    <cellStyle name="Millares 14 2" xfId="12" xr:uid="{00000000-0005-0000-0000-00000D000000}"/>
    <cellStyle name="Millares 14 3" xfId="13" xr:uid="{00000000-0005-0000-0000-00000E000000}"/>
    <cellStyle name="Millares 14 4" xfId="14" xr:uid="{00000000-0005-0000-0000-00000F000000}"/>
    <cellStyle name="Millares 14 5" xfId="15" xr:uid="{00000000-0005-0000-0000-000010000000}"/>
    <cellStyle name="Millares 14 6" xfId="16" xr:uid="{00000000-0005-0000-0000-000011000000}"/>
    <cellStyle name="Millares 14 7" xfId="17" xr:uid="{00000000-0005-0000-0000-000012000000}"/>
    <cellStyle name="Millares 2" xfId="18" xr:uid="{00000000-0005-0000-0000-000013000000}"/>
    <cellStyle name="Millares 2 2" xfId="88" xr:uid="{00000000-0005-0000-0000-000014000000}"/>
    <cellStyle name="Millares 3" xfId="19" xr:uid="{00000000-0005-0000-0000-000015000000}"/>
    <cellStyle name="Millares 4" xfId="20" xr:uid="{00000000-0005-0000-0000-000016000000}"/>
    <cellStyle name="Millares 5" xfId="90" xr:uid="{00000000-0005-0000-0000-000017000000}"/>
    <cellStyle name="Millares 6" xfId="96" xr:uid="{00000000-0005-0000-0000-000018000000}"/>
    <cellStyle name="Millares 6 10" xfId="21" xr:uid="{00000000-0005-0000-0000-000019000000}"/>
    <cellStyle name="Millares 6 11" xfId="22" xr:uid="{00000000-0005-0000-0000-00001A000000}"/>
    <cellStyle name="Millares 6 2" xfId="23" xr:uid="{00000000-0005-0000-0000-00001B000000}"/>
    <cellStyle name="Millares 6 3" xfId="24" xr:uid="{00000000-0005-0000-0000-00001C000000}"/>
    <cellStyle name="Millares 6 4" xfId="25" xr:uid="{00000000-0005-0000-0000-00001D000000}"/>
    <cellStyle name="Millares 6 5" xfId="26" xr:uid="{00000000-0005-0000-0000-00001E000000}"/>
    <cellStyle name="Millares 6 6" xfId="27" xr:uid="{00000000-0005-0000-0000-00001F000000}"/>
    <cellStyle name="Millares 6 7" xfId="28" xr:uid="{00000000-0005-0000-0000-000020000000}"/>
    <cellStyle name="Millares 6 8" xfId="29" xr:uid="{00000000-0005-0000-0000-000021000000}"/>
    <cellStyle name="Millares 6 9" xfId="30" xr:uid="{00000000-0005-0000-0000-000022000000}"/>
    <cellStyle name="Millares 7" xfId="97" xr:uid="{00000000-0005-0000-0000-000023000000}"/>
    <cellStyle name="Millares 7 2" xfId="31" xr:uid="{00000000-0005-0000-0000-000024000000}"/>
    <cellStyle name="Millares 7 3" xfId="32" xr:uid="{00000000-0005-0000-0000-000025000000}"/>
    <cellStyle name="Millares 7 4" xfId="33" xr:uid="{00000000-0005-0000-0000-000026000000}"/>
    <cellStyle name="Millares_PtosLicitacionesSRTaño03" xfId="91" xr:uid="{00000000-0005-0000-0000-000027000000}"/>
    <cellStyle name="Moneda 2" xfId="34" xr:uid="{00000000-0005-0000-0000-000028000000}"/>
    <cellStyle name="Moneda 3" xfId="92" xr:uid="{00000000-0005-0000-0000-000029000000}"/>
    <cellStyle name="Moneda 4" xfId="95" xr:uid="{00000000-0005-0000-0000-00002A000000}"/>
    <cellStyle name="Normal" xfId="0" builtinId="0"/>
    <cellStyle name="Normal 10" xfId="35" xr:uid="{00000000-0005-0000-0000-00002C000000}"/>
    <cellStyle name="Normal 2" xfId="36" xr:uid="{00000000-0005-0000-0000-00002D000000}"/>
    <cellStyle name="Normal 2 2" xfId="37" xr:uid="{00000000-0005-0000-0000-00002E000000}"/>
    <cellStyle name="Normal 2 3" xfId="38" xr:uid="{00000000-0005-0000-0000-00002F000000}"/>
    <cellStyle name="Normal 2_Kresidual" xfId="39" xr:uid="{00000000-0005-0000-0000-000030000000}"/>
    <cellStyle name="Normal 3" xfId="40" xr:uid="{00000000-0005-0000-0000-000031000000}"/>
    <cellStyle name="Normal 3 2" xfId="41" xr:uid="{00000000-0005-0000-0000-000032000000}"/>
    <cellStyle name="Normal 4" xfId="42" xr:uid="{00000000-0005-0000-0000-000033000000}"/>
    <cellStyle name="Normal 4 10" xfId="43" xr:uid="{00000000-0005-0000-0000-000034000000}"/>
    <cellStyle name="Normal 4 11" xfId="44" xr:uid="{00000000-0005-0000-0000-000035000000}"/>
    <cellStyle name="Normal 4 12" xfId="45" xr:uid="{00000000-0005-0000-0000-000036000000}"/>
    <cellStyle name="Normal 4 13" xfId="46" xr:uid="{00000000-0005-0000-0000-000037000000}"/>
    <cellStyle name="Normal 4 14" xfId="47" xr:uid="{00000000-0005-0000-0000-000038000000}"/>
    <cellStyle name="Normal 4 15" xfId="48" xr:uid="{00000000-0005-0000-0000-000039000000}"/>
    <cellStyle name="Normal 4 16" xfId="49" xr:uid="{00000000-0005-0000-0000-00003A000000}"/>
    <cellStyle name="Normal 4 17" xfId="50" xr:uid="{00000000-0005-0000-0000-00003B000000}"/>
    <cellStyle name="Normal 4 18" xfId="51" xr:uid="{00000000-0005-0000-0000-00003C000000}"/>
    <cellStyle name="Normal 4 19" xfId="52" xr:uid="{00000000-0005-0000-0000-00003D000000}"/>
    <cellStyle name="Normal 4 2" xfId="53" xr:uid="{00000000-0005-0000-0000-00003E000000}"/>
    <cellStyle name="Normal 4 20" xfId="54" xr:uid="{00000000-0005-0000-0000-00003F000000}"/>
    <cellStyle name="Normal 4 21" xfId="55" xr:uid="{00000000-0005-0000-0000-000040000000}"/>
    <cellStyle name="Normal 4 22" xfId="56" xr:uid="{00000000-0005-0000-0000-000041000000}"/>
    <cellStyle name="Normal 4 23" xfId="57" xr:uid="{00000000-0005-0000-0000-000042000000}"/>
    <cellStyle name="Normal 4 24" xfId="58" xr:uid="{00000000-0005-0000-0000-000043000000}"/>
    <cellStyle name="Normal 4 25" xfId="59" xr:uid="{00000000-0005-0000-0000-000044000000}"/>
    <cellStyle name="Normal 4 26" xfId="60" xr:uid="{00000000-0005-0000-0000-000045000000}"/>
    <cellStyle name="Normal 4 27" xfId="61" xr:uid="{00000000-0005-0000-0000-000046000000}"/>
    <cellStyle name="Normal 4 28" xfId="62" xr:uid="{00000000-0005-0000-0000-000047000000}"/>
    <cellStyle name="Normal 4 29" xfId="63" xr:uid="{00000000-0005-0000-0000-000048000000}"/>
    <cellStyle name="Normal 4 3" xfId="64" xr:uid="{00000000-0005-0000-0000-000049000000}"/>
    <cellStyle name="Normal 4 30" xfId="65" xr:uid="{00000000-0005-0000-0000-00004A000000}"/>
    <cellStyle name="Normal 4 31" xfId="66" xr:uid="{00000000-0005-0000-0000-00004B000000}"/>
    <cellStyle name="Normal 4 32" xfId="67" xr:uid="{00000000-0005-0000-0000-00004C000000}"/>
    <cellStyle name="Normal 4 33" xfId="68" xr:uid="{00000000-0005-0000-0000-00004D000000}"/>
    <cellStyle name="Normal 4 34" xfId="69" xr:uid="{00000000-0005-0000-0000-00004E000000}"/>
    <cellStyle name="Normal 4 35" xfId="70" xr:uid="{00000000-0005-0000-0000-00004F000000}"/>
    <cellStyle name="Normal 4 36" xfId="71" xr:uid="{00000000-0005-0000-0000-000050000000}"/>
    <cellStyle name="Normal 4 37" xfId="72" xr:uid="{00000000-0005-0000-0000-000051000000}"/>
    <cellStyle name="Normal 4 38" xfId="73" xr:uid="{00000000-0005-0000-0000-000052000000}"/>
    <cellStyle name="Normal 4 4" xfId="74" xr:uid="{00000000-0005-0000-0000-000053000000}"/>
    <cellStyle name="Normal 4 5" xfId="75" xr:uid="{00000000-0005-0000-0000-000054000000}"/>
    <cellStyle name="Normal 4 6" xfId="76" xr:uid="{00000000-0005-0000-0000-000055000000}"/>
    <cellStyle name="Normal 4 7" xfId="77" xr:uid="{00000000-0005-0000-0000-000056000000}"/>
    <cellStyle name="Normal 4 8" xfId="78" xr:uid="{00000000-0005-0000-0000-000057000000}"/>
    <cellStyle name="Normal 4 9" xfId="79" xr:uid="{00000000-0005-0000-0000-000058000000}"/>
    <cellStyle name="Normal_Kresidual" xfId="80" xr:uid="{00000000-0005-0000-0000-000059000000}"/>
    <cellStyle name="Notas 2" xfId="81" xr:uid="{00000000-0005-0000-0000-00005A000000}"/>
    <cellStyle name="Porcentaje" xfId="82" builtinId="5"/>
    <cellStyle name="Porcentaje 2" xfId="83" xr:uid="{00000000-0005-0000-0000-00005C000000}"/>
    <cellStyle name="Porcentaje 3" xfId="89" xr:uid="{00000000-0005-0000-0000-00005D000000}"/>
    <cellStyle name="Porcentaje 4" xfId="94" xr:uid="{00000000-0005-0000-0000-00005E000000}"/>
    <cellStyle name="Porcentual 2" xfId="84" xr:uid="{00000000-0005-0000-0000-00005F000000}"/>
    <cellStyle name="Porcentual 3" xfId="85" xr:uid="{00000000-0005-0000-0000-000060000000}"/>
    <cellStyle name="Porcentual 3 2" xfId="86" xr:uid="{00000000-0005-0000-0000-000061000000}"/>
  </cellStyles>
  <dxfs count="6838">
    <dxf>
      <font>
        <b/>
        <i val="0"/>
        <color rgb="FF0000FF"/>
      </font>
    </dxf>
    <dxf>
      <font>
        <b/>
        <i val="0"/>
        <color rgb="FF00CCFF"/>
      </font>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BEBE"/>
        </patternFill>
      </fill>
    </dxf>
    <dxf>
      <font>
        <b/>
        <i val="0"/>
        <color rgb="FF0000FF"/>
      </font>
    </dxf>
    <dxf>
      <font>
        <b/>
        <i val="0"/>
        <color rgb="FF00CCFF"/>
      </font>
    </dxf>
    <dxf>
      <fill>
        <patternFill>
          <bgColor rgb="FFC8BEBE"/>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BEBE"/>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ont>
        <b/>
        <i val="0"/>
        <color rgb="FFFF0000"/>
      </font>
      <fill>
        <patternFill>
          <bgColor theme="5" tint="0.79998168889431442"/>
        </patternFill>
      </fill>
    </dxf>
    <dxf>
      <font>
        <b/>
        <i val="0"/>
        <color rgb="FF0000FF"/>
      </font>
      <fill>
        <patternFill>
          <bgColor rgb="FF9B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ont>
        <b/>
        <i val="0"/>
        <color rgb="FFFF0000"/>
      </font>
      <fill>
        <patternFill>
          <bgColor theme="5" tint="0.79998168889431442"/>
        </patternFill>
      </fill>
    </dxf>
    <dxf>
      <font>
        <b/>
        <i val="0"/>
        <color rgb="FF0000FF"/>
      </font>
      <fill>
        <patternFill>
          <bgColor rgb="FF9BFFFF"/>
        </patternFill>
      </fill>
    </dxf>
    <dxf>
      <fill>
        <patternFill>
          <bgColor rgb="FFC8BEBE"/>
        </patternFill>
      </fill>
    </dxf>
    <dxf>
      <fill>
        <patternFill>
          <bgColor rgb="FF00FFFF"/>
        </patternFill>
      </fill>
    </dxf>
    <dxf>
      <fill>
        <patternFill>
          <bgColor rgb="FFFF99CC"/>
        </patternFill>
      </fill>
    </dxf>
    <dxf>
      <fill>
        <patternFill>
          <bgColor rgb="FFC8F0C8"/>
        </patternFill>
      </fill>
    </dxf>
    <dxf>
      <font>
        <b/>
        <i val="0"/>
        <color rgb="FF0000FF"/>
      </font>
      <fill>
        <patternFill>
          <bgColor rgb="FF8C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ont>
        <b/>
        <i val="0"/>
        <color rgb="FF0000FF"/>
      </font>
      <fill>
        <patternFill>
          <bgColor rgb="FF8CFFFF"/>
        </patternFill>
      </fill>
    </dxf>
    <dxf>
      <fill>
        <patternFill>
          <bgColor rgb="FFC8BEBE"/>
        </patternFill>
      </fill>
    </dxf>
    <dxf>
      <fill>
        <patternFill>
          <bgColor rgb="FFC8BEBE"/>
        </patternFill>
      </fill>
    </dxf>
    <dxf>
      <fill>
        <patternFill>
          <bgColor rgb="FFC8BEBE"/>
        </patternFill>
      </fill>
    </dxf>
    <dxf>
      <font>
        <b/>
        <i val="0"/>
        <color rgb="FFFF0000"/>
      </font>
      <fill>
        <patternFill>
          <bgColor rgb="FFFFE6FF"/>
        </patternFill>
      </fill>
    </dxf>
    <dxf>
      <font>
        <b/>
        <i val="0"/>
        <color rgb="FF0000FF"/>
      </font>
      <fill>
        <patternFill>
          <bgColor rgb="FFC8FFFF"/>
        </patternFill>
      </fill>
    </dxf>
    <dxf>
      <fill>
        <patternFill>
          <bgColor rgb="FFC8BEBE"/>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00FFFF"/>
        </patternFill>
      </fill>
    </dxf>
    <dxf>
      <font>
        <b/>
        <i val="0"/>
        <color rgb="FFFF0000"/>
      </font>
      <fill>
        <patternFill>
          <bgColor rgb="FFFFCCFF"/>
        </patternFill>
      </fill>
    </dxf>
    <dxf>
      <fill>
        <patternFill>
          <bgColor rgb="FFC8BEBE"/>
        </patternFill>
      </fill>
    </dxf>
    <dxf>
      <font>
        <b/>
        <i val="0"/>
        <color rgb="FFFF0000"/>
      </font>
      <fill>
        <patternFill>
          <bgColor rgb="FFFFCCFF"/>
        </patternFill>
      </fill>
    </dxf>
    <dxf>
      <font>
        <b/>
        <i val="0"/>
        <color rgb="FF0000FF"/>
      </font>
      <fill>
        <patternFill>
          <bgColor rgb="FF00FF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ill>
        <patternFill>
          <bgColor rgb="FFC8BEBE"/>
        </patternFill>
      </fill>
    </dxf>
    <dxf>
      <fill>
        <patternFill>
          <bgColor rgb="FFC8BEBE"/>
        </patternFill>
      </fill>
    </dxf>
    <dxf>
      <font>
        <b/>
        <i val="0"/>
      </font>
      <fill>
        <patternFill>
          <bgColor rgb="FFC8BEBE"/>
        </patternFill>
      </fill>
    </dxf>
    <dxf>
      <font>
        <b/>
        <i val="0"/>
        <color rgb="FFFF0000"/>
      </font>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FA"/>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BEBE"/>
        </patternFill>
      </fill>
    </dxf>
    <dxf>
      <font>
        <b/>
        <i val="0"/>
      </font>
      <fill>
        <patternFill>
          <bgColor rgb="FFE1EBFA"/>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font>
      <fill>
        <patternFill>
          <bgColor theme="8" tint="0.79998168889431442"/>
        </patternFill>
      </fill>
      <border>
        <left style="thin">
          <color indexed="64"/>
        </left>
        <right style="thin">
          <color theme="1"/>
        </right>
        <top style="thin">
          <color theme="1"/>
        </top>
        <bottom style="thin">
          <color theme="1"/>
        </bottom>
      </border>
    </dxf>
    <dxf>
      <fill>
        <patternFill>
          <bgColor rgb="FFC8BEBE"/>
        </patternFill>
      </fill>
    </dxf>
    <dxf>
      <font>
        <b/>
        <i val="0"/>
        <color theme="3"/>
      </font>
    </dxf>
    <dxf>
      <font>
        <b/>
        <i val="0"/>
      </font>
    </dxf>
    <dxf>
      <font>
        <b/>
        <i val="0"/>
        <color rgb="FFFF0000"/>
      </font>
      <fill>
        <patternFill>
          <bgColor theme="0"/>
        </patternFill>
      </fill>
    </dxf>
    <dxf>
      <font>
        <b/>
        <i val="0"/>
      </font>
      <fill>
        <patternFill>
          <bgColor theme="0"/>
        </patternFill>
      </fill>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i val="0"/>
        <color theme="3"/>
      </font>
    </dxf>
    <dxf>
      <fill>
        <patternFill>
          <bgColor rgb="FFC8BEBE"/>
        </patternFill>
      </fill>
    </dxf>
    <dxf>
      <font>
        <b/>
        <i val="0"/>
      </font>
      <fill>
        <patternFill>
          <bgColor theme="0"/>
        </patternFill>
      </fill>
    </dxf>
    <dxf>
      <font>
        <b val="0"/>
        <i/>
        <color theme="0"/>
      </font>
      <fill>
        <patternFill>
          <bgColor rgb="FFFF0000"/>
        </patternFill>
      </fill>
    </dxf>
    <dxf>
      <font>
        <b val="0"/>
        <i/>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ont>
        <b/>
        <i val="0"/>
        <color rgb="FF0000FF"/>
      </font>
    </dxf>
    <dxf>
      <font>
        <b/>
        <i val="0"/>
        <color rgb="FFFF0000"/>
      </font>
    </dxf>
    <dxf>
      <font>
        <b/>
        <i val="0"/>
        <color rgb="FF0000FF"/>
      </font>
      <fill>
        <patternFill>
          <bgColor rgb="FFFFFF99"/>
        </patternFill>
      </fill>
    </dxf>
    <dxf>
      <fill>
        <patternFill>
          <bgColor rgb="FFC8BEBE"/>
        </patternFill>
      </fill>
    </dxf>
    <dxf>
      <fill>
        <patternFill>
          <bgColor rgb="FF00FF99"/>
        </patternFill>
      </fill>
    </dxf>
    <dxf>
      <font>
        <b/>
        <i val="0"/>
        <color rgb="FF0000FF"/>
      </font>
      <fill>
        <patternFill>
          <bgColor rgb="FFFFFF99"/>
        </patternFill>
      </fill>
    </dxf>
    <dxf>
      <fill>
        <patternFill>
          <bgColor rgb="FFC8BEBE"/>
        </patternFill>
      </fill>
    </dxf>
    <dxf>
      <fill>
        <patternFill>
          <bgColor rgb="FF00FF99"/>
        </patternFill>
      </fill>
    </dxf>
  </dxfs>
  <tableStyles count="0" defaultTableStyle="TableStyleMedium9" defaultPivotStyle="PivotStyleLight16"/>
  <colors>
    <mruColors>
      <color rgb="FFDCFFC8"/>
      <color rgb="FF016401"/>
      <color rgb="FFC8BEBE"/>
      <color rgb="FFC8BEFA"/>
      <color rgb="FF644646"/>
      <color rgb="FFD28660"/>
      <color rgb="FF0000FF"/>
      <color rgb="FF50B4C8"/>
      <color rgb="FFE1EBFA"/>
      <color rgb="FF9B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alcChain" Target="calcChain.xml"/><Relationship Id="rId30"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datos.gov.co/Econom-a-y-Finanzas/Tasa-de-Cambio-Representativa-del-Mercado-Historic/mcec-87by/data_preview"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12</xdr:col>
      <xdr:colOff>1071562</xdr:colOff>
      <xdr:row>9</xdr:row>
      <xdr:rowOff>0</xdr:rowOff>
    </xdr:from>
    <xdr:to>
      <xdr:col>13</xdr:col>
      <xdr:colOff>964405</xdr:colOff>
      <xdr:row>13</xdr:row>
      <xdr:rowOff>500063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bwMode="auto">
        <a:xfrm>
          <a:off x="8870156" y="3167063"/>
          <a:ext cx="976312" cy="964406"/>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210618</xdr:colOff>
      <xdr:row>15</xdr:row>
      <xdr:rowOff>12774</xdr:rowOff>
    </xdr:from>
    <xdr:to>
      <xdr:col>7</xdr:col>
      <xdr:colOff>860049</xdr:colOff>
      <xdr:row>16</xdr:row>
      <xdr:rowOff>275721</xdr:rowOff>
    </xdr:to>
    <xdr:sp macro="[0]!OCULTARA" textlink="">
      <xdr:nvSpPr>
        <xdr:cNvPr id="8" name="DOS" hidden="1">
          <a:extLst>
            <a:ext uri="{FF2B5EF4-FFF2-40B4-BE49-F238E27FC236}">
              <a16:creationId xmlns:a16="http://schemas.microsoft.com/office/drawing/2014/main" id="{00000000-0008-0000-0100-000008000000}"/>
            </a:ext>
          </a:extLst>
        </xdr:cNvPr>
        <xdr:cNvSpPr/>
      </xdr:nvSpPr>
      <xdr:spPr bwMode="auto">
        <a:xfrm>
          <a:off x="7901549" y="2809476"/>
          <a:ext cx="649431" cy="648000"/>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251758</xdr:colOff>
      <xdr:row>15</xdr:row>
      <xdr:rowOff>66676</xdr:rowOff>
    </xdr:from>
    <xdr:to>
      <xdr:col>8</xdr:col>
      <xdr:colOff>827758</xdr:colOff>
      <xdr:row>16</xdr:row>
      <xdr:rowOff>261676</xdr:rowOff>
    </xdr:to>
    <xdr:sp macro="[0]!OCULTARAI" textlink="">
      <xdr:nvSpPr>
        <xdr:cNvPr id="3" name="DOS" hidden="1">
          <a:extLst>
            <a:ext uri="{FF2B5EF4-FFF2-40B4-BE49-F238E27FC236}">
              <a16:creationId xmlns:a16="http://schemas.microsoft.com/office/drawing/2014/main" id="{00000000-0008-0000-0200-000003000000}"/>
            </a:ext>
          </a:extLst>
        </xdr:cNvPr>
        <xdr:cNvSpPr>
          <a:spLocks/>
        </xdr:cNvSpPr>
      </xdr:nvSpPr>
      <xdr:spPr bwMode="auto">
        <a:xfrm>
          <a:off x="9452908" y="3067051"/>
          <a:ext cx="576000" cy="576000"/>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0]!BORRAR_PROPONENTES" textlink="">
      <xdr:nvSpPr>
        <xdr:cNvPr id="2" name="Rectángulo 1">
          <a:extLst>
            <a:ext uri="{FF2B5EF4-FFF2-40B4-BE49-F238E27FC236}">
              <a16:creationId xmlns:a16="http://schemas.microsoft.com/office/drawing/2014/main" id="{00000000-0008-0000-0300-000002000000}"/>
            </a:ext>
          </a:extLst>
        </xdr:cNvPr>
        <xdr:cNvSpPr/>
      </xdr:nvSpPr>
      <xdr:spPr bwMode="auto">
        <a:xfrm>
          <a:off x="0" y="0"/>
          <a:ext cx="216478" cy="245341"/>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0]!COMBINAR" textlink="">
      <xdr:nvSpPr>
        <xdr:cNvPr id="3" name="Rectángulo 2">
          <a:extLst>
            <a:ext uri="{FF2B5EF4-FFF2-40B4-BE49-F238E27FC236}">
              <a16:creationId xmlns:a16="http://schemas.microsoft.com/office/drawing/2014/main" id="{00000000-0008-0000-0300-000003000000}"/>
            </a:ext>
          </a:extLst>
        </xdr:cNvPr>
        <xdr:cNvSpPr/>
      </xdr:nvSpPr>
      <xdr:spPr bwMode="auto">
        <a:xfrm>
          <a:off x="1676797" y="473273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0]!COMBINAR" textlink="">
      <xdr:nvSpPr>
        <xdr:cNvPr id="4" name="Rectángulo 3">
          <a:extLst>
            <a:ext uri="{FF2B5EF4-FFF2-40B4-BE49-F238E27FC236}">
              <a16:creationId xmlns:a16="http://schemas.microsoft.com/office/drawing/2014/main" id="{00000000-0008-0000-0300-000004000000}"/>
            </a:ext>
          </a:extLst>
        </xdr:cNvPr>
        <xdr:cNvSpPr/>
      </xdr:nvSpPr>
      <xdr:spPr bwMode="auto">
        <a:xfrm>
          <a:off x="1676797" y="4991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0]!COMBINAR" textlink="">
      <xdr:nvSpPr>
        <xdr:cNvPr id="5" name="Rectángulo 4">
          <a:extLst>
            <a:ext uri="{FF2B5EF4-FFF2-40B4-BE49-F238E27FC236}">
              <a16:creationId xmlns:a16="http://schemas.microsoft.com/office/drawing/2014/main" id="{00000000-0008-0000-0300-000005000000}"/>
            </a:ext>
          </a:extLst>
        </xdr:cNvPr>
        <xdr:cNvSpPr/>
      </xdr:nvSpPr>
      <xdr:spPr bwMode="auto">
        <a:xfrm>
          <a:off x="1676797" y="14116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0]!COMBINAR" textlink="">
      <xdr:nvSpPr>
        <xdr:cNvPr id="6" name="Rectángulo 5">
          <a:extLst>
            <a:ext uri="{FF2B5EF4-FFF2-40B4-BE49-F238E27FC236}">
              <a16:creationId xmlns:a16="http://schemas.microsoft.com/office/drawing/2014/main" id="{00000000-0008-0000-0300-000006000000}"/>
            </a:ext>
          </a:extLst>
        </xdr:cNvPr>
        <xdr:cNvSpPr/>
      </xdr:nvSpPr>
      <xdr:spPr bwMode="auto">
        <a:xfrm>
          <a:off x="1676797" y="23241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0]!COMBINAR" textlink="">
      <xdr:nvSpPr>
        <xdr:cNvPr id="7" name="Rectángulo 6">
          <a:extLst>
            <a:ext uri="{FF2B5EF4-FFF2-40B4-BE49-F238E27FC236}">
              <a16:creationId xmlns:a16="http://schemas.microsoft.com/office/drawing/2014/main" id="{00000000-0008-0000-0300-000007000000}"/>
            </a:ext>
          </a:extLst>
        </xdr:cNvPr>
        <xdr:cNvSpPr/>
      </xdr:nvSpPr>
      <xdr:spPr bwMode="auto">
        <a:xfrm>
          <a:off x="1676797" y="32366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0]!COMBINAR" textlink="">
      <xdr:nvSpPr>
        <xdr:cNvPr id="8" name="Rectángulo 7">
          <a:extLst>
            <a:ext uri="{FF2B5EF4-FFF2-40B4-BE49-F238E27FC236}">
              <a16:creationId xmlns:a16="http://schemas.microsoft.com/office/drawing/2014/main" id="{00000000-0008-0000-0300-000008000000}"/>
            </a:ext>
          </a:extLst>
        </xdr:cNvPr>
        <xdr:cNvSpPr/>
      </xdr:nvSpPr>
      <xdr:spPr bwMode="auto">
        <a:xfrm>
          <a:off x="1676797" y="41491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0]!COMBINAR" textlink="">
      <xdr:nvSpPr>
        <xdr:cNvPr id="9" name="Rectángulo 8">
          <a:extLst>
            <a:ext uri="{FF2B5EF4-FFF2-40B4-BE49-F238E27FC236}">
              <a16:creationId xmlns:a16="http://schemas.microsoft.com/office/drawing/2014/main" id="{00000000-0008-0000-0300-000009000000}"/>
            </a:ext>
          </a:extLst>
        </xdr:cNvPr>
        <xdr:cNvSpPr/>
      </xdr:nvSpPr>
      <xdr:spPr bwMode="auto">
        <a:xfrm>
          <a:off x="1676797" y="50616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xdr:row>
      <xdr:rowOff>19843</xdr:rowOff>
    </xdr:from>
    <xdr:to>
      <xdr:col>3</xdr:col>
      <xdr:colOff>1629922</xdr:colOff>
      <xdr:row>230</xdr:row>
      <xdr:rowOff>293443</xdr:rowOff>
    </xdr:to>
    <xdr:sp macro="[0]!COMBINAR" textlink="">
      <xdr:nvSpPr>
        <xdr:cNvPr id="10" name="Rectángulo 9">
          <a:extLst>
            <a:ext uri="{FF2B5EF4-FFF2-40B4-BE49-F238E27FC236}">
              <a16:creationId xmlns:a16="http://schemas.microsoft.com/office/drawing/2014/main" id="{00000000-0008-0000-0300-00000A000000}"/>
            </a:ext>
          </a:extLst>
        </xdr:cNvPr>
        <xdr:cNvSpPr/>
      </xdr:nvSpPr>
      <xdr:spPr bwMode="auto">
        <a:xfrm>
          <a:off x="1676797" y="59741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xdr:row>
      <xdr:rowOff>19843</xdr:rowOff>
    </xdr:from>
    <xdr:to>
      <xdr:col>3</xdr:col>
      <xdr:colOff>1629922</xdr:colOff>
      <xdr:row>260</xdr:row>
      <xdr:rowOff>293443</xdr:rowOff>
    </xdr:to>
    <xdr:sp macro="[0]!COMBINAR" textlink="">
      <xdr:nvSpPr>
        <xdr:cNvPr id="11" name="Rectángulo 10">
          <a:extLst>
            <a:ext uri="{FF2B5EF4-FFF2-40B4-BE49-F238E27FC236}">
              <a16:creationId xmlns:a16="http://schemas.microsoft.com/office/drawing/2014/main" id="{00000000-0008-0000-0300-00000B000000}"/>
            </a:ext>
          </a:extLst>
        </xdr:cNvPr>
        <xdr:cNvSpPr/>
      </xdr:nvSpPr>
      <xdr:spPr bwMode="auto">
        <a:xfrm>
          <a:off x="1676797" y="68866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xdr:row>
      <xdr:rowOff>19843</xdr:rowOff>
    </xdr:from>
    <xdr:to>
      <xdr:col>3</xdr:col>
      <xdr:colOff>1629922</xdr:colOff>
      <xdr:row>290</xdr:row>
      <xdr:rowOff>293443</xdr:rowOff>
    </xdr:to>
    <xdr:sp macro="[0]!COMBINAR" textlink="">
      <xdr:nvSpPr>
        <xdr:cNvPr id="12" name="Rectángulo 11">
          <a:extLst>
            <a:ext uri="{FF2B5EF4-FFF2-40B4-BE49-F238E27FC236}">
              <a16:creationId xmlns:a16="http://schemas.microsoft.com/office/drawing/2014/main" id="{00000000-0008-0000-0300-00000C000000}"/>
            </a:ext>
          </a:extLst>
        </xdr:cNvPr>
        <xdr:cNvSpPr/>
      </xdr:nvSpPr>
      <xdr:spPr bwMode="auto">
        <a:xfrm>
          <a:off x="1676797" y="77991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xdr:row>
      <xdr:rowOff>19843</xdr:rowOff>
    </xdr:from>
    <xdr:to>
      <xdr:col>3</xdr:col>
      <xdr:colOff>1629922</xdr:colOff>
      <xdr:row>320</xdr:row>
      <xdr:rowOff>293443</xdr:rowOff>
    </xdr:to>
    <xdr:sp macro="[0]!COMBINAR" textlink="">
      <xdr:nvSpPr>
        <xdr:cNvPr id="13" name="Rectángulo 12">
          <a:extLst>
            <a:ext uri="{FF2B5EF4-FFF2-40B4-BE49-F238E27FC236}">
              <a16:creationId xmlns:a16="http://schemas.microsoft.com/office/drawing/2014/main" id="{00000000-0008-0000-0300-00000D000000}"/>
            </a:ext>
          </a:extLst>
        </xdr:cNvPr>
        <xdr:cNvSpPr/>
      </xdr:nvSpPr>
      <xdr:spPr bwMode="auto">
        <a:xfrm>
          <a:off x="1676797" y="87116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350</xdr:row>
      <xdr:rowOff>19843</xdr:rowOff>
    </xdr:from>
    <xdr:to>
      <xdr:col>3</xdr:col>
      <xdr:colOff>1629922</xdr:colOff>
      <xdr:row>350</xdr:row>
      <xdr:rowOff>293443</xdr:rowOff>
    </xdr:to>
    <xdr:sp macro="[0]!COMBINAR" textlink="">
      <xdr:nvSpPr>
        <xdr:cNvPr id="14" name="Rectángulo 13">
          <a:extLst>
            <a:ext uri="{FF2B5EF4-FFF2-40B4-BE49-F238E27FC236}">
              <a16:creationId xmlns:a16="http://schemas.microsoft.com/office/drawing/2014/main" id="{00000000-0008-0000-0300-00000E000000}"/>
            </a:ext>
          </a:extLst>
        </xdr:cNvPr>
        <xdr:cNvSpPr/>
      </xdr:nvSpPr>
      <xdr:spPr bwMode="auto">
        <a:xfrm>
          <a:off x="1676797" y="96241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380</xdr:row>
      <xdr:rowOff>19843</xdr:rowOff>
    </xdr:from>
    <xdr:to>
      <xdr:col>3</xdr:col>
      <xdr:colOff>1629922</xdr:colOff>
      <xdr:row>380</xdr:row>
      <xdr:rowOff>293443</xdr:rowOff>
    </xdr:to>
    <xdr:sp macro="[0]!COMBINAR" textlink="">
      <xdr:nvSpPr>
        <xdr:cNvPr id="15" name="Rectángulo 14">
          <a:extLst>
            <a:ext uri="{FF2B5EF4-FFF2-40B4-BE49-F238E27FC236}">
              <a16:creationId xmlns:a16="http://schemas.microsoft.com/office/drawing/2014/main" id="{00000000-0008-0000-0300-00000F000000}"/>
            </a:ext>
          </a:extLst>
        </xdr:cNvPr>
        <xdr:cNvSpPr/>
      </xdr:nvSpPr>
      <xdr:spPr bwMode="auto">
        <a:xfrm>
          <a:off x="1676797" y="105366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410</xdr:row>
      <xdr:rowOff>19843</xdr:rowOff>
    </xdr:from>
    <xdr:to>
      <xdr:col>3</xdr:col>
      <xdr:colOff>1629922</xdr:colOff>
      <xdr:row>410</xdr:row>
      <xdr:rowOff>293443</xdr:rowOff>
    </xdr:to>
    <xdr:sp macro="[0]!COMBINAR" textlink="">
      <xdr:nvSpPr>
        <xdr:cNvPr id="16" name="Rectángulo 15">
          <a:extLst>
            <a:ext uri="{FF2B5EF4-FFF2-40B4-BE49-F238E27FC236}">
              <a16:creationId xmlns:a16="http://schemas.microsoft.com/office/drawing/2014/main" id="{00000000-0008-0000-0300-000010000000}"/>
            </a:ext>
          </a:extLst>
        </xdr:cNvPr>
        <xdr:cNvSpPr/>
      </xdr:nvSpPr>
      <xdr:spPr bwMode="auto">
        <a:xfrm>
          <a:off x="1676797" y="114491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440</xdr:row>
      <xdr:rowOff>19843</xdr:rowOff>
    </xdr:from>
    <xdr:to>
      <xdr:col>3</xdr:col>
      <xdr:colOff>1629922</xdr:colOff>
      <xdr:row>440</xdr:row>
      <xdr:rowOff>293443</xdr:rowOff>
    </xdr:to>
    <xdr:sp macro="[0]!COMBINAR" textlink="">
      <xdr:nvSpPr>
        <xdr:cNvPr id="17" name="Rectángulo 16">
          <a:extLst>
            <a:ext uri="{FF2B5EF4-FFF2-40B4-BE49-F238E27FC236}">
              <a16:creationId xmlns:a16="http://schemas.microsoft.com/office/drawing/2014/main" id="{00000000-0008-0000-0300-000011000000}"/>
            </a:ext>
          </a:extLst>
        </xdr:cNvPr>
        <xdr:cNvSpPr/>
      </xdr:nvSpPr>
      <xdr:spPr bwMode="auto">
        <a:xfrm>
          <a:off x="1676797" y="123616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470</xdr:row>
      <xdr:rowOff>19843</xdr:rowOff>
    </xdr:from>
    <xdr:to>
      <xdr:col>3</xdr:col>
      <xdr:colOff>1629922</xdr:colOff>
      <xdr:row>470</xdr:row>
      <xdr:rowOff>293443</xdr:rowOff>
    </xdr:to>
    <xdr:sp macro="[0]!COMBINAR" textlink="">
      <xdr:nvSpPr>
        <xdr:cNvPr id="18" name="Rectángulo 17">
          <a:extLst>
            <a:ext uri="{FF2B5EF4-FFF2-40B4-BE49-F238E27FC236}">
              <a16:creationId xmlns:a16="http://schemas.microsoft.com/office/drawing/2014/main" id="{00000000-0008-0000-0300-000012000000}"/>
            </a:ext>
          </a:extLst>
        </xdr:cNvPr>
        <xdr:cNvSpPr/>
      </xdr:nvSpPr>
      <xdr:spPr bwMode="auto">
        <a:xfrm>
          <a:off x="1676797" y="132741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500</xdr:row>
      <xdr:rowOff>19843</xdr:rowOff>
    </xdr:from>
    <xdr:to>
      <xdr:col>3</xdr:col>
      <xdr:colOff>1629922</xdr:colOff>
      <xdr:row>500</xdr:row>
      <xdr:rowOff>293443</xdr:rowOff>
    </xdr:to>
    <xdr:sp macro="[0]!COMBINAR" textlink="">
      <xdr:nvSpPr>
        <xdr:cNvPr id="19" name="Rectángulo 18">
          <a:extLst>
            <a:ext uri="{FF2B5EF4-FFF2-40B4-BE49-F238E27FC236}">
              <a16:creationId xmlns:a16="http://schemas.microsoft.com/office/drawing/2014/main" id="{00000000-0008-0000-0300-000013000000}"/>
            </a:ext>
          </a:extLst>
        </xdr:cNvPr>
        <xdr:cNvSpPr/>
      </xdr:nvSpPr>
      <xdr:spPr bwMode="auto">
        <a:xfrm>
          <a:off x="1676797" y="141866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530</xdr:row>
      <xdr:rowOff>19843</xdr:rowOff>
    </xdr:from>
    <xdr:to>
      <xdr:col>3</xdr:col>
      <xdr:colOff>1629922</xdr:colOff>
      <xdr:row>530</xdr:row>
      <xdr:rowOff>293443</xdr:rowOff>
    </xdr:to>
    <xdr:sp macro="[0]!COMBINAR" textlink="">
      <xdr:nvSpPr>
        <xdr:cNvPr id="20" name="Rectángulo 19">
          <a:extLst>
            <a:ext uri="{FF2B5EF4-FFF2-40B4-BE49-F238E27FC236}">
              <a16:creationId xmlns:a16="http://schemas.microsoft.com/office/drawing/2014/main" id="{00000000-0008-0000-0300-000014000000}"/>
            </a:ext>
          </a:extLst>
        </xdr:cNvPr>
        <xdr:cNvSpPr/>
      </xdr:nvSpPr>
      <xdr:spPr bwMode="auto">
        <a:xfrm>
          <a:off x="1676797" y="150991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560</xdr:row>
      <xdr:rowOff>19843</xdr:rowOff>
    </xdr:from>
    <xdr:to>
      <xdr:col>3</xdr:col>
      <xdr:colOff>1629922</xdr:colOff>
      <xdr:row>560</xdr:row>
      <xdr:rowOff>293443</xdr:rowOff>
    </xdr:to>
    <xdr:sp macro="[0]!COMBINAR" textlink="">
      <xdr:nvSpPr>
        <xdr:cNvPr id="21" name="Rectángulo 20">
          <a:extLst>
            <a:ext uri="{FF2B5EF4-FFF2-40B4-BE49-F238E27FC236}">
              <a16:creationId xmlns:a16="http://schemas.microsoft.com/office/drawing/2014/main" id="{00000000-0008-0000-0300-000015000000}"/>
            </a:ext>
          </a:extLst>
        </xdr:cNvPr>
        <xdr:cNvSpPr/>
      </xdr:nvSpPr>
      <xdr:spPr bwMode="auto">
        <a:xfrm>
          <a:off x="1676797" y="160116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590</xdr:row>
      <xdr:rowOff>19843</xdr:rowOff>
    </xdr:from>
    <xdr:to>
      <xdr:col>3</xdr:col>
      <xdr:colOff>1629922</xdr:colOff>
      <xdr:row>590</xdr:row>
      <xdr:rowOff>293443</xdr:rowOff>
    </xdr:to>
    <xdr:sp macro="[0]!COMBINAR" textlink="">
      <xdr:nvSpPr>
        <xdr:cNvPr id="22" name="Rectángulo 21">
          <a:extLst>
            <a:ext uri="{FF2B5EF4-FFF2-40B4-BE49-F238E27FC236}">
              <a16:creationId xmlns:a16="http://schemas.microsoft.com/office/drawing/2014/main" id="{00000000-0008-0000-0300-000016000000}"/>
            </a:ext>
          </a:extLst>
        </xdr:cNvPr>
        <xdr:cNvSpPr/>
      </xdr:nvSpPr>
      <xdr:spPr bwMode="auto">
        <a:xfrm>
          <a:off x="1676797" y="169240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620</xdr:row>
      <xdr:rowOff>19843</xdr:rowOff>
    </xdr:from>
    <xdr:to>
      <xdr:col>3</xdr:col>
      <xdr:colOff>1629922</xdr:colOff>
      <xdr:row>620</xdr:row>
      <xdr:rowOff>293443</xdr:rowOff>
    </xdr:to>
    <xdr:sp macro="[0]!COMBINAR" textlink="">
      <xdr:nvSpPr>
        <xdr:cNvPr id="23" name="Rectángulo 22">
          <a:extLst>
            <a:ext uri="{FF2B5EF4-FFF2-40B4-BE49-F238E27FC236}">
              <a16:creationId xmlns:a16="http://schemas.microsoft.com/office/drawing/2014/main" id="{00000000-0008-0000-0300-000017000000}"/>
            </a:ext>
          </a:extLst>
        </xdr:cNvPr>
        <xdr:cNvSpPr/>
      </xdr:nvSpPr>
      <xdr:spPr bwMode="auto">
        <a:xfrm>
          <a:off x="1676797" y="178365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650</xdr:row>
      <xdr:rowOff>19843</xdr:rowOff>
    </xdr:from>
    <xdr:to>
      <xdr:col>3</xdr:col>
      <xdr:colOff>1629922</xdr:colOff>
      <xdr:row>650</xdr:row>
      <xdr:rowOff>293443</xdr:rowOff>
    </xdr:to>
    <xdr:sp macro="[0]!COMBINAR" textlink="">
      <xdr:nvSpPr>
        <xdr:cNvPr id="24" name="Rectángulo 23">
          <a:extLst>
            <a:ext uri="{FF2B5EF4-FFF2-40B4-BE49-F238E27FC236}">
              <a16:creationId xmlns:a16="http://schemas.microsoft.com/office/drawing/2014/main" id="{00000000-0008-0000-0300-000018000000}"/>
            </a:ext>
          </a:extLst>
        </xdr:cNvPr>
        <xdr:cNvSpPr/>
      </xdr:nvSpPr>
      <xdr:spPr bwMode="auto">
        <a:xfrm>
          <a:off x="1676797" y="187490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680</xdr:row>
      <xdr:rowOff>19843</xdr:rowOff>
    </xdr:from>
    <xdr:to>
      <xdr:col>3</xdr:col>
      <xdr:colOff>1629922</xdr:colOff>
      <xdr:row>680</xdr:row>
      <xdr:rowOff>293443</xdr:rowOff>
    </xdr:to>
    <xdr:sp macro="[0]!COMBINAR" textlink="">
      <xdr:nvSpPr>
        <xdr:cNvPr id="25" name="Rectángulo 24">
          <a:extLst>
            <a:ext uri="{FF2B5EF4-FFF2-40B4-BE49-F238E27FC236}">
              <a16:creationId xmlns:a16="http://schemas.microsoft.com/office/drawing/2014/main" id="{00000000-0008-0000-0300-000019000000}"/>
            </a:ext>
          </a:extLst>
        </xdr:cNvPr>
        <xdr:cNvSpPr/>
      </xdr:nvSpPr>
      <xdr:spPr bwMode="auto">
        <a:xfrm>
          <a:off x="1676797" y="196615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710</xdr:row>
      <xdr:rowOff>19843</xdr:rowOff>
    </xdr:from>
    <xdr:to>
      <xdr:col>3</xdr:col>
      <xdr:colOff>1629922</xdr:colOff>
      <xdr:row>710</xdr:row>
      <xdr:rowOff>293443</xdr:rowOff>
    </xdr:to>
    <xdr:sp macro="[0]!COMBINAR" textlink="">
      <xdr:nvSpPr>
        <xdr:cNvPr id="26" name="Rectángulo 25">
          <a:extLst>
            <a:ext uri="{FF2B5EF4-FFF2-40B4-BE49-F238E27FC236}">
              <a16:creationId xmlns:a16="http://schemas.microsoft.com/office/drawing/2014/main" id="{00000000-0008-0000-0300-00001A000000}"/>
            </a:ext>
          </a:extLst>
        </xdr:cNvPr>
        <xdr:cNvSpPr/>
      </xdr:nvSpPr>
      <xdr:spPr bwMode="auto">
        <a:xfrm>
          <a:off x="1676797" y="205740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740</xdr:row>
      <xdr:rowOff>19843</xdr:rowOff>
    </xdr:from>
    <xdr:to>
      <xdr:col>3</xdr:col>
      <xdr:colOff>1629922</xdr:colOff>
      <xdr:row>740</xdr:row>
      <xdr:rowOff>293443</xdr:rowOff>
    </xdr:to>
    <xdr:sp macro="[0]!COMBINAR" textlink="">
      <xdr:nvSpPr>
        <xdr:cNvPr id="27" name="Rectángulo 26">
          <a:extLst>
            <a:ext uri="{FF2B5EF4-FFF2-40B4-BE49-F238E27FC236}">
              <a16:creationId xmlns:a16="http://schemas.microsoft.com/office/drawing/2014/main" id="{00000000-0008-0000-0300-00001B000000}"/>
            </a:ext>
          </a:extLst>
        </xdr:cNvPr>
        <xdr:cNvSpPr/>
      </xdr:nvSpPr>
      <xdr:spPr bwMode="auto">
        <a:xfrm>
          <a:off x="1676797" y="214865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770</xdr:row>
      <xdr:rowOff>19843</xdr:rowOff>
    </xdr:from>
    <xdr:to>
      <xdr:col>3</xdr:col>
      <xdr:colOff>1629922</xdr:colOff>
      <xdr:row>770</xdr:row>
      <xdr:rowOff>293443</xdr:rowOff>
    </xdr:to>
    <xdr:sp macro="[0]!COMBINAR" textlink="">
      <xdr:nvSpPr>
        <xdr:cNvPr id="28" name="Rectángulo 27">
          <a:extLst>
            <a:ext uri="{FF2B5EF4-FFF2-40B4-BE49-F238E27FC236}">
              <a16:creationId xmlns:a16="http://schemas.microsoft.com/office/drawing/2014/main" id="{00000000-0008-0000-0300-00001C000000}"/>
            </a:ext>
          </a:extLst>
        </xdr:cNvPr>
        <xdr:cNvSpPr/>
      </xdr:nvSpPr>
      <xdr:spPr bwMode="auto">
        <a:xfrm>
          <a:off x="1676797" y="223990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800</xdr:row>
      <xdr:rowOff>19843</xdr:rowOff>
    </xdr:from>
    <xdr:to>
      <xdr:col>3</xdr:col>
      <xdr:colOff>1629922</xdr:colOff>
      <xdr:row>800</xdr:row>
      <xdr:rowOff>293443</xdr:rowOff>
    </xdr:to>
    <xdr:sp macro="[0]!COMBINAR" textlink="">
      <xdr:nvSpPr>
        <xdr:cNvPr id="29" name="Rectángulo 28">
          <a:extLst>
            <a:ext uri="{FF2B5EF4-FFF2-40B4-BE49-F238E27FC236}">
              <a16:creationId xmlns:a16="http://schemas.microsoft.com/office/drawing/2014/main" id="{00000000-0008-0000-0300-00001D000000}"/>
            </a:ext>
          </a:extLst>
        </xdr:cNvPr>
        <xdr:cNvSpPr/>
      </xdr:nvSpPr>
      <xdr:spPr bwMode="auto">
        <a:xfrm>
          <a:off x="1676797" y="233115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830</xdr:row>
      <xdr:rowOff>19843</xdr:rowOff>
    </xdr:from>
    <xdr:to>
      <xdr:col>3</xdr:col>
      <xdr:colOff>1629922</xdr:colOff>
      <xdr:row>830</xdr:row>
      <xdr:rowOff>293443</xdr:rowOff>
    </xdr:to>
    <xdr:sp macro="[0]!COMBINAR" textlink="">
      <xdr:nvSpPr>
        <xdr:cNvPr id="30" name="Rectángulo 29">
          <a:extLst>
            <a:ext uri="{FF2B5EF4-FFF2-40B4-BE49-F238E27FC236}">
              <a16:creationId xmlns:a16="http://schemas.microsoft.com/office/drawing/2014/main" id="{00000000-0008-0000-0300-00001E000000}"/>
            </a:ext>
          </a:extLst>
        </xdr:cNvPr>
        <xdr:cNvSpPr/>
      </xdr:nvSpPr>
      <xdr:spPr bwMode="auto">
        <a:xfrm>
          <a:off x="1676797" y="242240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860</xdr:row>
      <xdr:rowOff>19843</xdr:rowOff>
    </xdr:from>
    <xdr:to>
      <xdr:col>3</xdr:col>
      <xdr:colOff>1629922</xdr:colOff>
      <xdr:row>860</xdr:row>
      <xdr:rowOff>293443</xdr:rowOff>
    </xdr:to>
    <xdr:sp macro="[0]!COMBINAR" textlink="">
      <xdr:nvSpPr>
        <xdr:cNvPr id="31" name="Rectángulo 30">
          <a:extLst>
            <a:ext uri="{FF2B5EF4-FFF2-40B4-BE49-F238E27FC236}">
              <a16:creationId xmlns:a16="http://schemas.microsoft.com/office/drawing/2014/main" id="{00000000-0008-0000-0300-00001F000000}"/>
            </a:ext>
          </a:extLst>
        </xdr:cNvPr>
        <xdr:cNvSpPr/>
      </xdr:nvSpPr>
      <xdr:spPr bwMode="auto">
        <a:xfrm>
          <a:off x="1676797" y="251365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890</xdr:row>
      <xdr:rowOff>19843</xdr:rowOff>
    </xdr:from>
    <xdr:to>
      <xdr:col>3</xdr:col>
      <xdr:colOff>1629922</xdr:colOff>
      <xdr:row>890</xdr:row>
      <xdr:rowOff>293443</xdr:rowOff>
    </xdr:to>
    <xdr:sp macro="[0]!COMBINAR" textlink="">
      <xdr:nvSpPr>
        <xdr:cNvPr id="32" name="Rectángulo 31">
          <a:extLst>
            <a:ext uri="{FF2B5EF4-FFF2-40B4-BE49-F238E27FC236}">
              <a16:creationId xmlns:a16="http://schemas.microsoft.com/office/drawing/2014/main" id="{00000000-0008-0000-0300-000020000000}"/>
            </a:ext>
          </a:extLst>
        </xdr:cNvPr>
        <xdr:cNvSpPr/>
      </xdr:nvSpPr>
      <xdr:spPr bwMode="auto">
        <a:xfrm>
          <a:off x="1676797" y="260490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920</xdr:row>
      <xdr:rowOff>19843</xdr:rowOff>
    </xdr:from>
    <xdr:to>
      <xdr:col>3</xdr:col>
      <xdr:colOff>1629922</xdr:colOff>
      <xdr:row>920</xdr:row>
      <xdr:rowOff>293443</xdr:rowOff>
    </xdr:to>
    <xdr:sp macro="[0]!COMBINAR" textlink="">
      <xdr:nvSpPr>
        <xdr:cNvPr id="33" name="Rectángulo 32">
          <a:extLst>
            <a:ext uri="{FF2B5EF4-FFF2-40B4-BE49-F238E27FC236}">
              <a16:creationId xmlns:a16="http://schemas.microsoft.com/office/drawing/2014/main" id="{00000000-0008-0000-0300-000021000000}"/>
            </a:ext>
          </a:extLst>
        </xdr:cNvPr>
        <xdr:cNvSpPr/>
      </xdr:nvSpPr>
      <xdr:spPr bwMode="auto">
        <a:xfrm>
          <a:off x="1676797" y="269615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950</xdr:row>
      <xdr:rowOff>19843</xdr:rowOff>
    </xdr:from>
    <xdr:to>
      <xdr:col>3</xdr:col>
      <xdr:colOff>1629922</xdr:colOff>
      <xdr:row>950</xdr:row>
      <xdr:rowOff>293443</xdr:rowOff>
    </xdr:to>
    <xdr:sp macro="[0]!COMBINAR" textlink="">
      <xdr:nvSpPr>
        <xdr:cNvPr id="34" name="Rectángulo 33">
          <a:extLst>
            <a:ext uri="{FF2B5EF4-FFF2-40B4-BE49-F238E27FC236}">
              <a16:creationId xmlns:a16="http://schemas.microsoft.com/office/drawing/2014/main" id="{00000000-0008-0000-0300-000022000000}"/>
            </a:ext>
          </a:extLst>
        </xdr:cNvPr>
        <xdr:cNvSpPr/>
      </xdr:nvSpPr>
      <xdr:spPr bwMode="auto">
        <a:xfrm>
          <a:off x="1676797" y="278740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980</xdr:row>
      <xdr:rowOff>19843</xdr:rowOff>
    </xdr:from>
    <xdr:to>
      <xdr:col>3</xdr:col>
      <xdr:colOff>1629922</xdr:colOff>
      <xdr:row>980</xdr:row>
      <xdr:rowOff>293443</xdr:rowOff>
    </xdr:to>
    <xdr:sp macro="[0]!COMBINAR" textlink="">
      <xdr:nvSpPr>
        <xdr:cNvPr id="35" name="Rectángulo 34">
          <a:extLst>
            <a:ext uri="{FF2B5EF4-FFF2-40B4-BE49-F238E27FC236}">
              <a16:creationId xmlns:a16="http://schemas.microsoft.com/office/drawing/2014/main" id="{00000000-0008-0000-0300-000023000000}"/>
            </a:ext>
          </a:extLst>
        </xdr:cNvPr>
        <xdr:cNvSpPr/>
      </xdr:nvSpPr>
      <xdr:spPr bwMode="auto">
        <a:xfrm>
          <a:off x="1676797" y="287865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1010</xdr:row>
      <xdr:rowOff>19843</xdr:rowOff>
    </xdr:from>
    <xdr:to>
      <xdr:col>3</xdr:col>
      <xdr:colOff>1629922</xdr:colOff>
      <xdr:row>1010</xdr:row>
      <xdr:rowOff>293443</xdr:rowOff>
    </xdr:to>
    <xdr:sp macro="[0]!COMBINAR" textlink="">
      <xdr:nvSpPr>
        <xdr:cNvPr id="36" name="Rectángulo 35">
          <a:extLst>
            <a:ext uri="{FF2B5EF4-FFF2-40B4-BE49-F238E27FC236}">
              <a16:creationId xmlns:a16="http://schemas.microsoft.com/office/drawing/2014/main" id="{00000000-0008-0000-0300-000024000000}"/>
            </a:ext>
          </a:extLst>
        </xdr:cNvPr>
        <xdr:cNvSpPr/>
      </xdr:nvSpPr>
      <xdr:spPr bwMode="auto">
        <a:xfrm>
          <a:off x="1676797" y="296990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1040</xdr:row>
      <xdr:rowOff>19843</xdr:rowOff>
    </xdr:from>
    <xdr:to>
      <xdr:col>3</xdr:col>
      <xdr:colOff>1629922</xdr:colOff>
      <xdr:row>1040</xdr:row>
      <xdr:rowOff>293443</xdr:rowOff>
    </xdr:to>
    <xdr:sp macro="[0]!COMBINAR" textlink="">
      <xdr:nvSpPr>
        <xdr:cNvPr id="37" name="Rectángulo 36">
          <a:extLst>
            <a:ext uri="{FF2B5EF4-FFF2-40B4-BE49-F238E27FC236}">
              <a16:creationId xmlns:a16="http://schemas.microsoft.com/office/drawing/2014/main" id="{00000000-0008-0000-0300-000025000000}"/>
            </a:ext>
          </a:extLst>
        </xdr:cNvPr>
        <xdr:cNvSpPr/>
      </xdr:nvSpPr>
      <xdr:spPr bwMode="auto">
        <a:xfrm>
          <a:off x="1676797" y="306115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1070</xdr:row>
      <xdr:rowOff>19843</xdr:rowOff>
    </xdr:from>
    <xdr:to>
      <xdr:col>3</xdr:col>
      <xdr:colOff>1629922</xdr:colOff>
      <xdr:row>1070</xdr:row>
      <xdr:rowOff>293443</xdr:rowOff>
    </xdr:to>
    <xdr:sp macro="[0]!COMBINAR" textlink="">
      <xdr:nvSpPr>
        <xdr:cNvPr id="38" name="Rectángulo 37">
          <a:extLst>
            <a:ext uri="{FF2B5EF4-FFF2-40B4-BE49-F238E27FC236}">
              <a16:creationId xmlns:a16="http://schemas.microsoft.com/office/drawing/2014/main" id="{00000000-0008-0000-0300-000026000000}"/>
            </a:ext>
          </a:extLst>
        </xdr:cNvPr>
        <xdr:cNvSpPr/>
      </xdr:nvSpPr>
      <xdr:spPr bwMode="auto">
        <a:xfrm>
          <a:off x="1676797" y="315240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1100</xdr:row>
      <xdr:rowOff>19843</xdr:rowOff>
    </xdr:from>
    <xdr:to>
      <xdr:col>3</xdr:col>
      <xdr:colOff>1629922</xdr:colOff>
      <xdr:row>1100</xdr:row>
      <xdr:rowOff>293443</xdr:rowOff>
    </xdr:to>
    <xdr:sp macro="[0]!COMBINAR" textlink="">
      <xdr:nvSpPr>
        <xdr:cNvPr id="39" name="Rectángulo 38">
          <a:extLst>
            <a:ext uri="{FF2B5EF4-FFF2-40B4-BE49-F238E27FC236}">
              <a16:creationId xmlns:a16="http://schemas.microsoft.com/office/drawing/2014/main" id="{00000000-0008-0000-0300-000027000000}"/>
            </a:ext>
          </a:extLst>
        </xdr:cNvPr>
        <xdr:cNvSpPr/>
      </xdr:nvSpPr>
      <xdr:spPr bwMode="auto">
        <a:xfrm>
          <a:off x="1676797" y="324365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1130</xdr:row>
      <xdr:rowOff>19843</xdr:rowOff>
    </xdr:from>
    <xdr:to>
      <xdr:col>3</xdr:col>
      <xdr:colOff>1629922</xdr:colOff>
      <xdr:row>1130</xdr:row>
      <xdr:rowOff>293443</xdr:rowOff>
    </xdr:to>
    <xdr:sp macro="[0]!COMBINAR" textlink="">
      <xdr:nvSpPr>
        <xdr:cNvPr id="40" name="Rectángulo 39">
          <a:extLst>
            <a:ext uri="{FF2B5EF4-FFF2-40B4-BE49-F238E27FC236}">
              <a16:creationId xmlns:a16="http://schemas.microsoft.com/office/drawing/2014/main" id="{00000000-0008-0000-0300-000028000000}"/>
            </a:ext>
          </a:extLst>
        </xdr:cNvPr>
        <xdr:cNvSpPr/>
      </xdr:nvSpPr>
      <xdr:spPr bwMode="auto">
        <a:xfrm>
          <a:off x="1676797" y="333490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1160</xdr:row>
      <xdr:rowOff>19843</xdr:rowOff>
    </xdr:from>
    <xdr:to>
      <xdr:col>3</xdr:col>
      <xdr:colOff>1629922</xdr:colOff>
      <xdr:row>1160</xdr:row>
      <xdr:rowOff>293443</xdr:rowOff>
    </xdr:to>
    <xdr:sp macro="[0]!COMBINAR" textlink="">
      <xdr:nvSpPr>
        <xdr:cNvPr id="41" name="Rectángulo 40">
          <a:extLst>
            <a:ext uri="{FF2B5EF4-FFF2-40B4-BE49-F238E27FC236}">
              <a16:creationId xmlns:a16="http://schemas.microsoft.com/office/drawing/2014/main" id="{00000000-0008-0000-0300-000029000000}"/>
            </a:ext>
          </a:extLst>
        </xdr:cNvPr>
        <xdr:cNvSpPr/>
      </xdr:nvSpPr>
      <xdr:spPr bwMode="auto">
        <a:xfrm>
          <a:off x="1676797" y="342615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1190</xdr:row>
      <xdr:rowOff>19843</xdr:rowOff>
    </xdr:from>
    <xdr:to>
      <xdr:col>3</xdr:col>
      <xdr:colOff>1629922</xdr:colOff>
      <xdr:row>1190</xdr:row>
      <xdr:rowOff>293443</xdr:rowOff>
    </xdr:to>
    <xdr:sp macro="[0]!COMBINAR" textlink="">
      <xdr:nvSpPr>
        <xdr:cNvPr id="42" name="Rectángulo 41">
          <a:extLst>
            <a:ext uri="{FF2B5EF4-FFF2-40B4-BE49-F238E27FC236}">
              <a16:creationId xmlns:a16="http://schemas.microsoft.com/office/drawing/2014/main" id="{00000000-0008-0000-0300-00002A000000}"/>
            </a:ext>
          </a:extLst>
        </xdr:cNvPr>
        <xdr:cNvSpPr/>
      </xdr:nvSpPr>
      <xdr:spPr bwMode="auto">
        <a:xfrm>
          <a:off x="1676797" y="351739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1220</xdr:row>
      <xdr:rowOff>19843</xdr:rowOff>
    </xdr:from>
    <xdr:to>
      <xdr:col>3</xdr:col>
      <xdr:colOff>1629922</xdr:colOff>
      <xdr:row>1220</xdr:row>
      <xdr:rowOff>293443</xdr:rowOff>
    </xdr:to>
    <xdr:sp macro="[0]!COMBINAR" textlink="">
      <xdr:nvSpPr>
        <xdr:cNvPr id="43" name="Rectángulo 42">
          <a:extLst>
            <a:ext uri="{FF2B5EF4-FFF2-40B4-BE49-F238E27FC236}">
              <a16:creationId xmlns:a16="http://schemas.microsoft.com/office/drawing/2014/main" id="{00000000-0008-0000-0300-00002B000000}"/>
            </a:ext>
          </a:extLst>
        </xdr:cNvPr>
        <xdr:cNvSpPr/>
      </xdr:nvSpPr>
      <xdr:spPr bwMode="auto">
        <a:xfrm>
          <a:off x="1676797" y="360864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1250</xdr:row>
      <xdr:rowOff>19843</xdr:rowOff>
    </xdr:from>
    <xdr:to>
      <xdr:col>3</xdr:col>
      <xdr:colOff>1629922</xdr:colOff>
      <xdr:row>1250</xdr:row>
      <xdr:rowOff>293443</xdr:rowOff>
    </xdr:to>
    <xdr:sp macro="[0]!COMBINAR" textlink="">
      <xdr:nvSpPr>
        <xdr:cNvPr id="44" name="Rectángulo 43">
          <a:extLst>
            <a:ext uri="{FF2B5EF4-FFF2-40B4-BE49-F238E27FC236}">
              <a16:creationId xmlns:a16="http://schemas.microsoft.com/office/drawing/2014/main" id="{00000000-0008-0000-0300-00002C000000}"/>
            </a:ext>
          </a:extLst>
        </xdr:cNvPr>
        <xdr:cNvSpPr/>
      </xdr:nvSpPr>
      <xdr:spPr bwMode="auto">
        <a:xfrm>
          <a:off x="1676797" y="369989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1280</xdr:row>
      <xdr:rowOff>19843</xdr:rowOff>
    </xdr:from>
    <xdr:to>
      <xdr:col>3</xdr:col>
      <xdr:colOff>1629922</xdr:colOff>
      <xdr:row>1280</xdr:row>
      <xdr:rowOff>293443</xdr:rowOff>
    </xdr:to>
    <xdr:sp macro="[0]!COMBINAR" textlink="">
      <xdr:nvSpPr>
        <xdr:cNvPr id="45" name="Rectángulo 44">
          <a:extLst>
            <a:ext uri="{FF2B5EF4-FFF2-40B4-BE49-F238E27FC236}">
              <a16:creationId xmlns:a16="http://schemas.microsoft.com/office/drawing/2014/main" id="{00000000-0008-0000-0300-00002D000000}"/>
            </a:ext>
          </a:extLst>
        </xdr:cNvPr>
        <xdr:cNvSpPr/>
      </xdr:nvSpPr>
      <xdr:spPr bwMode="auto">
        <a:xfrm>
          <a:off x="1676797" y="37911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1310</xdr:row>
      <xdr:rowOff>19843</xdr:rowOff>
    </xdr:from>
    <xdr:to>
      <xdr:col>3</xdr:col>
      <xdr:colOff>1629922</xdr:colOff>
      <xdr:row>1310</xdr:row>
      <xdr:rowOff>293443</xdr:rowOff>
    </xdr:to>
    <xdr:sp macro="[0]!COMBINAR" textlink="">
      <xdr:nvSpPr>
        <xdr:cNvPr id="46" name="Rectángulo 45">
          <a:extLst>
            <a:ext uri="{FF2B5EF4-FFF2-40B4-BE49-F238E27FC236}">
              <a16:creationId xmlns:a16="http://schemas.microsoft.com/office/drawing/2014/main" id="{00000000-0008-0000-0300-00002E000000}"/>
            </a:ext>
          </a:extLst>
        </xdr:cNvPr>
        <xdr:cNvSpPr/>
      </xdr:nvSpPr>
      <xdr:spPr bwMode="auto">
        <a:xfrm>
          <a:off x="1676797" y="388239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1340</xdr:row>
      <xdr:rowOff>19843</xdr:rowOff>
    </xdr:from>
    <xdr:to>
      <xdr:col>3</xdr:col>
      <xdr:colOff>1629922</xdr:colOff>
      <xdr:row>1340</xdr:row>
      <xdr:rowOff>293443</xdr:rowOff>
    </xdr:to>
    <xdr:sp macro="[0]!COMBINAR" textlink="">
      <xdr:nvSpPr>
        <xdr:cNvPr id="47" name="Rectángulo 46">
          <a:extLst>
            <a:ext uri="{FF2B5EF4-FFF2-40B4-BE49-F238E27FC236}">
              <a16:creationId xmlns:a16="http://schemas.microsoft.com/office/drawing/2014/main" id="{00000000-0008-0000-0300-00002F000000}"/>
            </a:ext>
          </a:extLst>
        </xdr:cNvPr>
        <xdr:cNvSpPr/>
      </xdr:nvSpPr>
      <xdr:spPr bwMode="auto">
        <a:xfrm>
          <a:off x="1676797" y="397364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1370</xdr:row>
      <xdr:rowOff>19843</xdr:rowOff>
    </xdr:from>
    <xdr:to>
      <xdr:col>3</xdr:col>
      <xdr:colOff>1629922</xdr:colOff>
      <xdr:row>1370</xdr:row>
      <xdr:rowOff>293443</xdr:rowOff>
    </xdr:to>
    <xdr:sp macro="[0]!COMBINAR" textlink="">
      <xdr:nvSpPr>
        <xdr:cNvPr id="48" name="Rectángulo 47">
          <a:extLst>
            <a:ext uri="{FF2B5EF4-FFF2-40B4-BE49-F238E27FC236}">
              <a16:creationId xmlns:a16="http://schemas.microsoft.com/office/drawing/2014/main" id="{00000000-0008-0000-0300-000030000000}"/>
            </a:ext>
          </a:extLst>
        </xdr:cNvPr>
        <xdr:cNvSpPr/>
      </xdr:nvSpPr>
      <xdr:spPr bwMode="auto">
        <a:xfrm>
          <a:off x="1676797" y="406489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1400</xdr:row>
      <xdr:rowOff>19843</xdr:rowOff>
    </xdr:from>
    <xdr:to>
      <xdr:col>3</xdr:col>
      <xdr:colOff>1629922</xdr:colOff>
      <xdr:row>1400</xdr:row>
      <xdr:rowOff>293443</xdr:rowOff>
    </xdr:to>
    <xdr:sp macro="[0]!COMBINAR" textlink="">
      <xdr:nvSpPr>
        <xdr:cNvPr id="49" name="Rectángulo 48">
          <a:extLst>
            <a:ext uri="{FF2B5EF4-FFF2-40B4-BE49-F238E27FC236}">
              <a16:creationId xmlns:a16="http://schemas.microsoft.com/office/drawing/2014/main" id="{00000000-0008-0000-0300-000031000000}"/>
            </a:ext>
          </a:extLst>
        </xdr:cNvPr>
        <xdr:cNvSpPr/>
      </xdr:nvSpPr>
      <xdr:spPr bwMode="auto">
        <a:xfrm>
          <a:off x="1676797" y="415614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1430</xdr:row>
      <xdr:rowOff>19843</xdr:rowOff>
    </xdr:from>
    <xdr:to>
      <xdr:col>3</xdr:col>
      <xdr:colOff>1629922</xdr:colOff>
      <xdr:row>1430</xdr:row>
      <xdr:rowOff>293443</xdr:rowOff>
    </xdr:to>
    <xdr:sp macro="[0]!COMBINAR" textlink="">
      <xdr:nvSpPr>
        <xdr:cNvPr id="50" name="Rectángulo 49">
          <a:extLst>
            <a:ext uri="{FF2B5EF4-FFF2-40B4-BE49-F238E27FC236}">
              <a16:creationId xmlns:a16="http://schemas.microsoft.com/office/drawing/2014/main" id="{00000000-0008-0000-0300-000032000000}"/>
            </a:ext>
          </a:extLst>
        </xdr:cNvPr>
        <xdr:cNvSpPr/>
      </xdr:nvSpPr>
      <xdr:spPr bwMode="auto">
        <a:xfrm>
          <a:off x="1676797" y="424739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1460</xdr:row>
      <xdr:rowOff>19843</xdr:rowOff>
    </xdr:from>
    <xdr:to>
      <xdr:col>3</xdr:col>
      <xdr:colOff>1629922</xdr:colOff>
      <xdr:row>1460</xdr:row>
      <xdr:rowOff>293443</xdr:rowOff>
    </xdr:to>
    <xdr:sp macro="[0]!COMBINAR" textlink="">
      <xdr:nvSpPr>
        <xdr:cNvPr id="51" name="Rectángulo 50">
          <a:extLst>
            <a:ext uri="{FF2B5EF4-FFF2-40B4-BE49-F238E27FC236}">
              <a16:creationId xmlns:a16="http://schemas.microsoft.com/office/drawing/2014/main" id="{00000000-0008-0000-0300-000033000000}"/>
            </a:ext>
          </a:extLst>
        </xdr:cNvPr>
        <xdr:cNvSpPr/>
      </xdr:nvSpPr>
      <xdr:spPr bwMode="auto">
        <a:xfrm>
          <a:off x="1676797" y="433864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1490</xdr:row>
      <xdr:rowOff>19843</xdr:rowOff>
    </xdr:from>
    <xdr:to>
      <xdr:col>3</xdr:col>
      <xdr:colOff>1629922</xdr:colOff>
      <xdr:row>1490</xdr:row>
      <xdr:rowOff>293443</xdr:rowOff>
    </xdr:to>
    <xdr:sp macro="[0]!COMBINAR" textlink="">
      <xdr:nvSpPr>
        <xdr:cNvPr id="52" name="Rectángulo 51">
          <a:extLst>
            <a:ext uri="{FF2B5EF4-FFF2-40B4-BE49-F238E27FC236}">
              <a16:creationId xmlns:a16="http://schemas.microsoft.com/office/drawing/2014/main" id="{00000000-0008-0000-0300-000034000000}"/>
            </a:ext>
          </a:extLst>
        </xdr:cNvPr>
        <xdr:cNvSpPr/>
      </xdr:nvSpPr>
      <xdr:spPr bwMode="auto">
        <a:xfrm>
          <a:off x="1676797" y="442989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1520</xdr:row>
      <xdr:rowOff>19843</xdr:rowOff>
    </xdr:from>
    <xdr:to>
      <xdr:col>3</xdr:col>
      <xdr:colOff>1629922</xdr:colOff>
      <xdr:row>1520</xdr:row>
      <xdr:rowOff>293443</xdr:rowOff>
    </xdr:to>
    <xdr:sp macro="[0]!COMBINAR" textlink="">
      <xdr:nvSpPr>
        <xdr:cNvPr id="53" name="Rectángulo 52">
          <a:extLst>
            <a:ext uri="{FF2B5EF4-FFF2-40B4-BE49-F238E27FC236}">
              <a16:creationId xmlns:a16="http://schemas.microsoft.com/office/drawing/2014/main" id="{00000000-0008-0000-0300-000035000000}"/>
            </a:ext>
          </a:extLst>
        </xdr:cNvPr>
        <xdr:cNvSpPr/>
      </xdr:nvSpPr>
      <xdr:spPr bwMode="auto">
        <a:xfrm>
          <a:off x="1676797" y="452114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1550</xdr:row>
      <xdr:rowOff>19843</xdr:rowOff>
    </xdr:from>
    <xdr:to>
      <xdr:col>3</xdr:col>
      <xdr:colOff>1629922</xdr:colOff>
      <xdr:row>1550</xdr:row>
      <xdr:rowOff>293443</xdr:rowOff>
    </xdr:to>
    <xdr:sp macro="[0]!COMBINAR" textlink="">
      <xdr:nvSpPr>
        <xdr:cNvPr id="54" name="Rectángulo 53">
          <a:extLst>
            <a:ext uri="{FF2B5EF4-FFF2-40B4-BE49-F238E27FC236}">
              <a16:creationId xmlns:a16="http://schemas.microsoft.com/office/drawing/2014/main" id="{00000000-0008-0000-0300-000036000000}"/>
            </a:ext>
          </a:extLst>
        </xdr:cNvPr>
        <xdr:cNvSpPr/>
      </xdr:nvSpPr>
      <xdr:spPr bwMode="auto">
        <a:xfrm>
          <a:off x="1676797" y="461239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1580</xdr:row>
      <xdr:rowOff>19843</xdr:rowOff>
    </xdr:from>
    <xdr:to>
      <xdr:col>3</xdr:col>
      <xdr:colOff>1629922</xdr:colOff>
      <xdr:row>1580</xdr:row>
      <xdr:rowOff>293443</xdr:rowOff>
    </xdr:to>
    <xdr:sp macro="[0]!COMBINAR" textlink="">
      <xdr:nvSpPr>
        <xdr:cNvPr id="55" name="Rectángulo 54">
          <a:extLst>
            <a:ext uri="{FF2B5EF4-FFF2-40B4-BE49-F238E27FC236}">
              <a16:creationId xmlns:a16="http://schemas.microsoft.com/office/drawing/2014/main" id="{00000000-0008-0000-0300-000037000000}"/>
            </a:ext>
          </a:extLst>
        </xdr:cNvPr>
        <xdr:cNvSpPr/>
      </xdr:nvSpPr>
      <xdr:spPr bwMode="auto">
        <a:xfrm>
          <a:off x="1676797" y="470364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1610</xdr:row>
      <xdr:rowOff>19843</xdr:rowOff>
    </xdr:from>
    <xdr:to>
      <xdr:col>3</xdr:col>
      <xdr:colOff>1629922</xdr:colOff>
      <xdr:row>1610</xdr:row>
      <xdr:rowOff>293443</xdr:rowOff>
    </xdr:to>
    <xdr:sp macro="[0]!COMBINAR" textlink="">
      <xdr:nvSpPr>
        <xdr:cNvPr id="56" name="Rectángulo 55">
          <a:extLst>
            <a:ext uri="{FF2B5EF4-FFF2-40B4-BE49-F238E27FC236}">
              <a16:creationId xmlns:a16="http://schemas.microsoft.com/office/drawing/2014/main" id="{00000000-0008-0000-0300-000038000000}"/>
            </a:ext>
          </a:extLst>
        </xdr:cNvPr>
        <xdr:cNvSpPr/>
      </xdr:nvSpPr>
      <xdr:spPr bwMode="auto">
        <a:xfrm>
          <a:off x="1676797" y="479489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1640</xdr:row>
      <xdr:rowOff>19843</xdr:rowOff>
    </xdr:from>
    <xdr:to>
      <xdr:col>3</xdr:col>
      <xdr:colOff>1629922</xdr:colOff>
      <xdr:row>1640</xdr:row>
      <xdr:rowOff>293443</xdr:rowOff>
    </xdr:to>
    <xdr:sp macro="[0]!COMBINAR" textlink="">
      <xdr:nvSpPr>
        <xdr:cNvPr id="57" name="Rectángulo 56">
          <a:extLst>
            <a:ext uri="{FF2B5EF4-FFF2-40B4-BE49-F238E27FC236}">
              <a16:creationId xmlns:a16="http://schemas.microsoft.com/office/drawing/2014/main" id="{00000000-0008-0000-0300-000039000000}"/>
            </a:ext>
          </a:extLst>
        </xdr:cNvPr>
        <xdr:cNvSpPr/>
      </xdr:nvSpPr>
      <xdr:spPr bwMode="auto">
        <a:xfrm>
          <a:off x="1676797" y="488614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1670</xdr:row>
      <xdr:rowOff>19843</xdr:rowOff>
    </xdr:from>
    <xdr:to>
      <xdr:col>3</xdr:col>
      <xdr:colOff>1629922</xdr:colOff>
      <xdr:row>1670</xdr:row>
      <xdr:rowOff>293443</xdr:rowOff>
    </xdr:to>
    <xdr:sp macro="[0]!COMBINAR" textlink="">
      <xdr:nvSpPr>
        <xdr:cNvPr id="58" name="Rectángulo 57">
          <a:extLst>
            <a:ext uri="{FF2B5EF4-FFF2-40B4-BE49-F238E27FC236}">
              <a16:creationId xmlns:a16="http://schemas.microsoft.com/office/drawing/2014/main" id="{00000000-0008-0000-0300-00003A000000}"/>
            </a:ext>
          </a:extLst>
        </xdr:cNvPr>
        <xdr:cNvSpPr/>
      </xdr:nvSpPr>
      <xdr:spPr bwMode="auto">
        <a:xfrm>
          <a:off x="1676797" y="497739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1700</xdr:row>
      <xdr:rowOff>19843</xdr:rowOff>
    </xdr:from>
    <xdr:to>
      <xdr:col>3</xdr:col>
      <xdr:colOff>1629922</xdr:colOff>
      <xdr:row>1700</xdr:row>
      <xdr:rowOff>293443</xdr:rowOff>
    </xdr:to>
    <xdr:sp macro="[0]!COMBINAR" textlink="">
      <xdr:nvSpPr>
        <xdr:cNvPr id="59" name="Rectángulo 58">
          <a:extLst>
            <a:ext uri="{FF2B5EF4-FFF2-40B4-BE49-F238E27FC236}">
              <a16:creationId xmlns:a16="http://schemas.microsoft.com/office/drawing/2014/main" id="{00000000-0008-0000-0300-00003B000000}"/>
            </a:ext>
          </a:extLst>
        </xdr:cNvPr>
        <xdr:cNvSpPr/>
      </xdr:nvSpPr>
      <xdr:spPr bwMode="auto">
        <a:xfrm>
          <a:off x="1676797" y="506864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1730</xdr:row>
      <xdr:rowOff>19843</xdr:rowOff>
    </xdr:from>
    <xdr:to>
      <xdr:col>3</xdr:col>
      <xdr:colOff>1629922</xdr:colOff>
      <xdr:row>1730</xdr:row>
      <xdr:rowOff>293443</xdr:rowOff>
    </xdr:to>
    <xdr:sp macro="[0]!COMBINAR" textlink="">
      <xdr:nvSpPr>
        <xdr:cNvPr id="60" name="Rectángulo 59">
          <a:extLst>
            <a:ext uri="{FF2B5EF4-FFF2-40B4-BE49-F238E27FC236}">
              <a16:creationId xmlns:a16="http://schemas.microsoft.com/office/drawing/2014/main" id="{00000000-0008-0000-0300-00003C000000}"/>
            </a:ext>
          </a:extLst>
        </xdr:cNvPr>
        <xdr:cNvSpPr/>
      </xdr:nvSpPr>
      <xdr:spPr bwMode="auto">
        <a:xfrm>
          <a:off x="1676797" y="515989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1760</xdr:row>
      <xdr:rowOff>19843</xdr:rowOff>
    </xdr:from>
    <xdr:to>
      <xdr:col>3</xdr:col>
      <xdr:colOff>1629922</xdr:colOff>
      <xdr:row>1760</xdr:row>
      <xdr:rowOff>293443</xdr:rowOff>
    </xdr:to>
    <xdr:sp macro="[0]!COMBINAR" textlink="">
      <xdr:nvSpPr>
        <xdr:cNvPr id="61" name="Rectángulo 60">
          <a:extLst>
            <a:ext uri="{FF2B5EF4-FFF2-40B4-BE49-F238E27FC236}">
              <a16:creationId xmlns:a16="http://schemas.microsoft.com/office/drawing/2014/main" id="{00000000-0008-0000-0300-00003D000000}"/>
            </a:ext>
          </a:extLst>
        </xdr:cNvPr>
        <xdr:cNvSpPr/>
      </xdr:nvSpPr>
      <xdr:spPr bwMode="auto">
        <a:xfrm>
          <a:off x="1676797" y="525114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1790</xdr:row>
      <xdr:rowOff>19843</xdr:rowOff>
    </xdr:from>
    <xdr:to>
      <xdr:col>3</xdr:col>
      <xdr:colOff>1629922</xdr:colOff>
      <xdr:row>1790</xdr:row>
      <xdr:rowOff>293443</xdr:rowOff>
    </xdr:to>
    <xdr:sp macro="[0]!COMBINAR" textlink="">
      <xdr:nvSpPr>
        <xdr:cNvPr id="62" name="Rectángulo 61">
          <a:extLst>
            <a:ext uri="{FF2B5EF4-FFF2-40B4-BE49-F238E27FC236}">
              <a16:creationId xmlns:a16="http://schemas.microsoft.com/office/drawing/2014/main" id="{00000000-0008-0000-0300-00003E000000}"/>
            </a:ext>
          </a:extLst>
        </xdr:cNvPr>
        <xdr:cNvSpPr/>
      </xdr:nvSpPr>
      <xdr:spPr bwMode="auto">
        <a:xfrm>
          <a:off x="1676797" y="534238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1820</xdr:row>
      <xdr:rowOff>19843</xdr:rowOff>
    </xdr:from>
    <xdr:to>
      <xdr:col>3</xdr:col>
      <xdr:colOff>1629922</xdr:colOff>
      <xdr:row>1820</xdr:row>
      <xdr:rowOff>293443</xdr:rowOff>
    </xdr:to>
    <xdr:sp macro="[0]!COMBINAR" textlink="">
      <xdr:nvSpPr>
        <xdr:cNvPr id="63" name="Rectángulo 62">
          <a:extLst>
            <a:ext uri="{FF2B5EF4-FFF2-40B4-BE49-F238E27FC236}">
              <a16:creationId xmlns:a16="http://schemas.microsoft.com/office/drawing/2014/main" id="{00000000-0008-0000-0300-00003F000000}"/>
            </a:ext>
          </a:extLst>
        </xdr:cNvPr>
        <xdr:cNvSpPr/>
      </xdr:nvSpPr>
      <xdr:spPr bwMode="auto">
        <a:xfrm>
          <a:off x="1676797" y="543363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1850</xdr:row>
      <xdr:rowOff>19843</xdr:rowOff>
    </xdr:from>
    <xdr:to>
      <xdr:col>3</xdr:col>
      <xdr:colOff>1629922</xdr:colOff>
      <xdr:row>1850</xdr:row>
      <xdr:rowOff>293443</xdr:rowOff>
    </xdr:to>
    <xdr:sp macro="[0]!COMBINAR" textlink="">
      <xdr:nvSpPr>
        <xdr:cNvPr id="64" name="Rectángulo 63">
          <a:extLst>
            <a:ext uri="{FF2B5EF4-FFF2-40B4-BE49-F238E27FC236}">
              <a16:creationId xmlns:a16="http://schemas.microsoft.com/office/drawing/2014/main" id="{00000000-0008-0000-0300-000040000000}"/>
            </a:ext>
          </a:extLst>
        </xdr:cNvPr>
        <xdr:cNvSpPr/>
      </xdr:nvSpPr>
      <xdr:spPr bwMode="auto">
        <a:xfrm>
          <a:off x="1676797" y="552488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1880</xdr:row>
      <xdr:rowOff>19843</xdr:rowOff>
    </xdr:from>
    <xdr:to>
      <xdr:col>3</xdr:col>
      <xdr:colOff>1629922</xdr:colOff>
      <xdr:row>1880</xdr:row>
      <xdr:rowOff>293443</xdr:rowOff>
    </xdr:to>
    <xdr:sp macro="[0]!COMBINAR" textlink="">
      <xdr:nvSpPr>
        <xdr:cNvPr id="65" name="Rectángulo 64">
          <a:extLst>
            <a:ext uri="{FF2B5EF4-FFF2-40B4-BE49-F238E27FC236}">
              <a16:creationId xmlns:a16="http://schemas.microsoft.com/office/drawing/2014/main" id="{00000000-0008-0000-0300-000041000000}"/>
            </a:ext>
          </a:extLst>
        </xdr:cNvPr>
        <xdr:cNvSpPr/>
      </xdr:nvSpPr>
      <xdr:spPr bwMode="auto">
        <a:xfrm>
          <a:off x="1676797" y="561613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1910</xdr:row>
      <xdr:rowOff>19843</xdr:rowOff>
    </xdr:from>
    <xdr:to>
      <xdr:col>3</xdr:col>
      <xdr:colOff>1629922</xdr:colOff>
      <xdr:row>1910</xdr:row>
      <xdr:rowOff>293443</xdr:rowOff>
    </xdr:to>
    <xdr:sp macro="[0]!COMBINAR" textlink="">
      <xdr:nvSpPr>
        <xdr:cNvPr id="66" name="Rectángulo 65">
          <a:extLst>
            <a:ext uri="{FF2B5EF4-FFF2-40B4-BE49-F238E27FC236}">
              <a16:creationId xmlns:a16="http://schemas.microsoft.com/office/drawing/2014/main" id="{00000000-0008-0000-0300-000042000000}"/>
            </a:ext>
          </a:extLst>
        </xdr:cNvPr>
        <xdr:cNvSpPr/>
      </xdr:nvSpPr>
      <xdr:spPr bwMode="auto">
        <a:xfrm>
          <a:off x="1676797" y="570738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1940</xdr:row>
      <xdr:rowOff>19843</xdr:rowOff>
    </xdr:from>
    <xdr:to>
      <xdr:col>3</xdr:col>
      <xdr:colOff>1629922</xdr:colOff>
      <xdr:row>1940</xdr:row>
      <xdr:rowOff>293443</xdr:rowOff>
    </xdr:to>
    <xdr:sp macro="[0]!COMBINAR" textlink="">
      <xdr:nvSpPr>
        <xdr:cNvPr id="67" name="Rectángulo 66">
          <a:extLst>
            <a:ext uri="{FF2B5EF4-FFF2-40B4-BE49-F238E27FC236}">
              <a16:creationId xmlns:a16="http://schemas.microsoft.com/office/drawing/2014/main" id="{00000000-0008-0000-0300-000043000000}"/>
            </a:ext>
          </a:extLst>
        </xdr:cNvPr>
        <xdr:cNvSpPr/>
      </xdr:nvSpPr>
      <xdr:spPr bwMode="auto">
        <a:xfrm>
          <a:off x="1676797" y="579863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1970</xdr:row>
      <xdr:rowOff>19843</xdr:rowOff>
    </xdr:from>
    <xdr:to>
      <xdr:col>3</xdr:col>
      <xdr:colOff>1629922</xdr:colOff>
      <xdr:row>1970</xdr:row>
      <xdr:rowOff>293443</xdr:rowOff>
    </xdr:to>
    <xdr:sp macro="[0]!COMBINAR" textlink="">
      <xdr:nvSpPr>
        <xdr:cNvPr id="68" name="Rectángulo 67">
          <a:extLst>
            <a:ext uri="{FF2B5EF4-FFF2-40B4-BE49-F238E27FC236}">
              <a16:creationId xmlns:a16="http://schemas.microsoft.com/office/drawing/2014/main" id="{00000000-0008-0000-0300-000044000000}"/>
            </a:ext>
          </a:extLst>
        </xdr:cNvPr>
        <xdr:cNvSpPr/>
      </xdr:nvSpPr>
      <xdr:spPr bwMode="auto">
        <a:xfrm>
          <a:off x="1676797" y="588988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2000</xdr:row>
      <xdr:rowOff>19843</xdr:rowOff>
    </xdr:from>
    <xdr:to>
      <xdr:col>3</xdr:col>
      <xdr:colOff>1629922</xdr:colOff>
      <xdr:row>2000</xdr:row>
      <xdr:rowOff>293443</xdr:rowOff>
    </xdr:to>
    <xdr:sp macro="[0]!COMBINAR" textlink="">
      <xdr:nvSpPr>
        <xdr:cNvPr id="69" name="Rectángulo 68">
          <a:extLst>
            <a:ext uri="{FF2B5EF4-FFF2-40B4-BE49-F238E27FC236}">
              <a16:creationId xmlns:a16="http://schemas.microsoft.com/office/drawing/2014/main" id="{00000000-0008-0000-0300-000045000000}"/>
            </a:ext>
          </a:extLst>
        </xdr:cNvPr>
        <xdr:cNvSpPr/>
      </xdr:nvSpPr>
      <xdr:spPr bwMode="auto">
        <a:xfrm>
          <a:off x="1676797" y="598113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2030</xdr:row>
      <xdr:rowOff>19843</xdr:rowOff>
    </xdr:from>
    <xdr:to>
      <xdr:col>3</xdr:col>
      <xdr:colOff>1629922</xdr:colOff>
      <xdr:row>2030</xdr:row>
      <xdr:rowOff>293443</xdr:rowOff>
    </xdr:to>
    <xdr:sp macro="[0]!COMBINAR" textlink="">
      <xdr:nvSpPr>
        <xdr:cNvPr id="70" name="Rectángulo 69">
          <a:extLst>
            <a:ext uri="{FF2B5EF4-FFF2-40B4-BE49-F238E27FC236}">
              <a16:creationId xmlns:a16="http://schemas.microsoft.com/office/drawing/2014/main" id="{00000000-0008-0000-0300-000046000000}"/>
            </a:ext>
          </a:extLst>
        </xdr:cNvPr>
        <xdr:cNvSpPr/>
      </xdr:nvSpPr>
      <xdr:spPr bwMode="auto">
        <a:xfrm>
          <a:off x="1676797" y="607238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2060</xdr:row>
      <xdr:rowOff>19843</xdr:rowOff>
    </xdr:from>
    <xdr:to>
      <xdr:col>3</xdr:col>
      <xdr:colOff>1629922</xdr:colOff>
      <xdr:row>2060</xdr:row>
      <xdr:rowOff>293443</xdr:rowOff>
    </xdr:to>
    <xdr:sp macro="[0]!COMBINAR" textlink="">
      <xdr:nvSpPr>
        <xdr:cNvPr id="71" name="Rectángulo 70">
          <a:extLst>
            <a:ext uri="{FF2B5EF4-FFF2-40B4-BE49-F238E27FC236}">
              <a16:creationId xmlns:a16="http://schemas.microsoft.com/office/drawing/2014/main" id="{00000000-0008-0000-0300-000047000000}"/>
            </a:ext>
          </a:extLst>
        </xdr:cNvPr>
        <xdr:cNvSpPr/>
      </xdr:nvSpPr>
      <xdr:spPr bwMode="auto">
        <a:xfrm>
          <a:off x="1676797" y="616363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2090</xdr:row>
      <xdr:rowOff>19843</xdr:rowOff>
    </xdr:from>
    <xdr:to>
      <xdr:col>3</xdr:col>
      <xdr:colOff>1629922</xdr:colOff>
      <xdr:row>2090</xdr:row>
      <xdr:rowOff>293443</xdr:rowOff>
    </xdr:to>
    <xdr:sp macro="[0]!COMBINAR" textlink="">
      <xdr:nvSpPr>
        <xdr:cNvPr id="72" name="Rectángulo 71">
          <a:extLst>
            <a:ext uri="{FF2B5EF4-FFF2-40B4-BE49-F238E27FC236}">
              <a16:creationId xmlns:a16="http://schemas.microsoft.com/office/drawing/2014/main" id="{00000000-0008-0000-0300-000048000000}"/>
            </a:ext>
          </a:extLst>
        </xdr:cNvPr>
        <xdr:cNvSpPr/>
      </xdr:nvSpPr>
      <xdr:spPr bwMode="auto">
        <a:xfrm>
          <a:off x="1676797" y="625488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2120</xdr:row>
      <xdr:rowOff>19843</xdr:rowOff>
    </xdr:from>
    <xdr:to>
      <xdr:col>3</xdr:col>
      <xdr:colOff>1629922</xdr:colOff>
      <xdr:row>2120</xdr:row>
      <xdr:rowOff>293443</xdr:rowOff>
    </xdr:to>
    <xdr:sp macro="[0]!COMBINAR" textlink="">
      <xdr:nvSpPr>
        <xdr:cNvPr id="73" name="Rectángulo 72">
          <a:extLst>
            <a:ext uri="{FF2B5EF4-FFF2-40B4-BE49-F238E27FC236}">
              <a16:creationId xmlns:a16="http://schemas.microsoft.com/office/drawing/2014/main" id="{00000000-0008-0000-0300-000049000000}"/>
            </a:ext>
          </a:extLst>
        </xdr:cNvPr>
        <xdr:cNvSpPr/>
      </xdr:nvSpPr>
      <xdr:spPr bwMode="auto">
        <a:xfrm>
          <a:off x="1676797" y="634613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2150</xdr:row>
      <xdr:rowOff>19843</xdr:rowOff>
    </xdr:from>
    <xdr:to>
      <xdr:col>3</xdr:col>
      <xdr:colOff>1629922</xdr:colOff>
      <xdr:row>2150</xdr:row>
      <xdr:rowOff>293443</xdr:rowOff>
    </xdr:to>
    <xdr:sp macro="[0]!COMBINAR" textlink="">
      <xdr:nvSpPr>
        <xdr:cNvPr id="74" name="Rectángulo 73">
          <a:extLst>
            <a:ext uri="{FF2B5EF4-FFF2-40B4-BE49-F238E27FC236}">
              <a16:creationId xmlns:a16="http://schemas.microsoft.com/office/drawing/2014/main" id="{00000000-0008-0000-0300-00004A000000}"/>
            </a:ext>
          </a:extLst>
        </xdr:cNvPr>
        <xdr:cNvSpPr/>
      </xdr:nvSpPr>
      <xdr:spPr bwMode="auto">
        <a:xfrm>
          <a:off x="1676797" y="643738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2180</xdr:row>
      <xdr:rowOff>19843</xdr:rowOff>
    </xdr:from>
    <xdr:to>
      <xdr:col>3</xdr:col>
      <xdr:colOff>1629922</xdr:colOff>
      <xdr:row>2180</xdr:row>
      <xdr:rowOff>293443</xdr:rowOff>
    </xdr:to>
    <xdr:sp macro="[0]!COMBINAR" textlink="">
      <xdr:nvSpPr>
        <xdr:cNvPr id="75" name="Rectángulo 74">
          <a:extLst>
            <a:ext uri="{FF2B5EF4-FFF2-40B4-BE49-F238E27FC236}">
              <a16:creationId xmlns:a16="http://schemas.microsoft.com/office/drawing/2014/main" id="{00000000-0008-0000-0300-00004B000000}"/>
            </a:ext>
          </a:extLst>
        </xdr:cNvPr>
        <xdr:cNvSpPr/>
      </xdr:nvSpPr>
      <xdr:spPr bwMode="auto">
        <a:xfrm>
          <a:off x="1676797" y="652863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2210</xdr:row>
      <xdr:rowOff>19843</xdr:rowOff>
    </xdr:from>
    <xdr:to>
      <xdr:col>3</xdr:col>
      <xdr:colOff>1629922</xdr:colOff>
      <xdr:row>2210</xdr:row>
      <xdr:rowOff>293443</xdr:rowOff>
    </xdr:to>
    <xdr:sp macro="[0]!COMBINAR" textlink="">
      <xdr:nvSpPr>
        <xdr:cNvPr id="76" name="Rectángulo 75">
          <a:extLst>
            <a:ext uri="{FF2B5EF4-FFF2-40B4-BE49-F238E27FC236}">
              <a16:creationId xmlns:a16="http://schemas.microsoft.com/office/drawing/2014/main" id="{00000000-0008-0000-0300-00004C000000}"/>
            </a:ext>
          </a:extLst>
        </xdr:cNvPr>
        <xdr:cNvSpPr/>
      </xdr:nvSpPr>
      <xdr:spPr bwMode="auto">
        <a:xfrm>
          <a:off x="1676797" y="661988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2240</xdr:row>
      <xdr:rowOff>19843</xdr:rowOff>
    </xdr:from>
    <xdr:to>
      <xdr:col>3</xdr:col>
      <xdr:colOff>1629922</xdr:colOff>
      <xdr:row>2240</xdr:row>
      <xdr:rowOff>293443</xdr:rowOff>
    </xdr:to>
    <xdr:sp macro="[0]!COMBINAR" textlink="">
      <xdr:nvSpPr>
        <xdr:cNvPr id="77" name="Rectángulo 76">
          <a:extLst>
            <a:ext uri="{FF2B5EF4-FFF2-40B4-BE49-F238E27FC236}">
              <a16:creationId xmlns:a16="http://schemas.microsoft.com/office/drawing/2014/main" id="{00000000-0008-0000-0300-00004D000000}"/>
            </a:ext>
          </a:extLst>
        </xdr:cNvPr>
        <xdr:cNvSpPr/>
      </xdr:nvSpPr>
      <xdr:spPr bwMode="auto">
        <a:xfrm>
          <a:off x="1676797" y="671113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2270</xdr:row>
      <xdr:rowOff>19843</xdr:rowOff>
    </xdr:from>
    <xdr:to>
      <xdr:col>3</xdr:col>
      <xdr:colOff>1629922</xdr:colOff>
      <xdr:row>2270</xdr:row>
      <xdr:rowOff>293443</xdr:rowOff>
    </xdr:to>
    <xdr:sp macro="[0]!COMBINAR" textlink="">
      <xdr:nvSpPr>
        <xdr:cNvPr id="78" name="Rectángulo 77">
          <a:extLst>
            <a:ext uri="{FF2B5EF4-FFF2-40B4-BE49-F238E27FC236}">
              <a16:creationId xmlns:a16="http://schemas.microsoft.com/office/drawing/2014/main" id="{00000000-0008-0000-0300-00004E000000}"/>
            </a:ext>
          </a:extLst>
        </xdr:cNvPr>
        <xdr:cNvSpPr/>
      </xdr:nvSpPr>
      <xdr:spPr bwMode="auto">
        <a:xfrm>
          <a:off x="1676797" y="680238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2300</xdr:row>
      <xdr:rowOff>19843</xdr:rowOff>
    </xdr:from>
    <xdr:to>
      <xdr:col>3</xdr:col>
      <xdr:colOff>1629922</xdr:colOff>
      <xdr:row>2300</xdr:row>
      <xdr:rowOff>293443</xdr:rowOff>
    </xdr:to>
    <xdr:sp macro="[0]!COMBINAR" textlink="">
      <xdr:nvSpPr>
        <xdr:cNvPr id="79" name="Rectángulo 78">
          <a:extLst>
            <a:ext uri="{FF2B5EF4-FFF2-40B4-BE49-F238E27FC236}">
              <a16:creationId xmlns:a16="http://schemas.microsoft.com/office/drawing/2014/main" id="{00000000-0008-0000-0300-00004F000000}"/>
            </a:ext>
          </a:extLst>
        </xdr:cNvPr>
        <xdr:cNvSpPr/>
      </xdr:nvSpPr>
      <xdr:spPr bwMode="auto">
        <a:xfrm>
          <a:off x="1676797" y="689363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2330</xdr:row>
      <xdr:rowOff>19843</xdr:rowOff>
    </xdr:from>
    <xdr:to>
      <xdr:col>3</xdr:col>
      <xdr:colOff>1629922</xdr:colOff>
      <xdr:row>2330</xdr:row>
      <xdr:rowOff>293443</xdr:rowOff>
    </xdr:to>
    <xdr:sp macro="[0]!COMBINAR" textlink="">
      <xdr:nvSpPr>
        <xdr:cNvPr id="80" name="Rectángulo 79">
          <a:extLst>
            <a:ext uri="{FF2B5EF4-FFF2-40B4-BE49-F238E27FC236}">
              <a16:creationId xmlns:a16="http://schemas.microsoft.com/office/drawing/2014/main" id="{00000000-0008-0000-0300-000050000000}"/>
            </a:ext>
          </a:extLst>
        </xdr:cNvPr>
        <xdr:cNvSpPr/>
      </xdr:nvSpPr>
      <xdr:spPr bwMode="auto">
        <a:xfrm>
          <a:off x="1676797" y="698488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2360</xdr:row>
      <xdr:rowOff>19843</xdr:rowOff>
    </xdr:from>
    <xdr:to>
      <xdr:col>3</xdr:col>
      <xdr:colOff>1629922</xdr:colOff>
      <xdr:row>2360</xdr:row>
      <xdr:rowOff>293443</xdr:rowOff>
    </xdr:to>
    <xdr:sp macro="[0]!COMBINAR" textlink="">
      <xdr:nvSpPr>
        <xdr:cNvPr id="81" name="Rectángulo 80">
          <a:extLst>
            <a:ext uri="{FF2B5EF4-FFF2-40B4-BE49-F238E27FC236}">
              <a16:creationId xmlns:a16="http://schemas.microsoft.com/office/drawing/2014/main" id="{00000000-0008-0000-0300-000051000000}"/>
            </a:ext>
          </a:extLst>
        </xdr:cNvPr>
        <xdr:cNvSpPr/>
      </xdr:nvSpPr>
      <xdr:spPr bwMode="auto">
        <a:xfrm>
          <a:off x="1676797" y="707613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2390</xdr:row>
      <xdr:rowOff>19843</xdr:rowOff>
    </xdr:from>
    <xdr:to>
      <xdr:col>3</xdr:col>
      <xdr:colOff>1629922</xdr:colOff>
      <xdr:row>2390</xdr:row>
      <xdr:rowOff>293443</xdr:rowOff>
    </xdr:to>
    <xdr:sp macro="[0]!COMBINAR" textlink="">
      <xdr:nvSpPr>
        <xdr:cNvPr id="82" name="Rectángulo 81">
          <a:extLst>
            <a:ext uri="{FF2B5EF4-FFF2-40B4-BE49-F238E27FC236}">
              <a16:creationId xmlns:a16="http://schemas.microsoft.com/office/drawing/2014/main" id="{00000000-0008-0000-0300-000052000000}"/>
            </a:ext>
          </a:extLst>
        </xdr:cNvPr>
        <xdr:cNvSpPr/>
      </xdr:nvSpPr>
      <xdr:spPr bwMode="auto">
        <a:xfrm>
          <a:off x="1676797" y="716737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2420</xdr:row>
      <xdr:rowOff>19843</xdr:rowOff>
    </xdr:from>
    <xdr:to>
      <xdr:col>3</xdr:col>
      <xdr:colOff>1629922</xdr:colOff>
      <xdr:row>2420</xdr:row>
      <xdr:rowOff>293443</xdr:rowOff>
    </xdr:to>
    <xdr:sp macro="[0]!COMBINAR" textlink="">
      <xdr:nvSpPr>
        <xdr:cNvPr id="83" name="Rectángulo 82">
          <a:extLst>
            <a:ext uri="{FF2B5EF4-FFF2-40B4-BE49-F238E27FC236}">
              <a16:creationId xmlns:a16="http://schemas.microsoft.com/office/drawing/2014/main" id="{00000000-0008-0000-0300-000053000000}"/>
            </a:ext>
          </a:extLst>
        </xdr:cNvPr>
        <xdr:cNvSpPr/>
      </xdr:nvSpPr>
      <xdr:spPr bwMode="auto">
        <a:xfrm>
          <a:off x="1676797" y="725862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2450</xdr:row>
      <xdr:rowOff>19843</xdr:rowOff>
    </xdr:from>
    <xdr:to>
      <xdr:col>3</xdr:col>
      <xdr:colOff>1629922</xdr:colOff>
      <xdr:row>2450</xdr:row>
      <xdr:rowOff>293443</xdr:rowOff>
    </xdr:to>
    <xdr:sp macro="[0]!COMBINAR" textlink="">
      <xdr:nvSpPr>
        <xdr:cNvPr id="84" name="Rectángulo 83">
          <a:extLst>
            <a:ext uri="{FF2B5EF4-FFF2-40B4-BE49-F238E27FC236}">
              <a16:creationId xmlns:a16="http://schemas.microsoft.com/office/drawing/2014/main" id="{00000000-0008-0000-0300-000054000000}"/>
            </a:ext>
          </a:extLst>
        </xdr:cNvPr>
        <xdr:cNvSpPr/>
      </xdr:nvSpPr>
      <xdr:spPr bwMode="auto">
        <a:xfrm>
          <a:off x="1676797" y="734987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2480</xdr:row>
      <xdr:rowOff>19843</xdr:rowOff>
    </xdr:from>
    <xdr:to>
      <xdr:col>3</xdr:col>
      <xdr:colOff>1629922</xdr:colOff>
      <xdr:row>2480</xdr:row>
      <xdr:rowOff>293443</xdr:rowOff>
    </xdr:to>
    <xdr:sp macro="[0]!COMBINAR" textlink="">
      <xdr:nvSpPr>
        <xdr:cNvPr id="85" name="Rectángulo 84">
          <a:extLst>
            <a:ext uri="{FF2B5EF4-FFF2-40B4-BE49-F238E27FC236}">
              <a16:creationId xmlns:a16="http://schemas.microsoft.com/office/drawing/2014/main" id="{00000000-0008-0000-0300-000055000000}"/>
            </a:ext>
          </a:extLst>
        </xdr:cNvPr>
        <xdr:cNvSpPr/>
      </xdr:nvSpPr>
      <xdr:spPr bwMode="auto">
        <a:xfrm>
          <a:off x="1676797" y="744112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2510</xdr:row>
      <xdr:rowOff>19843</xdr:rowOff>
    </xdr:from>
    <xdr:to>
      <xdr:col>3</xdr:col>
      <xdr:colOff>1629922</xdr:colOff>
      <xdr:row>2510</xdr:row>
      <xdr:rowOff>293443</xdr:rowOff>
    </xdr:to>
    <xdr:sp macro="[0]!COMBINAR" textlink="">
      <xdr:nvSpPr>
        <xdr:cNvPr id="86" name="Rectángulo 85">
          <a:extLst>
            <a:ext uri="{FF2B5EF4-FFF2-40B4-BE49-F238E27FC236}">
              <a16:creationId xmlns:a16="http://schemas.microsoft.com/office/drawing/2014/main" id="{00000000-0008-0000-0300-000056000000}"/>
            </a:ext>
          </a:extLst>
        </xdr:cNvPr>
        <xdr:cNvSpPr/>
      </xdr:nvSpPr>
      <xdr:spPr bwMode="auto">
        <a:xfrm>
          <a:off x="1676797" y="753237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2540</xdr:row>
      <xdr:rowOff>19843</xdr:rowOff>
    </xdr:from>
    <xdr:to>
      <xdr:col>3</xdr:col>
      <xdr:colOff>1629922</xdr:colOff>
      <xdr:row>2540</xdr:row>
      <xdr:rowOff>293443</xdr:rowOff>
    </xdr:to>
    <xdr:sp macro="[0]!COMBINAR" textlink="">
      <xdr:nvSpPr>
        <xdr:cNvPr id="87" name="Rectángulo 86">
          <a:extLst>
            <a:ext uri="{FF2B5EF4-FFF2-40B4-BE49-F238E27FC236}">
              <a16:creationId xmlns:a16="http://schemas.microsoft.com/office/drawing/2014/main" id="{00000000-0008-0000-0300-000057000000}"/>
            </a:ext>
          </a:extLst>
        </xdr:cNvPr>
        <xdr:cNvSpPr/>
      </xdr:nvSpPr>
      <xdr:spPr bwMode="auto">
        <a:xfrm>
          <a:off x="1676797" y="762362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2570</xdr:row>
      <xdr:rowOff>19843</xdr:rowOff>
    </xdr:from>
    <xdr:to>
      <xdr:col>3</xdr:col>
      <xdr:colOff>1629922</xdr:colOff>
      <xdr:row>2570</xdr:row>
      <xdr:rowOff>293443</xdr:rowOff>
    </xdr:to>
    <xdr:sp macro="[0]!COMBINAR" textlink="">
      <xdr:nvSpPr>
        <xdr:cNvPr id="88" name="Rectángulo 87">
          <a:extLst>
            <a:ext uri="{FF2B5EF4-FFF2-40B4-BE49-F238E27FC236}">
              <a16:creationId xmlns:a16="http://schemas.microsoft.com/office/drawing/2014/main" id="{00000000-0008-0000-0300-000058000000}"/>
            </a:ext>
          </a:extLst>
        </xdr:cNvPr>
        <xdr:cNvSpPr/>
      </xdr:nvSpPr>
      <xdr:spPr bwMode="auto">
        <a:xfrm>
          <a:off x="1676797" y="771487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2600</xdr:row>
      <xdr:rowOff>19843</xdr:rowOff>
    </xdr:from>
    <xdr:to>
      <xdr:col>3</xdr:col>
      <xdr:colOff>1629922</xdr:colOff>
      <xdr:row>2600</xdr:row>
      <xdr:rowOff>293443</xdr:rowOff>
    </xdr:to>
    <xdr:sp macro="[0]!COMBINAR" textlink="">
      <xdr:nvSpPr>
        <xdr:cNvPr id="89" name="Rectángulo 88">
          <a:extLst>
            <a:ext uri="{FF2B5EF4-FFF2-40B4-BE49-F238E27FC236}">
              <a16:creationId xmlns:a16="http://schemas.microsoft.com/office/drawing/2014/main" id="{00000000-0008-0000-0300-000059000000}"/>
            </a:ext>
          </a:extLst>
        </xdr:cNvPr>
        <xdr:cNvSpPr/>
      </xdr:nvSpPr>
      <xdr:spPr bwMode="auto">
        <a:xfrm>
          <a:off x="1676797" y="780612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2630</xdr:row>
      <xdr:rowOff>19843</xdr:rowOff>
    </xdr:from>
    <xdr:to>
      <xdr:col>3</xdr:col>
      <xdr:colOff>1629922</xdr:colOff>
      <xdr:row>2630</xdr:row>
      <xdr:rowOff>293443</xdr:rowOff>
    </xdr:to>
    <xdr:sp macro="[0]!COMBINAR" textlink="">
      <xdr:nvSpPr>
        <xdr:cNvPr id="90" name="Rectángulo 89">
          <a:extLst>
            <a:ext uri="{FF2B5EF4-FFF2-40B4-BE49-F238E27FC236}">
              <a16:creationId xmlns:a16="http://schemas.microsoft.com/office/drawing/2014/main" id="{00000000-0008-0000-0300-00005A000000}"/>
            </a:ext>
          </a:extLst>
        </xdr:cNvPr>
        <xdr:cNvSpPr/>
      </xdr:nvSpPr>
      <xdr:spPr bwMode="auto">
        <a:xfrm>
          <a:off x="1676797" y="789737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2660</xdr:row>
      <xdr:rowOff>19843</xdr:rowOff>
    </xdr:from>
    <xdr:to>
      <xdr:col>3</xdr:col>
      <xdr:colOff>1629922</xdr:colOff>
      <xdr:row>2660</xdr:row>
      <xdr:rowOff>293443</xdr:rowOff>
    </xdr:to>
    <xdr:sp macro="[0]!COMBINAR" textlink="">
      <xdr:nvSpPr>
        <xdr:cNvPr id="91" name="Rectángulo 90">
          <a:extLst>
            <a:ext uri="{FF2B5EF4-FFF2-40B4-BE49-F238E27FC236}">
              <a16:creationId xmlns:a16="http://schemas.microsoft.com/office/drawing/2014/main" id="{00000000-0008-0000-0300-00005B000000}"/>
            </a:ext>
          </a:extLst>
        </xdr:cNvPr>
        <xdr:cNvSpPr/>
      </xdr:nvSpPr>
      <xdr:spPr bwMode="auto">
        <a:xfrm>
          <a:off x="1676797" y="798862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2690</xdr:row>
      <xdr:rowOff>19843</xdr:rowOff>
    </xdr:from>
    <xdr:to>
      <xdr:col>3</xdr:col>
      <xdr:colOff>1629922</xdr:colOff>
      <xdr:row>2690</xdr:row>
      <xdr:rowOff>293443</xdr:rowOff>
    </xdr:to>
    <xdr:sp macro="[0]!COMBINAR" textlink="">
      <xdr:nvSpPr>
        <xdr:cNvPr id="92" name="Rectángulo 91">
          <a:extLst>
            <a:ext uri="{FF2B5EF4-FFF2-40B4-BE49-F238E27FC236}">
              <a16:creationId xmlns:a16="http://schemas.microsoft.com/office/drawing/2014/main" id="{00000000-0008-0000-0300-00005C000000}"/>
            </a:ext>
          </a:extLst>
        </xdr:cNvPr>
        <xdr:cNvSpPr/>
      </xdr:nvSpPr>
      <xdr:spPr bwMode="auto">
        <a:xfrm>
          <a:off x="1676797" y="807987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2720</xdr:row>
      <xdr:rowOff>19843</xdr:rowOff>
    </xdr:from>
    <xdr:to>
      <xdr:col>3</xdr:col>
      <xdr:colOff>1629922</xdr:colOff>
      <xdr:row>2720</xdr:row>
      <xdr:rowOff>293443</xdr:rowOff>
    </xdr:to>
    <xdr:sp macro="[0]!COMBINAR" textlink="">
      <xdr:nvSpPr>
        <xdr:cNvPr id="93" name="Rectángulo 92">
          <a:extLst>
            <a:ext uri="{FF2B5EF4-FFF2-40B4-BE49-F238E27FC236}">
              <a16:creationId xmlns:a16="http://schemas.microsoft.com/office/drawing/2014/main" id="{00000000-0008-0000-0300-00005D000000}"/>
            </a:ext>
          </a:extLst>
        </xdr:cNvPr>
        <xdr:cNvSpPr/>
      </xdr:nvSpPr>
      <xdr:spPr bwMode="auto">
        <a:xfrm>
          <a:off x="1676797" y="817112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2750</xdr:row>
      <xdr:rowOff>19843</xdr:rowOff>
    </xdr:from>
    <xdr:to>
      <xdr:col>3</xdr:col>
      <xdr:colOff>1629922</xdr:colOff>
      <xdr:row>2750</xdr:row>
      <xdr:rowOff>293443</xdr:rowOff>
    </xdr:to>
    <xdr:sp macro="[0]!COMBINAR" textlink="">
      <xdr:nvSpPr>
        <xdr:cNvPr id="94" name="Rectángulo 93">
          <a:extLst>
            <a:ext uri="{FF2B5EF4-FFF2-40B4-BE49-F238E27FC236}">
              <a16:creationId xmlns:a16="http://schemas.microsoft.com/office/drawing/2014/main" id="{00000000-0008-0000-0300-00005E000000}"/>
            </a:ext>
          </a:extLst>
        </xdr:cNvPr>
        <xdr:cNvSpPr/>
      </xdr:nvSpPr>
      <xdr:spPr bwMode="auto">
        <a:xfrm>
          <a:off x="1676797" y="826237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2780</xdr:row>
      <xdr:rowOff>19843</xdr:rowOff>
    </xdr:from>
    <xdr:to>
      <xdr:col>3</xdr:col>
      <xdr:colOff>1629922</xdr:colOff>
      <xdr:row>2780</xdr:row>
      <xdr:rowOff>293443</xdr:rowOff>
    </xdr:to>
    <xdr:sp macro="[0]!COMBINAR" textlink="">
      <xdr:nvSpPr>
        <xdr:cNvPr id="95" name="Rectángulo 94">
          <a:extLst>
            <a:ext uri="{FF2B5EF4-FFF2-40B4-BE49-F238E27FC236}">
              <a16:creationId xmlns:a16="http://schemas.microsoft.com/office/drawing/2014/main" id="{00000000-0008-0000-0300-00005F000000}"/>
            </a:ext>
          </a:extLst>
        </xdr:cNvPr>
        <xdr:cNvSpPr/>
      </xdr:nvSpPr>
      <xdr:spPr bwMode="auto">
        <a:xfrm>
          <a:off x="1676797" y="835362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2810</xdr:row>
      <xdr:rowOff>19843</xdr:rowOff>
    </xdr:from>
    <xdr:to>
      <xdr:col>3</xdr:col>
      <xdr:colOff>1629922</xdr:colOff>
      <xdr:row>2810</xdr:row>
      <xdr:rowOff>293443</xdr:rowOff>
    </xdr:to>
    <xdr:sp macro="[0]!COMBINAR" textlink="">
      <xdr:nvSpPr>
        <xdr:cNvPr id="96" name="Rectángulo 95">
          <a:extLst>
            <a:ext uri="{FF2B5EF4-FFF2-40B4-BE49-F238E27FC236}">
              <a16:creationId xmlns:a16="http://schemas.microsoft.com/office/drawing/2014/main" id="{00000000-0008-0000-0300-000060000000}"/>
            </a:ext>
          </a:extLst>
        </xdr:cNvPr>
        <xdr:cNvSpPr/>
      </xdr:nvSpPr>
      <xdr:spPr bwMode="auto">
        <a:xfrm>
          <a:off x="1676797" y="844487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2840</xdr:row>
      <xdr:rowOff>19843</xdr:rowOff>
    </xdr:from>
    <xdr:to>
      <xdr:col>3</xdr:col>
      <xdr:colOff>1629922</xdr:colOff>
      <xdr:row>2840</xdr:row>
      <xdr:rowOff>293443</xdr:rowOff>
    </xdr:to>
    <xdr:sp macro="[0]!COMBINAR" textlink="">
      <xdr:nvSpPr>
        <xdr:cNvPr id="97" name="Rectángulo 96">
          <a:extLst>
            <a:ext uri="{FF2B5EF4-FFF2-40B4-BE49-F238E27FC236}">
              <a16:creationId xmlns:a16="http://schemas.microsoft.com/office/drawing/2014/main" id="{00000000-0008-0000-0300-000061000000}"/>
            </a:ext>
          </a:extLst>
        </xdr:cNvPr>
        <xdr:cNvSpPr/>
      </xdr:nvSpPr>
      <xdr:spPr bwMode="auto">
        <a:xfrm>
          <a:off x="1676797" y="853612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2870</xdr:row>
      <xdr:rowOff>19843</xdr:rowOff>
    </xdr:from>
    <xdr:to>
      <xdr:col>3</xdr:col>
      <xdr:colOff>1629922</xdr:colOff>
      <xdr:row>2870</xdr:row>
      <xdr:rowOff>293443</xdr:rowOff>
    </xdr:to>
    <xdr:sp macro="[0]!COMBINAR" textlink="">
      <xdr:nvSpPr>
        <xdr:cNvPr id="98" name="Rectángulo 97">
          <a:extLst>
            <a:ext uri="{FF2B5EF4-FFF2-40B4-BE49-F238E27FC236}">
              <a16:creationId xmlns:a16="http://schemas.microsoft.com/office/drawing/2014/main" id="{00000000-0008-0000-0300-000062000000}"/>
            </a:ext>
          </a:extLst>
        </xdr:cNvPr>
        <xdr:cNvSpPr/>
      </xdr:nvSpPr>
      <xdr:spPr bwMode="auto">
        <a:xfrm>
          <a:off x="1676797" y="862737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2900</xdr:row>
      <xdr:rowOff>19843</xdr:rowOff>
    </xdr:from>
    <xdr:to>
      <xdr:col>3</xdr:col>
      <xdr:colOff>1629922</xdr:colOff>
      <xdr:row>2900</xdr:row>
      <xdr:rowOff>293443</xdr:rowOff>
    </xdr:to>
    <xdr:sp macro="[0]!COMBINAR" textlink="">
      <xdr:nvSpPr>
        <xdr:cNvPr id="99" name="Rectángulo 98">
          <a:extLst>
            <a:ext uri="{FF2B5EF4-FFF2-40B4-BE49-F238E27FC236}">
              <a16:creationId xmlns:a16="http://schemas.microsoft.com/office/drawing/2014/main" id="{00000000-0008-0000-0300-000063000000}"/>
            </a:ext>
          </a:extLst>
        </xdr:cNvPr>
        <xdr:cNvSpPr/>
      </xdr:nvSpPr>
      <xdr:spPr bwMode="auto">
        <a:xfrm>
          <a:off x="1676797" y="871862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2930</xdr:row>
      <xdr:rowOff>19843</xdr:rowOff>
    </xdr:from>
    <xdr:to>
      <xdr:col>3</xdr:col>
      <xdr:colOff>1629922</xdr:colOff>
      <xdr:row>2930</xdr:row>
      <xdr:rowOff>293443</xdr:rowOff>
    </xdr:to>
    <xdr:sp macro="[0]!COMBINAR" textlink="">
      <xdr:nvSpPr>
        <xdr:cNvPr id="100" name="Rectángulo 99">
          <a:extLst>
            <a:ext uri="{FF2B5EF4-FFF2-40B4-BE49-F238E27FC236}">
              <a16:creationId xmlns:a16="http://schemas.microsoft.com/office/drawing/2014/main" id="{00000000-0008-0000-0300-000064000000}"/>
            </a:ext>
          </a:extLst>
        </xdr:cNvPr>
        <xdr:cNvSpPr/>
      </xdr:nvSpPr>
      <xdr:spPr bwMode="auto">
        <a:xfrm>
          <a:off x="1676797" y="880987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2960</xdr:row>
      <xdr:rowOff>19843</xdr:rowOff>
    </xdr:from>
    <xdr:to>
      <xdr:col>3</xdr:col>
      <xdr:colOff>1629922</xdr:colOff>
      <xdr:row>2960</xdr:row>
      <xdr:rowOff>293443</xdr:rowOff>
    </xdr:to>
    <xdr:sp macro="[0]!COMBINAR" textlink="">
      <xdr:nvSpPr>
        <xdr:cNvPr id="101" name="Rectángulo 100">
          <a:extLst>
            <a:ext uri="{FF2B5EF4-FFF2-40B4-BE49-F238E27FC236}">
              <a16:creationId xmlns:a16="http://schemas.microsoft.com/office/drawing/2014/main" id="{00000000-0008-0000-0300-000065000000}"/>
            </a:ext>
          </a:extLst>
        </xdr:cNvPr>
        <xdr:cNvSpPr/>
      </xdr:nvSpPr>
      <xdr:spPr bwMode="auto">
        <a:xfrm>
          <a:off x="1676797" y="890112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2990</xdr:row>
      <xdr:rowOff>19843</xdr:rowOff>
    </xdr:from>
    <xdr:to>
      <xdr:col>3</xdr:col>
      <xdr:colOff>1629922</xdr:colOff>
      <xdr:row>2990</xdr:row>
      <xdr:rowOff>293443</xdr:rowOff>
    </xdr:to>
    <xdr:sp macro="[0]!COMBINAR" textlink="">
      <xdr:nvSpPr>
        <xdr:cNvPr id="102" name="Rectángulo 101">
          <a:extLst>
            <a:ext uri="{FF2B5EF4-FFF2-40B4-BE49-F238E27FC236}">
              <a16:creationId xmlns:a16="http://schemas.microsoft.com/office/drawing/2014/main" id="{00000000-0008-0000-0300-000066000000}"/>
            </a:ext>
          </a:extLst>
        </xdr:cNvPr>
        <xdr:cNvSpPr/>
      </xdr:nvSpPr>
      <xdr:spPr bwMode="auto">
        <a:xfrm>
          <a:off x="1676797" y="899236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3020</xdr:row>
      <xdr:rowOff>19843</xdr:rowOff>
    </xdr:from>
    <xdr:to>
      <xdr:col>3</xdr:col>
      <xdr:colOff>1629922</xdr:colOff>
      <xdr:row>3020</xdr:row>
      <xdr:rowOff>293443</xdr:rowOff>
    </xdr:to>
    <xdr:sp macro="[0]!COMBINAR" textlink="">
      <xdr:nvSpPr>
        <xdr:cNvPr id="103" name="Rectángulo 102">
          <a:extLst>
            <a:ext uri="{FF2B5EF4-FFF2-40B4-BE49-F238E27FC236}">
              <a16:creationId xmlns:a16="http://schemas.microsoft.com/office/drawing/2014/main" id="{00000000-0008-0000-0300-000067000000}"/>
            </a:ext>
          </a:extLst>
        </xdr:cNvPr>
        <xdr:cNvSpPr/>
      </xdr:nvSpPr>
      <xdr:spPr bwMode="auto">
        <a:xfrm>
          <a:off x="1676797" y="908361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3050</xdr:row>
      <xdr:rowOff>19843</xdr:rowOff>
    </xdr:from>
    <xdr:to>
      <xdr:col>3</xdr:col>
      <xdr:colOff>1629922</xdr:colOff>
      <xdr:row>3050</xdr:row>
      <xdr:rowOff>293443</xdr:rowOff>
    </xdr:to>
    <xdr:sp macro="[0]!COMBINAR" textlink="">
      <xdr:nvSpPr>
        <xdr:cNvPr id="104" name="Rectángulo 103">
          <a:extLst>
            <a:ext uri="{FF2B5EF4-FFF2-40B4-BE49-F238E27FC236}">
              <a16:creationId xmlns:a16="http://schemas.microsoft.com/office/drawing/2014/main" id="{00000000-0008-0000-0300-000068000000}"/>
            </a:ext>
          </a:extLst>
        </xdr:cNvPr>
        <xdr:cNvSpPr/>
      </xdr:nvSpPr>
      <xdr:spPr bwMode="auto">
        <a:xfrm>
          <a:off x="1676797" y="917486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3080</xdr:row>
      <xdr:rowOff>19843</xdr:rowOff>
    </xdr:from>
    <xdr:to>
      <xdr:col>3</xdr:col>
      <xdr:colOff>1629922</xdr:colOff>
      <xdr:row>3080</xdr:row>
      <xdr:rowOff>293443</xdr:rowOff>
    </xdr:to>
    <xdr:sp macro="[0]!COMBINAR" textlink="">
      <xdr:nvSpPr>
        <xdr:cNvPr id="105" name="Rectángulo 104">
          <a:extLst>
            <a:ext uri="{FF2B5EF4-FFF2-40B4-BE49-F238E27FC236}">
              <a16:creationId xmlns:a16="http://schemas.microsoft.com/office/drawing/2014/main" id="{00000000-0008-0000-0300-000069000000}"/>
            </a:ext>
          </a:extLst>
        </xdr:cNvPr>
        <xdr:cNvSpPr/>
      </xdr:nvSpPr>
      <xdr:spPr bwMode="auto">
        <a:xfrm>
          <a:off x="1676797" y="926611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3110</xdr:row>
      <xdr:rowOff>19843</xdr:rowOff>
    </xdr:from>
    <xdr:to>
      <xdr:col>3</xdr:col>
      <xdr:colOff>1629922</xdr:colOff>
      <xdr:row>3110</xdr:row>
      <xdr:rowOff>293443</xdr:rowOff>
    </xdr:to>
    <xdr:sp macro="[0]!COMBINAR" textlink="">
      <xdr:nvSpPr>
        <xdr:cNvPr id="106" name="Rectángulo 105">
          <a:extLst>
            <a:ext uri="{FF2B5EF4-FFF2-40B4-BE49-F238E27FC236}">
              <a16:creationId xmlns:a16="http://schemas.microsoft.com/office/drawing/2014/main" id="{00000000-0008-0000-0300-00006A000000}"/>
            </a:ext>
          </a:extLst>
        </xdr:cNvPr>
        <xdr:cNvSpPr/>
      </xdr:nvSpPr>
      <xdr:spPr bwMode="auto">
        <a:xfrm>
          <a:off x="1676797" y="935736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3140</xdr:row>
      <xdr:rowOff>19843</xdr:rowOff>
    </xdr:from>
    <xdr:to>
      <xdr:col>3</xdr:col>
      <xdr:colOff>1629922</xdr:colOff>
      <xdr:row>3140</xdr:row>
      <xdr:rowOff>293443</xdr:rowOff>
    </xdr:to>
    <xdr:sp macro="[0]!COMBINAR" textlink="">
      <xdr:nvSpPr>
        <xdr:cNvPr id="107" name="Rectángulo 106">
          <a:extLst>
            <a:ext uri="{FF2B5EF4-FFF2-40B4-BE49-F238E27FC236}">
              <a16:creationId xmlns:a16="http://schemas.microsoft.com/office/drawing/2014/main" id="{00000000-0008-0000-0300-00006B000000}"/>
            </a:ext>
          </a:extLst>
        </xdr:cNvPr>
        <xdr:cNvSpPr/>
      </xdr:nvSpPr>
      <xdr:spPr bwMode="auto">
        <a:xfrm>
          <a:off x="1676797" y="944861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3170</xdr:row>
      <xdr:rowOff>19843</xdr:rowOff>
    </xdr:from>
    <xdr:to>
      <xdr:col>3</xdr:col>
      <xdr:colOff>1629922</xdr:colOff>
      <xdr:row>3170</xdr:row>
      <xdr:rowOff>293443</xdr:rowOff>
    </xdr:to>
    <xdr:sp macro="[0]!COMBINAR" textlink="">
      <xdr:nvSpPr>
        <xdr:cNvPr id="108" name="Rectángulo 107">
          <a:extLst>
            <a:ext uri="{FF2B5EF4-FFF2-40B4-BE49-F238E27FC236}">
              <a16:creationId xmlns:a16="http://schemas.microsoft.com/office/drawing/2014/main" id="{00000000-0008-0000-0300-00006C000000}"/>
            </a:ext>
          </a:extLst>
        </xdr:cNvPr>
        <xdr:cNvSpPr/>
      </xdr:nvSpPr>
      <xdr:spPr bwMode="auto">
        <a:xfrm>
          <a:off x="1676797" y="953986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3200</xdr:row>
      <xdr:rowOff>19843</xdr:rowOff>
    </xdr:from>
    <xdr:to>
      <xdr:col>3</xdr:col>
      <xdr:colOff>1629922</xdr:colOff>
      <xdr:row>3200</xdr:row>
      <xdr:rowOff>293443</xdr:rowOff>
    </xdr:to>
    <xdr:sp macro="[0]!COMBINAR" textlink="">
      <xdr:nvSpPr>
        <xdr:cNvPr id="109" name="Rectángulo 108">
          <a:extLst>
            <a:ext uri="{FF2B5EF4-FFF2-40B4-BE49-F238E27FC236}">
              <a16:creationId xmlns:a16="http://schemas.microsoft.com/office/drawing/2014/main" id="{00000000-0008-0000-0300-00006D000000}"/>
            </a:ext>
          </a:extLst>
        </xdr:cNvPr>
        <xdr:cNvSpPr/>
      </xdr:nvSpPr>
      <xdr:spPr bwMode="auto">
        <a:xfrm>
          <a:off x="1676797" y="963111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3230</xdr:row>
      <xdr:rowOff>19843</xdr:rowOff>
    </xdr:from>
    <xdr:to>
      <xdr:col>3</xdr:col>
      <xdr:colOff>1629922</xdr:colOff>
      <xdr:row>3230</xdr:row>
      <xdr:rowOff>293443</xdr:rowOff>
    </xdr:to>
    <xdr:sp macro="[0]!COMBINAR" textlink="">
      <xdr:nvSpPr>
        <xdr:cNvPr id="110" name="Rectángulo 109">
          <a:extLst>
            <a:ext uri="{FF2B5EF4-FFF2-40B4-BE49-F238E27FC236}">
              <a16:creationId xmlns:a16="http://schemas.microsoft.com/office/drawing/2014/main" id="{00000000-0008-0000-0300-00006E000000}"/>
            </a:ext>
          </a:extLst>
        </xdr:cNvPr>
        <xdr:cNvSpPr/>
      </xdr:nvSpPr>
      <xdr:spPr bwMode="auto">
        <a:xfrm>
          <a:off x="1676797" y="972236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3260</xdr:row>
      <xdr:rowOff>19843</xdr:rowOff>
    </xdr:from>
    <xdr:to>
      <xdr:col>3</xdr:col>
      <xdr:colOff>1629922</xdr:colOff>
      <xdr:row>3260</xdr:row>
      <xdr:rowOff>293443</xdr:rowOff>
    </xdr:to>
    <xdr:sp macro="[0]!COMBINAR" textlink="">
      <xdr:nvSpPr>
        <xdr:cNvPr id="111" name="Rectángulo 110">
          <a:extLst>
            <a:ext uri="{FF2B5EF4-FFF2-40B4-BE49-F238E27FC236}">
              <a16:creationId xmlns:a16="http://schemas.microsoft.com/office/drawing/2014/main" id="{00000000-0008-0000-0300-00006F000000}"/>
            </a:ext>
          </a:extLst>
        </xdr:cNvPr>
        <xdr:cNvSpPr/>
      </xdr:nvSpPr>
      <xdr:spPr bwMode="auto">
        <a:xfrm>
          <a:off x="1676797" y="981361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3290</xdr:row>
      <xdr:rowOff>19843</xdr:rowOff>
    </xdr:from>
    <xdr:to>
      <xdr:col>3</xdr:col>
      <xdr:colOff>1629922</xdr:colOff>
      <xdr:row>3290</xdr:row>
      <xdr:rowOff>293443</xdr:rowOff>
    </xdr:to>
    <xdr:sp macro="[0]!COMBINAR" textlink="">
      <xdr:nvSpPr>
        <xdr:cNvPr id="112" name="Rectángulo 111">
          <a:extLst>
            <a:ext uri="{FF2B5EF4-FFF2-40B4-BE49-F238E27FC236}">
              <a16:creationId xmlns:a16="http://schemas.microsoft.com/office/drawing/2014/main" id="{00000000-0008-0000-0300-000070000000}"/>
            </a:ext>
          </a:extLst>
        </xdr:cNvPr>
        <xdr:cNvSpPr/>
      </xdr:nvSpPr>
      <xdr:spPr bwMode="auto">
        <a:xfrm>
          <a:off x="1676797" y="990486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3320</xdr:row>
      <xdr:rowOff>19843</xdr:rowOff>
    </xdr:from>
    <xdr:to>
      <xdr:col>3</xdr:col>
      <xdr:colOff>1629922</xdr:colOff>
      <xdr:row>3320</xdr:row>
      <xdr:rowOff>293443</xdr:rowOff>
    </xdr:to>
    <xdr:sp macro="[0]!COMBINAR" textlink="">
      <xdr:nvSpPr>
        <xdr:cNvPr id="113" name="Rectángulo 112">
          <a:extLst>
            <a:ext uri="{FF2B5EF4-FFF2-40B4-BE49-F238E27FC236}">
              <a16:creationId xmlns:a16="http://schemas.microsoft.com/office/drawing/2014/main" id="{00000000-0008-0000-0300-000071000000}"/>
            </a:ext>
          </a:extLst>
        </xdr:cNvPr>
        <xdr:cNvSpPr/>
      </xdr:nvSpPr>
      <xdr:spPr bwMode="auto">
        <a:xfrm>
          <a:off x="1676797" y="999611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3350</xdr:row>
      <xdr:rowOff>19843</xdr:rowOff>
    </xdr:from>
    <xdr:to>
      <xdr:col>3</xdr:col>
      <xdr:colOff>1629922</xdr:colOff>
      <xdr:row>3350</xdr:row>
      <xdr:rowOff>293443</xdr:rowOff>
    </xdr:to>
    <xdr:sp macro="[0]!COMBINAR" textlink="">
      <xdr:nvSpPr>
        <xdr:cNvPr id="114" name="Rectángulo 113">
          <a:extLst>
            <a:ext uri="{FF2B5EF4-FFF2-40B4-BE49-F238E27FC236}">
              <a16:creationId xmlns:a16="http://schemas.microsoft.com/office/drawing/2014/main" id="{00000000-0008-0000-0300-000072000000}"/>
            </a:ext>
          </a:extLst>
        </xdr:cNvPr>
        <xdr:cNvSpPr/>
      </xdr:nvSpPr>
      <xdr:spPr bwMode="auto">
        <a:xfrm>
          <a:off x="1676797" y="1008736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3380</xdr:row>
      <xdr:rowOff>19843</xdr:rowOff>
    </xdr:from>
    <xdr:to>
      <xdr:col>3</xdr:col>
      <xdr:colOff>1629922</xdr:colOff>
      <xdr:row>3380</xdr:row>
      <xdr:rowOff>293443</xdr:rowOff>
    </xdr:to>
    <xdr:sp macro="[0]!COMBINAR" textlink="">
      <xdr:nvSpPr>
        <xdr:cNvPr id="115" name="Rectángulo 114">
          <a:extLst>
            <a:ext uri="{FF2B5EF4-FFF2-40B4-BE49-F238E27FC236}">
              <a16:creationId xmlns:a16="http://schemas.microsoft.com/office/drawing/2014/main" id="{00000000-0008-0000-0300-000073000000}"/>
            </a:ext>
          </a:extLst>
        </xdr:cNvPr>
        <xdr:cNvSpPr/>
      </xdr:nvSpPr>
      <xdr:spPr bwMode="auto">
        <a:xfrm>
          <a:off x="1676797" y="1017861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3410</xdr:row>
      <xdr:rowOff>19843</xdr:rowOff>
    </xdr:from>
    <xdr:to>
      <xdr:col>3</xdr:col>
      <xdr:colOff>1629922</xdr:colOff>
      <xdr:row>3410</xdr:row>
      <xdr:rowOff>293443</xdr:rowOff>
    </xdr:to>
    <xdr:sp macro="[0]!COMBINAR" textlink="">
      <xdr:nvSpPr>
        <xdr:cNvPr id="116" name="Rectángulo 115">
          <a:extLst>
            <a:ext uri="{FF2B5EF4-FFF2-40B4-BE49-F238E27FC236}">
              <a16:creationId xmlns:a16="http://schemas.microsoft.com/office/drawing/2014/main" id="{00000000-0008-0000-0300-000074000000}"/>
            </a:ext>
          </a:extLst>
        </xdr:cNvPr>
        <xdr:cNvSpPr/>
      </xdr:nvSpPr>
      <xdr:spPr bwMode="auto">
        <a:xfrm>
          <a:off x="1676797" y="1026986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3440</xdr:row>
      <xdr:rowOff>19843</xdr:rowOff>
    </xdr:from>
    <xdr:to>
      <xdr:col>3</xdr:col>
      <xdr:colOff>1629922</xdr:colOff>
      <xdr:row>3440</xdr:row>
      <xdr:rowOff>293443</xdr:rowOff>
    </xdr:to>
    <xdr:sp macro="[0]!COMBINAR" textlink="">
      <xdr:nvSpPr>
        <xdr:cNvPr id="117" name="Rectángulo 116">
          <a:extLst>
            <a:ext uri="{FF2B5EF4-FFF2-40B4-BE49-F238E27FC236}">
              <a16:creationId xmlns:a16="http://schemas.microsoft.com/office/drawing/2014/main" id="{00000000-0008-0000-0300-000075000000}"/>
            </a:ext>
          </a:extLst>
        </xdr:cNvPr>
        <xdr:cNvSpPr/>
      </xdr:nvSpPr>
      <xdr:spPr bwMode="auto">
        <a:xfrm>
          <a:off x="1676797" y="1036111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1730</xdr:row>
      <xdr:rowOff>19843</xdr:rowOff>
    </xdr:from>
    <xdr:to>
      <xdr:col>3</xdr:col>
      <xdr:colOff>1629922</xdr:colOff>
      <xdr:row>1730</xdr:row>
      <xdr:rowOff>293443</xdr:rowOff>
    </xdr:to>
    <xdr:sp macro="[1]!COMBINAR" textlink="">
      <xdr:nvSpPr>
        <xdr:cNvPr id="118" name="Rectángulo 117">
          <a:extLst>
            <a:ext uri="{FF2B5EF4-FFF2-40B4-BE49-F238E27FC236}">
              <a16:creationId xmlns:a16="http://schemas.microsoft.com/office/drawing/2014/main" id="{8F7CF629-20DA-47F9-B571-632A70199A97}"/>
            </a:ext>
          </a:extLst>
        </xdr:cNvPr>
        <xdr:cNvSpPr/>
      </xdr:nvSpPr>
      <xdr:spPr bwMode="auto">
        <a:xfrm>
          <a:off x="1676797" y="525114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1760</xdr:row>
      <xdr:rowOff>19843</xdr:rowOff>
    </xdr:from>
    <xdr:to>
      <xdr:col>3</xdr:col>
      <xdr:colOff>1629922</xdr:colOff>
      <xdr:row>1760</xdr:row>
      <xdr:rowOff>293443</xdr:rowOff>
    </xdr:to>
    <xdr:sp macro="[1]!COMBINAR" textlink="">
      <xdr:nvSpPr>
        <xdr:cNvPr id="119" name="Rectángulo 118">
          <a:extLst>
            <a:ext uri="{FF2B5EF4-FFF2-40B4-BE49-F238E27FC236}">
              <a16:creationId xmlns:a16="http://schemas.microsoft.com/office/drawing/2014/main" id="{B4FDE4A4-DE04-4ADE-90BA-15342953AAFA}"/>
            </a:ext>
          </a:extLst>
        </xdr:cNvPr>
        <xdr:cNvSpPr/>
      </xdr:nvSpPr>
      <xdr:spPr bwMode="auto">
        <a:xfrm>
          <a:off x="1676797" y="534734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1790</xdr:row>
      <xdr:rowOff>19843</xdr:rowOff>
    </xdr:from>
    <xdr:to>
      <xdr:col>3</xdr:col>
      <xdr:colOff>1629922</xdr:colOff>
      <xdr:row>1790</xdr:row>
      <xdr:rowOff>293443</xdr:rowOff>
    </xdr:to>
    <xdr:sp macro="[1]!COMBINAR" textlink="">
      <xdr:nvSpPr>
        <xdr:cNvPr id="120" name="Rectángulo 119">
          <a:extLst>
            <a:ext uri="{FF2B5EF4-FFF2-40B4-BE49-F238E27FC236}">
              <a16:creationId xmlns:a16="http://schemas.microsoft.com/office/drawing/2014/main" id="{CD09E715-6FB5-41EB-909F-52983E166756}"/>
            </a:ext>
          </a:extLst>
        </xdr:cNvPr>
        <xdr:cNvSpPr/>
      </xdr:nvSpPr>
      <xdr:spPr bwMode="auto">
        <a:xfrm>
          <a:off x="1676797" y="544011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1820</xdr:row>
      <xdr:rowOff>19843</xdr:rowOff>
    </xdr:from>
    <xdr:to>
      <xdr:col>3</xdr:col>
      <xdr:colOff>1629922</xdr:colOff>
      <xdr:row>1820</xdr:row>
      <xdr:rowOff>293443</xdr:rowOff>
    </xdr:to>
    <xdr:sp macro="[1]!COMBINAR" textlink="">
      <xdr:nvSpPr>
        <xdr:cNvPr id="121" name="Rectángulo 120">
          <a:extLst>
            <a:ext uri="{FF2B5EF4-FFF2-40B4-BE49-F238E27FC236}">
              <a16:creationId xmlns:a16="http://schemas.microsoft.com/office/drawing/2014/main" id="{799EB422-27BC-4BA9-B3D7-F7761991F0D4}"/>
            </a:ext>
          </a:extLst>
        </xdr:cNvPr>
        <xdr:cNvSpPr/>
      </xdr:nvSpPr>
      <xdr:spPr bwMode="auto">
        <a:xfrm>
          <a:off x="1676797" y="553136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1850</xdr:row>
      <xdr:rowOff>19843</xdr:rowOff>
    </xdr:from>
    <xdr:to>
      <xdr:col>3</xdr:col>
      <xdr:colOff>1629922</xdr:colOff>
      <xdr:row>1850</xdr:row>
      <xdr:rowOff>293443</xdr:rowOff>
    </xdr:to>
    <xdr:sp macro="[1]!COMBINAR" textlink="">
      <xdr:nvSpPr>
        <xdr:cNvPr id="122" name="Rectángulo 121">
          <a:extLst>
            <a:ext uri="{FF2B5EF4-FFF2-40B4-BE49-F238E27FC236}">
              <a16:creationId xmlns:a16="http://schemas.microsoft.com/office/drawing/2014/main" id="{443A8056-790F-4202-BFD2-FF1460FD1D74}"/>
            </a:ext>
          </a:extLst>
        </xdr:cNvPr>
        <xdr:cNvSpPr/>
      </xdr:nvSpPr>
      <xdr:spPr bwMode="auto">
        <a:xfrm>
          <a:off x="1676797" y="562261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1880</xdr:row>
      <xdr:rowOff>19843</xdr:rowOff>
    </xdr:from>
    <xdr:to>
      <xdr:col>3</xdr:col>
      <xdr:colOff>1629922</xdr:colOff>
      <xdr:row>1880</xdr:row>
      <xdr:rowOff>293443</xdr:rowOff>
    </xdr:to>
    <xdr:sp macro="[1]!COMBINAR" textlink="">
      <xdr:nvSpPr>
        <xdr:cNvPr id="123" name="Rectángulo 122">
          <a:extLst>
            <a:ext uri="{FF2B5EF4-FFF2-40B4-BE49-F238E27FC236}">
              <a16:creationId xmlns:a16="http://schemas.microsoft.com/office/drawing/2014/main" id="{FEF04FDE-6D1E-418D-88EB-C3FD641BD531}"/>
            </a:ext>
          </a:extLst>
        </xdr:cNvPr>
        <xdr:cNvSpPr/>
      </xdr:nvSpPr>
      <xdr:spPr bwMode="auto">
        <a:xfrm>
          <a:off x="1676797" y="571586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1910</xdr:row>
      <xdr:rowOff>19843</xdr:rowOff>
    </xdr:from>
    <xdr:to>
      <xdr:col>3</xdr:col>
      <xdr:colOff>1629922</xdr:colOff>
      <xdr:row>1910</xdr:row>
      <xdr:rowOff>293443</xdr:rowOff>
    </xdr:to>
    <xdr:sp macro="[1]!COMBINAR" textlink="">
      <xdr:nvSpPr>
        <xdr:cNvPr id="124" name="Rectángulo 123">
          <a:extLst>
            <a:ext uri="{FF2B5EF4-FFF2-40B4-BE49-F238E27FC236}">
              <a16:creationId xmlns:a16="http://schemas.microsoft.com/office/drawing/2014/main" id="{59BA0A6D-777A-4F18-B407-73B6F78A901F}"/>
            </a:ext>
          </a:extLst>
        </xdr:cNvPr>
        <xdr:cNvSpPr/>
      </xdr:nvSpPr>
      <xdr:spPr bwMode="auto">
        <a:xfrm>
          <a:off x="1676797" y="581006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1940</xdr:row>
      <xdr:rowOff>19843</xdr:rowOff>
    </xdr:from>
    <xdr:to>
      <xdr:col>3</xdr:col>
      <xdr:colOff>1629922</xdr:colOff>
      <xdr:row>1940</xdr:row>
      <xdr:rowOff>293443</xdr:rowOff>
    </xdr:to>
    <xdr:sp macro="[1]!COMBINAR" textlink="">
      <xdr:nvSpPr>
        <xdr:cNvPr id="125" name="Rectángulo 124">
          <a:extLst>
            <a:ext uri="{FF2B5EF4-FFF2-40B4-BE49-F238E27FC236}">
              <a16:creationId xmlns:a16="http://schemas.microsoft.com/office/drawing/2014/main" id="{1638BD80-158B-4715-93EE-A69B7F30C0F5}"/>
            </a:ext>
          </a:extLst>
        </xdr:cNvPr>
        <xdr:cNvSpPr/>
      </xdr:nvSpPr>
      <xdr:spPr bwMode="auto">
        <a:xfrm>
          <a:off x="1676797" y="590131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1970</xdr:row>
      <xdr:rowOff>19843</xdr:rowOff>
    </xdr:from>
    <xdr:to>
      <xdr:col>3</xdr:col>
      <xdr:colOff>1629922</xdr:colOff>
      <xdr:row>1970</xdr:row>
      <xdr:rowOff>293443</xdr:rowOff>
    </xdr:to>
    <xdr:sp macro="[1]!COMBINAR" textlink="">
      <xdr:nvSpPr>
        <xdr:cNvPr id="126" name="Rectángulo 125">
          <a:extLst>
            <a:ext uri="{FF2B5EF4-FFF2-40B4-BE49-F238E27FC236}">
              <a16:creationId xmlns:a16="http://schemas.microsoft.com/office/drawing/2014/main" id="{44057C0D-C0ED-4E80-BECE-F886D5EEBD20}"/>
            </a:ext>
          </a:extLst>
        </xdr:cNvPr>
        <xdr:cNvSpPr/>
      </xdr:nvSpPr>
      <xdr:spPr bwMode="auto">
        <a:xfrm>
          <a:off x="1676797" y="600399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2000</xdr:row>
      <xdr:rowOff>19843</xdr:rowOff>
    </xdr:from>
    <xdr:to>
      <xdr:col>3</xdr:col>
      <xdr:colOff>1629922</xdr:colOff>
      <xdr:row>2000</xdr:row>
      <xdr:rowOff>293443</xdr:rowOff>
    </xdr:to>
    <xdr:sp macro="[1]!COMBINAR" textlink="">
      <xdr:nvSpPr>
        <xdr:cNvPr id="127" name="Rectángulo 126">
          <a:extLst>
            <a:ext uri="{FF2B5EF4-FFF2-40B4-BE49-F238E27FC236}">
              <a16:creationId xmlns:a16="http://schemas.microsoft.com/office/drawing/2014/main" id="{9B31EC13-80F2-4835-AECE-842F0103958A}"/>
            </a:ext>
          </a:extLst>
        </xdr:cNvPr>
        <xdr:cNvSpPr/>
      </xdr:nvSpPr>
      <xdr:spPr bwMode="auto">
        <a:xfrm>
          <a:off x="1676797" y="609638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2030</xdr:row>
      <xdr:rowOff>19843</xdr:rowOff>
    </xdr:from>
    <xdr:to>
      <xdr:col>3</xdr:col>
      <xdr:colOff>1629922</xdr:colOff>
      <xdr:row>2030</xdr:row>
      <xdr:rowOff>293443</xdr:rowOff>
    </xdr:to>
    <xdr:sp macro="[1]!COMBINAR" textlink="">
      <xdr:nvSpPr>
        <xdr:cNvPr id="128" name="Rectángulo 127">
          <a:extLst>
            <a:ext uri="{FF2B5EF4-FFF2-40B4-BE49-F238E27FC236}">
              <a16:creationId xmlns:a16="http://schemas.microsoft.com/office/drawing/2014/main" id="{B7D6C249-C7ED-4058-8770-57BB510422EA}"/>
            </a:ext>
          </a:extLst>
        </xdr:cNvPr>
        <xdr:cNvSpPr/>
      </xdr:nvSpPr>
      <xdr:spPr bwMode="auto">
        <a:xfrm>
          <a:off x="1676797" y="618763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2060</xdr:row>
      <xdr:rowOff>19843</xdr:rowOff>
    </xdr:from>
    <xdr:to>
      <xdr:col>3</xdr:col>
      <xdr:colOff>1629922</xdr:colOff>
      <xdr:row>2060</xdr:row>
      <xdr:rowOff>293443</xdr:rowOff>
    </xdr:to>
    <xdr:sp macro="[1]!COMBINAR" textlink="">
      <xdr:nvSpPr>
        <xdr:cNvPr id="129" name="Rectángulo 128">
          <a:extLst>
            <a:ext uri="{FF2B5EF4-FFF2-40B4-BE49-F238E27FC236}">
              <a16:creationId xmlns:a16="http://schemas.microsoft.com/office/drawing/2014/main" id="{31EBA2F8-C55F-4209-AE1A-6A4A7F7FF2A5}"/>
            </a:ext>
          </a:extLst>
        </xdr:cNvPr>
        <xdr:cNvSpPr/>
      </xdr:nvSpPr>
      <xdr:spPr bwMode="auto">
        <a:xfrm>
          <a:off x="1676797" y="627888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2090</xdr:row>
      <xdr:rowOff>19843</xdr:rowOff>
    </xdr:from>
    <xdr:to>
      <xdr:col>3</xdr:col>
      <xdr:colOff>1629922</xdr:colOff>
      <xdr:row>2090</xdr:row>
      <xdr:rowOff>293443</xdr:rowOff>
    </xdr:to>
    <xdr:sp macro="[1]!COMBINAR" textlink="">
      <xdr:nvSpPr>
        <xdr:cNvPr id="130" name="Rectángulo 129">
          <a:extLst>
            <a:ext uri="{FF2B5EF4-FFF2-40B4-BE49-F238E27FC236}">
              <a16:creationId xmlns:a16="http://schemas.microsoft.com/office/drawing/2014/main" id="{CB80FB4D-D072-4A82-B0A7-AABE93F764DD}"/>
            </a:ext>
          </a:extLst>
        </xdr:cNvPr>
        <xdr:cNvSpPr/>
      </xdr:nvSpPr>
      <xdr:spPr bwMode="auto">
        <a:xfrm>
          <a:off x="1676797" y="637013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2120</xdr:row>
      <xdr:rowOff>19843</xdr:rowOff>
    </xdr:from>
    <xdr:to>
      <xdr:col>3</xdr:col>
      <xdr:colOff>1629922</xdr:colOff>
      <xdr:row>2120</xdr:row>
      <xdr:rowOff>293443</xdr:rowOff>
    </xdr:to>
    <xdr:sp macro="[1]!COMBINAR" textlink="">
      <xdr:nvSpPr>
        <xdr:cNvPr id="131" name="Rectángulo 130">
          <a:extLst>
            <a:ext uri="{FF2B5EF4-FFF2-40B4-BE49-F238E27FC236}">
              <a16:creationId xmlns:a16="http://schemas.microsoft.com/office/drawing/2014/main" id="{1C8E0AFE-24A5-421A-A464-03865E48CF2A}"/>
            </a:ext>
          </a:extLst>
        </xdr:cNvPr>
        <xdr:cNvSpPr/>
      </xdr:nvSpPr>
      <xdr:spPr bwMode="auto">
        <a:xfrm>
          <a:off x="1676797" y="646138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2150</xdr:row>
      <xdr:rowOff>19843</xdr:rowOff>
    </xdr:from>
    <xdr:to>
      <xdr:col>3</xdr:col>
      <xdr:colOff>1629922</xdr:colOff>
      <xdr:row>2150</xdr:row>
      <xdr:rowOff>293443</xdr:rowOff>
    </xdr:to>
    <xdr:sp macro="[1]!COMBINAR" textlink="">
      <xdr:nvSpPr>
        <xdr:cNvPr id="132" name="Rectángulo 131">
          <a:extLst>
            <a:ext uri="{FF2B5EF4-FFF2-40B4-BE49-F238E27FC236}">
              <a16:creationId xmlns:a16="http://schemas.microsoft.com/office/drawing/2014/main" id="{5AD5A976-A2C8-4492-9DCA-402D25A14EF4}"/>
            </a:ext>
          </a:extLst>
        </xdr:cNvPr>
        <xdr:cNvSpPr/>
      </xdr:nvSpPr>
      <xdr:spPr bwMode="auto">
        <a:xfrm>
          <a:off x="1676797" y="655263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2180</xdr:row>
      <xdr:rowOff>19843</xdr:rowOff>
    </xdr:from>
    <xdr:to>
      <xdr:col>3</xdr:col>
      <xdr:colOff>1629922</xdr:colOff>
      <xdr:row>2180</xdr:row>
      <xdr:rowOff>293443</xdr:rowOff>
    </xdr:to>
    <xdr:sp macro="[1]!COMBINAR" textlink="">
      <xdr:nvSpPr>
        <xdr:cNvPr id="133" name="Rectángulo 132">
          <a:extLst>
            <a:ext uri="{FF2B5EF4-FFF2-40B4-BE49-F238E27FC236}">
              <a16:creationId xmlns:a16="http://schemas.microsoft.com/office/drawing/2014/main" id="{959D64F9-7F34-47A9-96E7-EE59C797C405}"/>
            </a:ext>
          </a:extLst>
        </xdr:cNvPr>
        <xdr:cNvSpPr/>
      </xdr:nvSpPr>
      <xdr:spPr bwMode="auto">
        <a:xfrm>
          <a:off x="1676797" y="664388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2210</xdr:row>
      <xdr:rowOff>19843</xdr:rowOff>
    </xdr:from>
    <xdr:to>
      <xdr:col>3</xdr:col>
      <xdr:colOff>1629922</xdr:colOff>
      <xdr:row>2210</xdr:row>
      <xdr:rowOff>293443</xdr:rowOff>
    </xdr:to>
    <xdr:sp macro="[1]!COMBINAR" textlink="">
      <xdr:nvSpPr>
        <xdr:cNvPr id="134" name="Rectángulo 133">
          <a:extLst>
            <a:ext uri="{FF2B5EF4-FFF2-40B4-BE49-F238E27FC236}">
              <a16:creationId xmlns:a16="http://schemas.microsoft.com/office/drawing/2014/main" id="{73296FDA-B2E1-43A0-A2BA-77BB11142F34}"/>
            </a:ext>
          </a:extLst>
        </xdr:cNvPr>
        <xdr:cNvSpPr/>
      </xdr:nvSpPr>
      <xdr:spPr bwMode="auto">
        <a:xfrm>
          <a:off x="1676797" y="673513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2240</xdr:row>
      <xdr:rowOff>19843</xdr:rowOff>
    </xdr:from>
    <xdr:to>
      <xdr:col>3</xdr:col>
      <xdr:colOff>1629922</xdr:colOff>
      <xdr:row>2240</xdr:row>
      <xdr:rowOff>293443</xdr:rowOff>
    </xdr:to>
    <xdr:sp macro="[1]!COMBINAR" textlink="">
      <xdr:nvSpPr>
        <xdr:cNvPr id="135" name="Rectángulo 134">
          <a:extLst>
            <a:ext uri="{FF2B5EF4-FFF2-40B4-BE49-F238E27FC236}">
              <a16:creationId xmlns:a16="http://schemas.microsoft.com/office/drawing/2014/main" id="{C39D3618-1C31-41C1-B20A-92E6F607B2C8}"/>
            </a:ext>
          </a:extLst>
        </xdr:cNvPr>
        <xdr:cNvSpPr/>
      </xdr:nvSpPr>
      <xdr:spPr bwMode="auto">
        <a:xfrm>
          <a:off x="1676797" y="682638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2270</xdr:row>
      <xdr:rowOff>19843</xdr:rowOff>
    </xdr:from>
    <xdr:to>
      <xdr:col>3</xdr:col>
      <xdr:colOff>1629922</xdr:colOff>
      <xdr:row>2270</xdr:row>
      <xdr:rowOff>293443</xdr:rowOff>
    </xdr:to>
    <xdr:sp macro="[1]!COMBINAR" textlink="">
      <xdr:nvSpPr>
        <xdr:cNvPr id="136" name="Rectángulo 135">
          <a:extLst>
            <a:ext uri="{FF2B5EF4-FFF2-40B4-BE49-F238E27FC236}">
              <a16:creationId xmlns:a16="http://schemas.microsoft.com/office/drawing/2014/main" id="{4C5836DA-130C-4F52-8E83-9332F993985C}"/>
            </a:ext>
          </a:extLst>
        </xdr:cNvPr>
        <xdr:cNvSpPr/>
      </xdr:nvSpPr>
      <xdr:spPr bwMode="auto">
        <a:xfrm>
          <a:off x="1676797" y="691763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2300</xdr:row>
      <xdr:rowOff>19843</xdr:rowOff>
    </xdr:from>
    <xdr:to>
      <xdr:col>3</xdr:col>
      <xdr:colOff>1629922</xdr:colOff>
      <xdr:row>2300</xdr:row>
      <xdr:rowOff>293443</xdr:rowOff>
    </xdr:to>
    <xdr:sp macro="[1]!COMBINAR" textlink="">
      <xdr:nvSpPr>
        <xdr:cNvPr id="137" name="Rectángulo 136">
          <a:extLst>
            <a:ext uri="{FF2B5EF4-FFF2-40B4-BE49-F238E27FC236}">
              <a16:creationId xmlns:a16="http://schemas.microsoft.com/office/drawing/2014/main" id="{8A262B4D-A78B-4AEC-98D5-5816C1CB0949}"/>
            </a:ext>
          </a:extLst>
        </xdr:cNvPr>
        <xdr:cNvSpPr/>
      </xdr:nvSpPr>
      <xdr:spPr bwMode="auto">
        <a:xfrm>
          <a:off x="1676797" y="701545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2330</xdr:row>
      <xdr:rowOff>19843</xdr:rowOff>
    </xdr:from>
    <xdr:to>
      <xdr:col>3</xdr:col>
      <xdr:colOff>1629922</xdr:colOff>
      <xdr:row>2330</xdr:row>
      <xdr:rowOff>293443</xdr:rowOff>
    </xdr:to>
    <xdr:sp macro="[1]!COMBINAR" textlink="">
      <xdr:nvSpPr>
        <xdr:cNvPr id="138" name="Rectángulo 137">
          <a:extLst>
            <a:ext uri="{FF2B5EF4-FFF2-40B4-BE49-F238E27FC236}">
              <a16:creationId xmlns:a16="http://schemas.microsoft.com/office/drawing/2014/main" id="{D49F4AD5-F624-4275-8590-3630EC6A573F}"/>
            </a:ext>
          </a:extLst>
        </xdr:cNvPr>
        <xdr:cNvSpPr/>
      </xdr:nvSpPr>
      <xdr:spPr bwMode="auto">
        <a:xfrm>
          <a:off x="1676797" y="710670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2360</xdr:row>
      <xdr:rowOff>19843</xdr:rowOff>
    </xdr:from>
    <xdr:to>
      <xdr:col>3</xdr:col>
      <xdr:colOff>1629922</xdr:colOff>
      <xdr:row>2360</xdr:row>
      <xdr:rowOff>293443</xdr:rowOff>
    </xdr:to>
    <xdr:sp macro="[1]!COMBINAR" textlink="">
      <xdr:nvSpPr>
        <xdr:cNvPr id="139" name="Rectángulo 138">
          <a:extLst>
            <a:ext uri="{FF2B5EF4-FFF2-40B4-BE49-F238E27FC236}">
              <a16:creationId xmlns:a16="http://schemas.microsoft.com/office/drawing/2014/main" id="{BEB59FBB-2527-45E3-A8F9-247619BAB3A7}"/>
            </a:ext>
          </a:extLst>
        </xdr:cNvPr>
        <xdr:cNvSpPr/>
      </xdr:nvSpPr>
      <xdr:spPr bwMode="auto">
        <a:xfrm>
          <a:off x="1676797" y="719795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2390</xdr:row>
      <xdr:rowOff>19843</xdr:rowOff>
    </xdr:from>
    <xdr:to>
      <xdr:col>3</xdr:col>
      <xdr:colOff>1629922</xdr:colOff>
      <xdr:row>2390</xdr:row>
      <xdr:rowOff>293443</xdr:rowOff>
    </xdr:to>
    <xdr:sp macro="[1]!COMBINAR" textlink="">
      <xdr:nvSpPr>
        <xdr:cNvPr id="140" name="Rectángulo 139">
          <a:extLst>
            <a:ext uri="{FF2B5EF4-FFF2-40B4-BE49-F238E27FC236}">
              <a16:creationId xmlns:a16="http://schemas.microsoft.com/office/drawing/2014/main" id="{5990E425-BC04-4FE4-9896-84E1F068EA68}"/>
            </a:ext>
          </a:extLst>
        </xdr:cNvPr>
        <xdr:cNvSpPr/>
      </xdr:nvSpPr>
      <xdr:spPr bwMode="auto">
        <a:xfrm>
          <a:off x="1676797" y="728920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2420</xdr:row>
      <xdr:rowOff>19843</xdr:rowOff>
    </xdr:from>
    <xdr:to>
      <xdr:col>3</xdr:col>
      <xdr:colOff>1629922</xdr:colOff>
      <xdr:row>2420</xdr:row>
      <xdr:rowOff>293443</xdr:rowOff>
    </xdr:to>
    <xdr:sp macro="[1]!COMBINAR" textlink="">
      <xdr:nvSpPr>
        <xdr:cNvPr id="141" name="Rectángulo 140">
          <a:extLst>
            <a:ext uri="{FF2B5EF4-FFF2-40B4-BE49-F238E27FC236}">
              <a16:creationId xmlns:a16="http://schemas.microsoft.com/office/drawing/2014/main" id="{21CF9CC5-D40C-44CD-98E7-6CA40E31C15D}"/>
            </a:ext>
          </a:extLst>
        </xdr:cNvPr>
        <xdr:cNvSpPr/>
      </xdr:nvSpPr>
      <xdr:spPr bwMode="auto">
        <a:xfrm>
          <a:off x="1676797" y="738045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2450</xdr:row>
      <xdr:rowOff>19843</xdr:rowOff>
    </xdr:from>
    <xdr:to>
      <xdr:col>3</xdr:col>
      <xdr:colOff>1629922</xdr:colOff>
      <xdr:row>2450</xdr:row>
      <xdr:rowOff>293443</xdr:rowOff>
    </xdr:to>
    <xdr:sp macro="[1]!COMBINAR" textlink="">
      <xdr:nvSpPr>
        <xdr:cNvPr id="142" name="Rectángulo 141">
          <a:extLst>
            <a:ext uri="{FF2B5EF4-FFF2-40B4-BE49-F238E27FC236}">
              <a16:creationId xmlns:a16="http://schemas.microsoft.com/office/drawing/2014/main" id="{3F4A6DAD-CC9B-4B9A-81C9-37181D551EF6}"/>
            </a:ext>
          </a:extLst>
        </xdr:cNvPr>
        <xdr:cNvSpPr/>
      </xdr:nvSpPr>
      <xdr:spPr bwMode="auto">
        <a:xfrm>
          <a:off x="1676797" y="747170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2480</xdr:row>
      <xdr:rowOff>19843</xdr:rowOff>
    </xdr:from>
    <xdr:to>
      <xdr:col>3</xdr:col>
      <xdr:colOff>1629922</xdr:colOff>
      <xdr:row>2480</xdr:row>
      <xdr:rowOff>293443</xdr:rowOff>
    </xdr:to>
    <xdr:sp macro="[1]!COMBINAR" textlink="">
      <xdr:nvSpPr>
        <xdr:cNvPr id="143" name="Rectángulo 142">
          <a:extLst>
            <a:ext uri="{FF2B5EF4-FFF2-40B4-BE49-F238E27FC236}">
              <a16:creationId xmlns:a16="http://schemas.microsoft.com/office/drawing/2014/main" id="{DC44A89E-7EDB-48A0-B48D-FF0BEC6F3628}"/>
            </a:ext>
          </a:extLst>
        </xdr:cNvPr>
        <xdr:cNvSpPr/>
      </xdr:nvSpPr>
      <xdr:spPr bwMode="auto">
        <a:xfrm>
          <a:off x="1676797" y="756295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2510</xdr:row>
      <xdr:rowOff>19843</xdr:rowOff>
    </xdr:from>
    <xdr:to>
      <xdr:col>3</xdr:col>
      <xdr:colOff>1629922</xdr:colOff>
      <xdr:row>2510</xdr:row>
      <xdr:rowOff>293443</xdr:rowOff>
    </xdr:to>
    <xdr:sp macro="[1]!COMBINAR" textlink="">
      <xdr:nvSpPr>
        <xdr:cNvPr id="144" name="Rectángulo 143">
          <a:extLst>
            <a:ext uri="{FF2B5EF4-FFF2-40B4-BE49-F238E27FC236}">
              <a16:creationId xmlns:a16="http://schemas.microsoft.com/office/drawing/2014/main" id="{7F2A1A22-B14F-4DED-8E59-2C7362225094}"/>
            </a:ext>
          </a:extLst>
        </xdr:cNvPr>
        <xdr:cNvSpPr/>
      </xdr:nvSpPr>
      <xdr:spPr bwMode="auto">
        <a:xfrm>
          <a:off x="1676797" y="765420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2540</xdr:row>
      <xdr:rowOff>19843</xdr:rowOff>
    </xdr:from>
    <xdr:to>
      <xdr:col>3</xdr:col>
      <xdr:colOff>1629922</xdr:colOff>
      <xdr:row>2540</xdr:row>
      <xdr:rowOff>293443</xdr:rowOff>
    </xdr:to>
    <xdr:sp macro="[1]!COMBINAR" textlink="">
      <xdr:nvSpPr>
        <xdr:cNvPr id="145" name="Rectángulo 144">
          <a:extLst>
            <a:ext uri="{FF2B5EF4-FFF2-40B4-BE49-F238E27FC236}">
              <a16:creationId xmlns:a16="http://schemas.microsoft.com/office/drawing/2014/main" id="{35AA2488-4FA8-46BD-894E-11665C3C040A}"/>
            </a:ext>
          </a:extLst>
        </xdr:cNvPr>
        <xdr:cNvSpPr/>
      </xdr:nvSpPr>
      <xdr:spPr bwMode="auto">
        <a:xfrm>
          <a:off x="1676797" y="774545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2570</xdr:row>
      <xdr:rowOff>19843</xdr:rowOff>
    </xdr:from>
    <xdr:to>
      <xdr:col>3</xdr:col>
      <xdr:colOff>1629922</xdr:colOff>
      <xdr:row>2570</xdr:row>
      <xdr:rowOff>293443</xdr:rowOff>
    </xdr:to>
    <xdr:sp macro="[1]!COMBINAR" textlink="">
      <xdr:nvSpPr>
        <xdr:cNvPr id="146" name="Rectángulo 145">
          <a:extLst>
            <a:ext uri="{FF2B5EF4-FFF2-40B4-BE49-F238E27FC236}">
              <a16:creationId xmlns:a16="http://schemas.microsoft.com/office/drawing/2014/main" id="{A239F6DD-FFA0-48EE-92D6-203D15A73BC2}"/>
            </a:ext>
          </a:extLst>
        </xdr:cNvPr>
        <xdr:cNvSpPr/>
      </xdr:nvSpPr>
      <xdr:spPr bwMode="auto">
        <a:xfrm>
          <a:off x="1676797" y="783670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2600</xdr:row>
      <xdr:rowOff>19843</xdr:rowOff>
    </xdr:from>
    <xdr:to>
      <xdr:col>3</xdr:col>
      <xdr:colOff>1629922</xdr:colOff>
      <xdr:row>2600</xdr:row>
      <xdr:rowOff>293443</xdr:rowOff>
    </xdr:to>
    <xdr:sp macro="[1]!COMBINAR" textlink="">
      <xdr:nvSpPr>
        <xdr:cNvPr id="147" name="Rectángulo 146">
          <a:extLst>
            <a:ext uri="{FF2B5EF4-FFF2-40B4-BE49-F238E27FC236}">
              <a16:creationId xmlns:a16="http://schemas.microsoft.com/office/drawing/2014/main" id="{F8970CC8-B7B8-4E09-93C8-D9E0A2DC9DF4}"/>
            </a:ext>
          </a:extLst>
        </xdr:cNvPr>
        <xdr:cNvSpPr/>
      </xdr:nvSpPr>
      <xdr:spPr bwMode="auto">
        <a:xfrm>
          <a:off x="1676797" y="792795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2630</xdr:row>
      <xdr:rowOff>19843</xdr:rowOff>
    </xdr:from>
    <xdr:to>
      <xdr:col>3</xdr:col>
      <xdr:colOff>1629922</xdr:colOff>
      <xdr:row>2630</xdr:row>
      <xdr:rowOff>293443</xdr:rowOff>
    </xdr:to>
    <xdr:sp macro="[1]!COMBINAR" textlink="">
      <xdr:nvSpPr>
        <xdr:cNvPr id="148" name="Rectángulo 147">
          <a:extLst>
            <a:ext uri="{FF2B5EF4-FFF2-40B4-BE49-F238E27FC236}">
              <a16:creationId xmlns:a16="http://schemas.microsoft.com/office/drawing/2014/main" id="{00E38DAB-CEE2-4EF2-BFD1-22C21CB3BCF9}"/>
            </a:ext>
          </a:extLst>
        </xdr:cNvPr>
        <xdr:cNvSpPr/>
      </xdr:nvSpPr>
      <xdr:spPr bwMode="auto">
        <a:xfrm>
          <a:off x="1676797" y="802243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2660</xdr:row>
      <xdr:rowOff>19843</xdr:rowOff>
    </xdr:from>
    <xdr:to>
      <xdr:col>3</xdr:col>
      <xdr:colOff>1629922</xdr:colOff>
      <xdr:row>2660</xdr:row>
      <xdr:rowOff>293443</xdr:rowOff>
    </xdr:to>
    <xdr:sp macro="[1]!COMBINAR" textlink="">
      <xdr:nvSpPr>
        <xdr:cNvPr id="149" name="Rectángulo 148">
          <a:extLst>
            <a:ext uri="{FF2B5EF4-FFF2-40B4-BE49-F238E27FC236}">
              <a16:creationId xmlns:a16="http://schemas.microsoft.com/office/drawing/2014/main" id="{FB632D1D-3A78-4C21-BCBD-DD1B967D3A09}"/>
            </a:ext>
          </a:extLst>
        </xdr:cNvPr>
        <xdr:cNvSpPr/>
      </xdr:nvSpPr>
      <xdr:spPr bwMode="auto">
        <a:xfrm>
          <a:off x="1676797" y="811368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2690</xdr:row>
      <xdr:rowOff>19843</xdr:rowOff>
    </xdr:from>
    <xdr:to>
      <xdr:col>3</xdr:col>
      <xdr:colOff>1629922</xdr:colOff>
      <xdr:row>2690</xdr:row>
      <xdr:rowOff>293443</xdr:rowOff>
    </xdr:to>
    <xdr:sp macro="[1]!COMBINAR" textlink="">
      <xdr:nvSpPr>
        <xdr:cNvPr id="150" name="Rectángulo 149">
          <a:extLst>
            <a:ext uri="{FF2B5EF4-FFF2-40B4-BE49-F238E27FC236}">
              <a16:creationId xmlns:a16="http://schemas.microsoft.com/office/drawing/2014/main" id="{1BB7EB1B-6054-4883-9129-81F476184666}"/>
            </a:ext>
          </a:extLst>
        </xdr:cNvPr>
        <xdr:cNvSpPr/>
      </xdr:nvSpPr>
      <xdr:spPr bwMode="auto">
        <a:xfrm>
          <a:off x="1676797" y="820493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2720</xdr:row>
      <xdr:rowOff>19843</xdr:rowOff>
    </xdr:from>
    <xdr:to>
      <xdr:col>3</xdr:col>
      <xdr:colOff>1629922</xdr:colOff>
      <xdr:row>2720</xdr:row>
      <xdr:rowOff>293443</xdr:rowOff>
    </xdr:to>
    <xdr:sp macro="[1]!COMBINAR" textlink="">
      <xdr:nvSpPr>
        <xdr:cNvPr id="151" name="Rectángulo 150">
          <a:extLst>
            <a:ext uri="{FF2B5EF4-FFF2-40B4-BE49-F238E27FC236}">
              <a16:creationId xmlns:a16="http://schemas.microsoft.com/office/drawing/2014/main" id="{8A41C58D-B264-4638-83D8-0EF310230DAC}"/>
            </a:ext>
          </a:extLst>
        </xdr:cNvPr>
        <xdr:cNvSpPr/>
      </xdr:nvSpPr>
      <xdr:spPr bwMode="auto">
        <a:xfrm>
          <a:off x="1676797" y="829618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2750</xdr:row>
      <xdr:rowOff>19843</xdr:rowOff>
    </xdr:from>
    <xdr:to>
      <xdr:col>3</xdr:col>
      <xdr:colOff>1629922</xdr:colOff>
      <xdr:row>2750</xdr:row>
      <xdr:rowOff>293443</xdr:rowOff>
    </xdr:to>
    <xdr:sp macro="[1]!COMBINAR" textlink="">
      <xdr:nvSpPr>
        <xdr:cNvPr id="152" name="Rectángulo 151">
          <a:extLst>
            <a:ext uri="{FF2B5EF4-FFF2-40B4-BE49-F238E27FC236}">
              <a16:creationId xmlns:a16="http://schemas.microsoft.com/office/drawing/2014/main" id="{CE856A11-4DAA-418F-9856-A7333FE8238D}"/>
            </a:ext>
          </a:extLst>
        </xdr:cNvPr>
        <xdr:cNvSpPr/>
      </xdr:nvSpPr>
      <xdr:spPr bwMode="auto">
        <a:xfrm>
          <a:off x="1676797" y="838743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2780</xdr:row>
      <xdr:rowOff>19843</xdr:rowOff>
    </xdr:from>
    <xdr:to>
      <xdr:col>3</xdr:col>
      <xdr:colOff>1629922</xdr:colOff>
      <xdr:row>2780</xdr:row>
      <xdr:rowOff>293443</xdr:rowOff>
    </xdr:to>
    <xdr:sp macro="[1]!COMBINAR" textlink="">
      <xdr:nvSpPr>
        <xdr:cNvPr id="153" name="Rectángulo 152">
          <a:extLst>
            <a:ext uri="{FF2B5EF4-FFF2-40B4-BE49-F238E27FC236}">
              <a16:creationId xmlns:a16="http://schemas.microsoft.com/office/drawing/2014/main" id="{DF4BCE8C-6820-4C0B-83C4-F1F9A513AA00}"/>
            </a:ext>
          </a:extLst>
        </xdr:cNvPr>
        <xdr:cNvSpPr/>
      </xdr:nvSpPr>
      <xdr:spPr bwMode="auto">
        <a:xfrm>
          <a:off x="1676797" y="847868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2810</xdr:row>
      <xdr:rowOff>19843</xdr:rowOff>
    </xdr:from>
    <xdr:to>
      <xdr:col>3</xdr:col>
      <xdr:colOff>1629922</xdr:colOff>
      <xdr:row>2810</xdr:row>
      <xdr:rowOff>293443</xdr:rowOff>
    </xdr:to>
    <xdr:sp macro="[1]!COMBINAR" textlink="">
      <xdr:nvSpPr>
        <xdr:cNvPr id="154" name="Rectángulo 153">
          <a:extLst>
            <a:ext uri="{FF2B5EF4-FFF2-40B4-BE49-F238E27FC236}">
              <a16:creationId xmlns:a16="http://schemas.microsoft.com/office/drawing/2014/main" id="{94296666-2562-431A-AB23-B9D4069852BB}"/>
            </a:ext>
          </a:extLst>
        </xdr:cNvPr>
        <xdr:cNvSpPr/>
      </xdr:nvSpPr>
      <xdr:spPr bwMode="auto">
        <a:xfrm>
          <a:off x="1676797" y="856993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2840</xdr:row>
      <xdr:rowOff>19843</xdr:rowOff>
    </xdr:from>
    <xdr:to>
      <xdr:col>3</xdr:col>
      <xdr:colOff>1629922</xdr:colOff>
      <xdr:row>2840</xdr:row>
      <xdr:rowOff>293443</xdr:rowOff>
    </xdr:to>
    <xdr:sp macro="[1]!COMBINAR" textlink="">
      <xdr:nvSpPr>
        <xdr:cNvPr id="155" name="Rectángulo 154">
          <a:extLst>
            <a:ext uri="{FF2B5EF4-FFF2-40B4-BE49-F238E27FC236}">
              <a16:creationId xmlns:a16="http://schemas.microsoft.com/office/drawing/2014/main" id="{2BA9412D-42FD-46B7-ABF8-B479678EAD15}"/>
            </a:ext>
          </a:extLst>
        </xdr:cNvPr>
        <xdr:cNvSpPr/>
      </xdr:nvSpPr>
      <xdr:spPr bwMode="auto">
        <a:xfrm>
          <a:off x="1676797" y="866118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2870</xdr:row>
      <xdr:rowOff>19843</xdr:rowOff>
    </xdr:from>
    <xdr:to>
      <xdr:col>3</xdr:col>
      <xdr:colOff>1629922</xdr:colOff>
      <xdr:row>2870</xdr:row>
      <xdr:rowOff>293443</xdr:rowOff>
    </xdr:to>
    <xdr:sp macro="[1]!COMBINAR" textlink="">
      <xdr:nvSpPr>
        <xdr:cNvPr id="156" name="Rectángulo 155">
          <a:extLst>
            <a:ext uri="{FF2B5EF4-FFF2-40B4-BE49-F238E27FC236}">
              <a16:creationId xmlns:a16="http://schemas.microsoft.com/office/drawing/2014/main" id="{290FB545-BEC8-4E3E-B3B2-070C2B1B356D}"/>
            </a:ext>
          </a:extLst>
        </xdr:cNvPr>
        <xdr:cNvSpPr/>
      </xdr:nvSpPr>
      <xdr:spPr bwMode="auto">
        <a:xfrm>
          <a:off x="1676797" y="875453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2900</xdr:row>
      <xdr:rowOff>19843</xdr:rowOff>
    </xdr:from>
    <xdr:to>
      <xdr:col>3</xdr:col>
      <xdr:colOff>1629922</xdr:colOff>
      <xdr:row>2900</xdr:row>
      <xdr:rowOff>293443</xdr:rowOff>
    </xdr:to>
    <xdr:sp macro="[1]!COMBINAR" textlink="">
      <xdr:nvSpPr>
        <xdr:cNvPr id="157" name="Rectángulo 156">
          <a:extLst>
            <a:ext uri="{FF2B5EF4-FFF2-40B4-BE49-F238E27FC236}">
              <a16:creationId xmlns:a16="http://schemas.microsoft.com/office/drawing/2014/main" id="{7E222493-39CA-4867-910A-10C381153BD8}"/>
            </a:ext>
          </a:extLst>
        </xdr:cNvPr>
        <xdr:cNvSpPr/>
      </xdr:nvSpPr>
      <xdr:spPr bwMode="auto">
        <a:xfrm>
          <a:off x="1676797" y="884578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2930</xdr:row>
      <xdr:rowOff>19843</xdr:rowOff>
    </xdr:from>
    <xdr:to>
      <xdr:col>3</xdr:col>
      <xdr:colOff>1629922</xdr:colOff>
      <xdr:row>2930</xdr:row>
      <xdr:rowOff>293443</xdr:rowOff>
    </xdr:to>
    <xdr:sp macro="[1]!COMBINAR" textlink="">
      <xdr:nvSpPr>
        <xdr:cNvPr id="158" name="Rectángulo 157">
          <a:extLst>
            <a:ext uri="{FF2B5EF4-FFF2-40B4-BE49-F238E27FC236}">
              <a16:creationId xmlns:a16="http://schemas.microsoft.com/office/drawing/2014/main" id="{5D6DCD8F-499A-4C62-BD51-CE58E9F75D44}"/>
            </a:ext>
          </a:extLst>
        </xdr:cNvPr>
        <xdr:cNvSpPr/>
      </xdr:nvSpPr>
      <xdr:spPr bwMode="auto">
        <a:xfrm>
          <a:off x="1676797" y="893702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2960</xdr:row>
      <xdr:rowOff>19843</xdr:rowOff>
    </xdr:from>
    <xdr:to>
      <xdr:col>3</xdr:col>
      <xdr:colOff>1629922</xdr:colOff>
      <xdr:row>2960</xdr:row>
      <xdr:rowOff>293443</xdr:rowOff>
    </xdr:to>
    <xdr:sp macro="[1]!COMBINAR" textlink="">
      <xdr:nvSpPr>
        <xdr:cNvPr id="159" name="Rectángulo 158">
          <a:extLst>
            <a:ext uri="{FF2B5EF4-FFF2-40B4-BE49-F238E27FC236}">
              <a16:creationId xmlns:a16="http://schemas.microsoft.com/office/drawing/2014/main" id="{68A9E433-95D6-4D0F-98F7-B152515500B4}"/>
            </a:ext>
          </a:extLst>
        </xdr:cNvPr>
        <xdr:cNvSpPr/>
      </xdr:nvSpPr>
      <xdr:spPr bwMode="auto">
        <a:xfrm>
          <a:off x="1676797" y="902827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2990</xdr:row>
      <xdr:rowOff>19843</xdr:rowOff>
    </xdr:from>
    <xdr:to>
      <xdr:col>3</xdr:col>
      <xdr:colOff>1629922</xdr:colOff>
      <xdr:row>2990</xdr:row>
      <xdr:rowOff>293443</xdr:rowOff>
    </xdr:to>
    <xdr:sp macro="[1]!COMBINAR" textlink="">
      <xdr:nvSpPr>
        <xdr:cNvPr id="160" name="Rectángulo 159">
          <a:extLst>
            <a:ext uri="{FF2B5EF4-FFF2-40B4-BE49-F238E27FC236}">
              <a16:creationId xmlns:a16="http://schemas.microsoft.com/office/drawing/2014/main" id="{3EFBD35C-AF33-4369-AC80-DFD6155CD588}"/>
            </a:ext>
          </a:extLst>
        </xdr:cNvPr>
        <xdr:cNvSpPr/>
      </xdr:nvSpPr>
      <xdr:spPr bwMode="auto">
        <a:xfrm>
          <a:off x="1676797" y="911952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3020</xdr:row>
      <xdr:rowOff>19843</xdr:rowOff>
    </xdr:from>
    <xdr:to>
      <xdr:col>3</xdr:col>
      <xdr:colOff>1629922</xdr:colOff>
      <xdr:row>3020</xdr:row>
      <xdr:rowOff>293443</xdr:rowOff>
    </xdr:to>
    <xdr:sp macro="[1]!COMBINAR" textlink="">
      <xdr:nvSpPr>
        <xdr:cNvPr id="161" name="Rectángulo 160">
          <a:extLst>
            <a:ext uri="{FF2B5EF4-FFF2-40B4-BE49-F238E27FC236}">
              <a16:creationId xmlns:a16="http://schemas.microsoft.com/office/drawing/2014/main" id="{420D42CA-6119-46FC-8454-9E4BD1892316}"/>
            </a:ext>
          </a:extLst>
        </xdr:cNvPr>
        <xdr:cNvSpPr/>
      </xdr:nvSpPr>
      <xdr:spPr bwMode="auto">
        <a:xfrm>
          <a:off x="1676797" y="921077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3050</xdr:row>
      <xdr:rowOff>19843</xdr:rowOff>
    </xdr:from>
    <xdr:to>
      <xdr:col>3</xdr:col>
      <xdr:colOff>1629922</xdr:colOff>
      <xdr:row>3050</xdr:row>
      <xdr:rowOff>293443</xdr:rowOff>
    </xdr:to>
    <xdr:sp macro="[1]!COMBINAR" textlink="">
      <xdr:nvSpPr>
        <xdr:cNvPr id="162" name="Rectángulo 161">
          <a:extLst>
            <a:ext uri="{FF2B5EF4-FFF2-40B4-BE49-F238E27FC236}">
              <a16:creationId xmlns:a16="http://schemas.microsoft.com/office/drawing/2014/main" id="{11E88E0A-835B-4CD0-8338-90DD2A3548D7}"/>
            </a:ext>
          </a:extLst>
        </xdr:cNvPr>
        <xdr:cNvSpPr/>
      </xdr:nvSpPr>
      <xdr:spPr bwMode="auto">
        <a:xfrm>
          <a:off x="1676797" y="930202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3080</xdr:row>
      <xdr:rowOff>19843</xdr:rowOff>
    </xdr:from>
    <xdr:to>
      <xdr:col>3</xdr:col>
      <xdr:colOff>1629922</xdr:colOff>
      <xdr:row>3080</xdr:row>
      <xdr:rowOff>293443</xdr:rowOff>
    </xdr:to>
    <xdr:sp macro="[1]!COMBINAR" textlink="">
      <xdr:nvSpPr>
        <xdr:cNvPr id="163" name="Rectángulo 162">
          <a:extLst>
            <a:ext uri="{FF2B5EF4-FFF2-40B4-BE49-F238E27FC236}">
              <a16:creationId xmlns:a16="http://schemas.microsoft.com/office/drawing/2014/main" id="{30873667-FCF6-41A0-AE91-6FB172A8E4C0}"/>
            </a:ext>
          </a:extLst>
        </xdr:cNvPr>
        <xdr:cNvSpPr/>
      </xdr:nvSpPr>
      <xdr:spPr bwMode="auto">
        <a:xfrm>
          <a:off x="1676797" y="939327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3110</xdr:row>
      <xdr:rowOff>19843</xdr:rowOff>
    </xdr:from>
    <xdr:to>
      <xdr:col>3</xdr:col>
      <xdr:colOff>1629922</xdr:colOff>
      <xdr:row>3110</xdr:row>
      <xdr:rowOff>293443</xdr:rowOff>
    </xdr:to>
    <xdr:sp macro="[1]!COMBINAR" textlink="">
      <xdr:nvSpPr>
        <xdr:cNvPr id="164" name="Rectángulo 163">
          <a:extLst>
            <a:ext uri="{FF2B5EF4-FFF2-40B4-BE49-F238E27FC236}">
              <a16:creationId xmlns:a16="http://schemas.microsoft.com/office/drawing/2014/main" id="{932C7C87-51C0-4457-A3A4-2EE511AF44E1}"/>
            </a:ext>
          </a:extLst>
        </xdr:cNvPr>
        <xdr:cNvSpPr/>
      </xdr:nvSpPr>
      <xdr:spPr bwMode="auto">
        <a:xfrm>
          <a:off x="1676797" y="948452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3140</xdr:row>
      <xdr:rowOff>19843</xdr:rowOff>
    </xdr:from>
    <xdr:to>
      <xdr:col>3</xdr:col>
      <xdr:colOff>1629922</xdr:colOff>
      <xdr:row>3140</xdr:row>
      <xdr:rowOff>293443</xdr:rowOff>
    </xdr:to>
    <xdr:sp macro="[1]!COMBINAR" textlink="">
      <xdr:nvSpPr>
        <xdr:cNvPr id="165" name="Rectángulo 164">
          <a:extLst>
            <a:ext uri="{FF2B5EF4-FFF2-40B4-BE49-F238E27FC236}">
              <a16:creationId xmlns:a16="http://schemas.microsoft.com/office/drawing/2014/main" id="{0E05A924-A423-441C-8A90-553822A9FE1D}"/>
            </a:ext>
          </a:extLst>
        </xdr:cNvPr>
        <xdr:cNvSpPr/>
      </xdr:nvSpPr>
      <xdr:spPr bwMode="auto">
        <a:xfrm>
          <a:off x="1676797" y="957577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3170</xdr:row>
      <xdr:rowOff>19843</xdr:rowOff>
    </xdr:from>
    <xdr:to>
      <xdr:col>3</xdr:col>
      <xdr:colOff>1629922</xdr:colOff>
      <xdr:row>3170</xdr:row>
      <xdr:rowOff>293443</xdr:rowOff>
    </xdr:to>
    <xdr:sp macro="[1]!COMBINAR" textlink="">
      <xdr:nvSpPr>
        <xdr:cNvPr id="166" name="Rectángulo 165">
          <a:extLst>
            <a:ext uri="{FF2B5EF4-FFF2-40B4-BE49-F238E27FC236}">
              <a16:creationId xmlns:a16="http://schemas.microsoft.com/office/drawing/2014/main" id="{2F38D897-086A-4989-A81A-17AF2018BF60}"/>
            </a:ext>
          </a:extLst>
        </xdr:cNvPr>
        <xdr:cNvSpPr/>
      </xdr:nvSpPr>
      <xdr:spPr bwMode="auto">
        <a:xfrm>
          <a:off x="1676797" y="966702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3200</xdr:row>
      <xdr:rowOff>19843</xdr:rowOff>
    </xdr:from>
    <xdr:to>
      <xdr:col>3</xdr:col>
      <xdr:colOff>1629922</xdr:colOff>
      <xdr:row>3200</xdr:row>
      <xdr:rowOff>293443</xdr:rowOff>
    </xdr:to>
    <xdr:sp macro="[1]!COMBINAR" textlink="">
      <xdr:nvSpPr>
        <xdr:cNvPr id="167" name="Rectángulo 166">
          <a:extLst>
            <a:ext uri="{FF2B5EF4-FFF2-40B4-BE49-F238E27FC236}">
              <a16:creationId xmlns:a16="http://schemas.microsoft.com/office/drawing/2014/main" id="{463C724B-FE0D-4B8A-ADB4-5E561912B5CB}"/>
            </a:ext>
          </a:extLst>
        </xdr:cNvPr>
        <xdr:cNvSpPr/>
      </xdr:nvSpPr>
      <xdr:spPr bwMode="auto">
        <a:xfrm>
          <a:off x="1676797" y="975827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3230</xdr:row>
      <xdr:rowOff>19843</xdr:rowOff>
    </xdr:from>
    <xdr:to>
      <xdr:col>3</xdr:col>
      <xdr:colOff>1629922</xdr:colOff>
      <xdr:row>3230</xdr:row>
      <xdr:rowOff>293443</xdr:rowOff>
    </xdr:to>
    <xdr:sp macro="[1]!COMBINAR" textlink="">
      <xdr:nvSpPr>
        <xdr:cNvPr id="168" name="Rectángulo 167">
          <a:extLst>
            <a:ext uri="{FF2B5EF4-FFF2-40B4-BE49-F238E27FC236}">
              <a16:creationId xmlns:a16="http://schemas.microsoft.com/office/drawing/2014/main" id="{B0CEAE17-A754-4329-97E5-8880C266337B}"/>
            </a:ext>
          </a:extLst>
        </xdr:cNvPr>
        <xdr:cNvSpPr/>
      </xdr:nvSpPr>
      <xdr:spPr bwMode="auto">
        <a:xfrm>
          <a:off x="1676797" y="984952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3260</xdr:row>
      <xdr:rowOff>19843</xdr:rowOff>
    </xdr:from>
    <xdr:to>
      <xdr:col>3</xdr:col>
      <xdr:colOff>1629922</xdr:colOff>
      <xdr:row>3260</xdr:row>
      <xdr:rowOff>293443</xdr:rowOff>
    </xdr:to>
    <xdr:sp macro="[1]!COMBINAR" textlink="">
      <xdr:nvSpPr>
        <xdr:cNvPr id="169" name="Rectángulo 168">
          <a:extLst>
            <a:ext uri="{FF2B5EF4-FFF2-40B4-BE49-F238E27FC236}">
              <a16:creationId xmlns:a16="http://schemas.microsoft.com/office/drawing/2014/main" id="{F289589B-1356-478D-990D-814947BCDB8A}"/>
            </a:ext>
          </a:extLst>
        </xdr:cNvPr>
        <xdr:cNvSpPr/>
      </xdr:nvSpPr>
      <xdr:spPr bwMode="auto">
        <a:xfrm>
          <a:off x="1676797" y="994077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3290</xdr:row>
      <xdr:rowOff>19843</xdr:rowOff>
    </xdr:from>
    <xdr:to>
      <xdr:col>3</xdr:col>
      <xdr:colOff>1629922</xdr:colOff>
      <xdr:row>3290</xdr:row>
      <xdr:rowOff>293443</xdr:rowOff>
    </xdr:to>
    <xdr:sp macro="[1]!COMBINAR" textlink="">
      <xdr:nvSpPr>
        <xdr:cNvPr id="170" name="Rectángulo 169">
          <a:extLst>
            <a:ext uri="{FF2B5EF4-FFF2-40B4-BE49-F238E27FC236}">
              <a16:creationId xmlns:a16="http://schemas.microsoft.com/office/drawing/2014/main" id="{7E38D82C-72DC-439A-9C32-119489681D41}"/>
            </a:ext>
          </a:extLst>
        </xdr:cNvPr>
        <xdr:cNvSpPr/>
      </xdr:nvSpPr>
      <xdr:spPr bwMode="auto">
        <a:xfrm>
          <a:off x="1676797" y="1003202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3320</xdr:row>
      <xdr:rowOff>19843</xdr:rowOff>
    </xdr:from>
    <xdr:to>
      <xdr:col>3</xdr:col>
      <xdr:colOff>1629922</xdr:colOff>
      <xdr:row>3320</xdr:row>
      <xdr:rowOff>293443</xdr:rowOff>
    </xdr:to>
    <xdr:sp macro="[1]!COMBINAR" textlink="">
      <xdr:nvSpPr>
        <xdr:cNvPr id="171" name="Rectángulo 170">
          <a:extLst>
            <a:ext uri="{FF2B5EF4-FFF2-40B4-BE49-F238E27FC236}">
              <a16:creationId xmlns:a16="http://schemas.microsoft.com/office/drawing/2014/main" id="{79A74C2D-C13A-4B6A-9899-C1F33E52610C}"/>
            </a:ext>
          </a:extLst>
        </xdr:cNvPr>
        <xdr:cNvSpPr/>
      </xdr:nvSpPr>
      <xdr:spPr bwMode="auto">
        <a:xfrm>
          <a:off x="1676797" y="1012327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3350</xdr:row>
      <xdr:rowOff>19843</xdr:rowOff>
    </xdr:from>
    <xdr:to>
      <xdr:col>3</xdr:col>
      <xdr:colOff>1629922</xdr:colOff>
      <xdr:row>3350</xdr:row>
      <xdr:rowOff>293443</xdr:rowOff>
    </xdr:to>
    <xdr:sp macro="[1]!COMBINAR" textlink="">
      <xdr:nvSpPr>
        <xdr:cNvPr id="172" name="Rectángulo 171">
          <a:extLst>
            <a:ext uri="{FF2B5EF4-FFF2-40B4-BE49-F238E27FC236}">
              <a16:creationId xmlns:a16="http://schemas.microsoft.com/office/drawing/2014/main" id="{D94CADE7-E490-4213-BAB9-A1DE60DFB4CA}"/>
            </a:ext>
          </a:extLst>
        </xdr:cNvPr>
        <xdr:cNvSpPr/>
      </xdr:nvSpPr>
      <xdr:spPr bwMode="auto">
        <a:xfrm>
          <a:off x="1676797" y="1021452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3380</xdr:row>
      <xdr:rowOff>19843</xdr:rowOff>
    </xdr:from>
    <xdr:to>
      <xdr:col>3</xdr:col>
      <xdr:colOff>1629922</xdr:colOff>
      <xdr:row>3380</xdr:row>
      <xdr:rowOff>293443</xdr:rowOff>
    </xdr:to>
    <xdr:sp macro="[1]!COMBINAR" textlink="">
      <xdr:nvSpPr>
        <xdr:cNvPr id="173" name="Rectángulo 172">
          <a:extLst>
            <a:ext uri="{FF2B5EF4-FFF2-40B4-BE49-F238E27FC236}">
              <a16:creationId xmlns:a16="http://schemas.microsoft.com/office/drawing/2014/main" id="{1309D1CF-94CD-4284-AC07-DBDA0886757E}"/>
            </a:ext>
          </a:extLst>
        </xdr:cNvPr>
        <xdr:cNvSpPr/>
      </xdr:nvSpPr>
      <xdr:spPr bwMode="auto">
        <a:xfrm>
          <a:off x="1676797" y="1030577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3410</xdr:row>
      <xdr:rowOff>19843</xdr:rowOff>
    </xdr:from>
    <xdr:to>
      <xdr:col>3</xdr:col>
      <xdr:colOff>1629922</xdr:colOff>
      <xdr:row>3410</xdr:row>
      <xdr:rowOff>293443</xdr:rowOff>
    </xdr:to>
    <xdr:sp macro="[1]!COMBINAR" textlink="">
      <xdr:nvSpPr>
        <xdr:cNvPr id="174" name="Rectángulo 173">
          <a:extLst>
            <a:ext uri="{FF2B5EF4-FFF2-40B4-BE49-F238E27FC236}">
              <a16:creationId xmlns:a16="http://schemas.microsoft.com/office/drawing/2014/main" id="{6EE04852-17C3-4D37-BAE9-B88953010BE6}"/>
            </a:ext>
          </a:extLst>
        </xdr:cNvPr>
        <xdr:cNvSpPr/>
      </xdr:nvSpPr>
      <xdr:spPr bwMode="auto">
        <a:xfrm>
          <a:off x="1676797" y="1039702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3440</xdr:row>
      <xdr:rowOff>19843</xdr:rowOff>
    </xdr:from>
    <xdr:to>
      <xdr:col>3</xdr:col>
      <xdr:colOff>1629922</xdr:colOff>
      <xdr:row>3440</xdr:row>
      <xdr:rowOff>293443</xdr:rowOff>
    </xdr:to>
    <xdr:sp macro="[1]!COMBINAR" textlink="">
      <xdr:nvSpPr>
        <xdr:cNvPr id="175" name="Rectángulo 174">
          <a:extLst>
            <a:ext uri="{FF2B5EF4-FFF2-40B4-BE49-F238E27FC236}">
              <a16:creationId xmlns:a16="http://schemas.microsoft.com/office/drawing/2014/main" id="{A2322AA1-1271-46B2-9359-B2B8FCEBD4A9}"/>
            </a:ext>
          </a:extLst>
        </xdr:cNvPr>
        <xdr:cNvSpPr/>
      </xdr:nvSpPr>
      <xdr:spPr bwMode="auto">
        <a:xfrm>
          <a:off x="1676797" y="1048827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4450" y="1186590"/>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cpadilla\Downloads\CMA-DEO-SVR-056-2024.xlsm" TargetMode="External"/><Relationship Id="rId1" Type="http://schemas.openxmlformats.org/officeDocument/2006/relationships/externalLinkPath" Target="CMA-DEO-SVR-056-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B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CMA-DEO-SVR-056-2024"/>
    </sheetNames>
    <definedNames>
      <definedName name="COMBINAR"/>
    </defined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4">
    <tabColor rgb="FF7030A0"/>
    <pageSetUpPr autoPageBreaks="0" fitToPage="1"/>
  </sheetPr>
  <dimension ref="A1:U52"/>
  <sheetViews>
    <sheetView showGridLines="0" tabSelected="1" zoomScaleNormal="100" zoomScaleSheetLayoutView="80" workbookViewId="0"/>
  </sheetViews>
  <sheetFormatPr baseColWidth="10" defaultColWidth="0" defaultRowHeight="15" zeroHeight="1"/>
  <cols>
    <col min="1" max="1" width="1.85546875" style="544" customWidth="1"/>
    <col min="2" max="2" width="8" style="544" customWidth="1"/>
    <col min="3" max="8" width="8.85546875" style="544" customWidth="1"/>
    <col min="9" max="9" width="19.140625" style="544" customWidth="1"/>
    <col min="10" max="12" width="16.7109375" style="544" customWidth="1"/>
    <col min="13" max="13" width="16.28515625" style="544" customWidth="1"/>
    <col min="14" max="17" width="14.7109375" style="544" customWidth="1"/>
    <col min="18" max="19" width="11.42578125" style="544" customWidth="1"/>
    <col min="20" max="21" width="0" style="544" hidden="1" customWidth="1"/>
    <col min="22" max="16384" width="11.42578125" style="544" hidden="1"/>
  </cols>
  <sheetData>
    <row r="1" spans="2:15" s="47" customFormat="1" ht="26.25" customHeight="1">
      <c r="B1" s="678" t="s">
        <v>0</v>
      </c>
      <c r="C1" s="678"/>
      <c r="D1" s="678"/>
      <c r="E1" s="678"/>
      <c r="F1" s="678"/>
      <c r="G1" s="678"/>
      <c r="H1" s="678"/>
      <c r="I1" s="678"/>
      <c r="J1" s="678"/>
      <c r="K1" s="678"/>
      <c r="L1" s="678"/>
      <c r="M1" s="678"/>
    </row>
    <row r="2" spans="2:15" s="47" customFormat="1" ht="39.75" customHeight="1">
      <c r="B2" s="678" t="s">
        <v>1</v>
      </c>
      <c r="C2" s="678"/>
      <c r="D2" s="678"/>
      <c r="E2" s="678"/>
      <c r="F2" s="678"/>
      <c r="G2" s="678"/>
      <c r="H2" s="678"/>
      <c r="I2" s="678"/>
      <c r="J2" s="678"/>
      <c r="K2" s="678"/>
      <c r="L2" s="678"/>
      <c r="M2" s="678"/>
    </row>
    <row r="3" spans="2:15" s="47" customFormat="1" ht="18" customHeight="1">
      <c r="B3" s="679" t="s">
        <v>350</v>
      </c>
      <c r="C3" s="679"/>
      <c r="D3" s="679"/>
      <c r="E3" s="679"/>
      <c r="F3" s="679"/>
      <c r="G3" s="679"/>
      <c r="H3" s="679"/>
      <c r="I3" s="679"/>
      <c r="J3" s="679"/>
      <c r="K3" s="679"/>
      <c r="L3" s="679"/>
      <c r="M3" s="679"/>
    </row>
    <row r="4" spans="2:15" s="541" customFormat="1" ht="18" customHeight="1">
      <c r="B4" s="681" t="s">
        <v>341</v>
      </c>
      <c r="C4" s="681"/>
      <c r="D4" s="681"/>
      <c r="E4" s="681"/>
      <c r="F4" s="681"/>
      <c r="G4" s="681"/>
      <c r="H4" s="681"/>
      <c r="I4" s="681"/>
      <c r="J4" s="681"/>
      <c r="K4" s="681"/>
      <c r="L4" s="681"/>
      <c r="M4" s="681"/>
    </row>
    <row r="5" spans="2:15" s="47" customFormat="1" ht="10.5" customHeight="1">
      <c r="B5" s="542"/>
      <c r="C5" s="542"/>
      <c r="D5" s="542"/>
      <c r="E5" s="542"/>
      <c r="F5" s="542"/>
      <c r="G5" s="542"/>
      <c r="H5" s="542"/>
      <c r="I5" s="542"/>
      <c r="J5" s="542"/>
      <c r="K5" s="542"/>
      <c r="L5" s="542"/>
      <c r="M5" s="48"/>
    </row>
    <row r="6" spans="2:15" s="47" customFormat="1" ht="14.25" customHeight="1">
      <c r="B6" s="679" t="s">
        <v>179</v>
      </c>
      <c r="C6" s="679"/>
      <c r="D6" s="679"/>
      <c r="E6" s="679"/>
      <c r="F6" s="679"/>
      <c r="G6" s="679"/>
      <c r="H6" s="679"/>
      <c r="I6" s="679"/>
      <c r="J6" s="679"/>
      <c r="K6" s="679"/>
      <c r="L6" s="679"/>
      <c r="M6" s="679"/>
    </row>
    <row r="7" spans="2:15" s="47" customFormat="1" ht="11.25" customHeight="1">
      <c r="B7" s="680" t="s">
        <v>384</v>
      </c>
      <c r="C7" s="680"/>
      <c r="D7" s="680"/>
      <c r="E7" s="680"/>
      <c r="F7" s="680"/>
      <c r="G7" s="680"/>
      <c r="H7" s="680"/>
      <c r="I7" s="680"/>
      <c r="J7" s="680"/>
      <c r="K7" s="680"/>
      <c r="L7" s="680"/>
      <c r="M7" s="680"/>
    </row>
    <row r="8" spans="2:15" s="47" customFormat="1" ht="16.5" customHeight="1">
      <c r="B8" s="572" t="s">
        <v>385</v>
      </c>
      <c r="C8" s="542"/>
      <c r="D8" s="542"/>
      <c r="E8" s="542"/>
      <c r="F8" s="542"/>
      <c r="G8" s="542"/>
      <c r="H8" s="542"/>
      <c r="I8" s="542"/>
      <c r="J8" s="542"/>
      <c r="K8" s="542"/>
      <c r="L8" s="542"/>
      <c r="M8" s="48"/>
    </row>
    <row r="9" spans="2:15" s="47" customFormat="1" ht="99.75" customHeight="1" thickBot="1">
      <c r="B9" s="679" t="s">
        <v>1537</v>
      </c>
      <c r="C9" s="679"/>
      <c r="D9" s="679"/>
      <c r="E9" s="679"/>
      <c r="F9" s="679"/>
      <c r="G9" s="679"/>
      <c r="H9" s="679"/>
      <c r="I9" s="679"/>
      <c r="J9" s="679"/>
      <c r="K9" s="679"/>
      <c r="L9" s="679"/>
      <c r="M9" s="543"/>
    </row>
    <row r="10" spans="2:15" s="47" customFormat="1" ht="13.5" hidden="1" thickBot="1">
      <c r="B10" s="542"/>
      <c r="C10" s="542"/>
      <c r="D10" s="542"/>
      <c r="E10" s="542"/>
      <c r="F10" s="542"/>
      <c r="G10" s="542"/>
      <c r="H10" s="542"/>
      <c r="I10" s="542"/>
      <c r="J10" s="542"/>
      <c r="K10" s="542"/>
      <c r="L10" s="542"/>
      <c r="M10" s="48"/>
    </row>
    <row r="11" spans="2:15" s="47" customFormat="1" ht="21" hidden="1" thickBot="1">
      <c r="B11" s="682" t="s">
        <v>98</v>
      </c>
      <c r="C11" s="682"/>
      <c r="D11" s="682"/>
      <c r="E11" s="682"/>
      <c r="F11" s="682"/>
      <c r="G11" s="682"/>
      <c r="H11" s="682"/>
      <c r="I11" s="682"/>
      <c r="J11" s="682"/>
      <c r="K11" s="682"/>
      <c r="L11" s="682"/>
      <c r="M11" s="682"/>
    </row>
    <row r="12" spans="2:15" ht="15.75" hidden="1" customHeight="1" thickBot="1"/>
    <row r="13" spans="2:15" s="545" customFormat="1" ht="36.75" customHeight="1">
      <c r="B13" s="656" t="s">
        <v>66</v>
      </c>
      <c r="C13" s="662" t="s">
        <v>67</v>
      </c>
      <c r="D13" s="685"/>
      <c r="E13" s="685"/>
      <c r="F13" s="685"/>
      <c r="G13" s="685"/>
      <c r="H13" s="686"/>
      <c r="I13" s="662" t="s">
        <v>40</v>
      </c>
      <c r="J13" s="663"/>
      <c r="K13" s="690"/>
      <c r="L13" s="575"/>
      <c r="M13" s="683" t="s">
        <v>224</v>
      </c>
      <c r="N13" s="634" t="s">
        <v>290</v>
      </c>
      <c r="O13" s="634" t="s">
        <v>229</v>
      </c>
    </row>
    <row r="14" spans="2:15" s="545" customFormat="1" ht="40.5" customHeight="1" thickBot="1">
      <c r="B14" s="657"/>
      <c r="C14" s="687"/>
      <c r="D14" s="688"/>
      <c r="E14" s="688"/>
      <c r="F14" s="688"/>
      <c r="G14" s="688"/>
      <c r="H14" s="689"/>
      <c r="I14" s="546" t="s">
        <v>75</v>
      </c>
      <c r="J14" s="547" t="s">
        <v>76</v>
      </c>
      <c r="K14" s="690"/>
      <c r="L14" s="575"/>
      <c r="M14" s="684"/>
      <c r="N14" s="635"/>
      <c r="O14" s="635"/>
    </row>
    <row r="15" spans="2:15" s="552" customFormat="1" ht="2.25" customHeight="1">
      <c r="B15" s="548"/>
      <c r="C15" s="549"/>
      <c r="D15" s="549"/>
      <c r="E15" s="549"/>
      <c r="F15" s="549"/>
      <c r="G15" s="549"/>
      <c r="H15" s="549"/>
      <c r="I15" s="549"/>
      <c r="J15" s="550"/>
      <c r="K15" s="576"/>
      <c r="L15" s="576"/>
      <c r="M15" s="551"/>
      <c r="N15" s="551"/>
      <c r="O15" s="551"/>
    </row>
    <row r="16" spans="2:15" s="545" customFormat="1" ht="120" customHeight="1" thickBot="1">
      <c r="B16" s="553">
        <v>1</v>
      </c>
      <c r="C16" s="664" t="s">
        <v>383</v>
      </c>
      <c r="D16" s="665"/>
      <c r="E16" s="665"/>
      <c r="F16" s="665"/>
      <c r="G16" s="665"/>
      <c r="H16" s="666"/>
      <c r="I16" s="588">
        <v>700000000</v>
      </c>
      <c r="J16" s="554">
        <v>538.46153846153845</v>
      </c>
      <c r="K16" s="577"/>
      <c r="L16" s="578"/>
      <c r="M16" s="568">
        <v>115</v>
      </c>
      <c r="N16" s="567">
        <v>4013.98</v>
      </c>
      <c r="O16" s="555">
        <v>98.000000000001819</v>
      </c>
    </row>
    <row r="17" spans="2:15" s="47" customFormat="1" ht="15.75" customHeight="1" thickBot="1">
      <c r="B17" s="556"/>
      <c r="C17" s="556"/>
      <c r="D17" s="556"/>
      <c r="E17" s="557"/>
      <c r="F17" s="676"/>
      <c r="G17" s="676"/>
      <c r="H17" s="676"/>
      <c r="I17" s="676"/>
      <c r="J17" s="544"/>
      <c r="K17" s="544"/>
      <c r="L17" s="544"/>
      <c r="M17" s="558" t="s">
        <v>311</v>
      </c>
      <c r="N17" s="675">
        <v>45526</v>
      </c>
      <c r="O17" s="675"/>
    </row>
    <row r="18" spans="2:15" s="47" customFormat="1" ht="33.75" customHeight="1">
      <c r="B18" s="544"/>
      <c r="C18" s="544"/>
      <c r="D18" s="544"/>
      <c r="E18" s="544"/>
      <c r="F18" s="544"/>
      <c r="G18" s="544"/>
      <c r="H18" s="544"/>
      <c r="I18" s="544"/>
      <c r="J18" s="544"/>
      <c r="K18" s="544"/>
      <c r="L18" s="544"/>
    </row>
    <row r="19" spans="2:15" s="425" customFormat="1" ht="27.75" customHeight="1" thickBot="1">
      <c r="B19" s="654" t="s">
        <v>41</v>
      </c>
      <c r="C19" s="654"/>
      <c r="D19" s="654"/>
      <c r="E19" s="654"/>
      <c r="F19" s="654"/>
      <c r="G19" s="654"/>
      <c r="H19" s="654"/>
      <c r="I19" s="654"/>
      <c r="J19" s="654"/>
      <c r="K19" s="654"/>
      <c r="L19" s="654"/>
      <c r="M19" s="655"/>
    </row>
    <row r="20" spans="2:15" s="47" customFormat="1" ht="15.6" customHeight="1" thickTop="1" thickBot="1">
      <c r="B20" s="672" t="s">
        <v>50</v>
      </c>
      <c r="C20" s="673"/>
      <c r="D20" s="673"/>
      <c r="E20" s="673"/>
      <c r="F20" s="673"/>
      <c r="G20" s="673"/>
      <c r="H20" s="673"/>
      <c r="I20" s="673"/>
      <c r="J20" s="673"/>
      <c r="K20" s="674"/>
      <c r="L20" s="569">
        <v>25569</v>
      </c>
      <c r="M20" s="559"/>
    </row>
    <row r="21" spans="2:15" s="47" customFormat="1" ht="15.6" customHeight="1" thickTop="1" thickBot="1">
      <c r="B21" s="672" t="s">
        <v>39</v>
      </c>
      <c r="C21" s="673"/>
      <c r="D21" s="673"/>
      <c r="E21" s="673"/>
      <c r="F21" s="673"/>
      <c r="G21" s="673"/>
      <c r="H21" s="673"/>
      <c r="I21" s="673"/>
      <c r="J21" s="673"/>
      <c r="K21" s="674"/>
      <c r="L21" s="589">
        <v>45524</v>
      </c>
    </row>
    <row r="22" spans="2:15" s="47" customFormat="1" ht="15.6" customHeight="1" thickTop="1" thickBot="1">
      <c r="B22" s="677"/>
      <c r="C22" s="677"/>
      <c r="D22" s="677"/>
      <c r="E22" s="677"/>
      <c r="F22" s="677"/>
      <c r="G22" s="677"/>
      <c r="H22" s="677"/>
      <c r="I22" s="677"/>
      <c r="J22" s="677"/>
      <c r="K22" s="677"/>
      <c r="L22" s="560"/>
    </row>
    <row r="23" spans="2:15" s="47" customFormat="1" ht="17.25" customHeight="1" thickBot="1">
      <c r="B23" s="636">
        <v>1</v>
      </c>
      <c r="C23" s="637"/>
      <c r="D23" s="637"/>
      <c r="E23" s="637"/>
      <c r="F23" s="637"/>
      <c r="G23" s="638"/>
      <c r="H23" s="651" t="s">
        <v>367</v>
      </c>
      <c r="I23" s="652"/>
      <c r="J23" s="652"/>
      <c r="K23" s="652"/>
      <c r="L23" s="561"/>
    </row>
    <row r="24" spans="2:15" ht="15.75" customHeight="1" thickBot="1"/>
    <row r="25" spans="2:15" s="47" customFormat="1" ht="42.75" customHeight="1" thickBot="1">
      <c r="B25" s="667" t="s">
        <v>26</v>
      </c>
      <c r="C25" s="668"/>
      <c r="D25" s="668"/>
      <c r="E25" s="668"/>
      <c r="F25" s="668"/>
      <c r="G25" s="659"/>
      <c r="H25" s="658" t="s">
        <v>45</v>
      </c>
      <c r="I25" s="659"/>
      <c r="J25" s="562" t="s">
        <v>220</v>
      </c>
      <c r="K25" s="563" t="s">
        <v>87</v>
      </c>
      <c r="L25" s="564" t="s">
        <v>51</v>
      </c>
    </row>
    <row r="26" spans="2:15" s="47" customFormat="1" ht="70.5" customHeight="1" thickBot="1">
      <c r="B26" s="669">
        <v>1</v>
      </c>
      <c r="C26" s="670"/>
      <c r="D26" s="670"/>
      <c r="E26" s="670"/>
      <c r="F26" s="670"/>
      <c r="G26" s="671"/>
      <c r="H26" s="660" t="s">
        <v>383</v>
      </c>
      <c r="I26" s="661"/>
      <c r="J26" s="570">
        <v>67.5</v>
      </c>
      <c r="K26" s="570">
        <v>1</v>
      </c>
      <c r="L26" s="571">
        <v>7</v>
      </c>
      <c r="M26" s="565"/>
    </row>
    <row r="27" spans="2:15" s="47" customFormat="1" ht="15" customHeight="1" thickBot="1">
      <c r="B27" s="544"/>
      <c r="C27" s="544"/>
      <c r="D27" s="544"/>
      <c r="E27" s="544"/>
      <c r="F27" s="544"/>
      <c r="G27" s="544"/>
      <c r="H27" s="544"/>
      <c r="I27" s="544"/>
      <c r="K27" s="544"/>
      <c r="L27" s="544"/>
      <c r="M27" s="544"/>
    </row>
    <row r="28" spans="2:15" s="47" customFormat="1" ht="20.25" customHeight="1" thickBot="1">
      <c r="B28" s="636">
        <v>2</v>
      </c>
      <c r="C28" s="637"/>
      <c r="D28" s="637"/>
      <c r="E28" s="637"/>
      <c r="F28" s="637"/>
      <c r="G28" s="638"/>
      <c r="H28" s="651" t="s">
        <v>46</v>
      </c>
      <c r="I28" s="652"/>
      <c r="J28" s="652"/>
      <c r="K28" s="652"/>
      <c r="L28" s="653"/>
    </row>
    <row r="29" spans="2:15" s="47" customFormat="1" ht="24.75" customHeight="1" thickBot="1">
      <c r="B29" s="544"/>
      <c r="C29" s="544"/>
      <c r="D29" s="544"/>
      <c r="E29" s="544"/>
      <c r="F29" s="544"/>
      <c r="G29" s="544"/>
      <c r="I29" s="544"/>
      <c r="J29" s="544"/>
      <c r="K29" s="544"/>
      <c r="L29" s="544"/>
    </row>
    <row r="30" spans="2:15" s="47" customFormat="1" ht="15" customHeight="1" thickBot="1">
      <c r="B30" s="639" t="s">
        <v>47</v>
      </c>
      <c r="C30" s="640"/>
      <c r="D30" s="640"/>
      <c r="E30" s="640"/>
      <c r="F30" s="640"/>
      <c r="G30" s="641"/>
      <c r="H30" s="645" t="s">
        <v>46</v>
      </c>
      <c r="I30" s="646"/>
      <c r="J30" s="646"/>
      <c r="K30" s="647"/>
      <c r="L30" s="590" t="s">
        <v>22</v>
      </c>
    </row>
    <row r="31" spans="2:15" s="47" customFormat="1" ht="15" customHeight="1" thickBot="1">
      <c r="B31" s="642">
        <v>1</v>
      </c>
      <c r="C31" s="643"/>
      <c r="D31" s="643"/>
      <c r="E31" s="643"/>
      <c r="F31" s="643"/>
      <c r="G31" s="644"/>
      <c r="H31" s="648" t="s">
        <v>121</v>
      </c>
      <c r="I31" s="649"/>
      <c r="J31" s="649"/>
      <c r="K31" s="650"/>
      <c r="L31" s="591" t="s">
        <v>289</v>
      </c>
    </row>
    <row r="32" spans="2:15" s="47" customFormat="1" ht="15" customHeight="1" thickBot="1">
      <c r="B32" s="628">
        <v>2</v>
      </c>
      <c r="C32" s="629"/>
      <c r="D32" s="629"/>
      <c r="E32" s="629"/>
      <c r="F32" s="629"/>
      <c r="G32" s="630"/>
      <c r="H32" s="631" t="s">
        <v>282</v>
      </c>
      <c r="I32" s="632"/>
      <c r="J32" s="632"/>
      <c r="K32" s="633"/>
      <c r="L32" s="591" t="s">
        <v>288</v>
      </c>
    </row>
    <row r="33" spans="2:13" s="47" customFormat="1" ht="15" customHeight="1" thickBot="1">
      <c r="B33" s="628">
        <v>3</v>
      </c>
      <c r="C33" s="629"/>
      <c r="D33" s="629"/>
      <c r="E33" s="629"/>
      <c r="F33" s="629"/>
      <c r="G33" s="630"/>
      <c r="H33" s="631" t="s">
        <v>356</v>
      </c>
      <c r="I33" s="632"/>
      <c r="J33" s="632"/>
      <c r="K33" s="633"/>
      <c r="L33" s="591" t="s">
        <v>368</v>
      </c>
    </row>
    <row r="34" spans="2:13" s="47" customFormat="1" ht="15" customHeight="1" thickBot="1">
      <c r="B34" s="628">
        <v>4</v>
      </c>
      <c r="C34" s="629"/>
      <c r="D34" s="629"/>
      <c r="E34" s="629"/>
      <c r="F34" s="629"/>
      <c r="G34" s="630"/>
      <c r="H34" s="625" t="s">
        <v>226</v>
      </c>
      <c r="I34" s="626"/>
      <c r="J34" s="626"/>
      <c r="K34" s="627"/>
      <c r="L34" s="592" t="s">
        <v>368</v>
      </c>
    </row>
    <row r="35" spans="2:13" s="47" customFormat="1" ht="15" customHeight="1" thickBot="1">
      <c r="B35" s="628">
        <v>5</v>
      </c>
      <c r="C35" s="629"/>
      <c r="D35" s="629"/>
      <c r="E35" s="629"/>
      <c r="F35" s="629"/>
      <c r="G35" s="630"/>
      <c r="H35" s="625" t="s">
        <v>361</v>
      </c>
      <c r="I35" s="626"/>
      <c r="J35" s="626"/>
      <c r="K35" s="627"/>
      <c r="L35" s="592" t="s">
        <v>362</v>
      </c>
    </row>
    <row r="36" spans="2:13" s="47" customFormat="1" ht="15" customHeight="1" thickBot="1">
      <c r="B36" s="628">
        <v>6</v>
      </c>
      <c r="C36" s="629"/>
      <c r="D36" s="629"/>
      <c r="E36" s="629"/>
      <c r="F36" s="629"/>
      <c r="G36" s="630"/>
      <c r="H36" s="625" t="s">
        <v>364</v>
      </c>
      <c r="I36" s="626"/>
      <c r="J36" s="626"/>
      <c r="K36" s="627"/>
      <c r="L36" s="592" t="s">
        <v>362</v>
      </c>
    </row>
    <row r="37" spans="2:13" s="47" customFormat="1" ht="24.75" customHeight="1">
      <c r="B37" s="544"/>
      <c r="C37" s="544"/>
      <c r="D37" s="544"/>
      <c r="E37" s="544"/>
      <c r="F37" s="544"/>
      <c r="G37" s="544"/>
      <c r="H37" s="544"/>
      <c r="I37" s="544"/>
      <c r="J37" s="566"/>
      <c r="K37" s="544"/>
      <c r="L37" s="544"/>
      <c r="M37" s="544"/>
    </row>
    <row r="38" spans="2:13" s="47" customFormat="1" ht="22.5" customHeight="1">
      <c r="B38" s="544"/>
      <c r="C38" s="544"/>
      <c r="D38" s="544"/>
      <c r="E38" s="544"/>
      <c r="F38" s="544"/>
      <c r="G38" s="544"/>
      <c r="H38" s="544"/>
      <c r="I38" s="544"/>
      <c r="J38" s="544"/>
      <c r="K38" s="544"/>
      <c r="L38" s="544"/>
      <c r="M38" s="544"/>
    </row>
    <row r="39" spans="2:13" s="47" customFormat="1" ht="21" customHeight="1">
      <c r="B39" s="544"/>
      <c r="C39" s="544"/>
      <c r="D39" s="544"/>
      <c r="E39" s="544"/>
      <c r="F39" s="544"/>
      <c r="G39" s="544"/>
      <c r="H39" s="544"/>
      <c r="I39" s="544"/>
      <c r="J39" s="544"/>
      <c r="K39" s="544"/>
      <c r="L39" s="544"/>
      <c r="M39" s="544"/>
    </row>
    <row r="40" spans="2:13" s="47" customFormat="1" ht="16.5" customHeight="1">
      <c r="B40" s="544"/>
      <c r="C40" s="544"/>
      <c r="D40" s="544"/>
      <c r="E40" s="544"/>
      <c r="F40" s="544"/>
      <c r="G40" s="544"/>
      <c r="H40" s="544"/>
      <c r="I40" s="544"/>
      <c r="J40" s="544"/>
      <c r="K40" s="544"/>
      <c r="L40" s="544"/>
      <c r="M40" s="544"/>
    </row>
    <row r="41" spans="2:13" s="47" customFormat="1" ht="14.25" customHeight="1">
      <c r="B41" s="544"/>
      <c r="C41" s="544"/>
      <c r="D41" s="544"/>
      <c r="E41" s="544"/>
      <c r="F41" s="544"/>
      <c r="G41" s="544"/>
      <c r="H41" s="544"/>
      <c r="I41" s="544"/>
      <c r="J41" s="544"/>
      <c r="K41" s="544"/>
      <c r="L41" s="544"/>
      <c r="M41" s="544"/>
    </row>
    <row r="42" spans="2:13" s="47" customFormat="1" ht="15.75" customHeight="1">
      <c r="B42" s="544"/>
      <c r="C42" s="544"/>
      <c r="D42" s="544"/>
      <c r="E42" s="544"/>
      <c r="F42" s="544"/>
      <c r="G42" s="544"/>
      <c r="H42" s="544"/>
      <c r="I42" s="544"/>
      <c r="J42" s="544"/>
      <c r="K42" s="544"/>
      <c r="L42" s="544"/>
      <c r="M42" s="544"/>
    </row>
    <row r="43" spans="2:13" s="47" customFormat="1" ht="34.5" customHeight="1">
      <c r="B43" s="544"/>
      <c r="C43" s="544"/>
      <c r="D43" s="544"/>
      <c r="E43" s="544"/>
      <c r="F43" s="544"/>
      <c r="G43" s="544"/>
      <c r="H43" s="544"/>
      <c r="I43" s="544"/>
      <c r="J43" s="544"/>
      <c r="K43" s="544"/>
      <c r="L43" s="544"/>
      <c r="M43" s="544"/>
    </row>
    <row r="44" spans="2:13" ht="30" customHeight="1"/>
    <row r="45" spans="2:13" ht="16.5" customHeight="1"/>
    <row r="46" spans="2:13" ht="34.5" customHeight="1"/>
    <row r="47" spans="2:13"/>
    <row r="48" spans="2:13"/>
    <row r="49"/>
    <row r="50"/>
    <row r="51"/>
    <row r="52"/>
  </sheetData>
  <sheetProtection selectLockedCells="1"/>
  <dataConsolidate link="1"/>
  <customSheetViews>
    <customSheetView guid="{DE67EBC3-31FE-423B-B030-1FFACB67D900}" showGridLines="0" fitToPage="1" topLeftCell="A4">
      <selection activeCell="H19" sqref="H19"/>
      <colBreaks count="3" manualBreakCount="3">
        <brk id="11" max="1048575" man="1"/>
        <brk id="20" max="1048575" man="1"/>
        <brk id="29" max="1048575" man="1"/>
      </colBreaks>
      <pageMargins left="0.70866141732283472" right="0.70866141732283472" top="0.74803149606299213" bottom="0.74803149606299213" header="0.31496062992125984" footer="0.31496062992125984"/>
      <printOptions horizontalCentered="1"/>
      <pageSetup scale="71" fitToHeight="0" orientation="portrait" r:id="rId1"/>
      <headerFooter alignWithMargins="0">
        <oddFooter>&amp;L&amp;"Arial,Normal"&amp;9&amp;F
&amp;A&amp;C&amp;"Arial,Normal"&amp;10&amp;P de &amp;N&amp;R&amp;"Arial,Normal"&amp;9INSTITUTO NACIONAL DE VIAS
&amp;D</oddFooter>
      </headerFooter>
    </customSheetView>
    <customSheetView guid="{098B2E87-9C52-4BA2-B1C3-E2EE72C3347E}" showGridLines="0" fitToPage="1">
      <colBreaks count="3" manualBreakCount="3">
        <brk id="11" max="1048575" man="1"/>
        <brk id="20" max="1048575" man="1"/>
        <brk id="29" max="1048575" man="1"/>
      </colBreaks>
      <pageMargins left="0.70866141732283472" right="0.70866141732283472" top="0.74803149606299213" bottom="0.74803149606299213" header="0.31496062992125984" footer="0.31496062992125984"/>
      <printOptions horizontalCentered="1"/>
      <pageSetup scale="71" fitToHeight="0" orientation="portrait" r:id="rId2"/>
      <headerFooter alignWithMargins="0">
        <oddFooter>&amp;L&amp;"Arial,Normal"&amp;9&amp;F
&amp;A&amp;C&amp;"Arial,Normal"&amp;10&amp;P de &amp;N&amp;R&amp;"Arial,Normal"&amp;9INSTITUTO NACIONAL DE VIAS
&amp;D</oddFooter>
      </headerFooter>
    </customSheetView>
  </customSheetViews>
  <mergeCells count="44">
    <mergeCell ref="B11:M11"/>
    <mergeCell ref="M13:M14"/>
    <mergeCell ref="C13:H14"/>
    <mergeCell ref="K13:K14"/>
    <mergeCell ref="B9:L9"/>
    <mergeCell ref="B1:M1"/>
    <mergeCell ref="B2:M2"/>
    <mergeCell ref="B3:M3"/>
    <mergeCell ref="B6:M6"/>
    <mergeCell ref="B7:M7"/>
    <mergeCell ref="B4:M4"/>
    <mergeCell ref="O13:O14"/>
    <mergeCell ref="B19:M19"/>
    <mergeCell ref="B13:B14"/>
    <mergeCell ref="H25:I25"/>
    <mergeCell ref="H26:I26"/>
    <mergeCell ref="I13:J13"/>
    <mergeCell ref="C16:H16"/>
    <mergeCell ref="B23:G23"/>
    <mergeCell ref="B25:G25"/>
    <mergeCell ref="B26:G26"/>
    <mergeCell ref="B20:K20"/>
    <mergeCell ref="B21:K21"/>
    <mergeCell ref="N17:O17"/>
    <mergeCell ref="F17:I17"/>
    <mergeCell ref="B22:K22"/>
    <mergeCell ref="H23:K23"/>
    <mergeCell ref="N13:N14"/>
    <mergeCell ref="B28:G28"/>
    <mergeCell ref="B30:G30"/>
    <mergeCell ref="B31:G31"/>
    <mergeCell ref="B32:G32"/>
    <mergeCell ref="H30:K30"/>
    <mergeCell ref="H31:K31"/>
    <mergeCell ref="H32:K32"/>
    <mergeCell ref="H28:L28"/>
    <mergeCell ref="H35:K35"/>
    <mergeCell ref="B33:G33"/>
    <mergeCell ref="H33:K33"/>
    <mergeCell ref="H36:K36"/>
    <mergeCell ref="B36:G36"/>
    <mergeCell ref="B34:G34"/>
    <mergeCell ref="H34:K34"/>
    <mergeCell ref="B35:G35"/>
  </mergeCells>
  <phoneticPr fontId="19" type="noConversion"/>
  <dataValidations count="3">
    <dataValidation type="list" allowBlank="1" showInputMessage="1" showErrorMessage="1" sqref="B3:M4" xr:uid="{00000000-0002-0000-0000-000000000000}">
      <formula1>DEPENDENCIAS</formula1>
    </dataValidation>
    <dataValidation type="decimal" allowBlank="1" showInputMessage="1" showErrorMessage="1" sqref="B17:D17" xr:uid="{00000000-0002-0000-0000-000001000000}">
      <formula1>-0.0000007</formula1>
      <formula2>-0.0000007</formula2>
    </dataValidation>
    <dataValidation type="decimal" allowBlank="1" showInputMessage="1" showErrorMessage="1" sqref="O16" xr:uid="{00000000-0002-0000-0000-000002000000}">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38" fitToHeight="0" orientation="portrait" r:id="rId3"/>
  <headerFooter alignWithMargins="0">
    <oddFooter>&amp;L&amp;"Arial,Normal"&amp;9&amp;F
&amp;A&amp;C&amp;"Arial,Normal"&amp;10&amp;P de &amp;N&amp;R&amp;"Arial,Normal"&amp;9INSTITUTO NACIONAL DE VIAS
&amp;D</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tabColor rgb="FF7030A0"/>
    <pageSetUpPr autoPageBreaks="0" fitToPage="1"/>
  </sheetPr>
  <dimension ref="A1:T135"/>
  <sheetViews>
    <sheetView showGridLines="0" zoomScale="115" zoomScaleNormal="115" workbookViewId="0"/>
  </sheetViews>
  <sheetFormatPr baseColWidth="10" defaultColWidth="0" defaultRowHeight="15"/>
  <cols>
    <col min="1" max="1" width="1.85546875" customWidth="1"/>
    <col min="2" max="2" width="7.140625" customWidth="1"/>
    <col min="3" max="3" width="12.85546875" bestFit="1" customWidth="1"/>
    <col min="4" max="4" width="60.28515625" customWidth="1"/>
    <col min="5" max="5" width="13.28515625" customWidth="1"/>
    <col min="6" max="6" width="2.28515625" customWidth="1"/>
    <col min="7" max="7" width="16.7109375" customWidth="1"/>
    <col min="8" max="8" width="16.7109375" hidden="1" customWidth="1"/>
    <col min="9" max="20" width="0" hidden="1" customWidth="1"/>
    <col min="21" max="16384" width="11.42578125" hidden="1"/>
  </cols>
  <sheetData>
    <row r="1" spans="2:8" s="3" customFormat="1" ht="15" customHeight="1">
      <c r="B1" s="693" t="s">
        <v>0</v>
      </c>
      <c r="C1" s="693"/>
      <c r="D1" s="693"/>
      <c r="E1" s="693"/>
    </row>
    <row r="2" spans="2:8" s="1" customFormat="1" ht="15" customHeight="1">
      <c r="B2" s="693" t="s">
        <v>1</v>
      </c>
      <c r="C2" s="693"/>
      <c r="D2" s="693"/>
      <c r="E2" s="693"/>
    </row>
    <row r="3" spans="2:8" s="1" customFormat="1" ht="15" customHeight="1">
      <c r="B3" s="693" t="s">
        <v>350</v>
      </c>
      <c r="C3" s="693"/>
      <c r="D3" s="693"/>
      <c r="E3" s="693"/>
    </row>
    <row r="4" spans="2:8" s="1" customFormat="1" ht="12.75" customHeight="1">
      <c r="B4" s="693" t="s">
        <v>341</v>
      </c>
      <c r="C4" s="693"/>
      <c r="D4" s="693"/>
      <c r="E4" s="693"/>
    </row>
    <row r="5" spans="2:8" s="1" customFormat="1" ht="12.75">
      <c r="B5" s="22"/>
      <c r="C5" s="22"/>
      <c r="D5" s="22"/>
      <c r="E5" s="22"/>
    </row>
    <row r="6" spans="2:8" s="1" customFormat="1" ht="12.75">
      <c r="B6" s="693" t="s">
        <v>179</v>
      </c>
      <c r="C6" s="693"/>
      <c r="D6" s="693"/>
      <c r="E6" s="693"/>
    </row>
    <row r="7" spans="2:8" s="1" customFormat="1" ht="12.75" customHeight="1">
      <c r="B7" s="693" t="s">
        <v>384</v>
      </c>
      <c r="C7" s="693"/>
      <c r="D7" s="693"/>
      <c r="E7" s="693"/>
    </row>
    <row r="8" spans="2:8" s="1" customFormat="1" ht="12.75" customHeight="1">
      <c r="B8" s="22"/>
      <c r="C8" s="22"/>
      <c r="D8" s="22"/>
      <c r="E8" s="22"/>
    </row>
    <row r="9" spans="2:8" s="1" customFormat="1" ht="50.25" customHeight="1">
      <c r="B9" s="693" t="s">
        <v>1537</v>
      </c>
      <c r="C9" s="693"/>
      <c r="D9" s="693"/>
      <c r="E9" s="693"/>
    </row>
    <row r="10" spans="2:8" s="1" customFormat="1" ht="12.75" customHeight="1">
      <c r="B10" s="22"/>
      <c r="C10" s="22"/>
      <c r="D10" s="22"/>
      <c r="E10" s="22"/>
    </row>
    <row r="11" spans="2:8" s="1" customFormat="1" ht="12.75" customHeight="1">
      <c r="B11" s="692" t="s">
        <v>385</v>
      </c>
      <c r="C11" s="692"/>
      <c r="D11" s="692"/>
      <c r="E11" s="692"/>
    </row>
    <row r="12" spans="2:8" s="1" customFormat="1" ht="12.75">
      <c r="B12" s="22"/>
      <c r="C12" s="22"/>
      <c r="D12" s="22"/>
      <c r="E12" s="22"/>
    </row>
    <row r="13" spans="2:8" s="1" customFormat="1" ht="12.75" customHeight="1">
      <c r="B13" s="693" t="s">
        <v>27</v>
      </c>
      <c r="C13" s="693"/>
      <c r="D13" s="693"/>
      <c r="E13" s="693"/>
    </row>
    <row r="14" spans="2:8" s="1" customFormat="1" ht="12.75" customHeight="1">
      <c r="B14" s="693" t="s">
        <v>77</v>
      </c>
      <c r="C14" s="693"/>
      <c r="D14" s="693"/>
      <c r="E14" s="693"/>
    </row>
    <row r="15" spans="2:8" s="1" customFormat="1" ht="14.25" customHeight="1" thickBot="1">
      <c r="B15" s="2"/>
      <c r="C15" s="2"/>
      <c r="D15" s="2"/>
      <c r="E15" s="2"/>
    </row>
    <row r="16" spans="2:8" s="1" customFormat="1" ht="30" customHeight="1" thickTop="1">
      <c r="B16" s="694" t="s">
        <v>38</v>
      </c>
      <c r="C16" s="493" t="s">
        <v>78</v>
      </c>
      <c r="D16" s="696" t="s">
        <v>79</v>
      </c>
      <c r="E16" s="697"/>
      <c r="F16" s="135"/>
      <c r="G16" s="691"/>
      <c r="H16" s="691"/>
    </row>
    <row r="17" spans="2:8" s="1" customFormat="1" ht="30" customHeight="1" thickBot="1">
      <c r="B17" s="695"/>
      <c r="C17" s="494" t="s">
        <v>3</v>
      </c>
      <c r="D17" s="495" t="s">
        <v>80</v>
      </c>
      <c r="E17" s="496" t="s">
        <v>52</v>
      </c>
      <c r="F17" s="135"/>
      <c r="G17" s="691"/>
      <c r="H17" s="691"/>
    </row>
    <row r="18" spans="2:8" s="4" customFormat="1" ht="6.75" customHeight="1">
      <c r="B18" s="346"/>
      <c r="C18" s="14"/>
      <c r="D18" s="13"/>
      <c r="E18" s="13"/>
      <c r="F18" s="136"/>
    </row>
    <row r="19" spans="2:8" s="1" customFormat="1" ht="15" customHeight="1">
      <c r="B19" s="347">
        <v>1</v>
      </c>
      <c r="C19" s="80">
        <v>1</v>
      </c>
      <c r="D19" s="137" t="s">
        <v>387</v>
      </c>
      <c r="E19" s="79">
        <v>1</v>
      </c>
      <c r="F19" s="135"/>
      <c r="H19" s="223" t="s">
        <v>3964</v>
      </c>
    </row>
    <row r="20" spans="2:8" s="1" customFormat="1" ht="15" customHeight="1">
      <c r="B20" s="347">
        <v>2</v>
      </c>
      <c r="C20" s="80">
        <v>2</v>
      </c>
      <c r="D20" s="137" t="s">
        <v>388</v>
      </c>
      <c r="E20" s="79">
        <v>1</v>
      </c>
      <c r="F20" s="135"/>
      <c r="H20" s="223" t="s">
        <v>3964</v>
      </c>
    </row>
    <row r="21" spans="2:8" s="1" customFormat="1" ht="15" customHeight="1">
      <c r="B21" s="347">
        <v>3</v>
      </c>
      <c r="C21" s="80">
        <v>3</v>
      </c>
      <c r="D21" s="137" t="s">
        <v>389</v>
      </c>
      <c r="E21" s="79">
        <v>3</v>
      </c>
      <c r="F21" s="135"/>
      <c r="H21" s="223" t="s">
        <v>3964</v>
      </c>
    </row>
    <row r="22" spans="2:8" s="1" customFormat="1" ht="12.75">
      <c r="B22" s="347">
        <v>4</v>
      </c>
      <c r="C22" s="80">
        <v>4</v>
      </c>
      <c r="D22" s="137" t="s">
        <v>390</v>
      </c>
      <c r="E22" s="79">
        <v>1</v>
      </c>
      <c r="F22" s="135"/>
      <c r="H22" s="223" t="s">
        <v>3964</v>
      </c>
    </row>
    <row r="23" spans="2:8" s="1" customFormat="1" ht="12.75">
      <c r="B23" s="347">
        <v>5</v>
      </c>
      <c r="C23" s="80">
        <v>5</v>
      </c>
      <c r="D23" s="137" t="s">
        <v>391</v>
      </c>
      <c r="E23" s="79">
        <v>2</v>
      </c>
      <c r="F23" s="135"/>
      <c r="H23" s="223" t="s">
        <v>3964</v>
      </c>
    </row>
    <row r="24" spans="2:8" s="1" customFormat="1" ht="12.75">
      <c r="B24" s="347">
        <v>6</v>
      </c>
      <c r="C24" s="80">
        <v>6</v>
      </c>
      <c r="D24" s="137" t="s">
        <v>392</v>
      </c>
      <c r="E24" s="79">
        <v>1</v>
      </c>
      <c r="F24" s="135"/>
      <c r="H24" s="223" t="s">
        <v>3964</v>
      </c>
    </row>
    <row r="25" spans="2:8" s="1" customFormat="1" ht="12.75">
      <c r="B25" s="347">
        <v>7</v>
      </c>
      <c r="C25" s="80">
        <v>7</v>
      </c>
      <c r="D25" s="137" t="s">
        <v>393</v>
      </c>
      <c r="E25" s="79">
        <v>3</v>
      </c>
      <c r="F25" s="135"/>
      <c r="H25" s="223" t="s">
        <v>3964</v>
      </c>
    </row>
    <row r="26" spans="2:8" s="1" customFormat="1" ht="12.75">
      <c r="B26" s="347">
        <v>8</v>
      </c>
      <c r="C26" s="80">
        <v>8</v>
      </c>
      <c r="D26" s="137" t="s">
        <v>394</v>
      </c>
      <c r="E26" s="79">
        <v>1</v>
      </c>
      <c r="F26" s="135"/>
      <c r="H26" s="223" t="s">
        <v>3964</v>
      </c>
    </row>
    <row r="27" spans="2:8" s="1" customFormat="1" ht="12.75">
      <c r="B27" s="347">
        <v>9</v>
      </c>
      <c r="C27" s="80">
        <v>9</v>
      </c>
      <c r="D27" s="137" t="s">
        <v>395</v>
      </c>
      <c r="E27" s="79">
        <v>2</v>
      </c>
      <c r="F27" s="135"/>
      <c r="H27" s="223" t="s">
        <v>3964</v>
      </c>
    </row>
    <row r="28" spans="2:8" s="1" customFormat="1" ht="12.75">
      <c r="B28" s="347">
        <v>10</v>
      </c>
      <c r="C28" s="80">
        <v>10</v>
      </c>
      <c r="D28" s="137" t="s">
        <v>396</v>
      </c>
      <c r="E28" s="79">
        <v>3</v>
      </c>
      <c r="F28" s="135"/>
      <c r="H28" s="223" t="s">
        <v>3964</v>
      </c>
    </row>
    <row r="29" spans="2:8" s="1" customFormat="1" ht="12.75">
      <c r="B29" s="347">
        <v>11</v>
      </c>
      <c r="C29" s="80">
        <v>11</v>
      </c>
      <c r="D29" s="137" t="s">
        <v>397</v>
      </c>
      <c r="E29" s="79">
        <v>1</v>
      </c>
      <c r="F29" s="135"/>
      <c r="H29" s="223" t="s">
        <v>3964</v>
      </c>
    </row>
    <row r="30" spans="2:8" s="1" customFormat="1" ht="12.75">
      <c r="B30" s="347">
        <v>12</v>
      </c>
      <c r="C30" s="80">
        <v>12</v>
      </c>
      <c r="D30" s="137" t="s">
        <v>398</v>
      </c>
      <c r="E30" s="79">
        <v>1</v>
      </c>
      <c r="F30" s="135"/>
      <c r="H30" s="223" t="s">
        <v>3964</v>
      </c>
    </row>
    <row r="31" spans="2:8" s="1" customFormat="1" ht="12.75">
      <c r="B31" s="347">
        <v>13</v>
      </c>
      <c r="C31" s="80">
        <v>13</v>
      </c>
      <c r="D31" s="137" t="s">
        <v>399</v>
      </c>
      <c r="E31" s="79">
        <v>4</v>
      </c>
      <c r="F31" s="135"/>
      <c r="H31" s="223" t="s">
        <v>3964</v>
      </c>
    </row>
    <row r="32" spans="2:8" s="1" customFormat="1" ht="12.75">
      <c r="B32" s="347">
        <v>14</v>
      </c>
      <c r="C32" s="80">
        <v>14</v>
      </c>
      <c r="D32" s="137" t="s">
        <v>400</v>
      </c>
      <c r="E32" s="79">
        <v>2</v>
      </c>
      <c r="F32" s="135"/>
      <c r="H32" s="223" t="s">
        <v>3964</v>
      </c>
    </row>
    <row r="33" spans="2:8" s="1" customFormat="1" ht="12.75">
      <c r="B33" s="347">
        <v>15</v>
      </c>
      <c r="C33" s="80">
        <v>15</v>
      </c>
      <c r="D33" s="137" t="s">
        <v>401</v>
      </c>
      <c r="E33" s="79">
        <v>1</v>
      </c>
      <c r="F33" s="135"/>
      <c r="H33" s="223" t="s">
        <v>3964</v>
      </c>
    </row>
    <row r="34" spans="2:8" s="1" customFormat="1" ht="12.75">
      <c r="B34" s="347">
        <v>16</v>
      </c>
      <c r="C34" s="80">
        <v>16</v>
      </c>
      <c r="D34" s="137" t="s">
        <v>402</v>
      </c>
      <c r="E34" s="79">
        <v>1</v>
      </c>
      <c r="F34" s="135"/>
      <c r="H34" s="223" t="s">
        <v>3964</v>
      </c>
    </row>
    <row r="35" spans="2:8" s="1" customFormat="1" ht="12.75">
      <c r="B35" s="347">
        <v>17</v>
      </c>
      <c r="C35" s="80">
        <v>17</v>
      </c>
      <c r="D35" s="137" t="s">
        <v>403</v>
      </c>
      <c r="E35" s="79">
        <v>2</v>
      </c>
      <c r="F35" s="135"/>
      <c r="H35" s="223" t="s">
        <v>3964</v>
      </c>
    </row>
    <row r="36" spans="2:8" s="1" customFormat="1" ht="12.75">
      <c r="B36" s="347">
        <v>18</v>
      </c>
      <c r="C36" s="80">
        <v>18</v>
      </c>
      <c r="D36" s="137" t="s">
        <v>404</v>
      </c>
      <c r="E36" s="79">
        <v>2</v>
      </c>
      <c r="F36" s="135"/>
      <c r="H36" s="223" t="s">
        <v>3964</v>
      </c>
    </row>
    <row r="37" spans="2:8" s="1" customFormat="1" ht="12.75">
      <c r="B37" s="347">
        <v>19</v>
      </c>
      <c r="C37" s="80">
        <v>19</v>
      </c>
      <c r="D37" s="137" t="s">
        <v>405</v>
      </c>
      <c r="E37" s="79">
        <v>2</v>
      </c>
      <c r="F37" s="135"/>
      <c r="H37" s="223" t="s">
        <v>3964</v>
      </c>
    </row>
    <row r="38" spans="2:8" s="1" customFormat="1" ht="12.75">
      <c r="B38" s="347">
        <v>20</v>
      </c>
      <c r="C38" s="80">
        <v>20</v>
      </c>
      <c r="D38" s="137" t="s">
        <v>406</v>
      </c>
      <c r="E38" s="79">
        <v>2</v>
      </c>
      <c r="F38" s="135"/>
      <c r="H38" s="223" t="s">
        <v>3964</v>
      </c>
    </row>
    <row r="39" spans="2:8" s="1" customFormat="1" ht="12.75">
      <c r="B39" s="347">
        <v>21</v>
      </c>
      <c r="C39" s="80">
        <v>21</v>
      </c>
      <c r="D39" s="137" t="s">
        <v>407</v>
      </c>
      <c r="E39" s="79">
        <v>2</v>
      </c>
      <c r="F39" s="135"/>
      <c r="H39" s="223" t="s">
        <v>3964</v>
      </c>
    </row>
    <row r="40" spans="2:8" s="1" customFormat="1" ht="12.75">
      <c r="B40" s="347">
        <v>22</v>
      </c>
      <c r="C40" s="80">
        <v>22</v>
      </c>
      <c r="D40" s="137" t="s">
        <v>408</v>
      </c>
      <c r="E40" s="79">
        <v>2</v>
      </c>
      <c r="F40" s="135"/>
      <c r="H40" s="223" t="s">
        <v>3964</v>
      </c>
    </row>
    <row r="41" spans="2:8" s="1" customFormat="1" ht="12.75">
      <c r="B41" s="347">
        <v>23</v>
      </c>
      <c r="C41" s="80">
        <v>23</v>
      </c>
      <c r="D41" s="137" t="s">
        <v>409</v>
      </c>
      <c r="E41" s="79">
        <v>2</v>
      </c>
      <c r="F41" s="135"/>
      <c r="H41" s="223" t="s">
        <v>3964</v>
      </c>
    </row>
    <row r="42" spans="2:8" s="1" customFormat="1" ht="12.75">
      <c r="B42" s="347">
        <v>24</v>
      </c>
      <c r="C42" s="80">
        <v>24</v>
      </c>
      <c r="D42" s="137" t="s">
        <v>410</v>
      </c>
      <c r="E42" s="79">
        <v>1</v>
      </c>
      <c r="F42" s="135"/>
      <c r="H42" s="223" t="s">
        <v>3964</v>
      </c>
    </row>
    <row r="43" spans="2:8" s="1" customFormat="1" ht="12.75">
      <c r="B43" s="347">
        <v>25</v>
      </c>
      <c r="C43" s="80">
        <v>25</v>
      </c>
      <c r="D43" s="137" t="s">
        <v>411</v>
      </c>
      <c r="E43" s="79">
        <v>2</v>
      </c>
      <c r="F43" s="135"/>
      <c r="H43" s="223" t="s">
        <v>3964</v>
      </c>
    </row>
    <row r="44" spans="2:8" s="1" customFormat="1" ht="12.75">
      <c r="B44" s="347">
        <v>26</v>
      </c>
      <c r="C44" s="80">
        <v>26</v>
      </c>
      <c r="D44" s="137" t="s">
        <v>412</v>
      </c>
      <c r="E44" s="79">
        <v>1</v>
      </c>
      <c r="F44" s="135"/>
      <c r="H44" s="223" t="s">
        <v>3964</v>
      </c>
    </row>
    <row r="45" spans="2:8" s="1" customFormat="1" ht="12.75">
      <c r="B45" s="347">
        <v>27</v>
      </c>
      <c r="C45" s="80">
        <v>27</v>
      </c>
      <c r="D45" s="137" t="s">
        <v>413</v>
      </c>
      <c r="E45" s="79">
        <v>3</v>
      </c>
      <c r="F45" s="135"/>
      <c r="H45" s="223" t="s">
        <v>3964</v>
      </c>
    </row>
    <row r="46" spans="2:8" s="1" customFormat="1" ht="12.75">
      <c r="B46" s="347">
        <v>28</v>
      </c>
      <c r="C46" s="80">
        <v>28</v>
      </c>
      <c r="D46" s="137" t="s">
        <v>414</v>
      </c>
      <c r="E46" s="79">
        <v>1</v>
      </c>
      <c r="F46" s="135"/>
      <c r="H46" s="223" t="s">
        <v>3964</v>
      </c>
    </row>
    <row r="47" spans="2:8" s="1" customFormat="1" ht="12.75">
      <c r="B47" s="347">
        <v>29</v>
      </c>
      <c r="C47" s="80">
        <v>29</v>
      </c>
      <c r="D47" s="137" t="s">
        <v>415</v>
      </c>
      <c r="E47" s="79">
        <v>1</v>
      </c>
      <c r="F47" s="135"/>
      <c r="H47" s="223" t="s">
        <v>3964</v>
      </c>
    </row>
    <row r="48" spans="2:8" s="1" customFormat="1" ht="12.75">
      <c r="B48" s="347">
        <v>30</v>
      </c>
      <c r="C48" s="80">
        <v>30</v>
      </c>
      <c r="D48" s="137" t="s">
        <v>416</v>
      </c>
      <c r="E48" s="79">
        <v>1</v>
      </c>
      <c r="F48" s="135"/>
      <c r="H48" s="223" t="s">
        <v>3964</v>
      </c>
    </row>
    <row r="49" spans="2:8" s="1" customFormat="1" ht="12.75">
      <c r="B49" s="347">
        <v>31</v>
      </c>
      <c r="C49" s="80">
        <v>31</v>
      </c>
      <c r="D49" s="137" t="s">
        <v>417</v>
      </c>
      <c r="E49" s="79">
        <v>2</v>
      </c>
      <c r="F49" s="135"/>
      <c r="H49" s="223" t="s">
        <v>3964</v>
      </c>
    </row>
    <row r="50" spans="2:8" s="1" customFormat="1" ht="12.75">
      <c r="B50" s="347">
        <v>32</v>
      </c>
      <c r="C50" s="80">
        <v>32</v>
      </c>
      <c r="D50" s="137" t="s">
        <v>418</v>
      </c>
      <c r="E50" s="79">
        <v>2</v>
      </c>
      <c r="F50" s="135"/>
      <c r="H50" s="223" t="s">
        <v>3964</v>
      </c>
    </row>
    <row r="51" spans="2:8" s="1" customFormat="1" ht="12.75">
      <c r="B51" s="347">
        <v>33</v>
      </c>
      <c r="C51" s="80">
        <v>33</v>
      </c>
      <c r="D51" s="137" t="s">
        <v>419</v>
      </c>
      <c r="E51" s="79">
        <v>2</v>
      </c>
      <c r="F51" s="135"/>
      <c r="H51" s="223" t="s">
        <v>3964</v>
      </c>
    </row>
    <row r="52" spans="2:8" s="1" customFormat="1" ht="15" customHeight="1">
      <c r="B52" s="347">
        <v>34</v>
      </c>
      <c r="C52" s="80">
        <v>34</v>
      </c>
      <c r="D52" s="137" t="s">
        <v>420</v>
      </c>
      <c r="E52" s="79">
        <v>1</v>
      </c>
      <c r="F52" s="135"/>
      <c r="H52" s="223" t="s">
        <v>3964</v>
      </c>
    </row>
    <row r="53" spans="2:8" s="1" customFormat="1" ht="15" customHeight="1">
      <c r="B53" s="347">
        <v>35</v>
      </c>
      <c r="C53" s="80">
        <v>35</v>
      </c>
      <c r="D53" s="137" t="s">
        <v>421</v>
      </c>
      <c r="E53" s="79">
        <v>2</v>
      </c>
      <c r="F53" s="135"/>
      <c r="H53" s="223" t="s">
        <v>3964</v>
      </c>
    </row>
    <row r="54" spans="2:8" s="1" customFormat="1" ht="12.75">
      <c r="B54" s="347">
        <v>36</v>
      </c>
      <c r="C54" s="80">
        <v>36</v>
      </c>
      <c r="D54" s="137" t="s">
        <v>422</v>
      </c>
      <c r="E54" s="79">
        <v>2</v>
      </c>
      <c r="F54" s="135"/>
      <c r="H54" s="223" t="s">
        <v>3964</v>
      </c>
    </row>
    <row r="55" spans="2:8" s="1" customFormat="1" ht="12.75">
      <c r="B55" s="347">
        <v>37</v>
      </c>
      <c r="C55" s="80">
        <v>37</v>
      </c>
      <c r="D55" s="137" t="s">
        <v>423</v>
      </c>
      <c r="E55" s="79">
        <v>1</v>
      </c>
      <c r="F55" s="135"/>
      <c r="H55" s="223" t="s">
        <v>3964</v>
      </c>
    </row>
    <row r="56" spans="2:8" s="1" customFormat="1" ht="12.75">
      <c r="B56" s="347">
        <v>38</v>
      </c>
      <c r="C56" s="80">
        <v>38</v>
      </c>
      <c r="D56" s="137" t="s">
        <v>424</v>
      </c>
      <c r="E56" s="79">
        <v>1</v>
      </c>
      <c r="F56" s="135"/>
      <c r="H56" s="223" t="s">
        <v>3964</v>
      </c>
    </row>
    <row r="57" spans="2:8" s="1" customFormat="1" ht="12.75">
      <c r="B57" s="347">
        <v>39</v>
      </c>
      <c r="C57" s="80">
        <v>39</v>
      </c>
      <c r="D57" s="137" t="s">
        <v>425</v>
      </c>
      <c r="E57" s="79">
        <v>2</v>
      </c>
      <c r="F57" s="135"/>
      <c r="H57" s="223" t="s">
        <v>3964</v>
      </c>
    </row>
    <row r="58" spans="2:8" s="1" customFormat="1" ht="12.75">
      <c r="B58" s="347">
        <v>40</v>
      </c>
      <c r="C58" s="80">
        <v>40</v>
      </c>
      <c r="D58" s="137" t="s">
        <v>426</v>
      </c>
      <c r="E58" s="79">
        <v>4</v>
      </c>
      <c r="F58" s="135"/>
      <c r="H58" s="223" t="s">
        <v>3964</v>
      </c>
    </row>
    <row r="59" spans="2:8" s="1" customFormat="1" ht="12.75">
      <c r="B59" s="347">
        <v>41</v>
      </c>
      <c r="C59" s="80">
        <v>41</v>
      </c>
      <c r="D59" s="137" t="s">
        <v>427</v>
      </c>
      <c r="E59" s="79">
        <v>1</v>
      </c>
      <c r="F59" s="135"/>
      <c r="H59" s="223" t="s">
        <v>3964</v>
      </c>
    </row>
    <row r="60" spans="2:8" s="1" customFormat="1" ht="12.75">
      <c r="B60" s="347">
        <v>42</v>
      </c>
      <c r="C60" s="80">
        <v>42</v>
      </c>
      <c r="D60" s="137" t="s">
        <v>428</v>
      </c>
      <c r="E60" s="79">
        <v>2</v>
      </c>
      <c r="F60" s="135"/>
      <c r="H60" s="223" t="s">
        <v>3964</v>
      </c>
    </row>
    <row r="61" spans="2:8" s="1" customFormat="1" ht="12.75">
      <c r="B61" s="347">
        <v>43</v>
      </c>
      <c r="C61" s="80">
        <v>43</v>
      </c>
      <c r="D61" s="137" t="s">
        <v>429</v>
      </c>
      <c r="E61" s="79">
        <v>1</v>
      </c>
      <c r="F61" s="135"/>
      <c r="H61" s="223" t="s">
        <v>3964</v>
      </c>
    </row>
    <row r="62" spans="2:8" s="1" customFormat="1" ht="12.75">
      <c r="B62" s="347">
        <v>44</v>
      </c>
      <c r="C62" s="80">
        <v>44</v>
      </c>
      <c r="D62" s="137" t="s">
        <v>430</v>
      </c>
      <c r="E62" s="79">
        <v>2</v>
      </c>
      <c r="F62" s="135"/>
      <c r="H62" s="223" t="s">
        <v>3964</v>
      </c>
    </row>
    <row r="63" spans="2:8" s="1" customFormat="1" ht="12.75">
      <c r="B63" s="347">
        <v>45</v>
      </c>
      <c r="C63" s="80">
        <v>45</v>
      </c>
      <c r="D63" s="137" t="s">
        <v>431</v>
      </c>
      <c r="E63" s="79">
        <v>3</v>
      </c>
      <c r="F63" s="135"/>
      <c r="H63" s="223" t="s">
        <v>3964</v>
      </c>
    </row>
    <row r="64" spans="2:8" s="1" customFormat="1" ht="12.75">
      <c r="B64" s="347">
        <v>46</v>
      </c>
      <c r="C64" s="80">
        <v>46</v>
      </c>
      <c r="D64" s="137" t="s">
        <v>432</v>
      </c>
      <c r="E64" s="79">
        <v>1</v>
      </c>
      <c r="F64" s="135"/>
      <c r="H64" s="223" t="s">
        <v>3964</v>
      </c>
    </row>
    <row r="65" spans="2:8" s="1" customFormat="1" ht="12.75">
      <c r="B65" s="347">
        <v>47</v>
      </c>
      <c r="C65" s="80">
        <v>47</v>
      </c>
      <c r="D65" s="137" t="s">
        <v>433</v>
      </c>
      <c r="E65" s="79">
        <v>2</v>
      </c>
      <c r="F65" s="135"/>
      <c r="H65" s="223" t="s">
        <v>3964</v>
      </c>
    </row>
    <row r="66" spans="2:8" s="1" customFormat="1" ht="12.75">
      <c r="B66" s="347">
        <v>48</v>
      </c>
      <c r="C66" s="80">
        <v>48</v>
      </c>
      <c r="D66" s="137" t="s">
        <v>434</v>
      </c>
      <c r="E66" s="79">
        <v>1</v>
      </c>
      <c r="F66" s="135"/>
      <c r="H66" s="223" t="s">
        <v>3964</v>
      </c>
    </row>
    <row r="67" spans="2:8" s="1" customFormat="1" ht="12.75">
      <c r="B67" s="347">
        <v>49</v>
      </c>
      <c r="C67" s="80">
        <v>49</v>
      </c>
      <c r="D67" s="137" t="s">
        <v>435</v>
      </c>
      <c r="E67" s="79">
        <v>1</v>
      </c>
      <c r="F67" s="135"/>
      <c r="H67" s="223" t="s">
        <v>3964</v>
      </c>
    </row>
    <row r="68" spans="2:8" s="1" customFormat="1" ht="12.75">
      <c r="B68" s="347">
        <v>50</v>
      </c>
      <c r="C68" s="80">
        <v>50</v>
      </c>
      <c r="D68" s="137" t="s">
        <v>436</v>
      </c>
      <c r="E68" s="79">
        <v>1</v>
      </c>
      <c r="F68" s="135"/>
      <c r="H68" s="223" t="s">
        <v>3964</v>
      </c>
    </row>
    <row r="69" spans="2:8" s="1" customFormat="1" ht="12.75">
      <c r="B69" s="347">
        <v>51</v>
      </c>
      <c r="C69" s="80">
        <v>51</v>
      </c>
      <c r="D69" s="137" t="s">
        <v>437</v>
      </c>
      <c r="E69" s="79">
        <v>1</v>
      </c>
      <c r="F69" s="135"/>
      <c r="H69" s="223" t="s">
        <v>3964</v>
      </c>
    </row>
    <row r="70" spans="2:8" s="1" customFormat="1" ht="12.75">
      <c r="B70" s="347">
        <v>52</v>
      </c>
      <c r="C70" s="80">
        <v>52</v>
      </c>
      <c r="D70" s="137" t="s">
        <v>438</v>
      </c>
      <c r="E70" s="79">
        <v>3</v>
      </c>
      <c r="F70" s="135"/>
      <c r="H70" s="223" t="s">
        <v>3964</v>
      </c>
    </row>
    <row r="71" spans="2:8" s="1" customFormat="1" ht="12.75">
      <c r="B71" s="347">
        <v>53</v>
      </c>
      <c r="C71" s="80">
        <v>53</v>
      </c>
      <c r="D71" s="137" t="s">
        <v>439</v>
      </c>
      <c r="E71" s="79">
        <v>2</v>
      </c>
      <c r="F71" s="135"/>
      <c r="H71" s="223" t="s">
        <v>3964</v>
      </c>
    </row>
    <row r="72" spans="2:8" s="1" customFormat="1" ht="12.75">
      <c r="B72" s="347">
        <v>54</v>
      </c>
      <c r="C72" s="80">
        <v>54</v>
      </c>
      <c r="D72" s="137" t="s">
        <v>440</v>
      </c>
      <c r="E72" s="79">
        <v>1</v>
      </c>
      <c r="F72" s="135"/>
      <c r="H72" s="223" t="s">
        <v>3964</v>
      </c>
    </row>
    <row r="73" spans="2:8" s="1" customFormat="1" ht="12.75">
      <c r="B73" s="347">
        <v>55</v>
      </c>
      <c r="C73" s="80">
        <v>55</v>
      </c>
      <c r="D73" s="137" t="s">
        <v>441</v>
      </c>
      <c r="E73" s="79">
        <v>3</v>
      </c>
      <c r="F73" s="135"/>
      <c r="H73" s="223" t="s">
        <v>3964</v>
      </c>
    </row>
    <row r="74" spans="2:8" s="1" customFormat="1" ht="12.75">
      <c r="B74" s="347">
        <v>56</v>
      </c>
      <c r="C74" s="80">
        <v>56</v>
      </c>
      <c r="D74" s="137" t="s">
        <v>442</v>
      </c>
      <c r="E74" s="79">
        <v>2</v>
      </c>
      <c r="F74" s="135"/>
      <c r="H74" s="223" t="s">
        <v>3964</v>
      </c>
    </row>
    <row r="75" spans="2:8" s="1" customFormat="1" ht="12.75">
      <c r="B75" s="347">
        <v>57</v>
      </c>
      <c r="C75" s="80">
        <v>57</v>
      </c>
      <c r="D75" s="137" t="s">
        <v>443</v>
      </c>
      <c r="E75" s="79">
        <v>1</v>
      </c>
      <c r="F75" s="135"/>
      <c r="H75" s="223" t="s">
        <v>3964</v>
      </c>
    </row>
    <row r="76" spans="2:8" s="1" customFormat="1" ht="12.75">
      <c r="B76" s="347">
        <v>58</v>
      </c>
      <c r="C76" s="80">
        <v>58</v>
      </c>
      <c r="D76" s="137" t="s">
        <v>444</v>
      </c>
      <c r="E76" s="79">
        <v>2</v>
      </c>
      <c r="F76" s="135"/>
      <c r="H76" s="223" t="s">
        <v>3964</v>
      </c>
    </row>
    <row r="77" spans="2:8" s="1" customFormat="1" ht="12.75">
      <c r="B77" s="347">
        <v>59</v>
      </c>
      <c r="C77" s="80">
        <v>59</v>
      </c>
      <c r="D77" s="137" t="s">
        <v>445</v>
      </c>
      <c r="E77" s="79">
        <v>1</v>
      </c>
      <c r="F77" s="135"/>
      <c r="H77" s="223" t="s">
        <v>3964</v>
      </c>
    </row>
    <row r="78" spans="2:8" s="1" customFormat="1" ht="12.75">
      <c r="B78" s="347">
        <v>60</v>
      </c>
      <c r="C78" s="80">
        <v>60</v>
      </c>
      <c r="D78" s="137" t="s">
        <v>446</v>
      </c>
      <c r="E78" s="79">
        <v>2</v>
      </c>
      <c r="F78" s="135"/>
      <c r="H78" s="223" t="s">
        <v>3964</v>
      </c>
    </row>
    <row r="79" spans="2:8" s="1" customFormat="1" ht="12.75">
      <c r="B79" s="347">
        <v>61</v>
      </c>
      <c r="C79" s="80">
        <v>61</v>
      </c>
      <c r="D79" s="137" t="s">
        <v>447</v>
      </c>
      <c r="E79" s="79">
        <v>1</v>
      </c>
      <c r="F79" s="135"/>
      <c r="H79" s="223" t="s">
        <v>3964</v>
      </c>
    </row>
    <row r="80" spans="2:8" s="1" customFormat="1" ht="12.75">
      <c r="B80" s="347">
        <v>62</v>
      </c>
      <c r="C80" s="80">
        <v>62</v>
      </c>
      <c r="D80" s="137" t="s">
        <v>448</v>
      </c>
      <c r="E80" s="79">
        <v>2</v>
      </c>
      <c r="F80" s="135"/>
      <c r="H80" s="223" t="s">
        <v>3964</v>
      </c>
    </row>
    <row r="81" spans="2:8" s="1" customFormat="1" ht="12.75">
      <c r="B81" s="347">
        <v>63</v>
      </c>
      <c r="C81" s="80">
        <v>63</v>
      </c>
      <c r="D81" s="137" t="s">
        <v>449</v>
      </c>
      <c r="E81" s="79">
        <v>2</v>
      </c>
      <c r="F81" s="135"/>
      <c r="H81" s="223" t="s">
        <v>3964</v>
      </c>
    </row>
    <row r="82" spans="2:8" s="1" customFormat="1" ht="12.75">
      <c r="B82" s="347">
        <v>64</v>
      </c>
      <c r="C82" s="80">
        <v>64</v>
      </c>
      <c r="D82" s="137" t="s">
        <v>450</v>
      </c>
      <c r="E82" s="79">
        <v>2</v>
      </c>
      <c r="F82" s="135"/>
      <c r="H82" s="223" t="s">
        <v>3964</v>
      </c>
    </row>
    <row r="83" spans="2:8" s="1" customFormat="1" ht="12.75">
      <c r="B83" s="347">
        <v>65</v>
      </c>
      <c r="C83" s="80">
        <v>65</v>
      </c>
      <c r="D83" s="137" t="s">
        <v>451</v>
      </c>
      <c r="E83" s="79">
        <v>2</v>
      </c>
      <c r="F83" s="135"/>
      <c r="H83" s="223" t="s">
        <v>3964</v>
      </c>
    </row>
    <row r="84" spans="2:8" s="1" customFormat="1" ht="15" customHeight="1">
      <c r="B84" s="347">
        <v>66</v>
      </c>
      <c r="C84" s="80">
        <v>66</v>
      </c>
      <c r="D84" s="137" t="s">
        <v>452</v>
      </c>
      <c r="E84" s="79">
        <v>3</v>
      </c>
      <c r="F84" s="135"/>
      <c r="H84" s="223" t="s">
        <v>3964</v>
      </c>
    </row>
    <row r="85" spans="2:8" s="1" customFormat="1" ht="15" customHeight="1">
      <c r="B85" s="347">
        <v>67</v>
      </c>
      <c r="C85" s="80">
        <v>67</v>
      </c>
      <c r="D85" s="137" t="s">
        <v>453</v>
      </c>
      <c r="E85" s="79">
        <v>1</v>
      </c>
      <c r="F85" s="135"/>
      <c r="H85" s="223" t="s">
        <v>3964</v>
      </c>
    </row>
    <row r="86" spans="2:8" s="1" customFormat="1" ht="12.75">
      <c r="B86" s="347">
        <v>68</v>
      </c>
      <c r="C86" s="80">
        <v>68</v>
      </c>
      <c r="D86" s="137" t="s">
        <v>454</v>
      </c>
      <c r="E86" s="79">
        <v>1</v>
      </c>
      <c r="F86" s="135"/>
      <c r="H86" s="223" t="s">
        <v>3964</v>
      </c>
    </row>
    <row r="87" spans="2:8" s="1" customFormat="1" ht="12.75">
      <c r="B87" s="347">
        <v>69</v>
      </c>
      <c r="C87" s="80">
        <v>69</v>
      </c>
      <c r="D87" s="137" t="s">
        <v>455</v>
      </c>
      <c r="E87" s="79">
        <v>2</v>
      </c>
      <c r="F87" s="135"/>
      <c r="H87" s="223" t="s">
        <v>3964</v>
      </c>
    </row>
    <row r="88" spans="2:8" s="1" customFormat="1" ht="12.75">
      <c r="B88" s="347">
        <v>70</v>
      </c>
      <c r="C88" s="80">
        <v>70</v>
      </c>
      <c r="D88" s="137" t="s">
        <v>456</v>
      </c>
      <c r="E88" s="79">
        <v>1</v>
      </c>
      <c r="F88" s="135"/>
      <c r="H88" s="223" t="s">
        <v>3964</v>
      </c>
    </row>
    <row r="89" spans="2:8" s="1" customFormat="1" ht="12.75">
      <c r="B89" s="347">
        <v>71</v>
      </c>
      <c r="C89" s="80">
        <v>71</v>
      </c>
      <c r="D89" s="137" t="s">
        <v>457</v>
      </c>
      <c r="E89" s="79">
        <v>2</v>
      </c>
      <c r="F89" s="135"/>
      <c r="H89" s="223" t="s">
        <v>3964</v>
      </c>
    </row>
    <row r="90" spans="2:8" s="1" customFormat="1" ht="12.75">
      <c r="B90" s="347">
        <v>72</v>
      </c>
      <c r="C90" s="80">
        <v>72</v>
      </c>
      <c r="D90" s="137" t="s">
        <v>458</v>
      </c>
      <c r="E90" s="79">
        <v>1</v>
      </c>
      <c r="F90" s="135"/>
      <c r="H90" s="223" t="s">
        <v>3964</v>
      </c>
    </row>
    <row r="91" spans="2:8" s="1" customFormat="1" ht="12.75">
      <c r="B91" s="347">
        <v>73</v>
      </c>
      <c r="C91" s="80">
        <v>73</v>
      </c>
      <c r="D91" s="137" t="s">
        <v>459</v>
      </c>
      <c r="E91" s="79">
        <v>1</v>
      </c>
      <c r="F91" s="135"/>
      <c r="H91" s="223" t="s">
        <v>3964</v>
      </c>
    </row>
    <row r="92" spans="2:8" s="1" customFormat="1" ht="12.75">
      <c r="B92" s="347">
        <v>74</v>
      </c>
      <c r="C92" s="80">
        <v>74</v>
      </c>
      <c r="D92" s="137" t="s">
        <v>460</v>
      </c>
      <c r="E92" s="79">
        <v>2</v>
      </c>
      <c r="F92" s="135"/>
      <c r="H92" s="223" t="s">
        <v>3964</v>
      </c>
    </row>
    <row r="93" spans="2:8" s="1" customFormat="1" ht="12.75">
      <c r="B93" s="347">
        <v>75</v>
      </c>
      <c r="C93" s="80">
        <v>75</v>
      </c>
      <c r="D93" s="137" t="s">
        <v>461</v>
      </c>
      <c r="E93" s="79">
        <v>2</v>
      </c>
      <c r="F93" s="135"/>
      <c r="H93" s="223" t="s">
        <v>3964</v>
      </c>
    </row>
    <row r="94" spans="2:8" s="1" customFormat="1" ht="12.75">
      <c r="B94" s="347">
        <v>76</v>
      </c>
      <c r="C94" s="80">
        <v>76</v>
      </c>
      <c r="D94" s="137" t="s">
        <v>462</v>
      </c>
      <c r="E94" s="79">
        <v>2</v>
      </c>
      <c r="F94" s="135"/>
      <c r="H94" s="223" t="s">
        <v>3964</v>
      </c>
    </row>
    <row r="95" spans="2:8" s="1" customFormat="1" ht="12.75">
      <c r="B95" s="347">
        <v>77</v>
      </c>
      <c r="C95" s="80">
        <v>77</v>
      </c>
      <c r="D95" s="137" t="s">
        <v>463</v>
      </c>
      <c r="E95" s="79">
        <v>2</v>
      </c>
      <c r="F95" s="135"/>
      <c r="H95" s="223" t="s">
        <v>3964</v>
      </c>
    </row>
    <row r="96" spans="2:8" s="1" customFormat="1" ht="12.75">
      <c r="B96" s="347">
        <v>78</v>
      </c>
      <c r="C96" s="80">
        <v>78</v>
      </c>
      <c r="D96" s="137" t="s">
        <v>464</v>
      </c>
      <c r="E96" s="79">
        <v>2</v>
      </c>
      <c r="F96" s="135"/>
      <c r="H96" s="223" t="s">
        <v>3964</v>
      </c>
    </row>
    <row r="97" spans="2:8" s="1" customFormat="1" ht="12.75">
      <c r="B97" s="347">
        <v>79</v>
      </c>
      <c r="C97" s="80">
        <v>79</v>
      </c>
      <c r="D97" s="137" t="s">
        <v>465</v>
      </c>
      <c r="E97" s="79">
        <v>1</v>
      </c>
      <c r="F97" s="135"/>
      <c r="H97" s="223" t="s">
        <v>3964</v>
      </c>
    </row>
    <row r="98" spans="2:8" s="1" customFormat="1" ht="12.75">
      <c r="B98" s="347">
        <v>80</v>
      </c>
      <c r="C98" s="80">
        <v>80</v>
      </c>
      <c r="D98" s="137" t="s">
        <v>466</v>
      </c>
      <c r="E98" s="79">
        <v>2</v>
      </c>
      <c r="F98" s="135"/>
      <c r="H98" s="223" t="s">
        <v>3964</v>
      </c>
    </row>
    <row r="99" spans="2:8" s="1" customFormat="1" ht="12.75">
      <c r="B99" s="347">
        <v>81</v>
      </c>
      <c r="C99" s="80">
        <v>81</v>
      </c>
      <c r="D99" s="137" t="s">
        <v>467</v>
      </c>
      <c r="E99" s="79">
        <v>2</v>
      </c>
      <c r="F99" s="135"/>
      <c r="H99" s="223" t="s">
        <v>3964</v>
      </c>
    </row>
    <row r="100" spans="2:8" s="1" customFormat="1" ht="12.75">
      <c r="B100" s="347">
        <v>82</v>
      </c>
      <c r="C100" s="80">
        <v>82</v>
      </c>
      <c r="D100" s="137" t="s">
        <v>468</v>
      </c>
      <c r="E100" s="79">
        <v>1</v>
      </c>
      <c r="F100" s="135"/>
      <c r="H100" s="223" t="s">
        <v>3964</v>
      </c>
    </row>
    <row r="101" spans="2:8" s="1" customFormat="1" ht="12.75">
      <c r="B101" s="347">
        <v>83</v>
      </c>
      <c r="C101" s="80">
        <v>83</v>
      </c>
      <c r="D101" s="137" t="s">
        <v>469</v>
      </c>
      <c r="E101" s="79">
        <v>2</v>
      </c>
      <c r="F101" s="135"/>
      <c r="H101" s="223" t="s">
        <v>3964</v>
      </c>
    </row>
    <row r="102" spans="2:8" s="1" customFormat="1" ht="12.75">
      <c r="B102" s="347">
        <v>84</v>
      </c>
      <c r="C102" s="80">
        <v>84</v>
      </c>
      <c r="D102" s="137" t="s">
        <v>470</v>
      </c>
      <c r="E102" s="79">
        <v>2</v>
      </c>
      <c r="F102" s="135"/>
      <c r="H102" s="223" t="s">
        <v>3964</v>
      </c>
    </row>
    <row r="103" spans="2:8" s="1" customFormat="1" ht="12.75">
      <c r="B103" s="347">
        <v>85</v>
      </c>
      <c r="C103" s="80">
        <v>85</v>
      </c>
      <c r="D103" s="137" t="s">
        <v>471</v>
      </c>
      <c r="E103" s="79">
        <v>1</v>
      </c>
      <c r="F103" s="135"/>
      <c r="H103" s="223" t="s">
        <v>3964</v>
      </c>
    </row>
    <row r="104" spans="2:8" s="1" customFormat="1" ht="12.75">
      <c r="B104" s="347">
        <v>86</v>
      </c>
      <c r="C104" s="80">
        <v>86</v>
      </c>
      <c r="D104" s="137" t="s">
        <v>472</v>
      </c>
      <c r="E104" s="79">
        <v>3</v>
      </c>
      <c r="F104" s="135"/>
      <c r="H104" s="223" t="s">
        <v>3964</v>
      </c>
    </row>
    <row r="105" spans="2:8" s="1" customFormat="1" ht="12.75">
      <c r="B105" s="347">
        <v>87</v>
      </c>
      <c r="C105" s="80">
        <v>87</v>
      </c>
      <c r="D105" s="137" t="s">
        <v>473</v>
      </c>
      <c r="E105" s="79">
        <v>1</v>
      </c>
      <c r="F105" s="135"/>
      <c r="H105" s="223" t="s">
        <v>3964</v>
      </c>
    </row>
    <row r="106" spans="2:8" s="1" customFormat="1" ht="12.75">
      <c r="B106" s="347">
        <v>88</v>
      </c>
      <c r="C106" s="80">
        <v>88</v>
      </c>
      <c r="D106" s="137" t="s">
        <v>474</v>
      </c>
      <c r="E106" s="79">
        <v>2</v>
      </c>
      <c r="F106" s="135"/>
      <c r="H106" s="223" t="s">
        <v>3964</v>
      </c>
    </row>
    <row r="107" spans="2:8" s="1" customFormat="1" ht="12.75">
      <c r="B107" s="347">
        <v>89</v>
      </c>
      <c r="C107" s="80">
        <v>89</v>
      </c>
      <c r="D107" s="137" t="s">
        <v>475</v>
      </c>
      <c r="E107" s="79">
        <v>2</v>
      </c>
      <c r="F107" s="135"/>
      <c r="H107" s="223" t="s">
        <v>3964</v>
      </c>
    </row>
    <row r="108" spans="2:8" s="1" customFormat="1" ht="12.75">
      <c r="B108" s="347">
        <v>90</v>
      </c>
      <c r="C108" s="80">
        <v>90</v>
      </c>
      <c r="D108" s="137" t="s">
        <v>476</v>
      </c>
      <c r="E108" s="79">
        <v>2</v>
      </c>
      <c r="F108" s="135"/>
      <c r="H108" s="223" t="s">
        <v>3964</v>
      </c>
    </row>
    <row r="109" spans="2:8" s="1" customFormat="1" ht="12.75">
      <c r="B109" s="347">
        <v>91</v>
      </c>
      <c r="C109" s="80">
        <v>91</v>
      </c>
      <c r="D109" s="137" t="s">
        <v>477</v>
      </c>
      <c r="E109" s="79">
        <v>1</v>
      </c>
      <c r="F109" s="135"/>
      <c r="H109" s="223" t="s">
        <v>3964</v>
      </c>
    </row>
    <row r="110" spans="2:8" s="1" customFormat="1" ht="15" customHeight="1">
      <c r="B110" s="347">
        <v>92</v>
      </c>
      <c r="C110" s="80">
        <v>92</v>
      </c>
      <c r="D110" s="137" t="s">
        <v>478</v>
      </c>
      <c r="E110" s="79">
        <v>2</v>
      </c>
      <c r="F110" s="135"/>
      <c r="H110" s="223" t="s">
        <v>3964</v>
      </c>
    </row>
    <row r="111" spans="2:8" s="1" customFormat="1" ht="15" customHeight="1">
      <c r="B111" s="347">
        <v>93</v>
      </c>
      <c r="C111" s="80">
        <v>93</v>
      </c>
      <c r="D111" s="137" t="s">
        <v>479</v>
      </c>
      <c r="E111" s="79">
        <v>1</v>
      </c>
      <c r="F111" s="135"/>
      <c r="H111" s="223" t="s">
        <v>3964</v>
      </c>
    </row>
    <row r="112" spans="2:8" s="1" customFormat="1" ht="12.75">
      <c r="B112" s="347">
        <v>94</v>
      </c>
      <c r="C112" s="80">
        <v>94</v>
      </c>
      <c r="D112" s="137" t="s">
        <v>480</v>
      </c>
      <c r="E112" s="79">
        <v>2</v>
      </c>
      <c r="F112" s="135"/>
      <c r="H112" s="223" t="s">
        <v>3964</v>
      </c>
    </row>
    <row r="113" spans="2:8" s="1" customFormat="1" ht="12.75">
      <c r="B113" s="347">
        <v>95</v>
      </c>
      <c r="C113" s="80">
        <v>95</v>
      </c>
      <c r="D113" s="137" t="s">
        <v>481</v>
      </c>
      <c r="E113" s="79">
        <v>2</v>
      </c>
      <c r="F113" s="135"/>
      <c r="H113" s="223" t="s">
        <v>3964</v>
      </c>
    </row>
    <row r="114" spans="2:8" s="1" customFormat="1" ht="12.75">
      <c r="B114" s="347">
        <v>96</v>
      </c>
      <c r="C114" s="80">
        <v>96</v>
      </c>
      <c r="D114" s="137" t="s">
        <v>482</v>
      </c>
      <c r="E114" s="79">
        <v>3</v>
      </c>
      <c r="F114" s="135"/>
      <c r="H114" s="223" t="s">
        <v>3964</v>
      </c>
    </row>
    <row r="115" spans="2:8" s="1" customFormat="1" ht="12.75">
      <c r="B115" s="347">
        <v>97</v>
      </c>
      <c r="C115" s="80">
        <v>97</v>
      </c>
      <c r="D115" s="137" t="s">
        <v>483</v>
      </c>
      <c r="E115" s="79">
        <v>1</v>
      </c>
      <c r="F115" s="135"/>
      <c r="H115" s="223" t="s">
        <v>3964</v>
      </c>
    </row>
    <row r="116" spans="2:8" s="1" customFormat="1" ht="12.75">
      <c r="B116" s="347">
        <v>98</v>
      </c>
      <c r="C116" s="80">
        <v>98</v>
      </c>
      <c r="D116" s="137" t="s">
        <v>484</v>
      </c>
      <c r="E116" s="79">
        <v>2</v>
      </c>
      <c r="F116" s="135"/>
      <c r="H116" s="223" t="s">
        <v>3964</v>
      </c>
    </row>
    <row r="117" spans="2:8" s="1" customFormat="1" ht="12.75">
      <c r="B117" s="347">
        <v>99</v>
      </c>
      <c r="C117" s="80">
        <v>99</v>
      </c>
      <c r="D117" s="137" t="s">
        <v>485</v>
      </c>
      <c r="E117" s="79">
        <v>2</v>
      </c>
      <c r="F117" s="135"/>
      <c r="H117" s="223" t="s">
        <v>3964</v>
      </c>
    </row>
    <row r="118" spans="2:8" s="1" customFormat="1" ht="12.75">
      <c r="B118" s="347">
        <v>100</v>
      </c>
      <c r="C118" s="80">
        <v>100</v>
      </c>
      <c r="D118" s="137" t="s">
        <v>486</v>
      </c>
      <c r="E118" s="79">
        <v>2</v>
      </c>
      <c r="F118" s="135"/>
      <c r="H118" s="223" t="s">
        <v>3964</v>
      </c>
    </row>
    <row r="119" spans="2:8" s="1" customFormat="1" ht="12.75">
      <c r="B119" s="347">
        <v>101</v>
      </c>
      <c r="C119" s="80">
        <v>101</v>
      </c>
      <c r="D119" s="137" t="s">
        <v>487</v>
      </c>
      <c r="E119" s="79">
        <v>1</v>
      </c>
      <c r="F119" s="135"/>
      <c r="H119" s="223" t="s">
        <v>3964</v>
      </c>
    </row>
    <row r="120" spans="2:8" s="1" customFormat="1" ht="12.75">
      <c r="B120" s="347">
        <v>102</v>
      </c>
      <c r="C120" s="80">
        <v>102</v>
      </c>
      <c r="D120" s="137" t="s">
        <v>488</v>
      </c>
      <c r="E120" s="79">
        <v>2</v>
      </c>
      <c r="F120" s="135"/>
      <c r="H120" s="223" t="s">
        <v>3964</v>
      </c>
    </row>
    <row r="121" spans="2:8" s="1" customFormat="1" ht="12.75">
      <c r="B121" s="347">
        <v>103</v>
      </c>
      <c r="C121" s="80">
        <v>103</v>
      </c>
      <c r="D121" s="137" t="s">
        <v>489</v>
      </c>
      <c r="E121" s="79">
        <v>2</v>
      </c>
      <c r="F121" s="135"/>
      <c r="H121" s="223" t="s">
        <v>3964</v>
      </c>
    </row>
    <row r="122" spans="2:8" s="1" customFormat="1" ht="12.75">
      <c r="B122" s="347">
        <v>104</v>
      </c>
      <c r="C122" s="80">
        <v>104</v>
      </c>
      <c r="D122" s="137" t="s">
        <v>490</v>
      </c>
      <c r="E122" s="79">
        <v>2</v>
      </c>
      <c r="F122" s="135"/>
      <c r="H122" s="223" t="s">
        <v>3964</v>
      </c>
    </row>
    <row r="123" spans="2:8" s="1" customFormat="1" ht="12.75">
      <c r="B123" s="347">
        <v>105</v>
      </c>
      <c r="C123" s="80">
        <v>105</v>
      </c>
      <c r="D123" s="137" t="s">
        <v>491</v>
      </c>
      <c r="E123" s="79">
        <v>4</v>
      </c>
      <c r="F123" s="135"/>
      <c r="H123" s="223" t="s">
        <v>3964</v>
      </c>
    </row>
    <row r="124" spans="2:8" s="1" customFormat="1" ht="12.75">
      <c r="B124" s="347">
        <v>106</v>
      </c>
      <c r="C124" s="80">
        <v>106</v>
      </c>
      <c r="D124" s="137" t="s">
        <v>492</v>
      </c>
      <c r="E124" s="79">
        <v>2</v>
      </c>
      <c r="F124" s="135"/>
      <c r="H124" s="223" t="s">
        <v>3964</v>
      </c>
    </row>
    <row r="125" spans="2:8" s="1" customFormat="1" ht="12.75">
      <c r="B125" s="347">
        <v>107</v>
      </c>
      <c r="C125" s="80">
        <v>107</v>
      </c>
      <c r="D125" s="137" t="s">
        <v>493</v>
      </c>
      <c r="E125" s="79">
        <v>2</v>
      </c>
      <c r="F125" s="135"/>
      <c r="H125" s="223" t="s">
        <v>3964</v>
      </c>
    </row>
    <row r="126" spans="2:8" s="1" customFormat="1" ht="12.75">
      <c r="B126" s="347">
        <v>108</v>
      </c>
      <c r="C126" s="80">
        <v>108</v>
      </c>
      <c r="D126" s="137" t="s">
        <v>494</v>
      </c>
      <c r="E126" s="79">
        <v>2</v>
      </c>
      <c r="F126" s="135"/>
      <c r="H126" s="223" t="s">
        <v>3964</v>
      </c>
    </row>
    <row r="127" spans="2:8" s="1" customFormat="1" ht="12.75">
      <c r="B127" s="347">
        <v>109</v>
      </c>
      <c r="C127" s="80">
        <v>109</v>
      </c>
      <c r="D127" s="137" t="s">
        <v>495</v>
      </c>
      <c r="E127" s="79">
        <v>2</v>
      </c>
      <c r="F127" s="135"/>
      <c r="H127" s="223" t="s">
        <v>3964</v>
      </c>
    </row>
    <row r="128" spans="2:8" s="1" customFormat="1" ht="12.75">
      <c r="B128" s="347">
        <v>110</v>
      </c>
      <c r="C128" s="80">
        <v>110</v>
      </c>
      <c r="D128" s="137" t="s">
        <v>496</v>
      </c>
      <c r="E128" s="79">
        <v>1</v>
      </c>
      <c r="F128" s="135"/>
      <c r="H128" s="223" t="s">
        <v>3964</v>
      </c>
    </row>
    <row r="129" spans="2:8" s="1" customFormat="1" ht="12.75">
      <c r="B129" s="347">
        <v>111</v>
      </c>
      <c r="C129" s="80">
        <v>111</v>
      </c>
      <c r="D129" s="137" t="s">
        <v>497</v>
      </c>
      <c r="E129" s="79">
        <v>3</v>
      </c>
      <c r="F129" s="135"/>
      <c r="H129" s="223" t="s">
        <v>3964</v>
      </c>
    </row>
    <row r="130" spans="2:8" s="1" customFormat="1" ht="12.75">
      <c r="B130" s="347">
        <v>112</v>
      </c>
      <c r="C130" s="80">
        <v>112</v>
      </c>
      <c r="D130" s="137" t="s">
        <v>498</v>
      </c>
      <c r="E130" s="79">
        <v>3</v>
      </c>
      <c r="F130" s="135"/>
      <c r="H130" s="223" t="s">
        <v>3964</v>
      </c>
    </row>
    <row r="131" spans="2:8" s="1" customFormat="1" ht="12.75">
      <c r="B131" s="347">
        <v>113</v>
      </c>
      <c r="C131" s="80">
        <v>113</v>
      </c>
      <c r="D131" s="137" t="s">
        <v>499</v>
      </c>
      <c r="E131" s="79">
        <v>2</v>
      </c>
      <c r="F131" s="135"/>
      <c r="H131" s="223" t="s">
        <v>3964</v>
      </c>
    </row>
    <row r="132" spans="2:8" s="1" customFormat="1" ht="12.75">
      <c r="B132" s="347">
        <v>114</v>
      </c>
      <c r="C132" s="80">
        <v>114</v>
      </c>
      <c r="D132" s="137" t="s">
        <v>500</v>
      </c>
      <c r="E132" s="79">
        <v>1</v>
      </c>
      <c r="F132" s="135"/>
      <c r="H132" s="223" t="s">
        <v>3964</v>
      </c>
    </row>
    <row r="133" spans="2:8" s="1" customFormat="1" ht="12.75">
      <c r="B133" s="347">
        <v>115</v>
      </c>
      <c r="C133" s="80">
        <v>115</v>
      </c>
      <c r="D133" s="137" t="s">
        <v>501</v>
      </c>
      <c r="E133" s="79">
        <v>2</v>
      </c>
      <c r="F133" s="135"/>
      <c r="H133" s="223" t="s">
        <v>3964</v>
      </c>
    </row>
    <row r="134" spans="2:8" s="1" customFormat="1" ht="3" customHeight="1" thickBot="1">
      <c r="B134" s="350" t="s">
        <v>230</v>
      </c>
      <c r="C134" s="348"/>
      <c r="D134" s="348"/>
      <c r="E134" s="224"/>
    </row>
    <row r="135" spans="2:8" ht="15.75" thickTop="1"/>
  </sheetData>
  <autoFilter ref="A18:H134" xr:uid="{00000000-0001-0000-0100-000000000000}"/>
  <dataConsolidate link="1"/>
  <customSheetViews>
    <customSheetView guid="{DE67EBC3-31FE-423B-B030-1FFACB67D900}" scale="110" showGridLines="0" fitToPage="1" topLeftCell="A10">
      <selection activeCell="E22" sqref="E22"/>
      <colBreaks count="5" manualBreakCount="5">
        <brk id="9" max="1048575" man="1"/>
        <brk id="18" max="1048575" man="1"/>
        <brk id="27" max="1048575" man="1"/>
        <brk id="36" max="1048575" man="1"/>
        <brk id="45" max="1048575" man="1"/>
      </colBreaks>
      <pageMargins left="0.70866141732283472" right="0.70866141732283472" top="0.74803149606299213" bottom="0.74803149606299213" header="0.31496062992125984" footer="0.31496062992125984"/>
      <printOptions horizontalCentered="1"/>
      <pageSetup scale="92" fitToHeight="0" orientation="portrait" r:id="rId1"/>
      <headerFooter alignWithMargins="0">
        <oddFooter>&amp;L&amp;"Arial,Normal"&amp;9&amp;F
&amp;A&amp;C&amp;"Arial,Normal"&amp;10&amp;P de &amp;N&amp;R&amp;"Arial,Normal"&amp;9INSTITUTO NACIONAL DE VIAS
&amp;D</oddFooter>
      </headerFooter>
    </customSheetView>
    <customSheetView guid="{098B2E87-9C52-4BA2-B1C3-E2EE72C3347E}" scale="110" showGridLines="0" fitToPage="1" hiddenRows="1">
      <selection activeCell="A32" sqref="A32:IV111"/>
      <colBreaks count="5" manualBreakCount="5">
        <brk id="9" max="1048575" man="1"/>
        <brk id="18" max="1048575" man="1"/>
        <brk id="27" max="1048575" man="1"/>
        <brk id="36" max="1048575" man="1"/>
        <brk id="45" max="1048575" man="1"/>
      </colBreaks>
      <pageMargins left="0.70866141732283472" right="0.70866141732283472" top="0.74803149606299213" bottom="0.74803149606299213" header="0.31496062992125984" footer="0.31496062992125984"/>
      <printOptions horizontalCentered="1"/>
      <pageSetup scale="92" fitToHeight="0" orientation="portrait" r:id="rId2"/>
      <headerFooter alignWithMargins="0">
        <oddFooter>&amp;L&amp;"Arial,Normal"&amp;9&amp;F
&amp;A&amp;C&amp;"Arial,Normal"&amp;10&amp;P de &amp;N&amp;R&amp;"Arial,Normal"&amp;9INSTITUTO NACIONAL DE VIAS
&amp;D</oddFooter>
      </headerFooter>
    </customSheetView>
  </customSheetViews>
  <mergeCells count="14">
    <mergeCell ref="B9:E9"/>
    <mergeCell ref="B1:E1"/>
    <mergeCell ref="B2:E2"/>
    <mergeCell ref="B3:E3"/>
    <mergeCell ref="B4:E4"/>
    <mergeCell ref="B6:E6"/>
    <mergeCell ref="B7:E7"/>
    <mergeCell ref="G16:G17"/>
    <mergeCell ref="H16:H17"/>
    <mergeCell ref="B11:E11"/>
    <mergeCell ref="B13:E13"/>
    <mergeCell ref="B14:E14"/>
    <mergeCell ref="B16:B17"/>
    <mergeCell ref="D16:E16"/>
  </mergeCells>
  <phoneticPr fontId="19" type="noConversion"/>
  <conditionalFormatting sqref="B19:E20 B122:B133 E122:E133 B21 E21 C21:D133">
    <cfRule type="expression" dxfId="6837" priority="41" stopIfTrue="1">
      <formula>ROW()=CELL("ROW")</formula>
    </cfRule>
    <cfRule type="expression" dxfId="6836" priority="88">
      <formula>MOD(ROW(),2)</formula>
    </cfRule>
  </conditionalFormatting>
  <conditionalFormatting sqref="G19:H19">
    <cfRule type="expression" dxfId="6835" priority="40">
      <formula>AND(ROW()=CELL("ROW"),COLUMN()=CELL("COL"))</formula>
    </cfRule>
  </conditionalFormatting>
  <conditionalFormatting sqref="B22:B121 E22:E121">
    <cfRule type="expression" dxfId="6834" priority="1" stopIfTrue="1">
      <formula>ROW()=CELL("ROW")</formula>
    </cfRule>
    <cfRule type="expression" dxfId="6833" priority="2">
      <formula>MOD(ROW(),2)</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133" xr:uid="{00000000-0002-0000-0100-000000000000}">
      <formula1>COUNTIF($D$19:$D$133,D19)=1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3"/>
  <headerFooter alignWithMargins="0">
    <oddFooter>&amp;L&amp;"Arial,Normal"&amp;9&amp;F
&amp;A&amp;C&amp;"Arial,Normal"&amp;10&amp;P de &amp;N&amp;R&amp;"Arial,Normal"&amp;9INSTITUTO NACIONAL DE VIAS
&amp;D</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tabColor rgb="FF7030A0"/>
  </sheetPr>
  <dimension ref="A1:M973"/>
  <sheetViews>
    <sheetView showGridLines="0" zoomScaleNormal="100" workbookViewId="0"/>
  </sheetViews>
  <sheetFormatPr baseColWidth="10" defaultColWidth="0" defaultRowHeight="15.75" zeroHeight="1"/>
  <cols>
    <col min="1" max="1" width="0.85546875" style="56" customWidth="1"/>
    <col min="2" max="2" width="1.7109375" style="56" customWidth="1"/>
    <col min="3" max="3" width="8.140625" style="43" customWidth="1"/>
    <col min="4" max="4" width="14.28515625" style="57" customWidth="1"/>
    <col min="5" max="5" width="62.140625" style="57" customWidth="1"/>
    <col min="6" max="6" width="27.7109375" style="64" customWidth="1"/>
    <col min="7" max="7" width="23.140625" style="57" customWidth="1"/>
    <col min="8" max="8" width="15.7109375" style="57" customWidth="1"/>
    <col min="9" max="9" width="15.7109375" hidden="1" customWidth="1"/>
    <col min="10" max="10" width="17.42578125" hidden="1" customWidth="1"/>
    <col min="11" max="11" width="11.42578125" customWidth="1"/>
    <col min="12" max="13" width="10.140625" style="57" customWidth="1"/>
    <col min="14" max="16384" width="10.140625" style="57" hidden="1"/>
  </cols>
  <sheetData>
    <row r="1" spans="1:11" s="58" customFormat="1" ht="18" customHeight="1">
      <c r="A1" s="56"/>
      <c r="B1" s="57"/>
      <c r="C1" s="71"/>
      <c r="D1" s="703" t="s">
        <v>0</v>
      </c>
      <c r="E1" s="703"/>
      <c r="F1" s="703"/>
      <c r="G1" s="65"/>
      <c r="H1" s="57"/>
      <c r="I1" s="3"/>
      <c r="J1" s="3"/>
      <c r="K1" s="3"/>
    </row>
    <row r="2" spans="1:11" s="58" customFormat="1" ht="18" customHeight="1">
      <c r="A2" s="56"/>
      <c r="B2" s="57"/>
      <c r="D2" s="704" t="s">
        <v>1</v>
      </c>
      <c r="E2" s="704"/>
      <c r="F2" s="704"/>
      <c r="G2" s="65"/>
      <c r="H2" s="57"/>
      <c r="I2" s="1"/>
      <c r="J2" s="1"/>
      <c r="K2" s="1"/>
    </row>
    <row r="3" spans="1:11" s="58" customFormat="1" ht="18" customHeight="1">
      <c r="A3" s="56"/>
      <c r="B3" s="57"/>
      <c r="C3" s="71"/>
      <c r="D3" s="705" t="s">
        <v>350</v>
      </c>
      <c r="E3" s="705"/>
      <c r="F3" s="705"/>
      <c r="G3" s="65"/>
      <c r="H3" s="57"/>
      <c r="I3" s="1"/>
      <c r="J3" s="1"/>
      <c r="K3" s="1"/>
    </row>
    <row r="4" spans="1:11" s="58" customFormat="1" ht="15.75" customHeight="1">
      <c r="A4" s="56"/>
      <c r="B4" s="57"/>
      <c r="C4" s="71"/>
      <c r="D4" s="705" t="s">
        <v>341</v>
      </c>
      <c r="E4" s="705"/>
      <c r="F4" s="705"/>
      <c r="G4" s="65"/>
      <c r="H4" s="57"/>
      <c r="I4" s="1"/>
      <c r="J4" s="1"/>
      <c r="K4" s="1"/>
    </row>
    <row r="5" spans="1:11" s="60" customFormat="1" ht="6" customHeight="1">
      <c r="A5" s="56"/>
      <c r="B5" s="59"/>
      <c r="C5" s="71"/>
      <c r="D5" s="65"/>
      <c r="E5" s="65"/>
      <c r="F5" s="65"/>
      <c r="G5" s="65"/>
      <c r="H5" s="59"/>
      <c r="I5" s="1"/>
      <c r="J5" s="1"/>
      <c r="K5" s="1"/>
    </row>
    <row r="6" spans="1:11" s="60" customFormat="1" ht="18">
      <c r="A6" s="56"/>
      <c r="B6" s="59"/>
      <c r="C6" s="71"/>
      <c r="D6" s="705" t="s">
        <v>179</v>
      </c>
      <c r="E6" s="705"/>
      <c r="F6" s="705"/>
      <c r="G6" s="65"/>
      <c r="H6" s="59"/>
      <c r="I6" s="1"/>
      <c r="J6" s="1"/>
      <c r="K6" s="1"/>
    </row>
    <row r="7" spans="1:11" s="58" customFormat="1" ht="18">
      <c r="A7" s="56"/>
      <c r="B7" s="57"/>
      <c r="C7" s="71"/>
      <c r="D7" s="705" t="s">
        <v>384</v>
      </c>
      <c r="E7" s="705"/>
      <c r="F7" s="705"/>
      <c r="G7" s="65"/>
      <c r="H7" s="57"/>
      <c r="I7" s="1"/>
      <c r="J7" s="1"/>
      <c r="K7" s="1"/>
    </row>
    <row r="8" spans="1:11" s="58" customFormat="1" ht="9.75" customHeight="1">
      <c r="A8" s="56"/>
      <c r="B8" s="57"/>
      <c r="C8" s="71"/>
      <c r="D8" s="67"/>
      <c r="E8" s="67"/>
      <c r="F8" s="67"/>
      <c r="G8" s="65"/>
      <c r="H8" s="57"/>
      <c r="I8" s="1"/>
      <c r="J8" s="1"/>
      <c r="K8" s="1"/>
    </row>
    <row r="9" spans="1:11" s="58" customFormat="1" ht="41.25" customHeight="1">
      <c r="A9" s="56"/>
      <c r="B9" s="57"/>
      <c r="C9" s="71"/>
      <c r="D9" s="700" t="s">
        <v>1537</v>
      </c>
      <c r="E9" s="700"/>
      <c r="F9" s="700"/>
      <c r="G9" s="65"/>
      <c r="H9" s="57"/>
      <c r="I9" s="1"/>
      <c r="J9" s="1"/>
      <c r="K9" s="1"/>
    </row>
    <row r="10" spans="1:11" s="58" customFormat="1" ht="9.75" customHeight="1">
      <c r="A10" s="56"/>
      <c r="B10" s="57"/>
      <c r="C10" s="71"/>
      <c r="D10" s="67"/>
      <c r="E10" s="67"/>
      <c r="F10" s="67"/>
      <c r="G10" s="65"/>
      <c r="H10" s="57"/>
      <c r="I10" s="1"/>
      <c r="J10" s="1"/>
      <c r="K10" s="1"/>
    </row>
    <row r="11" spans="1:11" s="58" customFormat="1" ht="15" customHeight="1">
      <c r="A11" s="56"/>
      <c r="B11" s="57"/>
      <c r="C11" s="71"/>
      <c r="D11" s="701" t="s">
        <v>385</v>
      </c>
      <c r="E11" s="701"/>
      <c r="F11" s="701"/>
      <c r="G11" s="57"/>
      <c r="H11" s="57"/>
      <c r="I11" s="1"/>
      <c r="J11" s="1"/>
      <c r="K11" s="1"/>
    </row>
    <row r="12" spans="1:11" s="58" customFormat="1" ht="8.25" customHeight="1">
      <c r="A12" s="56"/>
      <c r="B12" s="57"/>
      <c r="C12" s="69"/>
      <c r="D12" s="90"/>
      <c r="E12" s="66"/>
      <c r="F12" s="66"/>
      <c r="G12" s="57"/>
      <c r="H12" s="57"/>
      <c r="I12" s="1"/>
      <c r="J12" s="1"/>
      <c r="K12" s="1"/>
    </row>
    <row r="13" spans="1:11" s="58" customFormat="1" ht="18" customHeight="1">
      <c r="A13" s="56"/>
      <c r="B13" s="56"/>
      <c r="C13" s="70"/>
      <c r="D13" s="702" t="s">
        <v>48</v>
      </c>
      <c r="E13" s="702"/>
      <c r="F13" s="702"/>
      <c r="G13" s="57"/>
      <c r="H13" s="57"/>
      <c r="I13" s="1"/>
      <c r="J13" s="1"/>
      <c r="K13" s="1"/>
    </row>
    <row r="14" spans="1:11" s="58" customFormat="1" ht="18" customHeight="1">
      <c r="A14" s="56"/>
      <c r="B14" s="56"/>
      <c r="C14" s="70"/>
      <c r="D14" s="702" t="s">
        <v>81</v>
      </c>
      <c r="E14" s="702"/>
      <c r="F14" s="702"/>
      <c r="G14" s="57"/>
      <c r="H14" s="57"/>
      <c r="I14" s="1"/>
      <c r="J14" s="1"/>
      <c r="K14" s="1"/>
    </row>
    <row r="15" spans="1:11" s="58" customFormat="1" ht="4.5" customHeight="1" thickBot="1">
      <c r="A15" s="56"/>
      <c r="B15" s="56"/>
      <c r="C15" s="43"/>
      <c r="D15" s="61"/>
      <c r="E15" s="62"/>
      <c r="F15" s="63"/>
      <c r="G15" s="57"/>
      <c r="H15" s="57"/>
      <c r="I15" s="1"/>
      <c r="J15" s="1"/>
      <c r="K15" s="1"/>
    </row>
    <row r="16" spans="1:11" s="58" customFormat="1" ht="30" customHeight="1" thickTop="1">
      <c r="A16" s="56"/>
      <c r="B16" s="56"/>
      <c r="C16" s="698" t="s">
        <v>38</v>
      </c>
      <c r="D16" s="708" t="s">
        <v>37</v>
      </c>
      <c r="E16" s="710" t="s">
        <v>15</v>
      </c>
      <c r="F16" s="712" t="s">
        <v>70</v>
      </c>
      <c r="G16" s="706" t="s">
        <v>209</v>
      </c>
      <c r="H16" s="57"/>
      <c r="I16" s="691"/>
      <c r="J16" s="691"/>
      <c r="K16" s="1"/>
    </row>
    <row r="17" spans="1:11" s="58" customFormat="1" ht="30" customHeight="1" thickBot="1">
      <c r="A17" s="56"/>
      <c r="B17" s="56"/>
      <c r="C17" s="699"/>
      <c r="D17" s="709" t="s">
        <v>71</v>
      </c>
      <c r="E17" s="711"/>
      <c r="F17" s="713"/>
      <c r="G17" s="707"/>
      <c r="H17" s="57"/>
      <c r="I17" s="691"/>
      <c r="J17" s="691"/>
      <c r="K17" s="1"/>
    </row>
    <row r="18" spans="1:11" s="58" customFormat="1" ht="4.5" customHeight="1">
      <c r="A18" s="56"/>
      <c r="B18" s="56"/>
      <c r="C18" s="84"/>
      <c r="D18" s="87"/>
      <c r="E18" s="88"/>
      <c r="F18" s="199"/>
      <c r="G18" s="89"/>
      <c r="H18" s="57"/>
      <c r="I18" s="4"/>
      <c r="J18" s="4"/>
      <c r="K18" s="4"/>
    </row>
    <row r="19" spans="1:11" s="58" customFormat="1" ht="15.75" customHeight="1">
      <c r="A19" s="56"/>
      <c r="B19" s="56"/>
      <c r="C19" s="85">
        <v>1</v>
      </c>
      <c r="D19" s="160">
        <v>1</v>
      </c>
      <c r="E19" s="81" t="s">
        <v>387</v>
      </c>
      <c r="F19" s="200">
        <v>1</v>
      </c>
      <c r="G19" s="82"/>
      <c r="H19" s="57"/>
      <c r="I19" s="1"/>
      <c r="J19" s="223" t="s">
        <v>1538</v>
      </c>
      <c r="K19" s="1"/>
    </row>
    <row r="20" spans="1:11" s="58" customFormat="1" ht="17.25" customHeight="1">
      <c r="A20" s="56"/>
      <c r="B20" s="56"/>
      <c r="C20" s="85">
        <v>2</v>
      </c>
      <c r="D20" s="160">
        <v>2</v>
      </c>
      <c r="E20" s="81" t="s">
        <v>388</v>
      </c>
      <c r="F20" s="200">
        <v>1</v>
      </c>
      <c r="G20" s="82"/>
      <c r="H20" s="57"/>
      <c r="I20" s="1"/>
      <c r="J20" s="223" t="s">
        <v>1538</v>
      </c>
      <c r="K20" s="1"/>
    </row>
    <row r="21" spans="1:11" s="58" customFormat="1" ht="15.75" customHeight="1">
      <c r="A21" s="56"/>
      <c r="B21" s="56"/>
      <c r="C21" s="85">
        <v>3</v>
      </c>
      <c r="D21" s="160">
        <v>3</v>
      </c>
      <c r="E21" s="81" t="s">
        <v>389</v>
      </c>
      <c r="F21" s="200">
        <v>1</v>
      </c>
      <c r="G21" s="82"/>
      <c r="H21" s="57"/>
      <c r="I21" s="1"/>
      <c r="J21" s="223" t="s">
        <v>1538</v>
      </c>
      <c r="K21" s="1"/>
    </row>
    <row r="22" spans="1:11" s="58" customFormat="1" ht="15.75" customHeight="1">
      <c r="A22" s="56"/>
      <c r="B22" s="56"/>
      <c r="C22" s="85"/>
      <c r="D22" s="160">
        <v>3.1</v>
      </c>
      <c r="E22" s="81" t="s">
        <v>502</v>
      </c>
      <c r="F22" s="200">
        <v>0.8</v>
      </c>
      <c r="G22" s="82"/>
      <c r="H22" s="57"/>
      <c r="I22" s="1"/>
      <c r="J22" s="223" t="s">
        <v>3964</v>
      </c>
      <c r="K22" s="1"/>
    </row>
    <row r="23" spans="1:11" s="58" customFormat="1" ht="15.75" customHeight="1">
      <c r="A23" s="56"/>
      <c r="B23" s="56"/>
      <c r="C23" s="85"/>
      <c r="D23" s="160">
        <v>3.2</v>
      </c>
      <c r="E23" s="81" t="s">
        <v>503</v>
      </c>
      <c r="F23" s="200">
        <v>0.1</v>
      </c>
      <c r="G23" s="82"/>
      <c r="H23" s="57"/>
      <c r="I23" s="1"/>
      <c r="J23" s="223" t="s">
        <v>3964</v>
      </c>
      <c r="K23" s="1"/>
    </row>
    <row r="24" spans="1:11" s="58" customFormat="1" ht="15.75" customHeight="1">
      <c r="A24" s="56"/>
      <c r="B24" s="56"/>
      <c r="C24" s="85"/>
      <c r="D24" s="160">
        <v>3.3</v>
      </c>
      <c r="E24" s="81" t="s">
        <v>504</v>
      </c>
      <c r="F24" s="200">
        <v>0.1</v>
      </c>
      <c r="G24" s="82"/>
      <c r="H24" s="57"/>
      <c r="I24" s="1"/>
      <c r="J24" s="223" t="s">
        <v>3964</v>
      </c>
      <c r="K24" s="1"/>
    </row>
    <row r="25" spans="1:11" s="58" customFormat="1" ht="15.75" customHeight="1">
      <c r="A25" s="56"/>
      <c r="B25" s="56"/>
      <c r="C25" s="85">
        <v>4</v>
      </c>
      <c r="D25" s="160">
        <v>4</v>
      </c>
      <c r="E25" s="81" t="s">
        <v>390</v>
      </c>
      <c r="F25" s="200">
        <v>1</v>
      </c>
      <c r="G25" s="82"/>
      <c r="H25" s="57"/>
      <c r="I25" s="1"/>
      <c r="J25" s="223" t="s">
        <v>1538</v>
      </c>
      <c r="K25" s="1"/>
    </row>
    <row r="26" spans="1:11" s="58" customFormat="1" ht="15.75" customHeight="1">
      <c r="A26" s="56"/>
      <c r="B26" s="56"/>
      <c r="C26" s="85">
        <v>5</v>
      </c>
      <c r="D26" s="160">
        <v>5</v>
      </c>
      <c r="E26" s="81" t="s">
        <v>391</v>
      </c>
      <c r="F26" s="200">
        <v>1</v>
      </c>
      <c r="G26" s="82"/>
      <c r="H26" s="57"/>
      <c r="I26" s="1"/>
      <c r="J26" s="223" t="s">
        <v>1538</v>
      </c>
      <c r="K26" s="1"/>
    </row>
    <row r="27" spans="1:11" s="58" customFormat="1" ht="15.75" customHeight="1">
      <c r="A27" s="56"/>
      <c r="B27" s="56"/>
      <c r="C27" s="85"/>
      <c r="D27" s="160">
        <v>5.0999999999999996</v>
      </c>
      <c r="E27" s="81" t="s">
        <v>505</v>
      </c>
      <c r="F27" s="200">
        <v>0.5</v>
      </c>
      <c r="G27" s="82"/>
      <c r="H27" s="57"/>
      <c r="I27" s="1"/>
      <c r="J27" s="223" t="s">
        <v>3964</v>
      </c>
      <c r="K27" s="1"/>
    </row>
    <row r="28" spans="1:11" s="58" customFormat="1" ht="15.75" customHeight="1">
      <c r="A28" s="56"/>
      <c r="B28" s="56"/>
      <c r="C28" s="85"/>
      <c r="D28" s="160">
        <v>5.2</v>
      </c>
      <c r="E28" s="81" t="s">
        <v>506</v>
      </c>
      <c r="F28" s="200">
        <v>0.5</v>
      </c>
      <c r="G28" s="82"/>
      <c r="H28" s="57"/>
      <c r="I28" s="1"/>
      <c r="J28" s="223" t="s">
        <v>3964</v>
      </c>
      <c r="K28" s="1"/>
    </row>
    <row r="29" spans="1:11" s="58" customFormat="1" ht="15.75" customHeight="1">
      <c r="A29" s="56"/>
      <c r="B29" s="56"/>
      <c r="C29" s="85">
        <v>6</v>
      </c>
      <c r="D29" s="160">
        <v>6</v>
      </c>
      <c r="E29" s="81" t="s">
        <v>392</v>
      </c>
      <c r="F29" s="200">
        <v>1</v>
      </c>
      <c r="G29" s="82"/>
      <c r="H29" s="57"/>
      <c r="I29" s="1"/>
      <c r="J29" s="223" t="s">
        <v>1538</v>
      </c>
      <c r="K29" s="1"/>
    </row>
    <row r="30" spans="1:11" s="58" customFormat="1" ht="15.75" customHeight="1">
      <c r="A30" s="56"/>
      <c r="B30" s="56"/>
      <c r="C30" s="85">
        <v>7</v>
      </c>
      <c r="D30" s="160">
        <v>7</v>
      </c>
      <c r="E30" s="81" t="s">
        <v>393</v>
      </c>
      <c r="F30" s="200">
        <v>1</v>
      </c>
      <c r="G30" s="82"/>
      <c r="H30" s="57"/>
      <c r="I30" s="1"/>
      <c r="J30" s="223" t="s">
        <v>1538</v>
      </c>
      <c r="K30" s="1"/>
    </row>
    <row r="31" spans="1:11" s="58" customFormat="1" ht="15.75" customHeight="1">
      <c r="A31" s="56"/>
      <c r="B31" s="56"/>
      <c r="C31" s="85"/>
      <c r="D31" s="160">
        <v>7.1</v>
      </c>
      <c r="E31" s="81" t="s">
        <v>507</v>
      </c>
      <c r="F31" s="200">
        <v>0.5</v>
      </c>
      <c r="G31" s="82"/>
      <c r="H31" s="57"/>
      <c r="I31" s="1"/>
      <c r="J31" s="223" t="s">
        <v>3964</v>
      </c>
      <c r="K31" s="1"/>
    </row>
    <row r="32" spans="1:11" s="58" customFormat="1" ht="15.75" customHeight="1">
      <c r="A32" s="56"/>
      <c r="B32" s="56"/>
      <c r="C32" s="85"/>
      <c r="D32" s="160">
        <v>7.2</v>
      </c>
      <c r="E32" s="81" t="s">
        <v>508</v>
      </c>
      <c r="F32" s="200">
        <v>0.25</v>
      </c>
      <c r="G32" s="82"/>
      <c r="H32" s="57"/>
      <c r="I32" s="1"/>
      <c r="J32" s="223" t="s">
        <v>3964</v>
      </c>
      <c r="K32" s="1"/>
    </row>
    <row r="33" spans="1:11" s="58" customFormat="1" ht="15.75" customHeight="1">
      <c r="A33" s="56"/>
      <c r="B33" s="56"/>
      <c r="C33" s="85"/>
      <c r="D33" s="160">
        <v>7.3</v>
      </c>
      <c r="E33" s="81" t="s">
        <v>509</v>
      </c>
      <c r="F33" s="200">
        <v>0.25</v>
      </c>
      <c r="G33" s="82"/>
      <c r="H33" s="57"/>
      <c r="I33" s="1"/>
      <c r="J33" s="223" t="s">
        <v>3964</v>
      </c>
      <c r="K33" s="1"/>
    </row>
    <row r="34" spans="1:11" s="58" customFormat="1" ht="15.75" customHeight="1">
      <c r="A34" s="56"/>
      <c r="B34" s="56"/>
      <c r="C34" s="85">
        <v>8</v>
      </c>
      <c r="D34" s="160">
        <v>8</v>
      </c>
      <c r="E34" s="81" t="s">
        <v>394</v>
      </c>
      <c r="F34" s="200">
        <v>1</v>
      </c>
      <c r="G34" s="82"/>
      <c r="H34" s="57"/>
      <c r="I34" s="1"/>
      <c r="J34" s="223" t="s">
        <v>1538</v>
      </c>
      <c r="K34" s="1"/>
    </row>
    <row r="35" spans="1:11" s="58" customFormat="1" ht="15.75" customHeight="1">
      <c r="A35" s="56"/>
      <c r="B35" s="56"/>
      <c r="C35" s="85">
        <v>9</v>
      </c>
      <c r="D35" s="160">
        <v>9</v>
      </c>
      <c r="E35" s="81" t="s">
        <v>395</v>
      </c>
      <c r="F35" s="200">
        <v>1</v>
      </c>
      <c r="G35" s="82"/>
      <c r="H35" s="57"/>
      <c r="I35" s="1"/>
      <c r="J35" s="223" t="s">
        <v>1538</v>
      </c>
      <c r="K35" s="1"/>
    </row>
    <row r="36" spans="1:11" s="58" customFormat="1" ht="15.75" customHeight="1">
      <c r="A36" s="56"/>
      <c r="B36" s="56"/>
      <c r="C36" s="85"/>
      <c r="D36" s="160">
        <v>9.1</v>
      </c>
      <c r="E36" s="81" t="s">
        <v>510</v>
      </c>
      <c r="F36" s="200">
        <v>0.9</v>
      </c>
      <c r="G36" s="82"/>
      <c r="H36" s="57"/>
      <c r="I36" s="1"/>
      <c r="J36" s="223" t="s">
        <v>3964</v>
      </c>
      <c r="K36" s="1"/>
    </row>
    <row r="37" spans="1:11" s="58" customFormat="1" ht="15.75" customHeight="1">
      <c r="A37" s="56"/>
      <c r="B37" s="56"/>
      <c r="C37" s="85"/>
      <c r="D37" s="160">
        <v>9.1999999999999993</v>
      </c>
      <c r="E37" s="81" t="s">
        <v>511</v>
      </c>
      <c r="F37" s="200">
        <v>0.1</v>
      </c>
      <c r="G37" s="82"/>
      <c r="H37" s="57"/>
      <c r="I37" s="1"/>
      <c r="J37" s="223" t="s">
        <v>3964</v>
      </c>
      <c r="K37" s="1"/>
    </row>
    <row r="38" spans="1:11" s="58" customFormat="1" ht="15.75" customHeight="1">
      <c r="A38" s="56"/>
      <c r="B38" s="56"/>
      <c r="C38" s="85">
        <v>10</v>
      </c>
      <c r="D38" s="160">
        <v>10</v>
      </c>
      <c r="E38" s="81" t="s">
        <v>396</v>
      </c>
      <c r="F38" s="200">
        <v>1</v>
      </c>
      <c r="G38" s="82"/>
      <c r="H38" s="57"/>
      <c r="I38" s="1"/>
      <c r="J38" s="223" t="s">
        <v>1538</v>
      </c>
      <c r="K38" s="1"/>
    </row>
    <row r="39" spans="1:11" s="58" customFormat="1" ht="15.75" customHeight="1">
      <c r="A39" s="56"/>
      <c r="B39" s="56"/>
      <c r="C39" s="85"/>
      <c r="D39" s="160">
        <v>10.1</v>
      </c>
      <c r="E39" s="81" t="s">
        <v>512</v>
      </c>
      <c r="F39" s="200">
        <v>0.45</v>
      </c>
      <c r="G39" s="82"/>
      <c r="H39" s="57"/>
      <c r="I39" s="1"/>
      <c r="J39" s="223" t="s">
        <v>3964</v>
      </c>
      <c r="K39" s="1"/>
    </row>
    <row r="40" spans="1:11" s="58" customFormat="1" ht="15.75" customHeight="1">
      <c r="A40" s="56"/>
      <c r="B40" s="56"/>
      <c r="C40" s="85"/>
      <c r="D40" s="160">
        <v>10.199999999999999</v>
      </c>
      <c r="E40" s="81" t="s">
        <v>513</v>
      </c>
      <c r="F40" s="200">
        <v>0.45</v>
      </c>
      <c r="G40" s="82"/>
      <c r="H40" s="57"/>
      <c r="I40" s="1"/>
      <c r="J40" s="223" t="s">
        <v>3964</v>
      </c>
      <c r="K40" s="1"/>
    </row>
    <row r="41" spans="1:11" s="58" customFormat="1" ht="15.75" customHeight="1">
      <c r="A41" s="56"/>
      <c r="B41" s="56"/>
      <c r="C41" s="85"/>
      <c r="D41" s="160">
        <v>10.3</v>
      </c>
      <c r="E41" s="81" t="s">
        <v>514</v>
      </c>
      <c r="F41" s="200">
        <v>0.1</v>
      </c>
      <c r="G41" s="82"/>
      <c r="H41" s="57"/>
      <c r="I41" s="1"/>
      <c r="J41" s="223" t="s">
        <v>3964</v>
      </c>
      <c r="K41" s="1"/>
    </row>
    <row r="42" spans="1:11" s="58" customFormat="1" ht="15.75" customHeight="1">
      <c r="A42" s="56"/>
      <c r="B42" s="56"/>
      <c r="C42" s="85">
        <v>11</v>
      </c>
      <c r="D42" s="160">
        <v>11</v>
      </c>
      <c r="E42" s="81" t="s">
        <v>397</v>
      </c>
      <c r="F42" s="200">
        <v>1</v>
      </c>
      <c r="G42" s="82"/>
      <c r="H42" s="57"/>
      <c r="I42" s="1"/>
      <c r="J42" s="223" t="s">
        <v>1538</v>
      </c>
      <c r="K42" s="1"/>
    </row>
    <row r="43" spans="1:11" s="58" customFormat="1" ht="15.75" customHeight="1">
      <c r="A43" s="56"/>
      <c r="B43" s="56"/>
      <c r="C43" s="85">
        <v>12</v>
      </c>
      <c r="D43" s="160">
        <v>12</v>
      </c>
      <c r="E43" s="81" t="s">
        <v>398</v>
      </c>
      <c r="F43" s="200">
        <v>1</v>
      </c>
      <c r="G43" s="82"/>
      <c r="H43" s="57"/>
      <c r="I43" s="1"/>
      <c r="J43" s="223" t="s">
        <v>1538</v>
      </c>
      <c r="K43" s="1"/>
    </row>
    <row r="44" spans="1:11" s="58" customFormat="1" ht="15.75" customHeight="1">
      <c r="A44" s="56"/>
      <c r="B44" s="56"/>
      <c r="C44" s="85">
        <v>13</v>
      </c>
      <c r="D44" s="160">
        <v>13</v>
      </c>
      <c r="E44" s="81" t="s">
        <v>399</v>
      </c>
      <c r="F44" s="200">
        <v>1</v>
      </c>
      <c r="G44" s="82"/>
      <c r="H44" s="57"/>
      <c r="I44" s="1"/>
      <c r="J44" s="223" t="s">
        <v>1538</v>
      </c>
      <c r="K44" s="1"/>
    </row>
    <row r="45" spans="1:11" s="58" customFormat="1" ht="15.75" customHeight="1">
      <c r="A45" s="56"/>
      <c r="B45" s="56"/>
      <c r="C45" s="85"/>
      <c r="D45" s="160">
        <v>13.1</v>
      </c>
      <c r="E45" s="81" t="s">
        <v>515</v>
      </c>
      <c r="F45" s="200">
        <v>0.55000000000000004</v>
      </c>
      <c r="G45" s="82"/>
      <c r="H45" s="57"/>
      <c r="I45" s="1"/>
      <c r="J45" s="223" t="s">
        <v>3964</v>
      </c>
      <c r="K45" s="1"/>
    </row>
    <row r="46" spans="1:11" s="58" customFormat="1" ht="15.75" customHeight="1">
      <c r="A46" s="56"/>
      <c r="B46" s="56"/>
      <c r="C46" s="85"/>
      <c r="D46" s="160">
        <v>13.2</v>
      </c>
      <c r="E46" s="81" t="s">
        <v>516</v>
      </c>
      <c r="F46" s="200">
        <v>0.25</v>
      </c>
      <c r="G46" s="82"/>
      <c r="H46" s="57"/>
      <c r="I46" s="1"/>
      <c r="J46" s="223" t="s">
        <v>3964</v>
      </c>
      <c r="K46" s="1"/>
    </row>
    <row r="47" spans="1:11" s="58" customFormat="1" ht="15.75" customHeight="1">
      <c r="A47" s="56"/>
      <c r="B47" s="56"/>
      <c r="C47" s="85"/>
      <c r="D47" s="160">
        <v>13.3</v>
      </c>
      <c r="E47" s="81" t="s">
        <v>517</v>
      </c>
      <c r="F47" s="200">
        <v>0.1</v>
      </c>
      <c r="G47" s="82"/>
      <c r="H47" s="57"/>
      <c r="I47" s="1"/>
      <c r="J47" s="223" t="s">
        <v>3964</v>
      </c>
      <c r="K47" s="1"/>
    </row>
    <row r="48" spans="1:11" s="58" customFormat="1" ht="15.75" customHeight="1">
      <c r="A48" s="56"/>
      <c r="B48" s="56"/>
      <c r="C48" s="85"/>
      <c r="D48" s="160">
        <v>13.4</v>
      </c>
      <c r="E48" s="81" t="s">
        <v>518</v>
      </c>
      <c r="F48" s="200">
        <v>0.1</v>
      </c>
      <c r="G48" s="82"/>
      <c r="H48" s="57"/>
      <c r="I48" s="1"/>
      <c r="J48" s="223" t="s">
        <v>3964</v>
      </c>
      <c r="K48" s="1"/>
    </row>
    <row r="49" spans="1:11" s="58" customFormat="1" ht="15.75" customHeight="1">
      <c r="A49" s="56"/>
      <c r="B49" s="56"/>
      <c r="C49" s="85">
        <v>14</v>
      </c>
      <c r="D49" s="160">
        <v>14</v>
      </c>
      <c r="E49" s="81" t="s">
        <v>400</v>
      </c>
      <c r="F49" s="200">
        <v>1</v>
      </c>
      <c r="G49" s="82"/>
      <c r="H49" s="57"/>
      <c r="I49" s="1"/>
      <c r="J49" s="223" t="s">
        <v>1538</v>
      </c>
      <c r="K49" s="1"/>
    </row>
    <row r="50" spans="1:11" s="58" customFormat="1" ht="15.75" customHeight="1">
      <c r="A50" s="56"/>
      <c r="B50" s="56"/>
      <c r="C50" s="85"/>
      <c r="D50" s="160">
        <v>14.1</v>
      </c>
      <c r="E50" s="81" t="s">
        <v>519</v>
      </c>
      <c r="F50" s="200">
        <v>0.7</v>
      </c>
      <c r="G50" s="82"/>
      <c r="H50" s="57"/>
      <c r="I50" s="1"/>
      <c r="J50" s="223" t="s">
        <v>3964</v>
      </c>
      <c r="K50" s="1"/>
    </row>
    <row r="51" spans="1:11" s="58" customFormat="1" ht="15.75" customHeight="1">
      <c r="A51" s="56"/>
      <c r="B51" s="56"/>
      <c r="C51" s="85"/>
      <c r="D51" s="160">
        <v>14.2</v>
      </c>
      <c r="E51" s="81" t="s">
        <v>520</v>
      </c>
      <c r="F51" s="200">
        <v>0.3</v>
      </c>
      <c r="G51" s="82"/>
      <c r="H51" s="57"/>
      <c r="I51" s="1"/>
      <c r="J51" s="223" t="s">
        <v>3964</v>
      </c>
      <c r="K51" s="1"/>
    </row>
    <row r="52" spans="1:11" s="58" customFormat="1" ht="15.75" customHeight="1">
      <c r="A52" s="56"/>
      <c r="B52" s="56"/>
      <c r="C52" s="85">
        <v>15</v>
      </c>
      <c r="D52" s="160">
        <v>15</v>
      </c>
      <c r="E52" s="81" t="s">
        <v>401</v>
      </c>
      <c r="F52" s="200">
        <v>1</v>
      </c>
      <c r="G52" s="82"/>
      <c r="H52" s="57"/>
      <c r="I52" s="1"/>
      <c r="J52" s="223" t="s">
        <v>1538</v>
      </c>
      <c r="K52" s="1"/>
    </row>
    <row r="53" spans="1:11" s="58" customFormat="1" ht="15.75" customHeight="1">
      <c r="A53" s="56"/>
      <c r="B53" s="56"/>
      <c r="C53" s="85">
        <v>16</v>
      </c>
      <c r="D53" s="160">
        <v>16</v>
      </c>
      <c r="E53" s="81" t="s">
        <v>402</v>
      </c>
      <c r="F53" s="200">
        <v>1</v>
      </c>
      <c r="G53" s="82"/>
      <c r="H53" s="57"/>
      <c r="I53" s="1"/>
      <c r="J53" s="223" t="s">
        <v>1538</v>
      </c>
      <c r="K53" s="1"/>
    </row>
    <row r="54" spans="1:11" s="58" customFormat="1" ht="15.75" customHeight="1">
      <c r="A54" s="56"/>
      <c r="B54" s="56"/>
      <c r="C54" s="85">
        <v>17</v>
      </c>
      <c r="D54" s="160">
        <v>17</v>
      </c>
      <c r="E54" s="81" t="s">
        <v>403</v>
      </c>
      <c r="F54" s="200">
        <v>1</v>
      </c>
      <c r="G54" s="82"/>
      <c r="H54" s="57"/>
      <c r="I54" s="1"/>
      <c r="J54" s="223" t="s">
        <v>1538</v>
      </c>
      <c r="K54" s="1"/>
    </row>
    <row r="55" spans="1:11" s="58" customFormat="1" ht="15.75" customHeight="1">
      <c r="A55" s="56"/>
      <c r="B55" s="56"/>
      <c r="C55" s="85"/>
      <c r="D55" s="160">
        <v>17.100000000000001</v>
      </c>
      <c r="E55" s="81" t="s">
        <v>521</v>
      </c>
      <c r="F55" s="200">
        <v>0.5</v>
      </c>
      <c r="G55" s="82"/>
      <c r="H55" s="57"/>
      <c r="I55" s="1"/>
      <c r="J55" s="223" t="s">
        <v>3964</v>
      </c>
      <c r="K55" s="1"/>
    </row>
    <row r="56" spans="1:11" s="58" customFormat="1" ht="15.75" customHeight="1">
      <c r="A56" s="56"/>
      <c r="B56" s="56"/>
      <c r="C56" s="85"/>
      <c r="D56" s="160">
        <v>17.2</v>
      </c>
      <c r="E56" s="81" t="s">
        <v>522</v>
      </c>
      <c r="F56" s="200">
        <v>0.5</v>
      </c>
      <c r="G56" s="82"/>
      <c r="H56" s="57"/>
      <c r="I56" s="1"/>
      <c r="J56" s="223" t="s">
        <v>3964</v>
      </c>
      <c r="K56" s="1"/>
    </row>
    <row r="57" spans="1:11" s="58" customFormat="1" ht="15.75" customHeight="1">
      <c r="A57" s="56"/>
      <c r="B57" s="56"/>
      <c r="C57" s="85">
        <v>18</v>
      </c>
      <c r="D57" s="160">
        <v>18</v>
      </c>
      <c r="E57" s="81" t="s">
        <v>404</v>
      </c>
      <c r="F57" s="200">
        <v>1</v>
      </c>
      <c r="G57" s="82"/>
      <c r="H57" s="57"/>
      <c r="I57" s="1"/>
      <c r="J57" s="223" t="s">
        <v>1538</v>
      </c>
      <c r="K57" s="1"/>
    </row>
    <row r="58" spans="1:11" s="58" customFormat="1" ht="15.75" customHeight="1">
      <c r="A58" s="56"/>
      <c r="B58" s="56"/>
      <c r="C58" s="85"/>
      <c r="D58" s="160">
        <v>18.100000000000001</v>
      </c>
      <c r="E58" s="81" t="s">
        <v>523</v>
      </c>
      <c r="F58" s="200">
        <v>0.9</v>
      </c>
      <c r="G58" s="82"/>
      <c r="H58" s="57"/>
      <c r="I58" s="1"/>
      <c r="J58" s="223" t="s">
        <v>3964</v>
      </c>
      <c r="K58" s="1"/>
    </row>
    <row r="59" spans="1:11" s="58" customFormat="1" ht="15.75" customHeight="1">
      <c r="A59" s="56"/>
      <c r="B59" s="56"/>
      <c r="C59" s="85"/>
      <c r="D59" s="160">
        <v>18.2</v>
      </c>
      <c r="E59" s="81" t="s">
        <v>524</v>
      </c>
      <c r="F59" s="200">
        <v>0.1</v>
      </c>
      <c r="G59" s="82"/>
      <c r="H59" s="57"/>
      <c r="I59" s="1"/>
      <c r="J59" s="223" t="s">
        <v>3964</v>
      </c>
      <c r="K59" s="1"/>
    </row>
    <row r="60" spans="1:11" s="58" customFormat="1" ht="15.75" customHeight="1">
      <c r="A60" s="56"/>
      <c r="B60" s="56"/>
      <c r="C60" s="85">
        <v>19</v>
      </c>
      <c r="D60" s="160">
        <v>19</v>
      </c>
      <c r="E60" s="81" t="s">
        <v>405</v>
      </c>
      <c r="F60" s="200">
        <v>1</v>
      </c>
      <c r="G60" s="82"/>
      <c r="H60" s="57"/>
      <c r="I60" s="1"/>
      <c r="J60" s="223" t="s">
        <v>1538</v>
      </c>
      <c r="K60" s="1"/>
    </row>
    <row r="61" spans="1:11" s="58" customFormat="1" ht="15.75" customHeight="1">
      <c r="A61" s="56"/>
      <c r="B61" s="56"/>
      <c r="C61" s="85"/>
      <c r="D61" s="160">
        <v>19.100000000000001</v>
      </c>
      <c r="E61" s="81" t="s">
        <v>525</v>
      </c>
      <c r="F61" s="200">
        <v>0.6</v>
      </c>
      <c r="G61" s="82"/>
      <c r="H61" s="57"/>
      <c r="I61" s="1"/>
      <c r="J61" s="223" t="s">
        <v>3964</v>
      </c>
      <c r="K61" s="1"/>
    </row>
    <row r="62" spans="1:11" s="58" customFormat="1" ht="15.75" customHeight="1">
      <c r="A62" s="56"/>
      <c r="B62" s="56"/>
      <c r="C62" s="85"/>
      <c r="D62" s="160">
        <v>19.2</v>
      </c>
      <c r="E62" s="81" t="s">
        <v>526</v>
      </c>
      <c r="F62" s="200">
        <v>0.4</v>
      </c>
      <c r="G62" s="82"/>
      <c r="H62" s="57"/>
      <c r="I62" s="1"/>
      <c r="J62" s="223" t="s">
        <v>3964</v>
      </c>
      <c r="K62" s="1"/>
    </row>
    <row r="63" spans="1:11" s="58" customFormat="1" ht="15.75" customHeight="1">
      <c r="A63" s="56"/>
      <c r="B63" s="56"/>
      <c r="C63" s="85">
        <v>20</v>
      </c>
      <c r="D63" s="160">
        <v>20</v>
      </c>
      <c r="E63" s="81" t="s">
        <v>406</v>
      </c>
      <c r="F63" s="200">
        <v>1</v>
      </c>
      <c r="G63" s="82"/>
      <c r="H63" s="57"/>
      <c r="I63" s="1"/>
      <c r="J63" s="223" t="s">
        <v>1538</v>
      </c>
      <c r="K63" s="1"/>
    </row>
    <row r="64" spans="1:11" s="58" customFormat="1" ht="15.75" customHeight="1">
      <c r="A64" s="56"/>
      <c r="B64" s="56"/>
      <c r="C64" s="85"/>
      <c r="D64" s="160">
        <v>20.100000000000001</v>
      </c>
      <c r="E64" s="81" t="s">
        <v>527</v>
      </c>
      <c r="F64" s="200">
        <v>0.7</v>
      </c>
      <c r="G64" s="82"/>
      <c r="H64" s="57"/>
      <c r="I64" s="1"/>
      <c r="J64" s="223" t="s">
        <v>3964</v>
      </c>
      <c r="K64" s="1"/>
    </row>
    <row r="65" spans="1:11" s="58" customFormat="1" ht="15.75" customHeight="1">
      <c r="A65" s="56"/>
      <c r="B65" s="56"/>
      <c r="C65" s="85"/>
      <c r="D65" s="160">
        <v>20.2</v>
      </c>
      <c r="E65" s="81" t="s">
        <v>528</v>
      </c>
      <c r="F65" s="200">
        <v>0.3</v>
      </c>
      <c r="G65" s="82"/>
      <c r="H65" s="57"/>
      <c r="I65" s="1"/>
      <c r="J65" s="223" t="s">
        <v>3964</v>
      </c>
      <c r="K65" s="1"/>
    </row>
    <row r="66" spans="1:11" s="58" customFormat="1" ht="15.75" customHeight="1">
      <c r="A66" s="56"/>
      <c r="B66" s="56"/>
      <c r="C66" s="85">
        <v>21</v>
      </c>
      <c r="D66" s="160">
        <v>21</v>
      </c>
      <c r="E66" s="81" t="s">
        <v>407</v>
      </c>
      <c r="F66" s="200">
        <v>1</v>
      </c>
      <c r="G66" s="82"/>
      <c r="H66" s="57"/>
      <c r="I66" s="1"/>
      <c r="J66" s="223" t="s">
        <v>1538</v>
      </c>
      <c r="K66" s="1"/>
    </row>
    <row r="67" spans="1:11" s="58" customFormat="1" ht="15.75" customHeight="1">
      <c r="A67" s="56"/>
      <c r="B67" s="56"/>
      <c r="C67" s="85"/>
      <c r="D67" s="160">
        <v>21.1</v>
      </c>
      <c r="E67" s="81" t="s">
        <v>529</v>
      </c>
      <c r="F67" s="200">
        <v>0.5</v>
      </c>
      <c r="G67" s="82"/>
      <c r="H67" s="57"/>
      <c r="I67" s="1"/>
      <c r="J67" s="223" t="s">
        <v>3964</v>
      </c>
      <c r="K67" s="1"/>
    </row>
    <row r="68" spans="1:11" s="58" customFormat="1" ht="15.75" customHeight="1">
      <c r="A68" s="56"/>
      <c r="B68" s="56"/>
      <c r="C68" s="85"/>
      <c r="D68" s="160">
        <v>21.2</v>
      </c>
      <c r="E68" s="81" t="s">
        <v>530</v>
      </c>
      <c r="F68" s="200">
        <v>0.5</v>
      </c>
      <c r="G68" s="82"/>
      <c r="H68" s="57"/>
      <c r="I68" s="1"/>
      <c r="J68" s="223" t="s">
        <v>3964</v>
      </c>
      <c r="K68" s="1"/>
    </row>
    <row r="69" spans="1:11" s="58" customFormat="1" ht="15.75" customHeight="1">
      <c r="A69" s="56"/>
      <c r="B69" s="56"/>
      <c r="C69" s="85">
        <v>22</v>
      </c>
      <c r="D69" s="160">
        <v>22</v>
      </c>
      <c r="E69" s="81" t="s">
        <v>408</v>
      </c>
      <c r="F69" s="200">
        <v>1</v>
      </c>
      <c r="G69" s="82"/>
      <c r="H69" s="57"/>
      <c r="I69" s="1"/>
      <c r="J69" s="223" t="s">
        <v>1538</v>
      </c>
      <c r="K69" s="1"/>
    </row>
    <row r="70" spans="1:11" s="58" customFormat="1" ht="15.75" customHeight="1">
      <c r="A70" s="56"/>
      <c r="B70" s="56"/>
      <c r="C70" s="85"/>
      <c r="D70" s="160">
        <v>22.1</v>
      </c>
      <c r="E70" s="81" t="s">
        <v>531</v>
      </c>
      <c r="F70" s="200">
        <v>0.5</v>
      </c>
      <c r="G70" s="82"/>
      <c r="H70" s="57"/>
      <c r="I70" s="1"/>
      <c r="J70" s="223" t="s">
        <v>3964</v>
      </c>
      <c r="K70" s="1"/>
    </row>
    <row r="71" spans="1:11" s="58" customFormat="1" ht="15.75" customHeight="1">
      <c r="A71" s="56"/>
      <c r="B71" s="56"/>
      <c r="C71" s="85"/>
      <c r="D71" s="160">
        <v>22.2</v>
      </c>
      <c r="E71" s="81" t="s">
        <v>532</v>
      </c>
      <c r="F71" s="200">
        <v>0.5</v>
      </c>
      <c r="G71" s="82"/>
      <c r="H71" s="57"/>
      <c r="I71" s="1"/>
      <c r="J71" s="223" t="s">
        <v>3964</v>
      </c>
      <c r="K71" s="1"/>
    </row>
    <row r="72" spans="1:11" s="58" customFormat="1" ht="15.75" customHeight="1">
      <c r="A72" s="56"/>
      <c r="B72" s="56"/>
      <c r="C72" s="85">
        <v>23</v>
      </c>
      <c r="D72" s="160">
        <v>23</v>
      </c>
      <c r="E72" s="81" t="s">
        <v>409</v>
      </c>
      <c r="F72" s="200">
        <v>1</v>
      </c>
      <c r="G72" s="82"/>
      <c r="H72" s="57"/>
      <c r="I72" s="1"/>
      <c r="J72" s="223" t="s">
        <v>1538</v>
      </c>
      <c r="K72" s="1"/>
    </row>
    <row r="73" spans="1:11" s="58" customFormat="1" ht="15.75" customHeight="1">
      <c r="A73" s="56"/>
      <c r="B73" s="56"/>
      <c r="C73" s="85"/>
      <c r="D73" s="160">
        <v>23.1</v>
      </c>
      <c r="E73" s="81" t="s">
        <v>533</v>
      </c>
      <c r="F73" s="200">
        <v>0.6</v>
      </c>
      <c r="G73" s="82"/>
      <c r="H73" s="57"/>
      <c r="I73" s="1"/>
      <c r="J73" s="223" t="s">
        <v>3964</v>
      </c>
      <c r="K73" s="1"/>
    </row>
    <row r="74" spans="1:11" s="58" customFormat="1" ht="15.75" customHeight="1">
      <c r="A74" s="56"/>
      <c r="B74" s="56"/>
      <c r="C74" s="85"/>
      <c r="D74" s="160">
        <v>23.2</v>
      </c>
      <c r="E74" s="81" t="s">
        <v>534</v>
      </c>
      <c r="F74" s="200">
        <v>0.4</v>
      </c>
      <c r="G74" s="82"/>
      <c r="H74" s="57"/>
      <c r="I74" s="1"/>
      <c r="J74" s="223" t="s">
        <v>3964</v>
      </c>
      <c r="K74" s="1"/>
    </row>
    <row r="75" spans="1:11" s="58" customFormat="1" ht="15.75" customHeight="1">
      <c r="A75" s="56"/>
      <c r="B75" s="56"/>
      <c r="C75" s="85">
        <v>24</v>
      </c>
      <c r="D75" s="160">
        <v>24</v>
      </c>
      <c r="E75" s="81" t="s">
        <v>410</v>
      </c>
      <c r="F75" s="200">
        <v>1</v>
      </c>
      <c r="G75" s="82"/>
      <c r="H75" s="57"/>
      <c r="I75" s="1"/>
      <c r="J75" s="223" t="s">
        <v>1538</v>
      </c>
      <c r="K75" s="1"/>
    </row>
    <row r="76" spans="1:11" s="58" customFormat="1" ht="15.75" customHeight="1">
      <c r="A76" s="56"/>
      <c r="B76" s="56"/>
      <c r="C76" s="85">
        <v>25</v>
      </c>
      <c r="D76" s="160">
        <v>25</v>
      </c>
      <c r="E76" s="81" t="s">
        <v>411</v>
      </c>
      <c r="F76" s="200">
        <v>1</v>
      </c>
      <c r="G76" s="82"/>
      <c r="H76" s="57"/>
      <c r="I76" s="1"/>
      <c r="J76" s="223" t="s">
        <v>1538</v>
      </c>
      <c r="K76" s="1"/>
    </row>
    <row r="77" spans="1:11" s="58" customFormat="1" ht="15.75" customHeight="1">
      <c r="A77" s="56"/>
      <c r="B77" s="56"/>
      <c r="C77" s="85"/>
      <c r="D77" s="160">
        <v>25.1</v>
      </c>
      <c r="E77" s="81" t="s">
        <v>535</v>
      </c>
      <c r="F77" s="200">
        <v>0.9</v>
      </c>
      <c r="G77" s="82"/>
      <c r="H77" s="57"/>
      <c r="I77" s="1"/>
      <c r="J77" s="223" t="s">
        <v>3964</v>
      </c>
      <c r="K77" s="1"/>
    </row>
    <row r="78" spans="1:11" s="58" customFormat="1" ht="15.75" customHeight="1">
      <c r="A78" s="56"/>
      <c r="B78" s="56"/>
      <c r="C78" s="85"/>
      <c r="D78" s="160">
        <v>25.2</v>
      </c>
      <c r="E78" s="81" t="s">
        <v>536</v>
      </c>
      <c r="F78" s="200">
        <v>0.1</v>
      </c>
      <c r="G78" s="82"/>
      <c r="H78" s="57"/>
      <c r="I78" s="1"/>
      <c r="J78" s="223" t="s">
        <v>3964</v>
      </c>
      <c r="K78" s="1"/>
    </row>
    <row r="79" spans="1:11" s="58" customFormat="1" ht="15.75" customHeight="1">
      <c r="A79" s="56"/>
      <c r="B79" s="56"/>
      <c r="C79" s="85">
        <v>26</v>
      </c>
      <c r="D79" s="160">
        <v>26</v>
      </c>
      <c r="E79" s="81" t="s">
        <v>412</v>
      </c>
      <c r="F79" s="200">
        <v>1</v>
      </c>
      <c r="G79" s="82"/>
      <c r="H79" s="57"/>
      <c r="I79" s="1"/>
      <c r="J79" s="223" t="s">
        <v>1538</v>
      </c>
      <c r="K79" s="1"/>
    </row>
    <row r="80" spans="1:11" s="58" customFormat="1" ht="15.75" customHeight="1">
      <c r="A80" s="56"/>
      <c r="B80" s="56"/>
      <c r="C80" s="85">
        <v>27</v>
      </c>
      <c r="D80" s="160">
        <v>27</v>
      </c>
      <c r="E80" s="81" t="s">
        <v>413</v>
      </c>
      <c r="F80" s="200">
        <v>0.99999999999999989</v>
      </c>
      <c r="G80" s="82"/>
      <c r="H80" s="57"/>
      <c r="I80" s="1"/>
      <c r="J80" s="223" t="s">
        <v>1538</v>
      </c>
      <c r="K80" s="1"/>
    </row>
    <row r="81" spans="1:11" s="58" customFormat="1" ht="15.75" customHeight="1">
      <c r="A81" s="56"/>
      <c r="B81" s="56"/>
      <c r="C81" s="85"/>
      <c r="D81" s="160">
        <v>27.1</v>
      </c>
      <c r="E81" s="81" t="s">
        <v>537</v>
      </c>
      <c r="F81" s="200">
        <v>0.7</v>
      </c>
      <c r="G81" s="82"/>
      <c r="H81" s="57"/>
      <c r="I81" s="1"/>
      <c r="J81" s="223" t="s">
        <v>3964</v>
      </c>
      <c r="K81" s="1"/>
    </row>
    <row r="82" spans="1:11" s="58" customFormat="1" ht="15.75" customHeight="1">
      <c r="A82" s="56"/>
      <c r="B82" s="56"/>
      <c r="C82" s="85"/>
      <c r="D82" s="160">
        <v>27.2</v>
      </c>
      <c r="E82" s="81" t="s">
        <v>538</v>
      </c>
      <c r="F82" s="200">
        <v>0.2</v>
      </c>
      <c r="G82" s="82"/>
      <c r="H82" s="57"/>
      <c r="I82" s="1"/>
      <c r="J82" s="223" t="s">
        <v>3964</v>
      </c>
      <c r="K82" s="1"/>
    </row>
    <row r="83" spans="1:11" s="58" customFormat="1" ht="15.75" customHeight="1">
      <c r="A83" s="56"/>
      <c r="B83" s="56"/>
      <c r="C83" s="85"/>
      <c r="D83" s="160">
        <v>27.3</v>
      </c>
      <c r="E83" s="81" t="s">
        <v>539</v>
      </c>
      <c r="F83" s="200">
        <v>0.1</v>
      </c>
      <c r="G83" s="82"/>
      <c r="H83" s="57"/>
      <c r="I83" s="1"/>
      <c r="J83" s="223" t="s">
        <v>3964</v>
      </c>
      <c r="K83" s="1"/>
    </row>
    <row r="84" spans="1:11" s="58" customFormat="1" ht="15.75" customHeight="1">
      <c r="A84" s="56"/>
      <c r="B84" s="56"/>
      <c r="C84" s="85">
        <v>28</v>
      </c>
      <c r="D84" s="160">
        <v>28</v>
      </c>
      <c r="E84" s="81" t="s">
        <v>414</v>
      </c>
      <c r="F84" s="200">
        <v>1</v>
      </c>
      <c r="G84" s="82"/>
      <c r="H84" s="57"/>
      <c r="I84" s="1"/>
      <c r="J84" s="223" t="s">
        <v>1538</v>
      </c>
      <c r="K84" s="1"/>
    </row>
    <row r="85" spans="1:11" s="58" customFormat="1" ht="15.75" customHeight="1">
      <c r="A85" s="56"/>
      <c r="B85" s="56"/>
      <c r="C85" s="85">
        <v>29</v>
      </c>
      <c r="D85" s="160">
        <v>29</v>
      </c>
      <c r="E85" s="81" t="s">
        <v>415</v>
      </c>
      <c r="F85" s="200">
        <v>1</v>
      </c>
      <c r="G85" s="82"/>
      <c r="H85" s="57"/>
      <c r="I85" s="1"/>
      <c r="J85" s="223" t="s">
        <v>1538</v>
      </c>
      <c r="K85" s="1"/>
    </row>
    <row r="86" spans="1:11" s="58" customFormat="1" ht="15.75" customHeight="1">
      <c r="A86" s="56"/>
      <c r="B86" s="56"/>
      <c r="C86" s="85">
        <v>30</v>
      </c>
      <c r="D86" s="160">
        <v>30</v>
      </c>
      <c r="E86" s="81" t="s">
        <v>416</v>
      </c>
      <c r="F86" s="200">
        <v>1</v>
      </c>
      <c r="G86" s="82"/>
      <c r="H86" s="57"/>
      <c r="I86" s="1"/>
      <c r="J86" s="223" t="s">
        <v>1538</v>
      </c>
      <c r="K86" s="1"/>
    </row>
    <row r="87" spans="1:11" s="58" customFormat="1" ht="15.75" customHeight="1">
      <c r="A87" s="56"/>
      <c r="B87" s="56"/>
      <c r="C87" s="85">
        <v>31</v>
      </c>
      <c r="D87" s="160">
        <v>31</v>
      </c>
      <c r="E87" s="81" t="s">
        <v>417</v>
      </c>
      <c r="F87" s="200">
        <v>1</v>
      </c>
      <c r="G87" s="82"/>
      <c r="H87" s="57"/>
      <c r="I87" s="1"/>
      <c r="J87" s="223" t="s">
        <v>1538</v>
      </c>
      <c r="K87" s="1"/>
    </row>
    <row r="88" spans="1:11" s="58" customFormat="1" ht="15.75" customHeight="1">
      <c r="A88" s="56"/>
      <c r="B88" s="56"/>
      <c r="C88" s="85"/>
      <c r="D88" s="160">
        <v>31.1</v>
      </c>
      <c r="E88" s="81" t="s">
        <v>540</v>
      </c>
      <c r="F88" s="200">
        <v>0.5</v>
      </c>
      <c r="G88" s="82"/>
      <c r="H88" s="57"/>
      <c r="I88" s="1"/>
      <c r="J88" s="223" t="s">
        <v>3964</v>
      </c>
      <c r="K88" s="1"/>
    </row>
    <row r="89" spans="1:11" s="58" customFormat="1" ht="15.75" customHeight="1">
      <c r="A89" s="56"/>
      <c r="B89" s="56"/>
      <c r="C89" s="85"/>
      <c r="D89" s="160">
        <v>31.2</v>
      </c>
      <c r="E89" s="81" t="s">
        <v>541</v>
      </c>
      <c r="F89" s="200">
        <v>0.5</v>
      </c>
      <c r="G89" s="82"/>
      <c r="H89" s="57"/>
      <c r="I89" s="1"/>
      <c r="J89" s="223" t="s">
        <v>3964</v>
      </c>
      <c r="K89" s="1"/>
    </row>
    <row r="90" spans="1:11" s="58" customFormat="1" ht="15.75" customHeight="1">
      <c r="A90" s="56"/>
      <c r="B90" s="56"/>
      <c r="C90" s="85">
        <v>32</v>
      </c>
      <c r="D90" s="160">
        <v>32</v>
      </c>
      <c r="E90" s="81" t="s">
        <v>418</v>
      </c>
      <c r="F90" s="200">
        <v>1</v>
      </c>
      <c r="G90" s="82"/>
      <c r="H90" s="57"/>
      <c r="I90" s="1"/>
      <c r="J90" s="223" t="s">
        <v>1538</v>
      </c>
      <c r="K90" s="1"/>
    </row>
    <row r="91" spans="1:11" s="58" customFormat="1" ht="15.75" customHeight="1">
      <c r="A91" s="56"/>
      <c r="B91" s="56"/>
      <c r="C91" s="85"/>
      <c r="D91" s="160">
        <v>32.1</v>
      </c>
      <c r="E91" s="81" t="s">
        <v>542</v>
      </c>
      <c r="F91" s="200">
        <v>0.5</v>
      </c>
      <c r="G91" s="82"/>
      <c r="H91" s="57"/>
      <c r="I91" s="1"/>
      <c r="J91" s="223" t="s">
        <v>3964</v>
      </c>
      <c r="K91" s="1"/>
    </row>
    <row r="92" spans="1:11" s="58" customFormat="1" ht="15.75" customHeight="1">
      <c r="A92" s="56"/>
      <c r="B92" s="56"/>
      <c r="C92" s="85"/>
      <c r="D92" s="160">
        <v>32.200000000000003</v>
      </c>
      <c r="E92" s="81" t="s">
        <v>543</v>
      </c>
      <c r="F92" s="200">
        <v>0.5</v>
      </c>
      <c r="G92" s="82"/>
      <c r="H92" s="57"/>
      <c r="I92" s="1"/>
      <c r="J92" s="223" t="s">
        <v>3964</v>
      </c>
      <c r="K92" s="1"/>
    </row>
    <row r="93" spans="1:11" s="58" customFormat="1" ht="15.75" customHeight="1">
      <c r="A93" s="56"/>
      <c r="B93" s="56"/>
      <c r="C93" s="85">
        <v>33</v>
      </c>
      <c r="D93" s="160">
        <v>33</v>
      </c>
      <c r="E93" s="81" t="s">
        <v>419</v>
      </c>
      <c r="F93" s="200">
        <v>1</v>
      </c>
      <c r="G93" s="82"/>
      <c r="H93" s="57"/>
      <c r="I93" s="1"/>
      <c r="J93" s="223" t="s">
        <v>1538</v>
      </c>
      <c r="K93" s="1"/>
    </row>
    <row r="94" spans="1:11" s="58" customFormat="1" ht="15.75" customHeight="1">
      <c r="A94" s="56"/>
      <c r="B94" s="56"/>
      <c r="C94" s="85"/>
      <c r="D94" s="160">
        <v>33.1</v>
      </c>
      <c r="E94" s="81" t="s">
        <v>544</v>
      </c>
      <c r="F94" s="200">
        <v>0.6</v>
      </c>
      <c r="G94" s="82"/>
      <c r="H94" s="57"/>
      <c r="I94" s="1"/>
      <c r="J94" s="223" t="s">
        <v>3964</v>
      </c>
      <c r="K94" s="1"/>
    </row>
    <row r="95" spans="1:11" s="58" customFormat="1" ht="15.75" customHeight="1">
      <c r="A95" s="56"/>
      <c r="B95" s="56"/>
      <c r="C95" s="85"/>
      <c r="D95" s="160">
        <v>33.200000000000003</v>
      </c>
      <c r="E95" s="81" t="s">
        <v>545</v>
      </c>
      <c r="F95" s="200">
        <v>0.4</v>
      </c>
      <c r="G95" s="82"/>
      <c r="H95" s="57"/>
      <c r="I95" s="1"/>
      <c r="J95" s="223" t="s">
        <v>3964</v>
      </c>
      <c r="K95" s="1"/>
    </row>
    <row r="96" spans="1:11" s="58" customFormat="1" ht="17.25" customHeight="1">
      <c r="A96" s="56"/>
      <c r="B96" s="56"/>
      <c r="C96" s="85">
        <v>34</v>
      </c>
      <c r="D96" s="160">
        <v>34</v>
      </c>
      <c r="E96" s="81" t="s">
        <v>420</v>
      </c>
      <c r="F96" s="200">
        <v>1</v>
      </c>
      <c r="G96" s="82"/>
      <c r="H96" s="57"/>
      <c r="I96" s="1"/>
      <c r="J96" s="223" t="s">
        <v>1538</v>
      </c>
      <c r="K96" s="1"/>
    </row>
    <row r="97" spans="1:11" s="58" customFormat="1" ht="15.75" customHeight="1">
      <c r="A97" s="56"/>
      <c r="B97" s="56"/>
      <c r="C97" s="85">
        <v>35</v>
      </c>
      <c r="D97" s="160">
        <v>35</v>
      </c>
      <c r="E97" s="81" t="s">
        <v>421</v>
      </c>
      <c r="F97" s="200">
        <v>1</v>
      </c>
      <c r="G97" s="82"/>
      <c r="H97" s="57"/>
      <c r="I97" s="1"/>
      <c r="J97" s="223" t="s">
        <v>1538</v>
      </c>
      <c r="K97" s="1"/>
    </row>
    <row r="98" spans="1:11" s="58" customFormat="1" ht="15.75" customHeight="1">
      <c r="A98" s="56"/>
      <c r="B98" s="56"/>
      <c r="C98" s="85"/>
      <c r="D98" s="160">
        <v>35.1</v>
      </c>
      <c r="E98" s="81" t="s">
        <v>546</v>
      </c>
      <c r="F98" s="200">
        <v>0.9</v>
      </c>
      <c r="G98" s="82"/>
      <c r="H98" s="57"/>
      <c r="I98" s="1"/>
      <c r="J98" s="223" t="s">
        <v>3964</v>
      </c>
      <c r="K98" s="1"/>
    </row>
    <row r="99" spans="1:11" s="58" customFormat="1" ht="15.75" customHeight="1">
      <c r="A99" s="56"/>
      <c r="B99" s="56"/>
      <c r="C99" s="85"/>
      <c r="D99" s="160">
        <v>35.200000000000003</v>
      </c>
      <c r="E99" s="81" t="s">
        <v>547</v>
      </c>
      <c r="F99" s="200">
        <v>0.1</v>
      </c>
      <c r="G99" s="82"/>
      <c r="H99" s="57"/>
      <c r="I99" s="1"/>
      <c r="J99" s="223" t="s">
        <v>3964</v>
      </c>
      <c r="K99" s="1"/>
    </row>
    <row r="100" spans="1:11" s="58" customFormat="1" ht="15.75" customHeight="1">
      <c r="A100" s="56"/>
      <c r="B100" s="56"/>
      <c r="C100" s="85">
        <v>36</v>
      </c>
      <c r="D100" s="160">
        <v>36</v>
      </c>
      <c r="E100" s="81" t="s">
        <v>422</v>
      </c>
      <c r="F100" s="200">
        <v>1</v>
      </c>
      <c r="G100" s="82"/>
      <c r="H100" s="57"/>
      <c r="I100" s="1"/>
      <c r="J100" s="223" t="s">
        <v>1538</v>
      </c>
      <c r="K100" s="1"/>
    </row>
    <row r="101" spans="1:11" s="58" customFormat="1" ht="15.75" customHeight="1">
      <c r="A101" s="56"/>
      <c r="B101" s="56"/>
      <c r="C101" s="85"/>
      <c r="D101" s="160">
        <v>36.1</v>
      </c>
      <c r="E101" s="81" t="s">
        <v>548</v>
      </c>
      <c r="F101" s="200">
        <v>0.7</v>
      </c>
      <c r="G101" s="82"/>
      <c r="H101" s="57"/>
      <c r="I101" s="1"/>
      <c r="J101" s="223" t="s">
        <v>3964</v>
      </c>
      <c r="K101" s="1"/>
    </row>
    <row r="102" spans="1:11" s="58" customFormat="1" ht="15.75" customHeight="1">
      <c r="A102" s="56"/>
      <c r="B102" s="56"/>
      <c r="C102" s="85"/>
      <c r="D102" s="160">
        <v>36.200000000000003</v>
      </c>
      <c r="E102" s="81" t="s">
        <v>549</v>
      </c>
      <c r="F102" s="200">
        <v>0.3</v>
      </c>
      <c r="G102" s="82"/>
      <c r="H102" s="57"/>
      <c r="I102" s="1"/>
      <c r="J102" s="223" t="s">
        <v>3964</v>
      </c>
      <c r="K102" s="1"/>
    </row>
    <row r="103" spans="1:11" s="58" customFormat="1" ht="15.75" customHeight="1">
      <c r="A103" s="56"/>
      <c r="B103" s="56"/>
      <c r="C103" s="85">
        <v>37</v>
      </c>
      <c r="D103" s="160">
        <v>37</v>
      </c>
      <c r="E103" s="81" t="s">
        <v>423</v>
      </c>
      <c r="F103" s="200">
        <v>1</v>
      </c>
      <c r="G103" s="82"/>
      <c r="H103" s="57"/>
      <c r="I103" s="1"/>
      <c r="J103" s="223" t="s">
        <v>1538</v>
      </c>
      <c r="K103" s="1"/>
    </row>
    <row r="104" spans="1:11" s="58" customFormat="1" ht="15.75" customHeight="1">
      <c r="A104" s="56"/>
      <c r="B104" s="56"/>
      <c r="C104" s="85">
        <v>38</v>
      </c>
      <c r="D104" s="160">
        <v>38</v>
      </c>
      <c r="E104" s="81" t="s">
        <v>424</v>
      </c>
      <c r="F104" s="200">
        <v>1</v>
      </c>
      <c r="G104" s="82"/>
      <c r="H104" s="57"/>
      <c r="I104" s="1"/>
      <c r="J104" s="223" t="s">
        <v>1538</v>
      </c>
      <c r="K104" s="1"/>
    </row>
    <row r="105" spans="1:11" s="58" customFormat="1" ht="15.75" customHeight="1">
      <c r="A105" s="56"/>
      <c r="B105" s="56"/>
      <c r="C105" s="85">
        <v>39</v>
      </c>
      <c r="D105" s="160">
        <v>39</v>
      </c>
      <c r="E105" s="81" t="s">
        <v>425</v>
      </c>
      <c r="F105" s="200">
        <v>1</v>
      </c>
      <c r="G105" s="82"/>
      <c r="H105" s="57"/>
      <c r="I105" s="1"/>
      <c r="J105" s="223" t="s">
        <v>1538</v>
      </c>
      <c r="K105" s="1"/>
    </row>
    <row r="106" spans="1:11" s="58" customFormat="1" ht="15.75" customHeight="1">
      <c r="A106" s="56"/>
      <c r="B106" s="56"/>
      <c r="C106" s="85"/>
      <c r="D106" s="160">
        <v>39.1</v>
      </c>
      <c r="E106" s="81" t="s">
        <v>550</v>
      </c>
      <c r="F106" s="200">
        <v>0.1</v>
      </c>
      <c r="G106" s="82"/>
      <c r="H106" s="57"/>
      <c r="I106" s="1"/>
      <c r="J106" s="223" t="s">
        <v>3964</v>
      </c>
      <c r="K106" s="1"/>
    </row>
    <row r="107" spans="1:11" s="58" customFormat="1" ht="15.75" customHeight="1">
      <c r="A107" s="56"/>
      <c r="B107" s="56"/>
      <c r="C107" s="85"/>
      <c r="D107" s="160">
        <v>39.200000000000003</v>
      </c>
      <c r="E107" s="81" t="s">
        <v>551</v>
      </c>
      <c r="F107" s="200">
        <v>0.9</v>
      </c>
      <c r="G107" s="82"/>
      <c r="H107" s="57"/>
      <c r="I107" s="1"/>
      <c r="J107" s="223" t="s">
        <v>3964</v>
      </c>
      <c r="K107" s="1"/>
    </row>
    <row r="108" spans="1:11" s="58" customFormat="1" ht="15.75" customHeight="1">
      <c r="A108" s="56"/>
      <c r="B108" s="56"/>
      <c r="C108" s="85">
        <v>40</v>
      </c>
      <c r="D108" s="160">
        <v>40</v>
      </c>
      <c r="E108" s="81" t="s">
        <v>426</v>
      </c>
      <c r="F108" s="200">
        <v>0.99999999999999989</v>
      </c>
      <c r="G108" s="82"/>
      <c r="H108" s="57"/>
      <c r="I108" s="1"/>
      <c r="J108" s="223" t="s">
        <v>1538</v>
      </c>
      <c r="K108" s="1"/>
    </row>
    <row r="109" spans="1:11" s="58" customFormat="1" ht="15.75" customHeight="1">
      <c r="A109" s="56"/>
      <c r="B109" s="56"/>
      <c r="C109" s="85"/>
      <c r="D109" s="160">
        <v>40.1</v>
      </c>
      <c r="E109" s="81" t="s">
        <v>552</v>
      </c>
      <c r="F109" s="200">
        <v>0.1</v>
      </c>
      <c r="G109" s="82"/>
      <c r="H109" s="57"/>
      <c r="I109" s="1"/>
      <c r="J109" s="223" t="s">
        <v>3964</v>
      </c>
      <c r="K109" s="1"/>
    </row>
    <row r="110" spans="1:11" s="58" customFormat="1" ht="15.75" customHeight="1">
      <c r="A110" s="56"/>
      <c r="B110" s="56"/>
      <c r="C110" s="85"/>
      <c r="D110" s="160">
        <v>40.200000000000003</v>
      </c>
      <c r="E110" s="81" t="s">
        <v>553</v>
      </c>
      <c r="F110" s="200">
        <v>0.5</v>
      </c>
      <c r="G110" s="82"/>
      <c r="H110" s="57"/>
      <c r="I110" s="1"/>
      <c r="J110" s="223" t="s">
        <v>3964</v>
      </c>
      <c r="K110" s="1"/>
    </row>
    <row r="111" spans="1:11" s="58" customFormat="1" ht="15.75" customHeight="1">
      <c r="A111" s="56"/>
      <c r="B111" s="56"/>
      <c r="C111" s="85"/>
      <c r="D111" s="160">
        <v>40.299999999999997</v>
      </c>
      <c r="E111" s="81" t="s">
        <v>554</v>
      </c>
      <c r="F111" s="200">
        <v>0.3</v>
      </c>
      <c r="G111" s="82"/>
      <c r="H111" s="57"/>
      <c r="I111" s="1"/>
      <c r="J111" s="223" t="s">
        <v>3964</v>
      </c>
      <c r="K111" s="1"/>
    </row>
    <row r="112" spans="1:11" s="58" customFormat="1" ht="15.75" customHeight="1">
      <c r="A112" s="56"/>
      <c r="B112" s="56"/>
      <c r="C112" s="85"/>
      <c r="D112" s="160">
        <v>40.4</v>
      </c>
      <c r="E112" s="81" t="s">
        <v>555</v>
      </c>
      <c r="F112" s="200">
        <v>0.1</v>
      </c>
      <c r="G112" s="82"/>
      <c r="H112" s="57"/>
      <c r="I112" s="1"/>
      <c r="J112" s="223" t="s">
        <v>3964</v>
      </c>
      <c r="K112" s="1"/>
    </row>
    <row r="113" spans="1:11" s="58" customFormat="1" ht="15.75" customHeight="1">
      <c r="A113" s="56"/>
      <c r="B113" s="56"/>
      <c r="C113" s="85">
        <v>41</v>
      </c>
      <c r="D113" s="160">
        <v>41</v>
      </c>
      <c r="E113" s="81" t="s">
        <v>427</v>
      </c>
      <c r="F113" s="200">
        <v>1</v>
      </c>
      <c r="G113" s="82"/>
      <c r="H113" s="57"/>
      <c r="I113" s="1"/>
      <c r="J113" s="223" t="s">
        <v>1538</v>
      </c>
      <c r="K113" s="1"/>
    </row>
    <row r="114" spans="1:11" s="58" customFormat="1" ht="15.75" customHeight="1">
      <c r="A114" s="56"/>
      <c r="B114" s="56"/>
      <c r="C114" s="85">
        <v>42</v>
      </c>
      <c r="D114" s="160">
        <v>42</v>
      </c>
      <c r="E114" s="81" t="s">
        <v>428</v>
      </c>
      <c r="F114" s="200">
        <v>1</v>
      </c>
      <c r="G114" s="82"/>
      <c r="H114" s="57"/>
      <c r="I114" s="1"/>
      <c r="J114" s="223" t="s">
        <v>1538</v>
      </c>
      <c r="K114" s="1"/>
    </row>
    <row r="115" spans="1:11" s="58" customFormat="1" ht="15.75" customHeight="1">
      <c r="A115" s="56"/>
      <c r="B115" s="56"/>
      <c r="C115" s="85"/>
      <c r="D115" s="160">
        <v>42.1</v>
      </c>
      <c r="E115" s="81" t="s">
        <v>556</v>
      </c>
      <c r="F115" s="200">
        <v>0.5</v>
      </c>
      <c r="G115" s="82"/>
      <c r="H115" s="57"/>
      <c r="I115" s="1"/>
      <c r="J115" s="223" t="s">
        <v>3964</v>
      </c>
      <c r="K115" s="1"/>
    </row>
    <row r="116" spans="1:11" s="58" customFormat="1" ht="15.75" customHeight="1">
      <c r="A116" s="56"/>
      <c r="B116" s="56"/>
      <c r="C116" s="85"/>
      <c r="D116" s="160">
        <v>42.2</v>
      </c>
      <c r="E116" s="81" t="s">
        <v>557</v>
      </c>
      <c r="F116" s="200">
        <v>0.5</v>
      </c>
      <c r="G116" s="82"/>
      <c r="H116" s="57"/>
      <c r="I116" s="1"/>
      <c r="J116" s="223" t="s">
        <v>3964</v>
      </c>
      <c r="K116" s="1"/>
    </row>
    <row r="117" spans="1:11" s="58" customFormat="1" ht="15.75" customHeight="1">
      <c r="A117" s="56"/>
      <c r="B117" s="56"/>
      <c r="C117" s="85">
        <v>43</v>
      </c>
      <c r="D117" s="160">
        <v>43</v>
      </c>
      <c r="E117" s="81" t="s">
        <v>429</v>
      </c>
      <c r="F117" s="200">
        <v>1</v>
      </c>
      <c r="G117" s="82"/>
      <c r="H117" s="57"/>
      <c r="I117" s="1"/>
      <c r="J117" s="223" t="s">
        <v>1538</v>
      </c>
      <c r="K117" s="1"/>
    </row>
    <row r="118" spans="1:11" s="58" customFormat="1" ht="15.75" customHeight="1">
      <c r="A118" s="56"/>
      <c r="B118" s="56"/>
      <c r="C118" s="85">
        <v>44</v>
      </c>
      <c r="D118" s="160">
        <v>44</v>
      </c>
      <c r="E118" s="81" t="s">
        <v>430</v>
      </c>
      <c r="F118" s="200">
        <v>1</v>
      </c>
      <c r="G118" s="82"/>
      <c r="H118" s="57"/>
      <c r="I118" s="1"/>
      <c r="J118" s="223" t="s">
        <v>1538</v>
      </c>
      <c r="K118" s="1"/>
    </row>
    <row r="119" spans="1:11" s="58" customFormat="1" ht="15.75" customHeight="1">
      <c r="A119" s="56"/>
      <c r="B119" s="56"/>
      <c r="C119" s="85"/>
      <c r="D119" s="160">
        <v>44.1</v>
      </c>
      <c r="E119" s="81" t="s">
        <v>558</v>
      </c>
      <c r="F119" s="200">
        <v>0.9</v>
      </c>
      <c r="G119" s="82"/>
      <c r="H119" s="57"/>
      <c r="I119" s="1"/>
      <c r="J119" s="223" t="s">
        <v>3964</v>
      </c>
      <c r="K119" s="1"/>
    </row>
    <row r="120" spans="1:11" s="58" customFormat="1" ht="15.75" customHeight="1">
      <c r="A120" s="56"/>
      <c r="B120" s="56"/>
      <c r="C120" s="85"/>
      <c r="D120" s="160">
        <v>44.2</v>
      </c>
      <c r="E120" s="81" t="s">
        <v>559</v>
      </c>
      <c r="F120" s="200">
        <v>0.1</v>
      </c>
      <c r="G120" s="82"/>
      <c r="H120" s="57"/>
      <c r="I120" s="1"/>
      <c r="J120" s="223" t="s">
        <v>3964</v>
      </c>
      <c r="K120" s="1"/>
    </row>
    <row r="121" spans="1:11" s="58" customFormat="1" ht="15.75" customHeight="1">
      <c r="A121" s="56"/>
      <c r="B121" s="56"/>
      <c r="C121" s="85">
        <v>45</v>
      </c>
      <c r="D121" s="160">
        <v>45</v>
      </c>
      <c r="E121" s="81" t="s">
        <v>431</v>
      </c>
      <c r="F121" s="200">
        <v>1</v>
      </c>
      <c r="G121" s="82"/>
      <c r="H121" s="57"/>
      <c r="I121" s="1"/>
      <c r="J121" s="223" t="s">
        <v>1538</v>
      </c>
      <c r="K121" s="1"/>
    </row>
    <row r="122" spans="1:11" s="58" customFormat="1" ht="15.75" customHeight="1">
      <c r="A122" s="56"/>
      <c r="B122" s="56"/>
      <c r="C122" s="85"/>
      <c r="D122" s="160">
        <v>45.1</v>
      </c>
      <c r="E122" s="81" t="s">
        <v>560</v>
      </c>
      <c r="F122" s="200">
        <v>0.4</v>
      </c>
      <c r="G122" s="82"/>
      <c r="H122" s="57"/>
      <c r="I122" s="1"/>
      <c r="J122" s="223" t="s">
        <v>3964</v>
      </c>
      <c r="K122" s="1"/>
    </row>
    <row r="123" spans="1:11" s="58" customFormat="1" ht="15.75" customHeight="1">
      <c r="A123" s="56"/>
      <c r="B123" s="56"/>
      <c r="C123" s="85"/>
      <c r="D123" s="160">
        <v>45.2</v>
      </c>
      <c r="E123" s="81" t="s">
        <v>561</v>
      </c>
      <c r="F123" s="200">
        <v>0.5</v>
      </c>
      <c r="G123" s="82"/>
      <c r="H123" s="57"/>
      <c r="I123" s="1"/>
      <c r="J123" s="223" t="s">
        <v>3964</v>
      </c>
      <c r="K123" s="1"/>
    </row>
    <row r="124" spans="1:11" s="58" customFormat="1" ht="15.75" customHeight="1">
      <c r="A124" s="56"/>
      <c r="B124" s="56"/>
      <c r="C124" s="85"/>
      <c r="D124" s="160">
        <v>45.3</v>
      </c>
      <c r="E124" s="81" t="s">
        <v>562</v>
      </c>
      <c r="F124" s="200">
        <v>0.1</v>
      </c>
      <c r="G124" s="82"/>
      <c r="H124" s="57"/>
      <c r="I124" s="1"/>
      <c r="J124" s="223" t="s">
        <v>3964</v>
      </c>
      <c r="K124" s="1"/>
    </row>
    <row r="125" spans="1:11" s="58" customFormat="1" ht="15.75" customHeight="1">
      <c r="A125" s="56"/>
      <c r="B125" s="56"/>
      <c r="C125" s="85">
        <v>46</v>
      </c>
      <c r="D125" s="160">
        <v>46</v>
      </c>
      <c r="E125" s="81" t="s">
        <v>432</v>
      </c>
      <c r="F125" s="200">
        <v>1</v>
      </c>
      <c r="G125" s="82"/>
      <c r="H125" s="57"/>
      <c r="I125" s="1"/>
      <c r="J125" s="223" t="s">
        <v>1538</v>
      </c>
      <c r="K125" s="1"/>
    </row>
    <row r="126" spans="1:11" s="58" customFormat="1" ht="15.75" customHeight="1">
      <c r="A126" s="56"/>
      <c r="B126" s="56"/>
      <c r="C126" s="85">
        <v>47</v>
      </c>
      <c r="D126" s="160">
        <v>47</v>
      </c>
      <c r="E126" s="81" t="s">
        <v>433</v>
      </c>
      <c r="F126" s="200">
        <v>1</v>
      </c>
      <c r="G126" s="82"/>
      <c r="H126" s="57"/>
      <c r="I126" s="1"/>
      <c r="J126" s="223" t="s">
        <v>1538</v>
      </c>
      <c r="K126" s="1"/>
    </row>
    <row r="127" spans="1:11" s="58" customFormat="1" ht="15.75" customHeight="1">
      <c r="A127" s="56"/>
      <c r="B127" s="56"/>
      <c r="C127" s="85"/>
      <c r="D127" s="160">
        <v>47.1</v>
      </c>
      <c r="E127" s="81" t="s">
        <v>563</v>
      </c>
      <c r="F127" s="200">
        <v>0.6</v>
      </c>
      <c r="G127" s="82"/>
      <c r="H127" s="57"/>
      <c r="I127" s="1"/>
      <c r="J127" s="223" t="s">
        <v>3964</v>
      </c>
      <c r="K127" s="1"/>
    </row>
    <row r="128" spans="1:11" s="58" customFormat="1" ht="15.75" customHeight="1">
      <c r="A128" s="56"/>
      <c r="B128" s="56"/>
      <c r="C128" s="85"/>
      <c r="D128" s="160">
        <v>47.2</v>
      </c>
      <c r="E128" s="81" t="s">
        <v>564</v>
      </c>
      <c r="F128" s="200">
        <v>0.4</v>
      </c>
      <c r="G128" s="82"/>
      <c r="H128" s="57"/>
      <c r="I128" s="1"/>
      <c r="J128" s="223" t="s">
        <v>3964</v>
      </c>
      <c r="K128" s="1"/>
    </row>
    <row r="129" spans="1:11" s="58" customFormat="1" ht="15.75" customHeight="1">
      <c r="A129" s="56"/>
      <c r="B129" s="56"/>
      <c r="C129" s="85">
        <v>48</v>
      </c>
      <c r="D129" s="160">
        <v>48</v>
      </c>
      <c r="E129" s="81" t="s">
        <v>434</v>
      </c>
      <c r="F129" s="200">
        <v>1</v>
      </c>
      <c r="G129" s="82"/>
      <c r="H129" s="57"/>
      <c r="I129" s="1"/>
      <c r="J129" s="223" t="s">
        <v>1538</v>
      </c>
      <c r="K129" s="1"/>
    </row>
    <row r="130" spans="1:11" s="58" customFormat="1" ht="15.75" customHeight="1">
      <c r="A130" s="56"/>
      <c r="B130" s="56"/>
      <c r="C130" s="85">
        <v>49</v>
      </c>
      <c r="D130" s="160">
        <v>49</v>
      </c>
      <c r="E130" s="81" t="s">
        <v>435</v>
      </c>
      <c r="F130" s="200">
        <v>1</v>
      </c>
      <c r="G130" s="82"/>
      <c r="H130" s="57"/>
      <c r="I130" s="1"/>
      <c r="J130" s="223" t="s">
        <v>1538</v>
      </c>
      <c r="K130" s="1"/>
    </row>
    <row r="131" spans="1:11" s="58" customFormat="1" ht="15.75" customHeight="1">
      <c r="A131" s="56"/>
      <c r="B131" s="56"/>
      <c r="C131" s="85">
        <v>50</v>
      </c>
      <c r="D131" s="160">
        <v>50</v>
      </c>
      <c r="E131" s="81" t="s">
        <v>436</v>
      </c>
      <c r="F131" s="200">
        <v>1</v>
      </c>
      <c r="G131" s="82"/>
      <c r="H131" s="57"/>
      <c r="I131" s="1"/>
      <c r="J131" s="223" t="s">
        <v>1538</v>
      </c>
      <c r="K131" s="1"/>
    </row>
    <row r="132" spans="1:11" s="58" customFormat="1" ht="15.75" customHeight="1">
      <c r="A132" s="56"/>
      <c r="B132" s="56"/>
      <c r="C132" s="85">
        <v>51</v>
      </c>
      <c r="D132" s="160">
        <v>51</v>
      </c>
      <c r="E132" s="81" t="s">
        <v>437</v>
      </c>
      <c r="F132" s="200">
        <v>1</v>
      </c>
      <c r="G132" s="82"/>
      <c r="H132" s="57"/>
      <c r="I132" s="1"/>
      <c r="J132" s="223" t="s">
        <v>1538</v>
      </c>
      <c r="K132" s="1"/>
    </row>
    <row r="133" spans="1:11" s="58" customFormat="1" ht="15.75" customHeight="1">
      <c r="A133" s="56"/>
      <c r="B133" s="56"/>
      <c r="C133" s="85">
        <v>52</v>
      </c>
      <c r="D133" s="160">
        <v>52</v>
      </c>
      <c r="E133" s="81" t="s">
        <v>438</v>
      </c>
      <c r="F133" s="200">
        <v>1</v>
      </c>
      <c r="G133" s="82"/>
      <c r="H133" s="57"/>
      <c r="I133" s="1"/>
      <c r="J133" s="223" t="s">
        <v>1538</v>
      </c>
      <c r="K133" s="1"/>
    </row>
    <row r="134" spans="1:11" s="58" customFormat="1" ht="15.75" customHeight="1">
      <c r="A134" s="56"/>
      <c r="B134" s="56"/>
      <c r="C134" s="85"/>
      <c r="D134" s="160">
        <v>52.1</v>
      </c>
      <c r="E134" s="81" t="s">
        <v>565</v>
      </c>
      <c r="F134" s="200">
        <v>0.5</v>
      </c>
      <c r="G134" s="82"/>
      <c r="H134" s="57"/>
      <c r="I134" s="1"/>
      <c r="J134" s="223" t="s">
        <v>3964</v>
      </c>
      <c r="K134" s="1"/>
    </row>
    <row r="135" spans="1:11" s="58" customFormat="1" ht="15.75" customHeight="1">
      <c r="A135" s="56"/>
      <c r="B135" s="56"/>
      <c r="C135" s="85"/>
      <c r="D135" s="160">
        <v>52.2</v>
      </c>
      <c r="E135" s="81" t="s">
        <v>566</v>
      </c>
      <c r="F135" s="200">
        <v>0.4</v>
      </c>
      <c r="G135" s="82"/>
      <c r="H135" s="57"/>
      <c r="I135" s="1"/>
      <c r="J135" s="223" t="s">
        <v>3964</v>
      </c>
      <c r="K135" s="1"/>
    </row>
    <row r="136" spans="1:11" s="58" customFormat="1" ht="15.75" customHeight="1">
      <c r="A136" s="56"/>
      <c r="B136" s="56"/>
      <c r="C136" s="85"/>
      <c r="D136" s="160">
        <v>52.3</v>
      </c>
      <c r="E136" s="81" t="s">
        <v>567</v>
      </c>
      <c r="F136" s="200">
        <v>0.1</v>
      </c>
      <c r="G136" s="82"/>
      <c r="H136" s="57"/>
      <c r="I136" s="1"/>
      <c r="J136" s="223" t="s">
        <v>3964</v>
      </c>
      <c r="K136" s="1"/>
    </row>
    <row r="137" spans="1:11" s="58" customFormat="1" ht="15.75" customHeight="1">
      <c r="A137" s="56"/>
      <c r="B137" s="56"/>
      <c r="C137" s="85">
        <v>53</v>
      </c>
      <c r="D137" s="160">
        <v>53</v>
      </c>
      <c r="E137" s="81" t="s">
        <v>439</v>
      </c>
      <c r="F137" s="200">
        <v>1</v>
      </c>
      <c r="G137" s="82"/>
      <c r="H137" s="57"/>
      <c r="I137" s="1"/>
      <c r="J137" s="223" t="s">
        <v>1538</v>
      </c>
      <c r="K137" s="1"/>
    </row>
    <row r="138" spans="1:11" s="58" customFormat="1" ht="15.75" customHeight="1">
      <c r="A138" s="56"/>
      <c r="B138" s="56"/>
      <c r="C138" s="85"/>
      <c r="D138" s="160">
        <v>53.1</v>
      </c>
      <c r="E138" s="81" t="s">
        <v>568</v>
      </c>
      <c r="F138" s="200">
        <v>0.6</v>
      </c>
      <c r="G138" s="82"/>
      <c r="H138" s="57"/>
      <c r="I138" s="1"/>
      <c r="J138" s="223" t="s">
        <v>3964</v>
      </c>
      <c r="K138" s="1"/>
    </row>
    <row r="139" spans="1:11" s="58" customFormat="1" ht="15.75" customHeight="1">
      <c r="A139" s="56"/>
      <c r="B139" s="56"/>
      <c r="C139" s="85"/>
      <c r="D139" s="160">
        <v>53.2</v>
      </c>
      <c r="E139" s="81" t="s">
        <v>569</v>
      </c>
      <c r="F139" s="200">
        <v>0.4</v>
      </c>
      <c r="G139" s="82"/>
      <c r="H139" s="57"/>
      <c r="I139" s="1"/>
      <c r="J139" s="223" t="s">
        <v>3964</v>
      </c>
      <c r="K139" s="1"/>
    </row>
    <row r="140" spans="1:11" s="58" customFormat="1" ht="15.75" customHeight="1">
      <c r="A140" s="56"/>
      <c r="B140" s="56"/>
      <c r="C140" s="85">
        <v>54</v>
      </c>
      <c r="D140" s="160">
        <v>54</v>
      </c>
      <c r="E140" s="81" t="s">
        <v>440</v>
      </c>
      <c r="F140" s="200">
        <v>1</v>
      </c>
      <c r="G140" s="82"/>
      <c r="H140" s="57"/>
      <c r="I140" s="1"/>
      <c r="J140" s="223" t="s">
        <v>1538</v>
      </c>
      <c r="K140" s="1"/>
    </row>
    <row r="141" spans="1:11" s="58" customFormat="1" ht="15.75" customHeight="1">
      <c r="A141" s="56"/>
      <c r="B141" s="56"/>
      <c r="C141" s="85">
        <v>55</v>
      </c>
      <c r="D141" s="160">
        <v>55</v>
      </c>
      <c r="E141" s="81" t="s">
        <v>441</v>
      </c>
      <c r="F141" s="200">
        <v>1</v>
      </c>
      <c r="G141" s="82"/>
      <c r="H141" s="57"/>
      <c r="I141" s="1"/>
      <c r="J141" s="223" t="s">
        <v>1538</v>
      </c>
      <c r="K141" s="1"/>
    </row>
    <row r="142" spans="1:11" s="58" customFormat="1" ht="15.75" customHeight="1">
      <c r="A142" s="56"/>
      <c r="B142" s="56"/>
      <c r="C142" s="85"/>
      <c r="D142" s="160">
        <v>55.1</v>
      </c>
      <c r="E142" s="81" t="s">
        <v>570</v>
      </c>
      <c r="F142" s="200">
        <v>0.5</v>
      </c>
      <c r="G142" s="82"/>
      <c r="H142" s="57"/>
      <c r="I142" s="1"/>
      <c r="J142" s="223" t="s">
        <v>3964</v>
      </c>
      <c r="K142" s="1"/>
    </row>
    <row r="143" spans="1:11" s="58" customFormat="1" ht="15.75" customHeight="1">
      <c r="A143" s="56"/>
      <c r="B143" s="56"/>
      <c r="C143" s="85"/>
      <c r="D143" s="160">
        <v>55.2</v>
      </c>
      <c r="E143" s="81" t="s">
        <v>571</v>
      </c>
      <c r="F143" s="200">
        <v>0.4</v>
      </c>
      <c r="G143" s="82"/>
      <c r="H143" s="57"/>
      <c r="I143" s="1"/>
      <c r="J143" s="223" t="s">
        <v>3964</v>
      </c>
      <c r="K143" s="1"/>
    </row>
    <row r="144" spans="1:11" s="58" customFormat="1" ht="15.75" customHeight="1">
      <c r="A144" s="56"/>
      <c r="B144" s="56"/>
      <c r="C144" s="85"/>
      <c r="D144" s="160">
        <v>55.3</v>
      </c>
      <c r="E144" s="81" t="s">
        <v>572</v>
      </c>
      <c r="F144" s="200">
        <v>0.1</v>
      </c>
      <c r="G144" s="82"/>
      <c r="H144" s="57"/>
      <c r="I144" s="1"/>
      <c r="J144" s="223" t="s">
        <v>3964</v>
      </c>
      <c r="K144" s="1"/>
    </row>
    <row r="145" spans="1:11" s="58" customFormat="1" ht="15.75" customHeight="1">
      <c r="A145" s="56"/>
      <c r="B145" s="56"/>
      <c r="C145" s="85">
        <v>56</v>
      </c>
      <c r="D145" s="160">
        <v>56</v>
      </c>
      <c r="E145" s="81" t="s">
        <v>442</v>
      </c>
      <c r="F145" s="200">
        <v>1</v>
      </c>
      <c r="G145" s="82"/>
      <c r="H145" s="57"/>
      <c r="I145" s="1"/>
      <c r="J145" s="223" t="s">
        <v>1538</v>
      </c>
      <c r="K145" s="1"/>
    </row>
    <row r="146" spans="1:11" s="58" customFormat="1" ht="15.75" customHeight="1">
      <c r="A146" s="56"/>
      <c r="B146" s="56"/>
      <c r="C146" s="85"/>
      <c r="D146" s="160">
        <v>56.1</v>
      </c>
      <c r="E146" s="81" t="s">
        <v>573</v>
      </c>
      <c r="F146" s="200">
        <v>0.9</v>
      </c>
      <c r="G146" s="82"/>
      <c r="H146" s="57"/>
      <c r="I146" s="1"/>
      <c r="J146" s="223" t="s">
        <v>3964</v>
      </c>
      <c r="K146" s="1"/>
    </row>
    <row r="147" spans="1:11" s="58" customFormat="1" ht="15.75" customHeight="1">
      <c r="A147" s="56"/>
      <c r="B147" s="56"/>
      <c r="C147" s="85"/>
      <c r="D147" s="160">
        <v>56.2</v>
      </c>
      <c r="E147" s="81" t="s">
        <v>574</v>
      </c>
      <c r="F147" s="200">
        <v>0.1</v>
      </c>
      <c r="G147" s="82"/>
      <c r="H147" s="57"/>
      <c r="I147" s="1"/>
      <c r="J147" s="223" t="s">
        <v>3964</v>
      </c>
      <c r="K147" s="1"/>
    </row>
    <row r="148" spans="1:11" s="58" customFormat="1" ht="15.75" customHeight="1">
      <c r="A148" s="56"/>
      <c r="B148" s="56"/>
      <c r="C148" s="85">
        <v>57</v>
      </c>
      <c r="D148" s="160">
        <v>57</v>
      </c>
      <c r="E148" s="81" t="s">
        <v>443</v>
      </c>
      <c r="F148" s="200">
        <v>1</v>
      </c>
      <c r="G148" s="82"/>
      <c r="H148" s="57"/>
      <c r="I148" s="1"/>
      <c r="J148" s="223" t="s">
        <v>1538</v>
      </c>
      <c r="K148" s="1"/>
    </row>
    <row r="149" spans="1:11" s="58" customFormat="1" ht="15.75" customHeight="1">
      <c r="A149" s="56"/>
      <c r="B149" s="56"/>
      <c r="C149" s="85">
        <v>58</v>
      </c>
      <c r="D149" s="160">
        <v>58</v>
      </c>
      <c r="E149" s="81" t="s">
        <v>444</v>
      </c>
      <c r="F149" s="200">
        <v>1</v>
      </c>
      <c r="G149" s="82"/>
      <c r="H149" s="57"/>
      <c r="I149" s="1"/>
      <c r="J149" s="223" t="s">
        <v>1538</v>
      </c>
      <c r="K149" s="1"/>
    </row>
    <row r="150" spans="1:11" s="58" customFormat="1" ht="15.75" customHeight="1">
      <c r="A150" s="56"/>
      <c r="B150" s="56"/>
      <c r="C150" s="85"/>
      <c r="D150" s="160">
        <v>58.1</v>
      </c>
      <c r="E150" s="81" t="s">
        <v>575</v>
      </c>
      <c r="F150" s="200">
        <v>0.5</v>
      </c>
      <c r="G150" s="82"/>
      <c r="H150" s="57"/>
      <c r="I150" s="1"/>
      <c r="J150" s="223" t="s">
        <v>3964</v>
      </c>
      <c r="K150" s="1"/>
    </row>
    <row r="151" spans="1:11" s="58" customFormat="1" ht="15.75" customHeight="1">
      <c r="A151" s="56"/>
      <c r="B151" s="56"/>
      <c r="C151" s="85"/>
      <c r="D151" s="160">
        <v>58.2</v>
      </c>
      <c r="E151" s="81" t="s">
        <v>576</v>
      </c>
      <c r="F151" s="200">
        <v>0.5</v>
      </c>
      <c r="G151" s="82"/>
      <c r="H151" s="57"/>
      <c r="I151" s="1"/>
      <c r="J151" s="223" t="s">
        <v>3964</v>
      </c>
      <c r="K151" s="1"/>
    </row>
    <row r="152" spans="1:11" s="58" customFormat="1" ht="15.75" customHeight="1">
      <c r="A152" s="56"/>
      <c r="B152" s="56"/>
      <c r="C152" s="85">
        <v>59</v>
      </c>
      <c r="D152" s="160">
        <v>59</v>
      </c>
      <c r="E152" s="81" t="s">
        <v>445</v>
      </c>
      <c r="F152" s="200">
        <v>1</v>
      </c>
      <c r="G152" s="82"/>
      <c r="H152" s="57"/>
      <c r="I152" s="1"/>
      <c r="J152" s="223" t="s">
        <v>1538</v>
      </c>
      <c r="K152" s="1"/>
    </row>
    <row r="153" spans="1:11" s="58" customFormat="1" ht="15.75" customHeight="1">
      <c r="A153" s="56"/>
      <c r="B153" s="56"/>
      <c r="C153" s="85">
        <v>60</v>
      </c>
      <c r="D153" s="160">
        <v>60</v>
      </c>
      <c r="E153" s="81" t="s">
        <v>446</v>
      </c>
      <c r="F153" s="200">
        <v>1</v>
      </c>
      <c r="G153" s="82"/>
      <c r="H153" s="57"/>
      <c r="I153" s="1"/>
      <c r="J153" s="223" t="s">
        <v>1538</v>
      </c>
      <c r="K153" s="1"/>
    </row>
    <row r="154" spans="1:11" s="58" customFormat="1" ht="15.75" customHeight="1">
      <c r="A154" s="56"/>
      <c r="B154" s="56"/>
      <c r="C154" s="85"/>
      <c r="D154" s="160">
        <v>60.1</v>
      </c>
      <c r="E154" s="81" t="s">
        <v>577</v>
      </c>
      <c r="F154" s="200">
        <v>0.9</v>
      </c>
      <c r="G154" s="82"/>
      <c r="H154" s="57"/>
      <c r="I154" s="1"/>
      <c r="J154" s="223" t="s">
        <v>3964</v>
      </c>
      <c r="K154" s="1"/>
    </row>
    <row r="155" spans="1:11" s="58" customFormat="1" ht="15.75" customHeight="1">
      <c r="A155" s="56"/>
      <c r="B155" s="56"/>
      <c r="C155" s="85"/>
      <c r="D155" s="160">
        <v>60.2</v>
      </c>
      <c r="E155" s="81" t="s">
        <v>578</v>
      </c>
      <c r="F155" s="200">
        <v>0.1</v>
      </c>
      <c r="G155" s="82"/>
      <c r="H155" s="57"/>
      <c r="I155" s="1"/>
      <c r="J155" s="223" t="s">
        <v>3964</v>
      </c>
      <c r="K155" s="1"/>
    </row>
    <row r="156" spans="1:11" s="58" customFormat="1" ht="15.75" customHeight="1">
      <c r="A156" s="56"/>
      <c r="B156" s="56"/>
      <c r="C156" s="85">
        <v>61</v>
      </c>
      <c r="D156" s="160">
        <v>61</v>
      </c>
      <c r="E156" s="81" t="s">
        <v>447</v>
      </c>
      <c r="F156" s="200">
        <v>1</v>
      </c>
      <c r="G156" s="82"/>
      <c r="H156" s="57"/>
      <c r="I156" s="1"/>
      <c r="J156" s="223" t="s">
        <v>1538</v>
      </c>
      <c r="K156" s="1"/>
    </row>
    <row r="157" spans="1:11" s="58" customFormat="1" ht="15.75" customHeight="1">
      <c r="A157" s="56"/>
      <c r="B157" s="56"/>
      <c r="C157" s="85">
        <v>62</v>
      </c>
      <c r="D157" s="160">
        <v>62</v>
      </c>
      <c r="E157" s="81" t="s">
        <v>448</v>
      </c>
      <c r="F157" s="200">
        <v>1</v>
      </c>
      <c r="G157" s="82"/>
      <c r="H157" s="57"/>
      <c r="I157" s="1"/>
      <c r="J157" s="223" t="s">
        <v>1538</v>
      </c>
      <c r="K157" s="1"/>
    </row>
    <row r="158" spans="1:11" s="58" customFormat="1" ht="15.75" customHeight="1">
      <c r="A158" s="56"/>
      <c r="B158" s="56"/>
      <c r="C158" s="85"/>
      <c r="D158" s="160">
        <v>62.1</v>
      </c>
      <c r="E158" s="81" t="s">
        <v>579</v>
      </c>
      <c r="F158" s="200">
        <v>0.6</v>
      </c>
      <c r="G158" s="82"/>
      <c r="H158" s="57"/>
      <c r="I158" s="1"/>
      <c r="J158" s="223" t="s">
        <v>3964</v>
      </c>
      <c r="K158" s="1"/>
    </row>
    <row r="159" spans="1:11" s="58" customFormat="1" ht="15.75" customHeight="1">
      <c r="A159" s="56"/>
      <c r="B159" s="56"/>
      <c r="C159" s="85"/>
      <c r="D159" s="160">
        <v>62.2</v>
      </c>
      <c r="E159" s="81" t="s">
        <v>580</v>
      </c>
      <c r="F159" s="200">
        <v>0.4</v>
      </c>
      <c r="G159" s="82"/>
      <c r="H159" s="57"/>
      <c r="I159" s="1"/>
      <c r="J159" s="223" t="s">
        <v>3964</v>
      </c>
      <c r="K159" s="1"/>
    </row>
    <row r="160" spans="1:11" s="58" customFormat="1" ht="15.75" customHeight="1">
      <c r="A160" s="56"/>
      <c r="B160" s="56"/>
      <c r="C160" s="85">
        <v>63</v>
      </c>
      <c r="D160" s="160">
        <v>63</v>
      </c>
      <c r="E160" s="81" t="s">
        <v>449</v>
      </c>
      <c r="F160" s="200">
        <v>1</v>
      </c>
      <c r="G160" s="82"/>
      <c r="H160" s="57"/>
      <c r="I160" s="1"/>
      <c r="J160" s="223" t="s">
        <v>1538</v>
      </c>
      <c r="K160" s="1"/>
    </row>
    <row r="161" spans="1:11" s="58" customFormat="1" ht="15.75" customHeight="1">
      <c r="A161" s="56"/>
      <c r="B161" s="56"/>
      <c r="C161" s="85"/>
      <c r="D161" s="160">
        <v>63.1</v>
      </c>
      <c r="E161" s="81" t="s">
        <v>581</v>
      </c>
      <c r="F161" s="200">
        <v>0.6</v>
      </c>
      <c r="G161" s="82"/>
      <c r="H161" s="57"/>
      <c r="I161" s="1"/>
      <c r="J161" s="223" t="s">
        <v>3964</v>
      </c>
      <c r="K161" s="1"/>
    </row>
    <row r="162" spans="1:11" s="58" customFormat="1" ht="15.75" customHeight="1">
      <c r="A162" s="56"/>
      <c r="B162" s="56"/>
      <c r="C162" s="85"/>
      <c r="D162" s="160">
        <v>63.2</v>
      </c>
      <c r="E162" s="81" t="s">
        <v>582</v>
      </c>
      <c r="F162" s="200">
        <v>0.4</v>
      </c>
      <c r="G162" s="82"/>
      <c r="H162" s="57"/>
      <c r="I162" s="1"/>
      <c r="J162" s="223" t="s">
        <v>3964</v>
      </c>
      <c r="K162" s="1"/>
    </row>
    <row r="163" spans="1:11" s="58" customFormat="1" ht="15.75" customHeight="1">
      <c r="A163" s="56"/>
      <c r="B163" s="56"/>
      <c r="C163" s="85">
        <v>64</v>
      </c>
      <c r="D163" s="160">
        <v>64</v>
      </c>
      <c r="E163" s="81" t="s">
        <v>450</v>
      </c>
      <c r="F163" s="200">
        <v>1</v>
      </c>
      <c r="G163" s="82"/>
      <c r="H163" s="57"/>
      <c r="I163" s="1"/>
      <c r="J163" s="223" t="s">
        <v>1538</v>
      </c>
      <c r="K163" s="1"/>
    </row>
    <row r="164" spans="1:11" s="58" customFormat="1" ht="15.75" customHeight="1">
      <c r="A164" s="56"/>
      <c r="B164" s="56"/>
      <c r="C164" s="85"/>
      <c r="D164" s="160">
        <v>64.099999999999994</v>
      </c>
      <c r="E164" s="81" t="s">
        <v>583</v>
      </c>
      <c r="F164" s="200">
        <v>0.5</v>
      </c>
      <c r="G164" s="82"/>
      <c r="H164" s="57"/>
      <c r="I164" s="1"/>
      <c r="J164" s="223" t="s">
        <v>3964</v>
      </c>
      <c r="K164" s="1"/>
    </row>
    <row r="165" spans="1:11" s="58" customFormat="1" ht="15.75" customHeight="1">
      <c r="A165" s="56"/>
      <c r="B165" s="56"/>
      <c r="C165" s="85"/>
      <c r="D165" s="160">
        <v>64.2</v>
      </c>
      <c r="E165" s="81" t="s">
        <v>584</v>
      </c>
      <c r="F165" s="200">
        <v>0.5</v>
      </c>
      <c r="G165" s="82"/>
      <c r="H165" s="57"/>
      <c r="I165" s="1"/>
      <c r="J165" s="223" t="s">
        <v>3964</v>
      </c>
      <c r="K165" s="1"/>
    </row>
    <row r="166" spans="1:11" s="58" customFormat="1" ht="15.75" customHeight="1">
      <c r="A166" s="56"/>
      <c r="B166" s="56"/>
      <c r="C166" s="85">
        <v>65</v>
      </c>
      <c r="D166" s="160">
        <v>65</v>
      </c>
      <c r="E166" s="81" t="s">
        <v>451</v>
      </c>
      <c r="F166" s="200">
        <v>1</v>
      </c>
      <c r="G166" s="82"/>
      <c r="H166" s="57"/>
      <c r="I166" s="1"/>
      <c r="J166" s="223" t="s">
        <v>1538</v>
      </c>
      <c r="K166" s="1"/>
    </row>
    <row r="167" spans="1:11" s="58" customFormat="1" ht="15.75" customHeight="1">
      <c r="A167" s="56"/>
      <c r="B167" s="56"/>
      <c r="C167" s="85"/>
      <c r="D167" s="160">
        <v>65.099999999999994</v>
      </c>
      <c r="E167" s="81" t="s">
        <v>585</v>
      </c>
      <c r="F167" s="200">
        <v>0.9</v>
      </c>
      <c r="G167" s="82"/>
      <c r="H167" s="57"/>
      <c r="I167" s="1"/>
      <c r="J167" s="223" t="s">
        <v>3964</v>
      </c>
      <c r="K167" s="1"/>
    </row>
    <row r="168" spans="1:11" s="58" customFormat="1" ht="15.75" customHeight="1">
      <c r="A168" s="56"/>
      <c r="B168" s="56"/>
      <c r="C168" s="85"/>
      <c r="D168" s="160">
        <v>65.2</v>
      </c>
      <c r="E168" s="81" t="s">
        <v>586</v>
      </c>
      <c r="F168" s="200">
        <v>0.1</v>
      </c>
      <c r="G168" s="82"/>
      <c r="H168" s="57"/>
      <c r="I168" s="1"/>
      <c r="J168" s="223" t="s">
        <v>3964</v>
      </c>
      <c r="K168" s="1"/>
    </row>
    <row r="169" spans="1:11" s="58" customFormat="1" ht="17.25" customHeight="1">
      <c r="A169" s="56"/>
      <c r="B169" s="56"/>
      <c r="C169" s="85">
        <v>66</v>
      </c>
      <c r="D169" s="160">
        <v>66</v>
      </c>
      <c r="E169" s="81" t="s">
        <v>452</v>
      </c>
      <c r="F169" s="200">
        <v>1</v>
      </c>
      <c r="G169" s="82"/>
      <c r="H169" s="57"/>
      <c r="I169" s="1"/>
      <c r="J169" s="223" t="s">
        <v>1538</v>
      </c>
      <c r="K169" s="1"/>
    </row>
    <row r="170" spans="1:11" s="58" customFormat="1" ht="17.25" customHeight="1">
      <c r="A170" s="56"/>
      <c r="B170" s="56"/>
      <c r="C170" s="85"/>
      <c r="D170" s="160">
        <v>66.099999999999994</v>
      </c>
      <c r="E170" s="81" t="s">
        <v>587</v>
      </c>
      <c r="F170" s="200">
        <v>0.45</v>
      </c>
      <c r="G170" s="82"/>
      <c r="H170" s="57"/>
      <c r="I170" s="1"/>
      <c r="J170" s="223" t="s">
        <v>3964</v>
      </c>
      <c r="K170" s="1"/>
    </row>
    <row r="171" spans="1:11" s="58" customFormat="1" ht="17.25" customHeight="1">
      <c r="A171" s="56"/>
      <c r="B171" s="56"/>
      <c r="C171" s="85"/>
      <c r="D171" s="160">
        <v>66.2</v>
      </c>
      <c r="E171" s="81" t="s">
        <v>588</v>
      </c>
      <c r="F171" s="200">
        <v>0.1</v>
      </c>
      <c r="G171" s="82"/>
      <c r="H171" s="57"/>
      <c r="I171" s="1"/>
      <c r="J171" s="223" t="s">
        <v>3964</v>
      </c>
      <c r="K171" s="1"/>
    </row>
    <row r="172" spans="1:11" s="58" customFormat="1" ht="17.25" customHeight="1">
      <c r="A172" s="56"/>
      <c r="B172" s="56"/>
      <c r="C172" s="85"/>
      <c r="D172" s="160">
        <v>66.3</v>
      </c>
      <c r="E172" s="81" t="s">
        <v>589</v>
      </c>
      <c r="F172" s="200">
        <v>0.45</v>
      </c>
      <c r="G172" s="82"/>
      <c r="H172" s="57"/>
      <c r="I172" s="1"/>
      <c r="J172" s="223" t="s">
        <v>3964</v>
      </c>
      <c r="K172" s="1"/>
    </row>
    <row r="173" spans="1:11" s="58" customFormat="1" ht="15.75" customHeight="1">
      <c r="A173" s="56"/>
      <c r="B173" s="56"/>
      <c r="C173" s="85">
        <v>67</v>
      </c>
      <c r="D173" s="160">
        <v>67</v>
      </c>
      <c r="E173" s="81" t="s">
        <v>453</v>
      </c>
      <c r="F173" s="200">
        <v>1</v>
      </c>
      <c r="G173" s="82"/>
      <c r="H173" s="57"/>
      <c r="I173" s="1"/>
      <c r="J173" s="223" t="s">
        <v>1538</v>
      </c>
      <c r="K173" s="1"/>
    </row>
    <row r="174" spans="1:11" s="58" customFormat="1" ht="15.75" customHeight="1">
      <c r="A174" s="56"/>
      <c r="B174" s="56"/>
      <c r="C174" s="85">
        <v>68</v>
      </c>
      <c r="D174" s="160">
        <v>68</v>
      </c>
      <c r="E174" s="81" t="s">
        <v>454</v>
      </c>
      <c r="F174" s="200">
        <v>1</v>
      </c>
      <c r="G174" s="82"/>
      <c r="H174" s="57"/>
      <c r="I174" s="1"/>
      <c r="J174" s="223" t="s">
        <v>1538</v>
      </c>
      <c r="K174" s="1"/>
    </row>
    <row r="175" spans="1:11" s="58" customFormat="1" ht="15.75" customHeight="1">
      <c r="A175" s="56"/>
      <c r="B175" s="56"/>
      <c r="C175" s="85">
        <v>69</v>
      </c>
      <c r="D175" s="160">
        <v>69</v>
      </c>
      <c r="E175" s="81" t="s">
        <v>455</v>
      </c>
      <c r="F175" s="200">
        <v>1</v>
      </c>
      <c r="G175" s="82"/>
      <c r="H175" s="57"/>
      <c r="I175" s="1"/>
      <c r="J175" s="223" t="s">
        <v>1538</v>
      </c>
      <c r="K175" s="1"/>
    </row>
    <row r="176" spans="1:11" s="58" customFormat="1" ht="15.75" customHeight="1">
      <c r="A176" s="56"/>
      <c r="B176" s="56"/>
      <c r="C176" s="85"/>
      <c r="D176" s="160">
        <v>69.099999999999994</v>
      </c>
      <c r="E176" s="81" t="s">
        <v>590</v>
      </c>
      <c r="F176" s="200">
        <v>0.9</v>
      </c>
      <c r="G176" s="82"/>
      <c r="H176" s="57"/>
      <c r="I176" s="1"/>
      <c r="J176" s="223" t="s">
        <v>3964</v>
      </c>
      <c r="K176" s="1"/>
    </row>
    <row r="177" spans="1:11" s="58" customFormat="1" ht="15.75" customHeight="1">
      <c r="A177" s="56"/>
      <c r="B177" s="56"/>
      <c r="C177" s="85"/>
      <c r="D177" s="160">
        <v>69.2</v>
      </c>
      <c r="E177" s="81" t="s">
        <v>591</v>
      </c>
      <c r="F177" s="200">
        <v>0.1</v>
      </c>
      <c r="G177" s="82"/>
      <c r="H177" s="57"/>
      <c r="I177" s="1"/>
      <c r="J177" s="223" t="s">
        <v>3964</v>
      </c>
      <c r="K177" s="1"/>
    </row>
    <row r="178" spans="1:11" s="58" customFormat="1" ht="15.75" customHeight="1">
      <c r="A178" s="56"/>
      <c r="B178" s="56"/>
      <c r="C178" s="85">
        <v>70</v>
      </c>
      <c r="D178" s="160">
        <v>70</v>
      </c>
      <c r="E178" s="81" t="s">
        <v>456</v>
      </c>
      <c r="F178" s="200">
        <v>1</v>
      </c>
      <c r="G178" s="82"/>
      <c r="H178" s="57"/>
      <c r="I178" s="1"/>
      <c r="J178" s="223" t="s">
        <v>1538</v>
      </c>
      <c r="K178" s="1"/>
    </row>
    <row r="179" spans="1:11" s="58" customFormat="1" ht="15.75" customHeight="1">
      <c r="A179" s="56"/>
      <c r="B179" s="56"/>
      <c r="C179" s="85">
        <v>71</v>
      </c>
      <c r="D179" s="160">
        <v>71</v>
      </c>
      <c r="E179" s="81" t="s">
        <v>457</v>
      </c>
      <c r="F179" s="200">
        <v>1</v>
      </c>
      <c r="G179" s="82"/>
      <c r="H179" s="57"/>
      <c r="I179" s="1"/>
      <c r="J179" s="223" t="s">
        <v>1538</v>
      </c>
      <c r="K179" s="1"/>
    </row>
    <row r="180" spans="1:11" s="58" customFormat="1" ht="15.75" customHeight="1">
      <c r="A180" s="56"/>
      <c r="B180" s="56"/>
      <c r="C180" s="85"/>
      <c r="D180" s="160">
        <v>71.099999999999994</v>
      </c>
      <c r="E180" s="81" t="s">
        <v>592</v>
      </c>
      <c r="F180" s="200">
        <v>0.5</v>
      </c>
      <c r="G180" s="82"/>
      <c r="H180" s="57"/>
      <c r="I180" s="1"/>
      <c r="J180" s="223" t="s">
        <v>3964</v>
      </c>
      <c r="K180" s="1"/>
    </row>
    <row r="181" spans="1:11" s="58" customFormat="1" ht="15.75" customHeight="1">
      <c r="A181" s="56"/>
      <c r="B181" s="56"/>
      <c r="C181" s="85"/>
      <c r="D181" s="160">
        <v>71.2</v>
      </c>
      <c r="E181" s="81" t="s">
        <v>593</v>
      </c>
      <c r="F181" s="200">
        <v>0.5</v>
      </c>
      <c r="G181" s="82"/>
      <c r="H181" s="57"/>
      <c r="I181" s="1"/>
      <c r="J181" s="223" t="s">
        <v>3964</v>
      </c>
      <c r="K181" s="1"/>
    </row>
    <row r="182" spans="1:11" s="58" customFormat="1" ht="15.75" customHeight="1">
      <c r="A182" s="56"/>
      <c r="B182" s="56"/>
      <c r="C182" s="85">
        <v>72</v>
      </c>
      <c r="D182" s="160">
        <v>72</v>
      </c>
      <c r="E182" s="81" t="s">
        <v>458</v>
      </c>
      <c r="F182" s="200">
        <v>1</v>
      </c>
      <c r="G182" s="82"/>
      <c r="H182" s="57"/>
      <c r="I182" s="1"/>
      <c r="J182" s="223" t="s">
        <v>1538</v>
      </c>
      <c r="K182" s="1"/>
    </row>
    <row r="183" spans="1:11" s="58" customFormat="1" ht="15.75" customHeight="1">
      <c r="A183" s="56"/>
      <c r="B183" s="56"/>
      <c r="C183" s="85">
        <v>73</v>
      </c>
      <c r="D183" s="160">
        <v>73</v>
      </c>
      <c r="E183" s="81" t="s">
        <v>459</v>
      </c>
      <c r="F183" s="200">
        <v>1</v>
      </c>
      <c r="G183" s="82"/>
      <c r="H183" s="57"/>
      <c r="I183" s="1"/>
      <c r="J183" s="223" t="s">
        <v>1538</v>
      </c>
      <c r="K183" s="1"/>
    </row>
    <row r="184" spans="1:11" s="58" customFormat="1" ht="15.75" customHeight="1">
      <c r="A184" s="56"/>
      <c r="B184" s="56"/>
      <c r="C184" s="85">
        <v>74</v>
      </c>
      <c r="D184" s="160">
        <v>74</v>
      </c>
      <c r="E184" s="81" t="s">
        <v>460</v>
      </c>
      <c r="F184" s="200">
        <v>1</v>
      </c>
      <c r="G184" s="82"/>
      <c r="H184" s="57"/>
      <c r="I184" s="1"/>
      <c r="J184" s="223" t="s">
        <v>1538</v>
      </c>
      <c r="K184" s="1"/>
    </row>
    <row r="185" spans="1:11" s="58" customFormat="1" ht="15.75" customHeight="1">
      <c r="A185" s="56"/>
      <c r="B185" s="56"/>
      <c r="C185" s="85"/>
      <c r="D185" s="160">
        <v>74.099999999999994</v>
      </c>
      <c r="E185" s="81" t="s">
        <v>594</v>
      </c>
      <c r="F185" s="200">
        <v>0.8</v>
      </c>
      <c r="G185" s="82"/>
      <c r="H185" s="57"/>
      <c r="I185" s="1"/>
      <c r="J185" s="223" t="s">
        <v>3964</v>
      </c>
      <c r="K185" s="1"/>
    </row>
    <row r="186" spans="1:11" s="58" customFormat="1" ht="15.75" customHeight="1">
      <c r="A186" s="56"/>
      <c r="B186" s="56"/>
      <c r="C186" s="85"/>
      <c r="D186" s="160">
        <v>74.2</v>
      </c>
      <c r="E186" s="81" t="s">
        <v>595</v>
      </c>
      <c r="F186" s="200">
        <v>0.2</v>
      </c>
      <c r="G186" s="82"/>
      <c r="H186" s="57"/>
      <c r="I186" s="1"/>
      <c r="J186" s="223" t="s">
        <v>3964</v>
      </c>
      <c r="K186" s="1"/>
    </row>
    <row r="187" spans="1:11" s="58" customFormat="1" ht="15.75" customHeight="1">
      <c r="A187" s="56"/>
      <c r="B187" s="56"/>
      <c r="C187" s="85">
        <v>75</v>
      </c>
      <c r="D187" s="160">
        <v>75</v>
      </c>
      <c r="E187" s="81" t="s">
        <v>461</v>
      </c>
      <c r="F187" s="200">
        <v>1</v>
      </c>
      <c r="G187" s="82"/>
      <c r="H187" s="57"/>
      <c r="I187" s="1"/>
      <c r="J187" s="223" t="s">
        <v>1538</v>
      </c>
      <c r="K187" s="1"/>
    </row>
    <row r="188" spans="1:11" s="58" customFormat="1" ht="15.75" customHeight="1">
      <c r="A188" s="56"/>
      <c r="B188" s="56"/>
      <c r="C188" s="85"/>
      <c r="D188" s="160">
        <v>75.099999999999994</v>
      </c>
      <c r="E188" s="81" t="s">
        <v>596</v>
      </c>
      <c r="F188" s="200">
        <v>0.8</v>
      </c>
      <c r="G188" s="82"/>
      <c r="H188" s="57"/>
      <c r="I188" s="1"/>
      <c r="J188" s="223" t="s">
        <v>3964</v>
      </c>
      <c r="K188" s="1"/>
    </row>
    <row r="189" spans="1:11" s="58" customFormat="1" ht="15.75" customHeight="1">
      <c r="A189" s="56"/>
      <c r="B189" s="56"/>
      <c r="C189" s="85"/>
      <c r="D189" s="160">
        <v>75.2</v>
      </c>
      <c r="E189" s="81" t="s">
        <v>597</v>
      </c>
      <c r="F189" s="200">
        <v>0.2</v>
      </c>
      <c r="G189" s="82"/>
      <c r="H189" s="57"/>
      <c r="I189" s="1"/>
      <c r="J189" s="223" t="s">
        <v>3964</v>
      </c>
      <c r="K189" s="1"/>
    </row>
    <row r="190" spans="1:11" s="58" customFormat="1" ht="15.75" customHeight="1">
      <c r="A190" s="56"/>
      <c r="B190" s="56"/>
      <c r="C190" s="85">
        <v>76</v>
      </c>
      <c r="D190" s="160">
        <v>76</v>
      </c>
      <c r="E190" s="81" t="s">
        <v>462</v>
      </c>
      <c r="F190" s="200">
        <v>1</v>
      </c>
      <c r="G190" s="82"/>
      <c r="H190" s="57"/>
      <c r="I190" s="1"/>
      <c r="J190" s="223" t="s">
        <v>1538</v>
      </c>
      <c r="K190" s="1"/>
    </row>
    <row r="191" spans="1:11" s="58" customFormat="1" ht="15.75" customHeight="1">
      <c r="A191" s="56"/>
      <c r="B191" s="56"/>
      <c r="C191" s="85"/>
      <c r="D191" s="160">
        <v>76.099999999999994</v>
      </c>
      <c r="E191" s="81" t="s">
        <v>598</v>
      </c>
      <c r="F191" s="200">
        <v>0.75</v>
      </c>
      <c r="G191" s="82"/>
      <c r="H191" s="57"/>
      <c r="I191" s="1"/>
      <c r="J191" s="223" t="s">
        <v>3964</v>
      </c>
      <c r="K191" s="1"/>
    </row>
    <row r="192" spans="1:11" s="58" customFormat="1" ht="15.75" customHeight="1">
      <c r="A192" s="56"/>
      <c r="B192" s="56"/>
      <c r="C192" s="85"/>
      <c r="D192" s="160">
        <v>76.2</v>
      </c>
      <c r="E192" s="81" t="s">
        <v>599</v>
      </c>
      <c r="F192" s="200">
        <v>0.25</v>
      </c>
      <c r="G192" s="82"/>
      <c r="H192" s="57"/>
      <c r="I192" s="1"/>
      <c r="J192" s="223" t="s">
        <v>3964</v>
      </c>
      <c r="K192" s="1"/>
    </row>
    <row r="193" spans="1:11" s="58" customFormat="1" ht="15.75" customHeight="1">
      <c r="A193" s="56"/>
      <c r="B193" s="56"/>
      <c r="C193" s="85">
        <v>77</v>
      </c>
      <c r="D193" s="160">
        <v>77</v>
      </c>
      <c r="E193" s="81" t="s">
        <v>463</v>
      </c>
      <c r="F193" s="200">
        <v>1</v>
      </c>
      <c r="G193" s="82"/>
      <c r="H193" s="57"/>
      <c r="I193" s="1"/>
      <c r="J193" s="223" t="s">
        <v>1538</v>
      </c>
      <c r="K193" s="1"/>
    </row>
    <row r="194" spans="1:11" s="58" customFormat="1" ht="15.75" customHeight="1">
      <c r="A194" s="56"/>
      <c r="B194" s="56"/>
      <c r="C194" s="85"/>
      <c r="D194" s="160">
        <v>77.099999999999994</v>
      </c>
      <c r="E194" s="81" t="s">
        <v>600</v>
      </c>
      <c r="F194" s="200">
        <v>0.1</v>
      </c>
      <c r="G194" s="82"/>
      <c r="H194" s="57"/>
      <c r="I194" s="1"/>
      <c r="J194" s="223" t="s">
        <v>3964</v>
      </c>
      <c r="K194" s="1"/>
    </row>
    <row r="195" spans="1:11" s="58" customFormat="1" ht="15.75" customHeight="1">
      <c r="A195" s="56"/>
      <c r="B195" s="56"/>
      <c r="C195" s="85"/>
      <c r="D195" s="160">
        <v>77.2</v>
      </c>
      <c r="E195" s="81" t="s">
        <v>601</v>
      </c>
      <c r="F195" s="200">
        <v>0.9</v>
      </c>
      <c r="G195" s="82"/>
      <c r="H195" s="57"/>
      <c r="I195" s="1"/>
      <c r="J195" s="223" t="s">
        <v>3964</v>
      </c>
      <c r="K195" s="1"/>
    </row>
    <row r="196" spans="1:11" s="58" customFormat="1" ht="15.75" customHeight="1">
      <c r="A196" s="56"/>
      <c r="B196" s="56"/>
      <c r="C196" s="85">
        <v>78</v>
      </c>
      <c r="D196" s="160">
        <v>78</v>
      </c>
      <c r="E196" s="81" t="s">
        <v>464</v>
      </c>
      <c r="F196" s="200">
        <v>1</v>
      </c>
      <c r="G196" s="82"/>
      <c r="H196" s="57"/>
      <c r="I196" s="1"/>
      <c r="J196" s="223" t="s">
        <v>1538</v>
      </c>
      <c r="K196" s="1"/>
    </row>
    <row r="197" spans="1:11" s="58" customFormat="1" ht="15.75" customHeight="1">
      <c r="A197" s="56"/>
      <c r="B197" s="56"/>
      <c r="C197" s="85"/>
      <c r="D197" s="160">
        <v>78.099999999999994</v>
      </c>
      <c r="E197" s="81" t="s">
        <v>602</v>
      </c>
      <c r="F197" s="200">
        <v>0.5</v>
      </c>
      <c r="G197" s="82"/>
      <c r="H197" s="57"/>
      <c r="I197" s="1"/>
      <c r="J197" s="223" t="s">
        <v>3964</v>
      </c>
      <c r="K197" s="1"/>
    </row>
    <row r="198" spans="1:11" s="58" customFormat="1" ht="15.75" customHeight="1">
      <c r="A198" s="56"/>
      <c r="B198" s="56"/>
      <c r="C198" s="85"/>
      <c r="D198" s="160">
        <v>78.2</v>
      </c>
      <c r="E198" s="81" t="s">
        <v>603</v>
      </c>
      <c r="F198" s="200">
        <v>0.5</v>
      </c>
      <c r="G198" s="82"/>
      <c r="H198" s="57"/>
      <c r="I198" s="1"/>
      <c r="J198" s="223" t="s">
        <v>3964</v>
      </c>
      <c r="K198" s="1"/>
    </row>
    <row r="199" spans="1:11" s="58" customFormat="1" ht="15.75" customHeight="1">
      <c r="A199" s="56"/>
      <c r="B199" s="56"/>
      <c r="C199" s="85">
        <v>79</v>
      </c>
      <c r="D199" s="160">
        <v>79</v>
      </c>
      <c r="E199" s="81" t="s">
        <v>465</v>
      </c>
      <c r="F199" s="200">
        <v>1</v>
      </c>
      <c r="G199" s="82"/>
      <c r="H199" s="57"/>
      <c r="I199" s="1"/>
      <c r="J199" s="223" t="s">
        <v>1538</v>
      </c>
      <c r="K199" s="1"/>
    </row>
    <row r="200" spans="1:11" s="58" customFormat="1" ht="15.75" customHeight="1">
      <c r="A200" s="56"/>
      <c r="B200" s="56"/>
      <c r="C200" s="85">
        <v>80</v>
      </c>
      <c r="D200" s="160">
        <v>80</v>
      </c>
      <c r="E200" s="81" t="s">
        <v>466</v>
      </c>
      <c r="F200" s="200">
        <v>1</v>
      </c>
      <c r="G200" s="82"/>
      <c r="H200" s="57"/>
      <c r="I200" s="1"/>
      <c r="J200" s="223" t="s">
        <v>1538</v>
      </c>
      <c r="K200" s="1"/>
    </row>
    <row r="201" spans="1:11" s="58" customFormat="1" ht="15.75" customHeight="1">
      <c r="A201" s="56"/>
      <c r="B201" s="56"/>
      <c r="C201" s="85"/>
      <c r="D201" s="160">
        <v>80.099999999999994</v>
      </c>
      <c r="E201" s="81" t="s">
        <v>604</v>
      </c>
      <c r="F201" s="200">
        <v>0.6</v>
      </c>
      <c r="G201" s="82"/>
      <c r="H201" s="57"/>
      <c r="I201" s="1"/>
      <c r="J201" s="223" t="s">
        <v>3964</v>
      </c>
      <c r="K201" s="1"/>
    </row>
    <row r="202" spans="1:11" s="58" customFormat="1" ht="15.75" customHeight="1">
      <c r="A202" s="56"/>
      <c r="B202" s="56"/>
      <c r="C202" s="85"/>
      <c r="D202" s="160">
        <v>80.2</v>
      </c>
      <c r="E202" s="81" t="s">
        <v>605</v>
      </c>
      <c r="F202" s="200">
        <v>0.4</v>
      </c>
      <c r="G202" s="82"/>
      <c r="H202" s="57"/>
      <c r="I202" s="1"/>
      <c r="J202" s="223" t="s">
        <v>3964</v>
      </c>
      <c r="K202" s="1"/>
    </row>
    <row r="203" spans="1:11" s="58" customFormat="1" ht="15.75" customHeight="1">
      <c r="A203" s="56"/>
      <c r="B203" s="56"/>
      <c r="C203" s="85">
        <v>81</v>
      </c>
      <c r="D203" s="160">
        <v>81</v>
      </c>
      <c r="E203" s="81" t="s">
        <v>467</v>
      </c>
      <c r="F203" s="200">
        <v>1</v>
      </c>
      <c r="G203" s="82"/>
      <c r="H203" s="57"/>
      <c r="I203" s="1"/>
      <c r="J203" s="223" t="s">
        <v>1538</v>
      </c>
      <c r="K203" s="1"/>
    </row>
    <row r="204" spans="1:11" s="58" customFormat="1" ht="15.75" customHeight="1">
      <c r="A204" s="56"/>
      <c r="B204" s="56"/>
      <c r="C204" s="85"/>
      <c r="D204" s="160">
        <v>81.099999999999994</v>
      </c>
      <c r="E204" s="81" t="s">
        <v>606</v>
      </c>
      <c r="F204" s="200">
        <v>0.9</v>
      </c>
      <c r="G204" s="82"/>
      <c r="H204" s="57"/>
      <c r="I204" s="1"/>
      <c r="J204" s="223" t="s">
        <v>3964</v>
      </c>
      <c r="K204" s="1"/>
    </row>
    <row r="205" spans="1:11" s="58" customFormat="1" ht="15.75" customHeight="1">
      <c r="A205" s="56"/>
      <c r="B205" s="56"/>
      <c r="C205" s="85"/>
      <c r="D205" s="160">
        <v>81.2</v>
      </c>
      <c r="E205" s="81" t="s">
        <v>607</v>
      </c>
      <c r="F205" s="200">
        <v>0.1</v>
      </c>
      <c r="G205" s="82"/>
      <c r="H205" s="57"/>
      <c r="I205" s="1"/>
      <c r="J205" s="223" t="s">
        <v>3964</v>
      </c>
      <c r="K205" s="1"/>
    </row>
    <row r="206" spans="1:11" s="58" customFormat="1" ht="15.75" customHeight="1">
      <c r="A206" s="56"/>
      <c r="B206" s="56"/>
      <c r="C206" s="85">
        <v>82</v>
      </c>
      <c r="D206" s="160">
        <v>82</v>
      </c>
      <c r="E206" s="81" t="s">
        <v>468</v>
      </c>
      <c r="F206" s="200">
        <v>1</v>
      </c>
      <c r="G206" s="82"/>
      <c r="H206" s="57"/>
      <c r="I206" s="1"/>
      <c r="J206" s="223" t="s">
        <v>1538</v>
      </c>
      <c r="K206" s="1"/>
    </row>
    <row r="207" spans="1:11" s="58" customFormat="1" ht="15.75" customHeight="1">
      <c r="A207" s="56"/>
      <c r="B207" s="56"/>
      <c r="C207" s="85">
        <v>83</v>
      </c>
      <c r="D207" s="160">
        <v>83</v>
      </c>
      <c r="E207" s="81" t="s">
        <v>469</v>
      </c>
      <c r="F207" s="200">
        <v>1</v>
      </c>
      <c r="G207" s="82"/>
      <c r="H207" s="57"/>
      <c r="I207" s="1"/>
      <c r="J207" s="223" t="s">
        <v>1538</v>
      </c>
      <c r="K207" s="1"/>
    </row>
    <row r="208" spans="1:11" s="58" customFormat="1" ht="15.75" customHeight="1">
      <c r="A208" s="56"/>
      <c r="B208" s="56"/>
      <c r="C208" s="85"/>
      <c r="D208" s="160">
        <v>83.1</v>
      </c>
      <c r="E208" s="81" t="s">
        <v>608</v>
      </c>
      <c r="F208" s="200">
        <v>0.9</v>
      </c>
      <c r="G208" s="82"/>
      <c r="H208" s="57"/>
      <c r="I208" s="1"/>
      <c r="J208" s="223" t="s">
        <v>3964</v>
      </c>
      <c r="K208" s="1"/>
    </row>
    <row r="209" spans="1:11" s="58" customFormat="1" ht="15.75" customHeight="1">
      <c r="A209" s="56"/>
      <c r="B209" s="56"/>
      <c r="C209" s="85"/>
      <c r="D209" s="160">
        <v>83.2</v>
      </c>
      <c r="E209" s="81" t="s">
        <v>609</v>
      </c>
      <c r="F209" s="200">
        <v>0.1</v>
      </c>
      <c r="G209" s="82"/>
      <c r="H209" s="57"/>
      <c r="I209" s="1"/>
      <c r="J209" s="223" t="s">
        <v>3964</v>
      </c>
      <c r="K209" s="1"/>
    </row>
    <row r="210" spans="1:11" s="58" customFormat="1" ht="15.75" customHeight="1">
      <c r="A210" s="56"/>
      <c r="B210" s="56"/>
      <c r="C210" s="85">
        <v>84</v>
      </c>
      <c r="D210" s="160">
        <v>84</v>
      </c>
      <c r="E210" s="81" t="s">
        <v>470</v>
      </c>
      <c r="F210" s="200">
        <v>1</v>
      </c>
      <c r="G210" s="82"/>
      <c r="H210" s="57"/>
      <c r="I210" s="1"/>
      <c r="J210" s="223" t="s">
        <v>1538</v>
      </c>
      <c r="K210" s="1"/>
    </row>
    <row r="211" spans="1:11" s="58" customFormat="1" ht="15.75" customHeight="1">
      <c r="A211" s="56"/>
      <c r="B211" s="56"/>
      <c r="C211" s="85"/>
      <c r="D211" s="160">
        <v>84.1</v>
      </c>
      <c r="E211" s="81" t="s">
        <v>610</v>
      </c>
      <c r="F211" s="200">
        <v>0.5</v>
      </c>
      <c r="G211" s="82"/>
      <c r="H211" s="57"/>
      <c r="I211" s="1"/>
      <c r="J211" s="223" t="s">
        <v>3964</v>
      </c>
      <c r="K211" s="1"/>
    </row>
    <row r="212" spans="1:11" s="58" customFormat="1" ht="15.75" customHeight="1">
      <c r="A212" s="56"/>
      <c r="B212" s="56"/>
      <c r="C212" s="85"/>
      <c r="D212" s="160">
        <v>84.2</v>
      </c>
      <c r="E212" s="81" t="s">
        <v>611</v>
      </c>
      <c r="F212" s="200">
        <v>0.5</v>
      </c>
      <c r="G212" s="82"/>
      <c r="H212" s="57"/>
      <c r="I212" s="1"/>
      <c r="J212" s="223" t="s">
        <v>3964</v>
      </c>
      <c r="K212" s="1"/>
    </row>
    <row r="213" spans="1:11" s="58" customFormat="1" ht="15.75" customHeight="1">
      <c r="A213" s="56"/>
      <c r="B213" s="56"/>
      <c r="C213" s="85">
        <v>85</v>
      </c>
      <c r="D213" s="160">
        <v>85</v>
      </c>
      <c r="E213" s="81" t="s">
        <v>471</v>
      </c>
      <c r="F213" s="200">
        <v>1</v>
      </c>
      <c r="G213" s="82"/>
      <c r="H213" s="57"/>
      <c r="I213" s="1"/>
      <c r="J213" s="223" t="s">
        <v>1538</v>
      </c>
      <c r="K213" s="1"/>
    </row>
    <row r="214" spans="1:11" s="58" customFormat="1" ht="15.75" customHeight="1">
      <c r="A214" s="56"/>
      <c r="B214" s="56"/>
      <c r="C214" s="85">
        <v>86</v>
      </c>
      <c r="D214" s="160">
        <v>86</v>
      </c>
      <c r="E214" s="81" t="s">
        <v>472</v>
      </c>
      <c r="F214" s="200">
        <v>1</v>
      </c>
      <c r="G214" s="82"/>
      <c r="H214" s="57"/>
      <c r="I214" s="1"/>
      <c r="J214" s="223" t="s">
        <v>1538</v>
      </c>
      <c r="K214" s="1"/>
    </row>
    <row r="215" spans="1:11" s="58" customFormat="1" ht="15.75" customHeight="1">
      <c r="A215" s="56"/>
      <c r="B215" s="56"/>
      <c r="C215" s="85"/>
      <c r="D215" s="160">
        <v>86.1</v>
      </c>
      <c r="E215" s="81" t="s">
        <v>612</v>
      </c>
      <c r="F215" s="200">
        <v>0.45</v>
      </c>
      <c r="G215" s="82"/>
      <c r="H215" s="57"/>
      <c r="I215" s="1"/>
      <c r="J215" s="223" t="s">
        <v>3964</v>
      </c>
      <c r="K215" s="1"/>
    </row>
    <row r="216" spans="1:11" s="58" customFormat="1" ht="15.75" customHeight="1">
      <c r="A216" s="56"/>
      <c r="B216" s="56"/>
      <c r="C216" s="85"/>
      <c r="D216" s="160">
        <v>86.2</v>
      </c>
      <c r="E216" s="81" t="s">
        <v>613</v>
      </c>
      <c r="F216" s="200">
        <v>0.45</v>
      </c>
      <c r="G216" s="82"/>
      <c r="H216" s="57"/>
      <c r="I216" s="1"/>
      <c r="J216" s="223" t="s">
        <v>3964</v>
      </c>
      <c r="K216" s="1"/>
    </row>
    <row r="217" spans="1:11" s="58" customFormat="1" ht="15.75" customHeight="1">
      <c r="A217" s="56"/>
      <c r="B217" s="56"/>
      <c r="C217" s="85"/>
      <c r="D217" s="160">
        <v>86.3</v>
      </c>
      <c r="E217" s="81" t="s">
        <v>614</v>
      </c>
      <c r="F217" s="200">
        <v>0.1</v>
      </c>
      <c r="G217" s="82"/>
      <c r="H217" s="57"/>
      <c r="I217" s="1"/>
      <c r="J217" s="223" t="s">
        <v>3964</v>
      </c>
      <c r="K217" s="1"/>
    </row>
    <row r="218" spans="1:11" s="58" customFormat="1" ht="15.75" customHeight="1">
      <c r="A218" s="56"/>
      <c r="B218" s="56"/>
      <c r="C218" s="85">
        <v>87</v>
      </c>
      <c r="D218" s="160">
        <v>87</v>
      </c>
      <c r="E218" s="81" t="s">
        <v>473</v>
      </c>
      <c r="F218" s="200">
        <v>1</v>
      </c>
      <c r="G218" s="82"/>
      <c r="H218" s="57"/>
      <c r="I218" s="1"/>
      <c r="J218" s="223" t="s">
        <v>1538</v>
      </c>
      <c r="K218" s="1"/>
    </row>
    <row r="219" spans="1:11" s="58" customFormat="1" ht="15.75" customHeight="1">
      <c r="A219" s="56"/>
      <c r="B219" s="56"/>
      <c r="C219" s="85">
        <v>88</v>
      </c>
      <c r="D219" s="160">
        <v>88</v>
      </c>
      <c r="E219" s="81" t="s">
        <v>474</v>
      </c>
      <c r="F219" s="200">
        <v>1</v>
      </c>
      <c r="G219" s="82"/>
      <c r="H219" s="57"/>
      <c r="I219" s="1"/>
      <c r="J219" s="223" t="s">
        <v>1538</v>
      </c>
      <c r="K219" s="1"/>
    </row>
    <row r="220" spans="1:11" s="58" customFormat="1" ht="15.75" customHeight="1">
      <c r="A220" s="56"/>
      <c r="B220" s="56"/>
      <c r="C220" s="85"/>
      <c r="D220" s="160">
        <v>88.1</v>
      </c>
      <c r="E220" s="81" t="s">
        <v>615</v>
      </c>
      <c r="F220" s="200">
        <v>0.1</v>
      </c>
      <c r="G220" s="82"/>
      <c r="H220" s="57"/>
      <c r="I220" s="1"/>
      <c r="J220" s="223" t="s">
        <v>3964</v>
      </c>
      <c r="K220" s="1"/>
    </row>
    <row r="221" spans="1:11" s="58" customFormat="1" ht="15.75" customHeight="1">
      <c r="A221" s="56"/>
      <c r="B221" s="56"/>
      <c r="C221" s="85"/>
      <c r="D221" s="160">
        <v>88.2</v>
      </c>
      <c r="E221" s="81" t="s">
        <v>616</v>
      </c>
      <c r="F221" s="200">
        <v>0.9</v>
      </c>
      <c r="G221" s="82"/>
      <c r="H221" s="57"/>
      <c r="I221" s="1"/>
      <c r="J221" s="223" t="s">
        <v>3964</v>
      </c>
      <c r="K221" s="1"/>
    </row>
    <row r="222" spans="1:11" s="58" customFormat="1" ht="15.75" customHeight="1">
      <c r="A222" s="56"/>
      <c r="B222" s="56"/>
      <c r="C222" s="85">
        <v>89</v>
      </c>
      <c r="D222" s="160">
        <v>89</v>
      </c>
      <c r="E222" s="81" t="s">
        <v>475</v>
      </c>
      <c r="F222" s="200">
        <v>1</v>
      </c>
      <c r="G222" s="82"/>
      <c r="H222" s="57"/>
      <c r="I222" s="1"/>
      <c r="J222" s="223" t="s">
        <v>1538</v>
      </c>
      <c r="K222" s="1"/>
    </row>
    <row r="223" spans="1:11" s="58" customFormat="1" ht="15.75" customHeight="1">
      <c r="A223" s="56"/>
      <c r="B223" s="56"/>
      <c r="C223" s="85"/>
      <c r="D223" s="160">
        <v>89.1</v>
      </c>
      <c r="E223" s="81" t="s">
        <v>617</v>
      </c>
      <c r="F223" s="200">
        <v>0.9</v>
      </c>
      <c r="G223" s="82"/>
      <c r="H223" s="57"/>
      <c r="I223" s="1"/>
      <c r="J223" s="223" t="s">
        <v>3964</v>
      </c>
      <c r="K223" s="1"/>
    </row>
    <row r="224" spans="1:11" s="58" customFormat="1" ht="15.75" customHeight="1">
      <c r="A224" s="56"/>
      <c r="B224" s="56"/>
      <c r="C224" s="85"/>
      <c r="D224" s="160">
        <v>89.2</v>
      </c>
      <c r="E224" s="81" t="s">
        <v>618</v>
      </c>
      <c r="F224" s="200">
        <v>0.1</v>
      </c>
      <c r="G224" s="82"/>
      <c r="H224" s="57"/>
      <c r="I224" s="1"/>
      <c r="J224" s="223" t="s">
        <v>3964</v>
      </c>
      <c r="K224" s="1"/>
    </row>
    <row r="225" spans="1:11" s="58" customFormat="1" ht="15.75" customHeight="1">
      <c r="A225" s="56"/>
      <c r="B225" s="56"/>
      <c r="C225" s="85">
        <v>90</v>
      </c>
      <c r="D225" s="160">
        <v>90</v>
      </c>
      <c r="E225" s="81" t="s">
        <v>476</v>
      </c>
      <c r="F225" s="200">
        <v>1</v>
      </c>
      <c r="G225" s="82"/>
      <c r="H225" s="57"/>
      <c r="I225" s="1"/>
      <c r="J225" s="223" t="s">
        <v>1538</v>
      </c>
      <c r="K225" s="1"/>
    </row>
    <row r="226" spans="1:11" s="58" customFormat="1" ht="15.75" customHeight="1">
      <c r="A226" s="56"/>
      <c r="B226" s="56"/>
      <c r="C226" s="85"/>
      <c r="D226" s="160">
        <v>90.1</v>
      </c>
      <c r="E226" s="81" t="s">
        <v>619</v>
      </c>
      <c r="F226" s="200">
        <v>0.5</v>
      </c>
      <c r="G226" s="82"/>
      <c r="H226" s="57"/>
      <c r="I226" s="1"/>
      <c r="J226" s="223" t="s">
        <v>3964</v>
      </c>
      <c r="K226" s="1"/>
    </row>
    <row r="227" spans="1:11" s="58" customFormat="1" ht="15.75" customHeight="1">
      <c r="A227" s="56"/>
      <c r="B227" s="56"/>
      <c r="C227" s="85"/>
      <c r="D227" s="160">
        <v>90.2</v>
      </c>
      <c r="E227" s="81" t="s">
        <v>620</v>
      </c>
      <c r="F227" s="200">
        <v>0.5</v>
      </c>
      <c r="G227" s="82"/>
      <c r="H227" s="57"/>
      <c r="I227" s="1"/>
      <c r="J227" s="223" t="s">
        <v>3964</v>
      </c>
      <c r="K227" s="1"/>
    </row>
    <row r="228" spans="1:11" s="58" customFormat="1" ht="15.75" customHeight="1">
      <c r="A228" s="56"/>
      <c r="B228" s="56"/>
      <c r="C228" s="85">
        <v>91</v>
      </c>
      <c r="D228" s="160">
        <v>91</v>
      </c>
      <c r="E228" s="81" t="s">
        <v>477</v>
      </c>
      <c r="F228" s="200">
        <v>1</v>
      </c>
      <c r="G228" s="82"/>
      <c r="H228" s="57"/>
      <c r="I228" s="1"/>
      <c r="J228" s="223" t="s">
        <v>1538</v>
      </c>
      <c r="K228" s="1"/>
    </row>
    <row r="229" spans="1:11" s="58" customFormat="1" ht="15.75" customHeight="1">
      <c r="A229" s="56"/>
      <c r="B229" s="56"/>
      <c r="C229" s="85">
        <v>92</v>
      </c>
      <c r="D229" s="160">
        <v>92</v>
      </c>
      <c r="E229" s="81" t="s">
        <v>478</v>
      </c>
      <c r="F229" s="200">
        <v>1</v>
      </c>
      <c r="G229" s="82"/>
      <c r="H229" s="57"/>
      <c r="I229" s="1"/>
      <c r="J229" s="223" t="s">
        <v>1538</v>
      </c>
      <c r="K229" s="1"/>
    </row>
    <row r="230" spans="1:11" s="58" customFormat="1" ht="15.75" customHeight="1">
      <c r="A230" s="56"/>
      <c r="B230" s="56"/>
      <c r="C230" s="85"/>
      <c r="D230" s="160">
        <v>92.1</v>
      </c>
      <c r="E230" s="81" t="s">
        <v>621</v>
      </c>
      <c r="F230" s="200">
        <v>0.5</v>
      </c>
      <c r="G230" s="82"/>
      <c r="H230" s="57"/>
      <c r="I230" s="1"/>
      <c r="J230" s="223" t="s">
        <v>3964</v>
      </c>
      <c r="K230" s="1"/>
    </row>
    <row r="231" spans="1:11" s="58" customFormat="1" ht="15.75" customHeight="1">
      <c r="A231" s="56"/>
      <c r="B231" s="56"/>
      <c r="C231" s="85"/>
      <c r="D231" s="160">
        <v>92.2</v>
      </c>
      <c r="E231" s="81" t="s">
        <v>622</v>
      </c>
      <c r="F231" s="200">
        <v>0.5</v>
      </c>
      <c r="G231" s="82"/>
      <c r="H231" s="57"/>
      <c r="I231" s="1"/>
      <c r="J231" s="223" t="s">
        <v>3964</v>
      </c>
      <c r="K231" s="1"/>
    </row>
    <row r="232" spans="1:11" s="58" customFormat="1" ht="15.75" customHeight="1">
      <c r="A232" s="56"/>
      <c r="B232" s="56"/>
      <c r="C232" s="85">
        <v>93</v>
      </c>
      <c r="D232" s="160">
        <v>93</v>
      </c>
      <c r="E232" s="81" t="s">
        <v>479</v>
      </c>
      <c r="F232" s="200">
        <v>1</v>
      </c>
      <c r="G232" s="82"/>
      <c r="H232" s="57"/>
      <c r="I232" s="1"/>
      <c r="J232" s="223" t="s">
        <v>1538</v>
      </c>
      <c r="K232" s="1"/>
    </row>
    <row r="233" spans="1:11" s="58" customFormat="1" ht="15.75" customHeight="1">
      <c r="A233" s="56"/>
      <c r="B233" s="56"/>
      <c r="C233" s="85">
        <v>94</v>
      </c>
      <c r="D233" s="160">
        <v>94</v>
      </c>
      <c r="E233" s="81" t="s">
        <v>480</v>
      </c>
      <c r="F233" s="200">
        <v>1</v>
      </c>
      <c r="G233" s="82"/>
      <c r="H233" s="57"/>
      <c r="I233" s="1"/>
      <c r="J233" s="223" t="s">
        <v>1538</v>
      </c>
      <c r="K233" s="1"/>
    </row>
    <row r="234" spans="1:11" s="58" customFormat="1" ht="15.75" customHeight="1">
      <c r="A234" s="56"/>
      <c r="B234" s="56"/>
      <c r="C234" s="85"/>
      <c r="D234" s="160">
        <v>94.1</v>
      </c>
      <c r="E234" s="81" t="s">
        <v>623</v>
      </c>
      <c r="F234" s="200">
        <v>0.6</v>
      </c>
      <c r="G234" s="82"/>
      <c r="H234" s="57"/>
      <c r="I234" s="1"/>
      <c r="J234" s="223" t="s">
        <v>3964</v>
      </c>
      <c r="K234" s="1"/>
    </row>
    <row r="235" spans="1:11" s="58" customFormat="1" ht="15.75" customHeight="1">
      <c r="A235" s="56"/>
      <c r="B235" s="56"/>
      <c r="C235" s="85"/>
      <c r="D235" s="160">
        <v>94.2</v>
      </c>
      <c r="E235" s="81" t="s">
        <v>624</v>
      </c>
      <c r="F235" s="200">
        <v>0.4</v>
      </c>
      <c r="G235" s="82"/>
      <c r="H235" s="57"/>
      <c r="I235" s="1"/>
      <c r="J235" s="223" t="s">
        <v>3964</v>
      </c>
      <c r="K235" s="1"/>
    </row>
    <row r="236" spans="1:11" s="58" customFormat="1" ht="15.75" customHeight="1">
      <c r="A236" s="56"/>
      <c r="B236" s="56"/>
      <c r="C236" s="85">
        <v>95</v>
      </c>
      <c r="D236" s="160">
        <v>95</v>
      </c>
      <c r="E236" s="81" t="s">
        <v>481</v>
      </c>
      <c r="F236" s="200">
        <v>1</v>
      </c>
      <c r="G236" s="82"/>
      <c r="H236" s="57"/>
      <c r="I236" s="1"/>
      <c r="J236" s="223" t="s">
        <v>1538</v>
      </c>
      <c r="K236" s="1"/>
    </row>
    <row r="237" spans="1:11" s="58" customFormat="1" ht="15.75" customHeight="1">
      <c r="A237" s="56"/>
      <c r="B237" s="56"/>
      <c r="C237" s="85"/>
      <c r="D237" s="160">
        <v>95.1</v>
      </c>
      <c r="E237" s="81" t="s">
        <v>625</v>
      </c>
      <c r="F237" s="200">
        <v>0.5</v>
      </c>
      <c r="G237" s="82"/>
      <c r="H237" s="57"/>
      <c r="I237" s="1"/>
      <c r="J237" s="223" t="s">
        <v>3964</v>
      </c>
      <c r="K237" s="1"/>
    </row>
    <row r="238" spans="1:11" s="58" customFormat="1" ht="15.75" customHeight="1">
      <c r="A238" s="56"/>
      <c r="B238" s="56"/>
      <c r="C238" s="85"/>
      <c r="D238" s="160">
        <v>95.2</v>
      </c>
      <c r="E238" s="81" t="s">
        <v>626</v>
      </c>
      <c r="F238" s="200">
        <v>0.5</v>
      </c>
      <c r="G238" s="82"/>
      <c r="H238" s="57"/>
      <c r="I238" s="1"/>
      <c r="J238" s="223" t="s">
        <v>3964</v>
      </c>
      <c r="K238" s="1"/>
    </row>
    <row r="239" spans="1:11" s="58" customFormat="1" ht="15.75" customHeight="1">
      <c r="A239" s="56"/>
      <c r="B239" s="56"/>
      <c r="C239" s="85">
        <v>96</v>
      </c>
      <c r="D239" s="160">
        <v>96</v>
      </c>
      <c r="E239" s="81" t="s">
        <v>482</v>
      </c>
      <c r="F239" s="200">
        <v>1</v>
      </c>
      <c r="G239" s="82"/>
      <c r="H239" s="57"/>
      <c r="I239" s="1"/>
      <c r="J239" s="223" t="s">
        <v>1538</v>
      </c>
      <c r="K239" s="1"/>
    </row>
    <row r="240" spans="1:11" s="58" customFormat="1" ht="15.75" customHeight="1">
      <c r="A240" s="56"/>
      <c r="B240" s="56"/>
      <c r="C240" s="85"/>
      <c r="D240" s="160">
        <v>96.1</v>
      </c>
      <c r="E240" s="81" t="s">
        <v>627</v>
      </c>
      <c r="F240" s="200">
        <v>0.45</v>
      </c>
      <c r="G240" s="82"/>
      <c r="H240" s="57"/>
      <c r="I240" s="1"/>
      <c r="J240" s="223" t="s">
        <v>3964</v>
      </c>
      <c r="K240" s="1"/>
    </row>
    <row r="241" spans="1:11" s="58" customFormat="1" ht="15.75" customHeight="1">
      <c r="A241" s="56"/>
      <c r="B241" s="56"/>
      <c r="C241" s="85"/>
      <c r="D241" s="160">
        <v>96.2</v>
      </c>
      <c r="E241" s="81" t="s">
        <v>628</v>
      </c>
      <c r="F241" s="200">
        <v>0.45</v>
      </c>
      <c r="G241" s="82"/>
      <c r="H241" s="57"/>
      <c r="I241" s="1"/>
      <c r="J241" s="223" t="s">
        <v>3964</v>
      </c>
      <c r="K241" s="1"/>
    </row>
    <row r="242" spans="1:11" s="58" customFormat="1" ht="15.75" customHeight="1">
      <c r="A242" s="56"/>
      <c r="B242" s="56"/>
      <c r="C242" s="85"/>
      <c r="D242" s="160">
        <v>96.3</v>
      </c>
      <c r="E242" s="81" t="s">
        <v>629</v>
      </c>
      <c r="F242" s="200">
        <v>0.1</v>
      </c>
      <c r="G242" s="82"/>
      <c r="H242" s="57"/>
      <c r="I242" s="1"/>
      <c r="J242" s="223" t="s">
        <v>3964</v>
      </c>
      <c r="K242" s="1"/>
    </row>
    <row r="243" spans="1:11" s="58" customFormat="1" ht="15.75" customHeight="1">
      <c r="A243" s="56"/>
      <c r="B243" s="56"/>
      <c r="C243" s="85">
        <v>97</v>
      </c>
      <c r="D243" s="160">
        <v>97</v>
      </c>
      <c r="E243" s="81" t="s">
        <v>483</v>
      </c>
      <c r="F243" s="200">
        <v>1</v>
      </c>
      <c r="G243" s="82"/>
      <c r="H243" s="57"/>
      <c r="I243" s="1"/>
      <c r="J243" s="223" t="s">
        <v>1538</v>
      </c>
      <c r="K243" s="1"/>
    </row>
    <row r="244" spans="1:11" s="58" customFormat="1" ht="15.75" customHeight="1">
      <c r="A244" s="56"/>
      <c r="B244" s="56"/>
      <c r="C244" s="85">
        <v>98</v>
      </c>
      <c r="D244" s="160">
        <v>98</v>
      </c>
      <c r="E244" s="81" t="s">
        <v>484</v>
      </c>
      <c r="F244" s="200">
        <v>1</v>
      </c>
      <c r="G244" s="82"/>
      <c r="H244" s="57"/>
      <c r="I244" s="1"/>
      <c r="J244" s="223" t="s">
        <v>1538</v>
      </c>
      <c r="K244" s="1"/>
    </row>
    <row r="245" spans="1:11" s="58" customFormat="1" ht="15.75" customHeight="1">
      <c r="A245" s="56"/>
      <c r="B245" s="56"/>
      <c r="C245" s="85"/>
      <c r="D245" s="160">
        <v>98.1</v>
      </c>
      <c r="E245" s="81" t="s">
        <v>630</v>
      </c>
      <c r="F245" s="200">
        <v>0.1</v>
      </c>
      <c r="G245" s="82"/>
      <c r="H245" s="57"/>
      <c r="I245" s="1"/>
      <c r="J245" s="223" t="s">
        <v>3964</v>
      </c>
      <c r="K245" s="1"/>
    </row>
    <row r="246" spans="1:11" s="58" customFormat="1" ht="15.75" customHeight="1">
      <c r="A246" s="56"/>
      <c r="B246" s="56"/>
      <c r="C246" s="85"/>
      <c r="D246" s="160">
        <v>98.2</v>
      </c>
      <c r="E246" s="81" t="s">
        <v>631</v>
      </c>
      <c r="F246" s="200">
        <v>0.9</v>
      </c>
      <c r="G246" s="82"/>
      <c r="H246" s="57"/>
      <c r="I246" s="1"/>
      <c r="J246" s="223" t="s">
        <v>3964</v>
      </c>
      <c r="K246" s="1"/>
    </row>
    <row r="247" spans="1:11" s="58" customFormat="1" ht="17.25" customHeight="1">
      <c r="A247" s="56"/>
      <c r="B247" s="56"/>
      <c r="C247" s="85">
        <v>99</v>
      </c>
      <c r="D247" s="160">
        <v>99</v>
      </c>
      <c r="E247" s="81" t="s">
        <v>485</v>
      </c>
      <c r="F247" s="200">
        <v>1</v>
      </c>
      <c r="G247" s="82"/>
      <c r="H247" s="57"/>
      <c r="I247" s="1"/>
      <c r="J247" s="223" t="s">
        <v>1538</v>
      </c>
      <c r="K247" s="1"/>
    </row>
    <row r="248" spans="1:11" s="58" customFormat="1" ht="17.25" customHeight="1">
      <c r="A248" s="56"/>
      <c r="B248" s="56"/>
      <c r="C248" s="85"/>
      <c r="D248" s="160">
        <v>99.1</v>
      </c>
      <c r="E248" s="81" t="s">
        <v>632</v>
      </c>
      <c r="F248" s="200">
        <v>0.9</v>
      </c>
      <c r="G248" s="82"/>
      <c r="H248" s="57"/>
      <c r="I248" s="1"/>
      <c r="J248" s="223" t="s">
        <v>3964</v>
      </c>
      <c r="K248" s="1"/>
    </row>
    <row r="249" spans="1:11" s="58" customFormat="1" ht="17.25" customHeight="1">
      <c r="A249" s="56"/>
      <c r="B249" s="56"/>
      <c r="C249" s="85"/>
      <c r="D249" s="160">
        <v>99.2</v>
      </c>
      <c r="E249" s="81" t="s">
        <v>633</v>
      </c>
      <c r="F249" s="200">
        <v>0.1</v>
      </c>
      <c r="G249" s="82"/>
      <c r="H249" s="57"/>
      <c r="I249" s="1"/>
      <c r="J249" s="223" t="s">
        <v>3964</v>
      </c>
      <c r="K249" s="1"/>
    </row>
    <row r="250" spans="1:11" s="58" customFormat="1" ht="15.75" customHeight="1">
      <c r="A250" s="56"/>
      <c r="B250" s="56"/>
      <c r="C250" s="85">
        <v>100</v>
      </c>
      <c r="D250" s="160">
        <v>100</v>
      </c>
      <c r="E250" s="81" t="s">
        <v>486</v>
      </c>
      <c r="F250" s="200">
        <v>1</v>
      </c>
      <c r="G250" s="82"/>
      <c r="H250" s="57"/>
      <c r="I250" s="1"/>
      <c r="J250" s="223" t="s">
        <v>1538</v>
      </c>
      <c r="K250" s="1"/>
    </row>
    <row r="251" spans="1:11" s="58" customFormat="1" ht="15.75" customHeight="1">
      <c r="A251" s="56"/>
      <c r="B251" s="56"/>
      <c r="C251" s="85"/>
      <c r="D251" s="160">
        <v>100.1</v>
      </c>
      <c r="E251" s="81" t="s">
        <v>634</v>
      </c>
      <c r="F251" s="200">
        <v>0.4</v>
      </c>
      <c r="G251" s="82"/>
      <c r="H251" s="57"/>
      <c r="I251" s="1"/>
      <c r="J251" s="223" t="s">
        <v>3964</v>
      </c>
      <c r="K251" s="1"/>
    </row>
    <row r="252" spans="1:11" s="58" customFormat="1" ht="15.75" customHeight="1">
      <c r="A252" s="56"/>
      <c r="B252" s="56"/>
      <c r="C252" s="85"/>
      <c r="D252" s="160">
        <v>100.2</v>
      </c>
      <c r="E252" s="81" t="s">
        <v>635</v>
      </c>
      <c r="F252" s="200">
        <v>0.6</v>
      </c>
      <c r="G252" s="82"/>
      <c r="H252" s="57"/>
      <c r="I252" s="1"/>
      <c r="J252" s="223" t="s">
        <v>3964</v>
      </c>
      <c r="K252" s="1"/>
    </row>
    <row r="253" spans="1:11" s="58" customFormat="1" ht="15.75" customHeight="1">
      <c r="A253" s="56"/>
      <c r="B253" s="56"/>
      <c r="C253" s="85">
        <v>101</v>
      </c>
      <c r="D253" s="160">
        <v>101</v>
      </c>
      <c r="E253" s="81" t="s">
        <v>487</v>
      </c>
      <c r="F253" s="200">
        <v>1</v>
      </c>
      <c r="G253" s="82"/>
      <c r="H253" s="57"/>
      <c r="I253" s="1"/>
      <c r="J253" s="223" t="s">
        <v>1538</v>
      </c>
      <c r="K253" s="1"/>
    </row>
    <row r="254" spans="1:11" s="58" customFormat="1" ht="15.75" customHeight="1">
      <c r="A254" s="56"/>
      <c r="B254" s="56"/>
      <c r="C254" s="85">
        <v>102</v>
      </c>
      <c r="D254" s="160">
        <v>102</v>
      </c>
      <c r="E254" s="81" t="s">
        <v>488</v>
      </c>
      <c r="F254" s="200">
        <v>1</v>
      </c>
      <c r="G254" s="82"/>
      <c r="H254" s="57"/>
      <c r="I254" s="1"/>
      <c r="J254" s="223" t="s">
        <v>1538</v>
      </c>
      <c r="K254" s="1"/>
    </row>
    <row r="255" spans="1:11" s="58" customFormat="1" ht="15.75" customHeight="1">
      <c r="A255" s="56"/>
      <c r="B255" s="56"/>
      <c r="C255" s="85"/>
      <c r="D255" s="160">
        <v>102.1</v>
      </c>
      <c r="E255" s="81" t="s">
        <v>636</v>
      </c>
      <c r="F255" s="200">
        <v>0.95</v>
      </c>
      <c r="G255" s="82"/>
      <c r="H255" s="57"/>
      <c r="I255" s="1"/>
      <c r="J255" s="223" t="s">
        <v>3964</v>
      </c>
      <c r="K255" s="1"/>
    </row>
    <row r="256" spans="1:11" s="58" customFormat="1" ht="15.75" customHeight="1">
      <c r="A256" s="56"/>
      <c r="B256" s="56"/>
      <c r="C256" s="85"/>
      <c r="D256" s="160">
        <v>102.2</v>
      </c>
      <c r="E256" s="81" t="s">
        <v>637</v>
      </c>
      <c r="F256" s="200">
        <v>0.05</v>
      </c>
      <c r="G256" s="82"/>
      <c r="H256" s="57"/>
      <c r="I256" s="1"/>
      <c r="J256" s="223" t="s">
        <v>3964</v>
      </c>
      <c r="K256" s="1"/>
    </row>
    <row r="257" spans="1:11" s="58" customFormat="1" ht="15.75" customHeight="1">
      <c r="A257" s="56"/>
      <c r="B257" s="56"/>
      <c r="C257" s="85">
        <v>103</v>
      </c>
      <c r="D257" s="160">
        <v>103</v>
      </c>
      <c r="E257" s="81" t="s">
        <v>489</v>
      </c>
      <c r="F257" s="200">
        <v>1</v>
      </c>
      <c r="G257" s="82"/>
      <c r="H257" s="57"/>
      <c r="I257" s="1"/>
      <c r="J257" s="223" t="s">
        <v>1538</v>
      </c>
      <c r="K257" s="1"/>
    </row>
    <row r="258" spans="1:11" s="58" customFormat="1" ht="15.75" customHeight="1">
      <c r="A258" s="56"/>
      <c r="B258" s="56"/>
      <c r="C258" s="85"/>
      <c r="D258" s="160">
        <v>103.1</v>
      </c>
      <c r="E258" s="81" t="s">
        <v>638</v>
      </c>
      <c r="F258" s="200">
        <v>0.5</v>
      </c>
      <c r="G258" s="82"/>
      <c r="H258" s="57"/>
      <c r="I258" s="1"/>
      <c r="J258" s="223" t="s">
        <v>3964</v>
      </c>
      <c r="K258" s="1"/>
    </row>
    <row r="259" spans="1:11" s="58" customFormat="1" ht="15.75" customHeight="1">
      <c r="A259" s="56"/>
      <c r="B259" s="56"/>
      <c r="C259" s="85"/>
      <c r="D259" s="160">
        <v>103.2</v>
      </c>
      <c r="E259" s="81" t="s">
        <v>639</v>
      </c>
      <c r="F259" s="200">
        <v>0.5</v>
      </c>
      <c r="G259" s="82"/>
      <c r="H259" s="57"/>
      <c r="I259" s="1"/>
      <c r="J259" s="223" t="s">
        <v>3964</v>
      </c>
      <c r="K259" s="1"/>
    </row>
    <row r="260" spans="1:11" s="58" customFormat="1" ht="15.75" customHeight="1">
      <c r="A260" s="56"/>
      <c r="B260" s="56"/>
      <c r="C260" s="85">
        <v>104</v>
      </c>
      <c r="D260" s="160">
        <v>104</v>
      </c>
      <c r="E260" s="81" t="s">
        <v>490</v>
      </c>
      <c r="F260" s="200">
        <v>1</v>
      </c>
      <c r="G260" s="82"/>
      <c r="H260" s="57"/>
      <c r="I260" s="1"/>
      <c r="J260" s="223" t="s">
        <v>1538</v>
      </c>
      <c r="K260" s="1"/>
    </row>
    <row r="261" spans="1:11" s="58" customFormat="1" ht="15.75" customHeight="1">
      <c r="A261" s="56"/>
      <c r="B261" s="56"/>
      <c r="C261" s="85"/>
      <c r="D261" s="160">
        <v>104.1</v>
      </c>
      <c r="E261" s="81" t="s">
        <v>640</v>
      </c>
      <c r="F261" s="200">
        <v>0.5</v>
      </c>
      <c r="G261" s="82"/>
      <c r="H261" s="57"/>
      <c r="I261" s="1"/>
      <c r="J261" s="223" t="s">
        <v>3964</v>
      </c>
      <c r="K261" s="1"/>
    </row>
    <row r="262" spans="1:11" s="58" customFormat="1" ht="15.75" customHeight="1">
      <c r="A262" s="56"/>
      <c r="B262" s="56"/>
      <c r="C262" s="85"/>
      <c r="D262" s="160">
        <v>104.2</v>
      </c>
      <c r="E262" s="81" t="s">
        <v>641</v>
      </c>
      <c r="F262" s="200">
        <v>0.5</v>
      </c>
      <c r="G262" s="82"/>
      <c r="H262" s="57"/>
      <c r="I262" s="1"/>
      <c r="J262" s="223" t="s">
        <v>3964</v>
      </c>
      <c r="K262" s="1"/>
    </row>
    <row r="263" spans="1:11" s="58" customFormat="1" ht="15.75" customHeight="1">
      <c r="A263" s="56"/>
      <c r="B263" s="56"/>
      <c r="C263" s="85">
        <v>105</v>
      </c>
      <c r="D263" s="160">
        <v>105</v>
      </c>
      <c r="E263" s="81" t="s">
        <v>491</v>
      </c>
      <c r="F263" s="200">
        <v>1</v>
      </c>
      <c r="G263" s="82"/>
      <c r="H263" s="57"/>
      <c r="I263" s="1"/>
      <c r="J263" s="223" t="s">
        <v>1538</v>
      </c>
      <c r="K263" s="1"/>
    </row>
    <row r="264" spans="1:11" s="58" customFormat="1" ht="15.75" customHeight="1">
      <c r="A264" s="56"/>
      <c r="B264" s="56"/>
      <c r="C264" s="85"/>
      <c r="D264" s="160">
        <v>105.1</v>
      </c>
      <c r="E264" s="81" t="s">
        <v>642</v>
      </c>
      <c r="F264" s="200">
        <v>0.3</v>
      </c>
      <c r="G264" s="82"/>
      <c r="H264" s="57"/>
      <c r="I264" s="1"/>
      <c r="J264" s="223" t="s">
        <v>3964</v>
      </c>
      <c r="K264" s="1"/>
    </row>
    <row r="265" spans="1:11" s="58" customFormat="1" ht="15.75" customHeight="1">
      <c r="A265" s="56"/>
      <c r="B265" s="56"/>
      <c r="C265" s="85"/>
      <c r="D265" s="160">
        <v>105.2</v>
      </c>
      <c r="E265" s="81" t="s">
        <v>643</v>
      </c>
      <c r="F265" s="200">
        <v>0.2</v>
      </c>
      <c r="G265" s="82"/>
      <c r="H265" s="57"/>
      <c r="I265" s="1"/>
      <c r="J265" s="223" t="s">
        <v>3964</v>
      </c>
      <c r="K265" s="1"/>
    </row>
    <row r="266" spans="1:11" s="58" customFormat="1" ht="15.75" customHeight="1">
      <c r="A266" s="56"/>
      <c r="B266" s="56"/>
      <c r="C266" s="85"/>
      <c r="D266" s="160">
        <v>105.3</v>
      </c>
      <c r="E266" s="81" t="s">
        <v>644</v>
      </c>
      <c r="F266" s="200">
        <v>0.25</v>
      </c>
      <c r="G266" s="82"/>
      <c r="H266" s="57"/>
      <c r="I266" s="1"/>
      <c r="J266" s="223" t="s">
        <v>3964</v>
      </c>
      <c r="K266" s="1"/>
    </row>
    <row r="267" spans="1:11" s="58" customFormat="1" ht="15.75" customHeight="1">
      <c r="A267" s="56"/>
      <c r="B267" s="56"/>
      <c r="C267" s="85"/>
      <c r="D267" s="160">
        <v>105.4</v>
      </c>
      <c r="E267" s="81" t="s">
        <v>645</v>
      </c>
      <c r="F267" s="200">
        <v>0.25</v>
      </c>
      <c r="G267" s="82"/>
      <c r="H267" s="57"/>
      <c r="I267" s="1"/>
      <c r="J267" s="223" t="s">
        <v>3964</v>
      </c>
      <c r="K267" s="1"/>
    </row>
    <row r="268" spans="1:11" s="58" customFormat="1" ht="15.75" customHeight="1">
      <c r="A268" s="56"/>
      <c r="B268" s="56"/>
      <c r="C268" s="85">
        <v>106</v>
      </c>
      <c r="D268" s="160">
        <v>106</v>
      </c>
      <c r="E268" s="81" t="s">
        <v>492</v>
      </c>
      <c r="F268" s="200">
        <v>1</v>
      </c>
      <c r="G268" s="82"/>
      <c r="H268" s="57"/>
      <c r="I268" s="1"/>
      <c r="J268" s="223" t="s">
        <v>1538</v>
      </c>
      <c r="K268" s="1"/>
    </row>
    <row r="269" spans="1:11" s="58" customFormat="1" ht="15.75" customHeight="1">
      <c r="A269" s="56"/>
      <c r="B269" s="56"/>
      <c r="C269" s="85"/>
      <c r="D269" s="160">
        <v>106.1</v>
      </c>
      <c r="E269" s="81" t="s">
        <v>646</v>
      </c>
      <c r="F269" s="200">
        <v>0.5</v>
      </c>
      <c r="G269" s="82"/>
      <c r="H269" s="57"/>
      <c r="I269" s="1"/>
      <c r="J269" s="223" t="s">
        <v>3964</v>
      </c>
      <c r="K269" s="1"/>
    </row>
    <row r="270" spans="1:11" s="58" customFormat="1" ht="15.75" customHeight="1">
      <c r="A270" s="56"/>
      <c r="B270" s="56"/>
      <c r="C270" s="85"/>
      <c r="D270" s="160">
        <v>106.2</v>
      </c>
      <c r="E270" s="81" t="s">
        <v>647</v>
      </c>
      <c r="F270" s="200">
        <v>0.5</v>
      </c>
      <c r="G270" s="82"/>
      <c r="H270" s="57"/>
      <c r="I270" s="1"/>
      <c r="J270" s="223" t="s">
        <v>3964</v>
      </c>
      <c r="K270" s="1"/>
    </row>
    <row r="271" spans="1:11" s="58" customFormat="1" ht="15.75" customHeight="1">
      <c r="A271" s="56"/>
      <c r="B271" s="56"/>
      <c r="C271" s="85">
        <v>107</v>
      </c>
      <c r="D271" s="160">
        <v>107</v>
      </c>
      <c r="E271" s="81" t="s">
        <v>493</v>
      </c>
      <c r="F271" s="200">
        <v>1</v>
      </c>
      <c r="G271" s="82"/>
      <c r="H271" s="57"/>
      <c r="I271" s="1"/>
      <c r="J271" s="223" t="s">
        <v>1538</v>
      </c>
      <c r="K271" s="1"/>
    </row>
    <row r="272" spans="1:11" s="58" customFormat="1" ht="15.75" customHeight="1">
      <c r="A272" s="56"/>
      <c r="B272" s="56"/>
      <c r="C272" s="85"/>
      <c r="D272" s="160">
        <v>107.1</v>
      </c>
      <c r="E272" s="81" t="s">
        <v>648</v>
      </c>
      <c r="F272" s="200">
        <v>0.2</v>
      </c>
      <c r="G272" s="82"/>
      <c r="H272" s="57"/>
      <c r="I272" s="1"/>
      <c r="J272" s="223" t="s">
        <v>3964</v>
      </c>
      <c r="K272" s="1"/>
    </row>
    <row r="273" spans="1:11" s="58" customFormat="1" ht="15.75" customHeight="1">
      <c r="A273" s="56"/>
      <c r="B273" s="56"/>
      <c r="C273" s="85"/>
      <c r="D273" s="160">
        <v>107.2</v>
      </c>
      <c r="E273" s="81" t="s">
        <v>649</v>
      </c>
      <c r="F273" s="200">
        <v>0.8</v>
      </c>
      <c r="G273" s="82"/>
      <c r="H273" s="57"/>
      <c r="I273" s="1"/>
      <c r="J273" s="223" t="s">
        <v>3964</v>
      </c>
      <c r="K273" s="1"/>
    </row>
    <row r="274" spans="1:11" s="58" customFormat="1" ht="15.75" customHeight="1">
      <c r="A274" s="56"/>
      <c r="B274" s="56"/>
      <c r="C274" s="85">
        <v>108</v>
      </c>
      <c r="D274" s="160">
        <v>108</v>
      </c>
      <c r="E274" s="81" t="s">
        <v>494</v>
      </c>
      <c r="F274" s="200">
        <v>1</v>
      </c>
      <c r="G274" s="82"/>
      <c r="H274" s="57"/>
      <c r="I274" s="1"/>
      <c r="J274" s="223" t="s">
        <v>1538</v>
      </c>
      <c r="K274" s="1"/>
    </row>
    <row r="275" spans="1:11" s="58" customFormat="1" ht="15.75" customHeight="1">
      <c r="A275" s="56"/>
      <c r="B275" s="56"/>
      <c r="C275" s="85"/>
      <c r="D275" s="160">
        <v>108.1</v>
      </c>
      <c r="E275" s="81" t="s">
        <v>650</v>
      </c>
      <c r="F275" s="200">
        <v>0.9</v>
      </c>
      <c r="G275" s="82"/>
      <c r="H275" s="57"/>
      <c r="I275" s="1"/>
      <c r="J275" s="223" t="s">
        <v>3964</v>
      </c>
      <c r="K275" s="1"/>
    </row>
    <row r="276" spans="1:11" s="58" customFormat="1" ht="15.75" customHeight="1">
      <c r="A276" s="56"/>
      <c r="B276" s="56"/>
      <c r="C276" s="85"/>
      <c r="D276" s="160">
        <v>108.2</v>
      </c>
      <c r="E276" s="81" t="s">
        <v>651</v>
      </c>
      <c r="F276" s="200">
        <v>0.1</v>
      </c>
      <c r="G276" s="82"/>
      <c r="H276" s="57"/>
      <c r="I276" s="1"/>
      <c r="J276" s="223" t="s">
        <v>3964</v>
      </c>
      <c r="K276" s="1"/>
    </row>
    <row r="277" spans="1:11" s="58" customFormat="1" ht="15.75" customHeight="1">
      <c r="A277" s="56"/>
      <c r="B277" s="56"/>
      <c r="C277" s="85">
        <v>109</v>
      </c>
      <c r="D277" s="160">
        <v>109</v>
      </c>
      <c r="E277" s="81" t="s">
        <v>495</v>
      </c>
      <c r="F277" s="200">
        <v>1</v>
      </c>
      <c r="G277" s="82"/>
      <c r="H277" s="57"/>
      <c r="I277" s="1"/>
      <c r="J277" s="223" t="s">
        <v>1538</v>
      </c>
      <c r="K277" s="1"/>
    </row>
    <row r="278" spans="1:11" s="58" customFormat="1" ht="15.75" customHeight="1">
      <c r="A278" s="56"/>
      <c r="B278" s="56"/>
      <c r="C278" s="85"/>
      <c r="D278" s="160">
        <v>109.1</v>
      </c>
      <c r="E278" s="81" t="s">
        <v>652</v>
      </c>
      <c r="F278" s="200">
        <v>0.9</v>
      </c>
      <c r="G278" s="82"/>
      <c r="H278" s="57"/>
      <c r="I278" s="1"/>
      <c r="J278" s="223" t="s">
        <v>3964</v>
      </c>
      <c r="K278" s="1"/>
    </row>
    <row r="279" spans="1:11" s="58" customFormat="1" ht="15.75" customHeight="1">
      <c r="A279" s="56"/>
      <c r="B279" s="56"/>
      <c r="C279" s="85"/>
      <c r="D279" s="160">
        <v>109.2</v>
      </c>
      <c r="E279" s="81" t="s">
        <v>653</v>
      </c>
      <c r="F279" s="200">
        <v>0.1</v>
      </c>
      <c r="G279" s="82"/>
      <c r="H279" s="57"/>
      <c r="I279" s="1"/>
      <c r="J279" s="223" t="s">
        <v>3964</v>
      </c>
      <c r="K279" s="1"/>
    </row>
    <row r="280" spans="1:11" s="58" customFormat="1" ht="15.75" customHeight="1">
      <c r="A280" s="56"/>
      <c r="B280" s="56"/>
      <c r="C280" s="85">
        <v>110</v>
      </c>
      <c r="D280" s="160">
        <v>110</v>
      </c>
      <c r="E280" s="81" t="s">
        <v>496</v>
      </c>
      <c r="F280" s="200">
        <v>1</v>
      </c>
      <c r="G280" s="82"/>
      <c r="H280" s="57"/>
      <c r="I280" s="1"/>
      <c r="J280" s="223" t="s">
        <v>1538</v>
      </c>
      <c r="K280" s="1"/>
    </row>
    <row r="281" spans="1:11" s="58" customFormat="1" ht="15.75" customHeight="1">
      <c r="A281" s="56"/>
      <c r="B281" s="56"/>
      <c r="C281" s="85">
        <v>111</v>
      </c>
      <c r="D281" s="160">
        <v>111</v>
      </c>
      <c r="E281" s="81" t="s">
        <v>497</v>
      </c>
      <c r="F281" s="200">
        <v>1</v>
      </c>
      <c r="G281" s="82"/>
      <c r="H281" s="57"/>
      <c r="I281" s="1"/>
      <c r="J281" s="223" t="s">
        <v>1538</v>
      </c>
      <c r="K281" s="1"/>
    </row>
    <row r="282" spans="1:11" s="58" customFormat="1" ht="15.75" customHeight="1">
      <c r="A282" s="56"/>
      <c r="B282" s="56"/>
      <c r="C282" s="85"/>
      <c r="D282" s="160">
        <v>111.1</v>
      </c>
      <c r="E282" s="81" t="s">
        <v>654</v>
      </c>
      <c r="F282" s="200">
        <v>0.6</v>
      </c>
      <c r="G282" s="82"/>
      <c r="H282" s="57"/>
      <c r="I282" s="1"/>
      <c r="J282" s="223" t="s">
        <v>3964</v>
      </c>
      <c r="K282" s="1"/>
    </row>
    <row r="283" spans="1:11" s="58" customFormat="1" ht="15.75" customHeight="1">
      <c r="A283" s="56"/>
      <c r="B283" s="56"/>
      <c r="C283" s="85"/>
      <c r="D283" s="160">
        <v>111.2</v>
      </c>
      <c r="E283" s="81" t="s">
        <v>655</v>
      </c>
      <c r="F283" s="200">
        <v>0.25</v>
      </c>
      <c r="G283" s="82"/>
      <c r="H283" s="57"/>
      <c r="I283" s="1"/>
      <c r="J283" s="223" t="s">
        <v>3964</v>
      </c>
      <c r="K283" s="1"/>
    </row>
    <row r="284" spans="1:11" s="58" customFormat="1" ht="15.75" customHeight="1">
      <c r="A284" s="56"/>
      <c r="B284" s="56"/>
      <c r="C284" s="85"/>
      <c r="D284" s="160">
        <v>111.3</v>
      </c>
      <c r="E284" s="81" t="s">
        <v>656</v>
      </c>
      <c r="F284" s="200">
        <v>0.15</v>
      </c>
      <c r="G284" s="82"/>
      <c r="H284" s="57"/>
      <c r="I284" s="1"/>
      <c r="J284" s="223" t="s">
        <v>3964</v>
      </c>
      <c r="K284" s="1"/>
    </row>
    <row r="285" spans="1:11" s="58" customFormat="1" ht="15.75" customHeight="1">
      <c r="A285" s="56"/>
      <c r="B285" s="56"/>
      <c r="C285" s="85">
        <v>112</v>
      </c>
      <c r="D285" s="160">
        <v>112</v>
      </c>
      <c r="E285" s="81" t="s">
        <v>498</v>
      </c>
      <c r="F285" s="200">
        <v>1</v>
      </c>
      <c r="G285" s="82"/>
      <c r="H285" s="57"/>
      <c r="I285" s="1"/>
      <c r="J285" s="223" t="s">
        <v>1538</v>
      </c>
      <c r="K285" s="1"/>
    </row>
    <row r="286" spans="1:11" s="58" customFormat="1" ht="15.75" customHeight="1">
      <c r="A286" s="56"/>
      <c r="B286" s="56"/>
      <c r="C286" s="85"/>
      <c r="D286" s="160">
        <v>112.1</v>
      </c>
      <c r="E286" s="81" t="s">
        <v>657</v>
      </c>
      <c r="F286" s="200">
        <v>0.45</v>
      </c>
      <c r="G286" s="82"/>
      <c r="H286" s="57"/>
      <c r="I286" s="1"/>
      <c r="J286" s="223" t="s">
        <v>3964</v>
      </c>
      <c r="K286" s="1"/>
    </row>
    <row r="287" spans="1:11" s="58" customFormat="1" ht="15.75" customHeight="1">
      <c r="A287" s="56"/>
      <c r="B287" s="56"/>
      <c r="C287" s="85"/>
      <c r="D287" s="160">
        <v>112.2</v>
      </c>
      <c r="E287" s="81" t="s">
        <v>658</v>
      </c>
      <c r="F287" s="200">
        <v>0.45</v>
      </c>
      <c r="G287" s="82"/>
      <c r="H287" s="57"/>
      <c r="I287" s="1"/>
      <c r="J287" s="223" t="s">
        <v>3964</v>
      </c>
      <c r="K287" s="1"/>
    </row>
    <row r="288" spans="1:11" s="58" customFormat="1" ht="15.75" customHeight="1">
      <c r="A288" s="56"/>
      <c r="B288" s="56"/>
      <c r="C288" s="85"/>
      <c r="D288" s="160">
        <v>112.3</v>
      </c>
      <c r="E288" s="81" t="s">
        <v>659</v>
      </c>
      <c r="F288" s="200">
        <v>0.1</v>
      </c>
      <c r="G288" s="82"/>
      <c r="H288" s="57"/>
      <c r="I288" s="1"/>
      <c r="J288" s="223" t="s">
        <v>3964</v>
      </c>
      <c r="K288" s="1"/>
    </row>
    <row r="289" spans="1:11" s="58" customFormat="1" ht="15.75" customHeight="1">
      <c r="A289" s="56"/>
      <c r="B289" s="56"/>
      <c r="C289" s="85">
        <v>113</v>
      </c>
      <c r="D289" s="160">
        <v>113</v>
      </c>
      <c r="E289" s="81" t="s">
        <v>499</v>
      </c>
      <c r="F289" s="200">
        <v>1</v>
      </c>
      <c r="G289" s="82"/>
      <c r="H289" s="57"/>
      <c r="I289" s="1"/>
      <c r="J289" s="223" t="s">
        <v>1538</v>
      </c>
      <c r="K289" s="1"/>
    </row>
    <row r="290" spans="1:11" s="58" customFormat="1" ht="15.75" customHeight="1">
      <c r="A290" s="56"/>
      <c r="B290" s="56"/>
      <c r="C290" s="85"/>
      <c r="D290" s="160">
        <v>113.1</v>
      </c>
      <c r="E290" s="81" t="s">
        <v>660</v>
      </c>
      <c r="F290" s="200">
        <v>0.5</v>
      </c>
      <c r="G290" s="82"/>
      <c r="H290" s="57"/>
      <c r="I290" s="1"/>
      <c r="J290" s="223" t="s">
        <v>3964</v>
      </c>
      <c r="K290" s="1"/>
    </row>
    <row r="291" spans="1:11" s="58" customFormat="1" ht="15.75" customHeight="1">
      <c r="A291" s="56"/>
      <c r="B291" s="56"/>
      <c r="C291" s="85"/>
      <c r="D291" s="160">
        <v>113.2</v>
      </c>
      <c r="E291" s="81" t="s">
        <v>661</v>
      </c>
      <c r="F291" s="200">
        <v>0.5</v>
      </c>
      <c r="G291" s="82"/>
      <c r="H291" s="57"/>
      <c r="I291" s="1"/>
      <c r="J291" s="223" t="s">
        <v>3964</v>
      </c>
      <c r="K291" s="1"/>
    </row>
    <row r="292" spans="1:11" s="58" customFormat="1" ht="15.75" customHeight="1">
      <c r="A292" s="56"/>
      <c r="B292" s="56"/>
      <c r="C292" s="85">
        <v>114</v>
      </c>
      <c r="D292" s="160">
        <v>114</v>
      </c>
      <c r="E292" s="81" t="s">
        <v>500</v>
      </c>
      <c r="F292" s="200">
        <v>1</v>
      </c>
      <c r="G292" s="82"/>
      <c r="H292" s="57"/>
      <c r="I292" s="1"/>
      <c r="J292" s="223" t="s">
        <v>1538</v>
      </c>
      <c r="K292" s="1"/>
    </row>
    <row r="293" spans="1:11" s="58" customFormat="1" ht="15.75" customHeight="1">
      <c r="A293" s="56"/>
      <c r="B293" s="56"/>
      <c r="C293" s="85">
        <v>115</v>
      </c>
      <c r="D293" s="160">
        <v>115</v>
      </c>
      <c r="E293" s="81" t="s">
        <v>501</v>
      </c>
      <c r="F293" s="200">
        <v>1</v>
      </c>
      <c r="G293" s="82"/>
      <c r="H293" s="57"/>
      <c r="I293" s="1"/>
      <c r="J293" s="223" t="s">
        <v>1538</v>
      </c>
      <c r="K293" s="1"/>
    </row>
    <row r="294" spans="1:11" s="58" customFormat="1" ht="15.75" customHeight="1">
      <c r="A294" s="56"/>
      <c r="B294" s="56"/>
      <c r="C294" s="593"/>
      <c r="D294" s="594">
        <v>115.1</v>
      </c>
      <c r="E294" s="595" t="s">
        <v>662</v>
      </c>
      <c r="F294" s="596">
        <v>0.99</v>
      </c>
      <c r="G294" s="597"/>
      <c r="H294" s="57"/>
      <c r="I294" s="1"/>
      <c r="J294" s="223" t="s">
        <v>3964</v>
      </c>
      <c r="K294" s="1"/>
    </row>
    <row r="295" spans="1:11" s="58" customFormat="1" ht="15.75" customHeight="1">
      <c r="A295" s="56"/>
      <c r="B295" s="56"/>
      <c r="C295" s="593"/>
      <c r="D295" s="594">
        <v>115.2</v>
      </c>
      <c r="E295" s="595" t="s">
        <v>663</v>
      </c>
      <c r="F295" s="596">
        <v>0.01</v>
      </c>
      <c r="G295" s="597"/>
      <c r="H295" s="57"/>
      <c r="I295" s="1"/>
      <c r="J295" s="223" t="s">
        <v>3964</v>
      </c>
      <c r="K295" s="1"/>
    </row>
    <row r="296" spans="1:11" s="58" customFormat="1" ht="3" customHeight="1" thickBot="1">
      <c r="A296" s="56"/>
      <c r="B296" s="56"/>
      <c r="C296" s="351"/>
      <c r="D296" s="353" t="s">
        <v>230</v>
      </c>
      <c r="E296" s="83"/>
      <c r="F296" s="83"/>
      <c r="G296" s="201"/>
      <c r="H296" s="57"/>
      <c r="I296" s="1"/>
      <c r="J296" s="223"/>
      <c r="K296" s="1"/>
    </row>
    <row r="297" spans="1:11" s="58" customFormat="1" ht="15.75" customHeight="1" thickTop="1">
      <c r="A297" s="56"/>
      <c r="B297" s="56"/>
      <c r="C297" s="43"/>
      <c r="D297" s="57"/>
      <c r="E297" s="57"/>
      <c r="F297" s="64"/>
      <c r="G297" s="57"/>
      <c r="H297" s="57"/>
      <c r="I297" s="1"/>
      <c r="J297" s="223"/>
      <c r="K297" s="1"/>
    </row>
    <row r="298" spans="1:11" ht="3.95" customHeight="1">
      <c r="I298" s="1"/>
      <c r="J298" s="1"/>
      <c r="K298" s="1"/>
    </row>
    <row r="299" spans="1:11"/>
    <row r="300" spans="1:11"/>
    <row r="301" spans="1:11"/>
    <row r="302" spans="1:11"/>
    <row r="303" spans="1:11"/>
    <row r="304" spans="1:11"/>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row r="833"/>
    <row r="834"/>
    <row r="835"/>
    <row r="836"/>
    <row r="837"/>
    <row r="838"/>
    <row r="839"/>
    <row r="840"/>
    <row r="841"/>
    <row r="842"/>
    <row r="843"/>
    <row r="844"/>
    <row r="845"/>
    <row r="846"/>
    <row r="847"/>
    <row r="848"/>
    <row r="849"/>
    <row r="850"/>
    <row r="851"/>
    <row r="852"/>
    <row r="853"/>
    <row r="854"/>
    <row r="855"/>
    <row r="856"/>
    <row r="857"/>
    <row r="858"/>
    <row r="859"/>
    <row r="860"/>
    <row r="861"/>
    <row r="862"/>
    <row r="863"/>
    <row r="864"/>
    <row r="865"/>
    <row r="866"/>
    <row r="867"/>
    <row r="868"/>
    <row r="869"/>
    <row r="870"/>
    <row r="871"/>
    <row r="872"/>
    <row r="873"/>
    <row r="874"/>
    <row r="875"/>
    <row r="876"/>
    <row r="877"/>
    <row r="878"/>
    <row r="879"/>
    <row r="880"/>
    <row r="881"/>
    <row r="882"/>
    <row r="883"/>
    <row r="884"/>
    <row r="885"/>
    <row r="886"/>
    <row r="887"/>
    <row r="888"/>
    <row r="889"/>
    <row r="890"/>
    <row r="891"/>
    <row r="892"/>
    <row r="893"/>
    <row r="894"/>
    <row r="895"/>
    <row r="896"/>
    <row r="897"/>
    <row r="898"/>
    <row r="899"/>
    <row r="900"/>
    <row r="901"/>
    <row r="902"/>
    <row r="903"/>
    <row r="904"/>
    <row r="905"/>
    <row r="906"/>
    <row r="907"/>
    <row r="908"/>
    <row r="909"/>
    <row r="910"/>
    <row r="911"/>
    <row r="912"/>
    <row r="913"/>
    <row r="914"/>
    <row r="915"/>
    <row r="916"/>
    <row r="917"/>
    <row r="918"/>
    <row r="919"/>
    <row r="920"/>
    <row r="921"/>
    <row r="922"/>
    <row r="923"/>
    <row r="924"/>
    <row r="925"/>
    <row r="926"/>
    <row r="927"/>
    <row r="928"/>
    <row r="929"/>
    <row r="930"/>
    <row r="931"/>
    <row r="932"/>
    <row r="933"/>
    <row r="934"/>
    <row r="935"/>
    <row r="936"/>
    <row r="937"/>
    <row r="938"/>
    <row r="939"/>
    <row r="940"/>
    <row r="941"/>
    <row r="942"/>
    <row r="943"/>
    <row r="944"/>
    <row r="945"/>
    <row r="946"/>
    <row r="947"/>
    <row r="948"/>
    <row r="949"/>
    <row r="950"/>
    <row r="951"/>
    <row r="952"/>
    <row r="953"/>
    <row r="954"/>
    <row r="955"/>
    <row r="956"/>
    <row r="957"/>
    <row r="958"/>
    <row r="959"/>
    <row r="960"/>
    <row r="961"/>
    <row r="962"/>
    <row r="963"/>
    <row r="964"/>
    <row r="965"/>
    <row r="966"/>
    <row r="967"/>
    <row r="968"/>
    <row r="969"/>
    <row r="970"/>
    <row r="971"/>
    <row r="972"/>
    <row r="973"/>
  </sheetData>
  <mergeCells count="17">
    <mergeCell ref="D7:F7"/>
    <mergeCell ref="G16:G17"/>
    <mergeCell ref="D14:F14"/>
    <mergeCell ref="D16:D17"/>
    <mergeCell ref="E16:E17"/>
    <mergeCell ref="F16:F17"/>
    <mergeCell ref="D1:F1"/>
    <mergeCell ref="D2:F2"/>
    <mergeCell ref="D3:F3"/>
    <mergeCell ref="D4:F4"/>
    <mergeCell ref="D6:F6"/>
    <mergeCell ref="I16:I17"/>
    <mergeCell ref="J16:J17"/>
    <mergeCell ref="C16:C17"/>
    <mergeCell ref="D9:F9"/>
    <mergeCell ref="D11:F11"/>
    <mergeCell ref="D13:F13"/>
  </mergeCells>
  <conditionalFormatting sqref="J19:J295">
    <cfRule type="expression" dxfId="6832" priority="59">
      <formula>AND(ROW()=CELL("ROW"),COLUMN()=CELL("COL"))</formula>
    </cfRule>
    <cfRule type="cellIs" dxfId="6831" priority="61" operator="notEqual">
      <formula>"CORRECTO"</formula>
    </cfRule>
    <cfRule type="cellIs" dxfId="6830" priority="62" operator="equal">
      <formula>"CORRECTO"</formula>
    </cfRule>
  </conditionalFormatting>
  <conditionalFormatting sqref="D19:G20 F21:G29 F260:G295 D21:E295">
    <cfRule type="expression" dxfId="6829" priority="67">
      <formula>IF($D19-INT($D19)=0,TRUE,FALSE)</formula>
    </cfRule>
    <cfRule type="expression" dxfId="6828" priority="87" stopIfTrue="1">
      <formula>IF($D19-INT($D19)&gt;0,TRUE,FALSE)</formula>
    </cfRule>
  </conditionalFormatting>
  <conditionalFormatting sqref="F30:G259">
    <cfRule type="expression" dxfId="6827" priority="9">
      <formula>IF($D30-INT($D30)=0,TRUE,FALSE)</formula>
    </cfRule>
    <cfRule type="expression" dxfId="6826" priority="10" stopIfTrue="1">
      <formula>IF($D30-INT($D30)&gt;0,TRUE,FALSE)</formula>
    </cfRule>
  </conditionalFormatting>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71">
    <tabColor theme="9"/>
    <pageSetUpPr fitToPage="1"/>
  </sheetPr>
  <dimension ref="A1:V49821"/>
  <sheetViews>
    <sheetView showGridLines="0" zoomScale="70" zoomScaleNormal="70" zoomScaleSheetLayoutView="77" workbookViewId="0"/>
  </sheetViews>
  <sheetFormatPr baseColWidth="10" defaultColWidth="13.140625" defaultRowHeight="15.75" zeroHeight="1"/>
  <cols>
    <col min="1" max="1" width="3.42578125" style="40" bestFit="1" customWidth="1"/>
    <col min="2" max="2" width="6" style="21" customWidth="1"/>
    <col min="3" max="3" width="15.42578125" style="612" customWidth="1"/>
    <col min="4" max="4" width="26.85546875" style="21" customWidth="1"/>
    <col min="5" max="5" width="37.140625" style="21" customWidth="1"/>
    <col min="6" max="7" width="14.7109375" style="21" customWidth="1"/>
    <col min="8" max="8" width="17" style="21" customWidth="1"/>
    <col min="9" max="9" width="4.7109375" style="21" customWidth="1"/>
    <col min="10" max="10" width="32.85546875" style="21" customWidth="1"/>
    <col min="11" max="12" width="19.42578125" style="21" customWidth="1"/>
    <col min="13" max="13" width="18.85546875" style="21" customWidth="1"/>
    <col min="14" max="14" width="19.85546875" style="21" customWidth="1"/>
    <col min="15" max="15" width="28.28515625" style="21" customWidth="1"/>
    <col min="16" max="16" width="22.85546875" style="21" customWidth="1"/>
    <col min="17" max="17" width="25.28515625" style="21" customWidth="1"/>
    <col min="18" max="18" width="15.85546875" style="21" customWidth="1"/>
    <col min="19" max="19" width="18.42578125" style="21" customWidth="1"/>
    <col min="20" max="20" width="20.7109375" style="21" customWidth="1"/>
    <col min="21" max="21" width="24.42578125" style="21" customWidth="1"/>
    <col min="22" max="22" width="23" style="21" customWidth="1"/>
    <col min="23" max="16384" width="13.140625" style="21"/>
  </cols>
  <sheetData>
    <row r="1" spans="1:22" s="77" customFormat="1" ht="18">
      <c r="A1" s="72" t="s">
        <v>191</v>
      </c>
      <c r="B1" s="802" t="s">
        <v>0</v>
      </c>
      <c r="C1" s="802"/>
      <c r="D1" s="802"/>
      <c r="E1" s="802"/>
      <c r="F1" s="802"/>
      <c r="G1" s="802"/>
      <c r="H1" s="802"/>
      <c r="I1" s="802"/>
      <c r="J1" s="802"/>
      <c r="K1" s="802"/>
      <c r="L1" s="802"/>
      <c r="M1" s="802"/>
      <c r="N1" s="802"/>
      <c r="O1" s="802"/>
      <c r="P1" s="802"/>
      <c r="Q1" s="802"/>
      <c r="R1" s="802"/>
      <c r="S1" s="802"/>
      <c r="T1" s="802"/>
      <c r="U1" s="802"/>
      <c r="V1" s="802"/>
    </row>
    <row r="2" spans="1:22" s="77" customFormat="1" ht="18">
      <c r="A2" s="72"/>
      <c r="B2" s="802" t="s">
        <v>1</v>
      </c>
      <c r="C2" s="802"/>
      <c r="D2" s="802"/>
      <c r="E2" s="802"/>
      <c r="F2" s="802"/>
      <c r="G2" s="802"/>
      <c r="H2" s="802"/>
      <c r="I2" s="802"/>
      <c r="J2" s="802"/>
      <c r="K2" s="802"/>
      <c r="L2" s="802"/>
      <c r="M2" s="802"/>
      <c r="N2" s="802"/>
      <c r="O2" s="802"/>
      <c r="P2" s="802"/>
      <c r="Q2" s="802"/>
      <c r="R2" s="802"/>
      <c r="S2" s="802"/>
      <c r="T2" s="802"/>
      <c r="U2" s="802"/>
      <c r="V2" s="802"/>
    </row>
    <row r="3" spans="1:22" s="77" customFormat="1" ht="18">
      <c r="A3" s="72"/>
      <c r="B3" s="802" t="s">
        <v>350</v>
      </c>
      <c r="C3" s="802"/>
      <c r="D3" s="802"/>
      <c r="E3" s="802"/>
      <c r="F3" s="802"/>
      <c r="G3" s="802"/>
      <c r="H3" s="802"/>
      <c r="I3" s="802"/>
      <c r="J3" s="802"/>
      <c r="K3" s="802"/>
      <c r="L3" s="802"/>
      <c r="M3" s="802"/>
      <c r="N3" s="802"/>
      <c r="O3" s="802"/>
      <c r="P3" s="802"/>
      <c r="Q3" s="802"/>
      <c r="R3" s="802"/>
      <c r="S3" s="802"/>
      <c r="T3" s="802"/>
      <c r="U3" s="802"/>
      <c r="V3" s="802"/>
    </row>
    <row r="4" spans="1:22" s="77" customFormat="1" ht="18">
      <c r="A4" s="72"/>
      <c r="B4" s="802" t="s">
        <v>341</v>
      </c>
      <c r="C4" s="802"/>
      <c r="D4" s="802"/>
      <c r="E4" s="802"/>
      <c r="F4" s="802"/>
      <c r="G4" s="802"/>
      <c r="H4" s="802"/>
      <c r="I4" s="802"/>
      <c r="J4" s="802"/>
      <c r="K4" s="802"/>
      <c r="L4" s="802"/>
      <c r="M4" s="802"/>
      <c r="N4" s="802"/>
      <c r="O4" s="802"/>
      <c r="P4" s="802"/>
      <c r="Q4" s="802"/>
      <c r="R4" s="802"/>
      <c r="S4" s="802"/>
      <c r="T4" s="802"/>
      <c r="U4" s="802"/>
      <c r="V4" s="802"/>
    </row>
    <row r="5" spans="1:22" s="77" customFormat="1" ht="18">
      <c r="A5" s="72"/>
      <c r="B5" s="73"/>
      <c r="C5" s="19"/>
      <c r="D5" s="19"/>
      <c r="E5" s="74"/>
      <c r="F5" s="74"/>
      <c r="G5" s="74"/>
      <c r="H5" s="74"/>
      <c r="I5" s="74"/>
      <c r="J5" s="74"/>
      <c r="K5" s="74"/>
      <c r="L5" s="74"/>
      <c r="M5" s="75"/>
      <c r="N5" s="75"/>
      <c r="O5" s="75"/>
      <c r="P5" s="76"/>
      <c r="Q5" s="76"/>
      <c r="R5" s="76"/>
      <c r="S5" s="76"/>
      <c r="T5" s="76"/>
      <c r="U5" s="75"/>
    </row>
    <row r="6" spans="1:22" s="77" customFormat="1" ht="18">
      <c r="A6" s="72"/>
      <c r="B6" s="802" t="s">
        <v>179</v>
      </c>
      <c r="C6" s="802"/>
      <c r="D6" s="802"/>
      <c r="E6" s="802"/>
      <c r="F6" s="802"/>
      <c r="G6" s="802"/>
      <c r="H6" s="802"/>
      <c r="I6" s="802"/>
      <c r="J6" s="802"/>
      <c r="K6" s="802"/>
      <c r="L6" s="802"/>
      <c r="M6" s="802"/>
      <c r="N6" s="802"/>
      <c r="O6" s="802"/>
      <c r="P6" s="802"/>
      <c r="Q6" s="802"/>
      <c r="R6" s="802"/>
      <c r="S6" s="802"/>
      <c r="T6" s="802"/>
      <c r="U6" s="802"/>
      <c r="V6" s="802"/>
    </row>
    <row r="7" spans="1:22" s="77" customFormat="1" ht="18">
      <c r="A7" s="72"/>
      <c r="B7" s="802" t="s">
        <v>384</v>
      </c>
      <c r="C7" s="802"/>
      <c r="D7" s="802"/>
      <c r="E7" s="802"/>
      <c r="F7" s="802"/>
      <c r="G7" s="802"/>
      <c r="H7" s="802"/>
      <c r="I7" s="802"/>
      <c r="J7" s="802"/>
      <c r="K7" s="802"/>
      <c r="L7" s="802"/>
      <c r="M7" s="802"/>
      <c r="N7" s="802"/>
      <c r="O7" s="802"/>
      <c r="P7" s="802"/>
      <c r="Q7" s="802"/>
      <c r="R7" s="802"/>
      <c r="S7" s="802"/>
      <c r="T7" s="802"/>
      <c r="U7" s="802"/>
      <c r="V7" s="802"/>
    </row>
    <row r="8" spans="1:22" s="77" customFormat="1" ht="18">
      <c r="A8" s="72"/>
      <c r="B8" s="73"/>
      <c r="C8" s="19"/>
      <c r="D8" s="19"/>
      <c r="E8" s="74"/>
      <c r="F8" s="74"/>
      <c r="G8" s="74"/>
      <c r="H8" s="74"/>
      <c r="I8" s="74"/>
      <c r="J8" s="74"/>
      <c r="K8" s="74"/>
      <c r="L8" s="74"/>
      <c r="M8" s="75"/>
      <c r="N8" s="75"/>
      <c r="O8" s="75"/>
      <c r="P8" s="76"/>
      <c r="Q8" s="76"/>
      <c r="R8" s="76"/>
      <c r="S8" s="76"/>
      <c r="T8" s="76"/>
      <c r="U8" s="75"/>
    </row>
    <row r="9" spans="1:22" s="77" customFormat="1" ht="18">
      <c r="A9" s="72"/>
      <c r="B9" s="802" t="s">
        <v>1537</v>
      </c>
      <c r="C9" s="802"/>
      <c r="D9" s="802"/>
      <c r="E9" s="802"/>
      <c r="F9" s="802"/>
      <c r="G9" s="802"/>
      <c r="H9" s="802"/>
      <c r="I9" s="802"/>
      <c r="J9" s="802"/>
      <c r="K9" s="802"/>
      <c r="L9" s="802"/>
      <c r="M9" s="802"/>
      <c r="N9" s="802"/>
      <c r="O9" s="802"/>
      <c r="P9" s="802"/>
      <c r="Q9" s="802"/>
      <c r="R9" s="802"/>
      <c r="S9" s="802"/>
      <c r="T9" s="802"/>
      <c r="U9" s="802"/>
      <c r="V9" s="802"/>
    </row>
    <row r="10" spans="1:22" s="77" customFormat="1" ht="18">
      <c r="A10" s="72"/>
      <c r="B10" s="73"/>
      <c r="C10" s="78"/>
      <c r="D10" s="78"/>
      <c r="E10" s="74"/>
      <c r="F10" s="74"/>
      <c r="G10" s="74"/>
      <c r="H10" s="74"/>
      <c r="I10" s="74"/>
      <c r="J10" s="74"/>
      <c r="K10" s="74"/>
      <c r="L10" s="74"/>
      <c r="M10" s="75"/>
      <c r="N10" s="75"/>
      <c r="O10" s="75"/>
      <c r="P10" s="74"/>
      <c r="Q10" s="74"/>
      <c r="R10" s="74"/>
      <c r="S10" s="74"/>
      <c r="T10" s="74"/>
      <c r="U10" s="75"/>
    </row>
    <row r="11" spans="1:22" s="77" customFormat="1" ht="24.75" customHeight="1">
      <c r="A11" s="72"/>
      <c r="B11" s="803" t="s">
        <v>385</v>
      </c>
      <c r="C11" s="803"/>
      <c r="D11" s="803"/>
      <c r="E11" s="803"/>
      <c r="F11" s="803"/>
      <c r="G11" s="803"/>
      <c r="H11" s="803"/>
      <c r="I11" s="803"/>
      <c r="J11" s="803"/>
      <c r="K11" s="803"/>
      <c r="L11" s="803"/>
      <c r="M11" s="803"/>
      <c r="N11" s="803"/>
      <c r="O11" s="803"/>
      <c r="P11" s="803"/>
      <c r="Q11" s="803"/>
      <c r="R11" s="803"/>
      <c r="S11" s="803"/>
      <c r="T11" s="803"/>
      <c r="U11" s="803"/>
      <c r="V11" s="803"/>
    </row>
    <row r="12" spans="1:22" s="77" customFormat="1" ht="18">
      <c r="A12" s="72"/>
      <c r="B12" s="73"/>
      <c r="C12" s="78"/>
      <c r="D12" s="78"/>
      <c r="E12" s="74"/>
      <c r="F12" s="74"/>
      <c r="G12" s="74"/>
      <c r="H12" s="74"/>
      <c r="I12" s="74"/>
      <c r="J12" s="74"/>
      <c r="K12" s="74"/>
      <c r="L12" s="74"/>
      <c r="M12" s="75"/>
      <c r="N12" s="75"/>
      <c r="O12" s="75"/>
      <c r="P12" s="74"/>
      <c r="Q12" s="74"/>
      <c r="R12" s="74"/>
      <c r="S12" s="74"/>
      <c r="T12" s="74"/>
      <c r="U12" s="75"/>
    </row>
    <row r="13" spans="1:22" s="77" customFormat="1" ht="26.25" customHeight="1">
      <c r="A13" s="72"/>
      <c r="B13" s="804" t="s">
        <v>72</v>
      </c>
      <c r="C13" s="804"/>
      <c r="D13" s="804"/>
      <c r="E13" s="804"/>
      <c r="F13" s="804"/>
      <c r="G13" s="804"/>
      <c r="H13" s="804"/>
      <c r="I13" s="804"/>
      <c r="J13" s="804"/>
      <c r="K13" s="804"/>
      <c r="L13" s="804"/>
      <c r="M13" s="804"/>
      <c r="N13" s="804"/>
      <c r="O13" s="804"/>
      <c r="P13" s="804"/>
      <c r="Q13" s="804"/>
      <c r="R13" s="804"/>
      <c r="S13" s="804"/>
      <c r="T13" s="804"/>
      <c r="U13" s="804"/>
      <c r="V13" s="804"/>
    </row>
    <row r="14" spans="1:22" s="77" customFormat="1" ht="18">
      <c r="A14" s="72"/>
      <c r="B14" s="804" t="s">
        <v>53</v>
      </c>
      <c r="C14" s="804"/>
      <c r="D14" s="804"/>
      <c r="E14" s="804"/>
      <c r="F14" s="804"/>
      <c r="G14" s="804"/>
      <c r="H14" s="804"/>
      <c r="I14" s="804"/>
      <c r="J14" s="804"/>
      <c r="K14" s="804"/>
      <c r="L14" s="804"/>
      <c r="M14" s="804"/>
      <c r="N14" s="804"/>
      <c r="O14" s="804"/>
      <c r="P14" s="804"/>
      <c r="Q14" s="804"/>
      <c r="R14" s="804"/>
      <c r="S14" s="804"/>
      <c r="T14" s="804"/>
      <c r="U14" s="804"/>
      <c r="V14" s="804"/>
    </row>
    <row r="15" spans="1:22" s="456" customFormat="1" ht="13.5" thickBot="1">
      <c r="A15" s="451"/>
      <c r="B15" s="452"/>
      <c r="C15" s="452"/>
      <c r="D15" s="452"/>
      <c r="E15" s="453"/>
      <c r="F15" s="453"/>
      <c r="G15" s="453"/>
      <c r="H15" s="453"/>
      <c r="I15" s="453"/>
      <c r="J15" s="453"/>
      <c r="K15" s="453"/>
      <c r="L15" s="453"/>
      <c r="M15" s="454"/>
      <c r="N15" s="454"/>
      <c r="O15" s="454"/>
      <c r="P15" s="455"/>
      <c r="Q15" s="455"/>
      <c r="R15" s="455"/>
      <c r="S15" s="455"/>
      <c r="T15" s="455"/>
    </row>
    <row r="16" spans="1:22" s="20" customFormat="1" ht="26.25" customHeight="1">
      <c r="A16" s="18"/>
      <c r="C16" s="600"/>
      <c r="H16" s="24"/>
      <c r="P16" s="459" t="s">
        <v>291</v>
      </c>
      <c r="Q16" s="459" t="s">
        <v>64</v>
      </c>
      <c r="R16" s="460" t="s">
        <v>63</v>
      </c>
    </row>
    <row r="17" spans="1:22" s="20" customFormat="1" ht="26.25" customHeight="1" thickBot="1">
      <c r="A17" s="18"/>
      <c r="B17" s="25"/>
      <c r="C17" s="601"/>
      <c r="D17" s="25"/>
      <c r="E17" s="25"/>
      <c r="F17" s="25"/>
      <c r="G17" s="24"/>
      <c r="H17" s="24"/>
      <c r="P17" s="461">
        <v>0.5</v>
      </c>
      <c r="Q17" s="462">
        <v>25569</v>
      </c>
      <c r="R17" s="463">
        <v>45524</v>
      </c>
    </row>
    <row r="18" spans="1:22" s="20" customFormat="1" ht="12.75">
      <c r="A18" s="18"/>
      <c r="C18" s="600"/>
      <c r="G18" s="24"/>
      <c r="H18" s="24"/>
    </row>
    <row r="19" spans="1:22" s="456" customFormat="1" ht="12.75">
      <c r="A19" s="457"/>
      <c r="B19" s="458">
        <v>2</v>
      </c>
      <c r="C19" s="602">
        <v>3</v>
      </c>
      <c r="D19" s="458">
        <v>4</v>
      </c>
      <c r="E19" s="458">
        <v>5</v>
      </c>
      <c r="F19" s="458">
        <v>6</v>
      </c>
      <c r="G19" s="458">
        <v>7</v>
      </c>
      <c r="H19" s="458">
        <v>8</v>
      </c>
      <c r="I19" s="458">
        <v>9</v>
      </c>
      <c r="J19" s="458">
        <v>10</v>
      </c>
      <c r="K19" s="458">
        <v>11</v>
      </c>
      <c r="L19" s="458">
        <v>12</v>
      </c>
      <c r="M19" s="458">
        <v>13</v>
      </c>
      <c r="N19" s="458">
        <v>14</v>
      </c>
      <c r="O19" s="458">
        <v>15</v>
      </c>
      <c r="P19" s="458">
        <v>16</v>
      </c>
      <c r="Q19" s="458">
        <v>17</v>
      </c>
      <c r="R19" s="458">
        <v>18</v>
      </c>
      <c r="S19" s="458">
        <v>19</v>
      </c>
      <c r="T19" s="458">
        <v>20</v>
      </c>
      <c r="U19" s="458">
        <v>21</v>
      </c>
      <c r="V19" s="458">
        <v>22</v>
      </c>
    </row>
    <row r="20" spans="1:22" s="33" customFormat="1" ht="24" thickBot="1">
      <c r="A20" s="26">
        <v>1</v>
      </c>
      <c r="B20" s="786" t="s">
        <v>49</v>
      </c>
      <c r="C20" s="786"/>
      <c r="D20" s="786"/>
      <c r="E20" s="27">
        <v>1</v>
      </c>
      <c r="F20" s="28" t="s">
        <v>387</v>
      </c>
      <c r="G20" s="29"/>
      <c r="H20" s="29"/>
      <c r="I20" s="28"/>
      <c r="J20" s="28"/>
      <c r="K20" s="28"/>
      <c r="L20" s="28"/>
      <c r="M20" s="30"/>
      <c r="N20" s="30"/>
      <c r="O20" s="29"/>
      <c r="P20" s="29"/>
      <c r="Q20" s="31"/>
      <c r="R20" s="31"/>
      <c r="S20" s="31"/>
      <c r="T20" s="31"/>
      <c r="U20" s="32"/>
    </row>
    <row r="21" spans="1:22" s="20" customFormat="1" ht="24.75" customHeight="1">
      <c r="A21" s="18"/>
      <c r="B21" s="787" t="s">
        <v>54</v>
      </c>
      <c r="C21" s="464" t="s">
        <v>55</v>
      </c>
      <c r="D21" s="465" t="s">
        <v>16</v>
      </c>
      <c r="E21" s="465"/>
      <c r="F21" s="465" t="s">
        <v>56</v>
      </c>
      <c r="G21" s="466"/>
      <c r="H21" s="723" t="s">
        <v>57</v>
      </c>
      <c r="I21" s="789" t="s">
        <v>340</v>
      </c>
      <c r="J21" s="723" t="s">
        <v>17</v>
      </c>
      <c r="K21" s="723" t="s">
        <v>293</v>
      </c>
      <c r="L21" s="723" t="s">
        <v>58</v>
      </c>
      <c r="M21" s="723" t="s">
        <v>193</v>
      </c>
      <c r="N21" s="782" t="s">
        <v>308</v>
      </c>
      <c r="O21" s="783"/>
      <c r="P21" s="784" t="s">
        <v>21</v>
      </c>
      <c r="Q21" s="785"/>
      <c r="R21" s="735" t="s">
        <v>205</v>
      </c>
      <c r="S21" s="736"/>
      <c r="T21" s="714" t="s">
        <v>180</v>
      </c>
      <c r="U21" s="715"/>
      <c r="V21" s="716"/>
    </row>
    <row r="22" spans="1:22" s="20" customFormat="1" ht="73.5" customHeight="1">
      <c r="A22" s="18"/>
      <c r="B22" s="788"/>
      <c r="C22" s="467" t="s">
        <v>59</v>
      </c>
      <c r="D22" s="468" t="s">
        <v>3</v>
      </c>
      <c r="E22" s="468" t="s">
        <v>18</v>
      </c>
      <c r="F22" s="468" t="s">
        <v>60</v>
      </c>
      <c r="G22" s="469" t="s">
        <v>61</v>
      </c>
      <c r="H22" s="724"/>
      <c r="I22" s="790"/>
      <c r="J22" s="724"/>
      <c r="K22" s="724"/>
      <c r="L22" s="724"/>
      <c r="M22" s="724"/>
      <c r="N22" s="467" t="s">
        <v>191</v>
      </c>
      <c r="O22" s="468" t="s">
        <v>73</v>
      </c>
      <c r="P22" s="717"/>
      <c r="Q22" s="718"/>
      <c r="R22" s="737"/>
      <c r="S22" s="738"/>
      <c r="T22" s="470" t="s">
        <v>181</v>
      </c>
      <c r="U22" s="471" t="s">
        <v>190</v>
      </c>
      <c r="V22" s="472" t="s">
        <v>225</v>
      </c>
    </row>
    <row r="23" spans="1:22" s="20" customFormat="1" ht="26.25" customHeight="1">
      <c r="A23" s="18"/>
      <c r="B23" s="396"/>
      <c r="C23" s="603">
        <v>3</v>
      </c>
      <c r="D23" s="397">
        <v>4</v>
      </c>
      <c r="E23" s="397">
        <v>5</v>
      </c>
      <c r="F23" s="397">
        <v>6</v>
      </c>
      <c r="G23" s="397">
        <v>7</v>
      </c>
      <c r="H23" s="397">
        <v>8</v>
      </c>
      <c r="I23" s="397">
        <v>9</v>
      </c>
      <c r="J23" s="397">
        <v>10</v>
      </c>
      <c r="K23" s="397">
        <v>11</v>
      </c>
      <c r="L23" s="397">
        <v>12</v>
      </c>
      <c r="M23" s="397">
        <v>13</v>
      </c>
      <c r="N23" s="397">
        <v>14</v>
      </c>
      <c r="O23" s="397">
        <v>15</v>
      </c>
      <c r="P23" s="398">
        <v>16</v>
      </c>
      <c r="Q23" s="399">
        <v>17</v>
      </c>
      <c r="R23" s="398">
        <v>18</v>
      </c>
      <c r="S23" s="399">
        <v>19</v>
      </c>
      <c r="T23" s="400">
        <v>20</v>
      </c>
      <c r="U23" s="213">
        <v>21</v>
      </c>
      <c r="V23" s="401">
        <v>22</v>
      </c>
    </row>
    <row r="24" spans="1:22" s="35" customFormat="1" ht="50.1" customHeight="1">
      <c r="A24" s="34" t="s">
        <v>62</v>
      </c>
      <c r="B24" s="402">
        <v>1</v>
      </c>
      <c r="C24" s="604" t="s">
        <v>687</v>
      </c>
      <c r="D24" s="390" t="s">
        <v>664</v>
      </c>
      <c r="E24" s="390" t="s">
        <v>667</v>
      </c>
      <c r="F24" s="390" t="s">
        <v>670</v>
      </c>
      <c r="G24" s="382">
        <v>0.8</v>
      </c>
      <c r="H24" s="538" t="s">
        <v>23</v>
      </c>
      <c r="I24" s="388" t="s">
        <v>672</v>
      </c>
      <c r="J24" s="389" t="s">
        <v>387</v>
      </c>
      <c r="K24" s="426">
        <v>41656</v>
      </c>
      <c r="L24" s="426">
        <v>41958</v>
      </c>
      <c r="M24" s="383">
        <v>703.58</v>
      </c>
      <c r="N24" s="424" t="s">
        <v>1538</v>
      </c>
      <c r="O24" s="215" t="s">
        <v>1538</v>
      </c>
      <c r="P24" s="719"/>
      <c r="Q24" s="720"/>
      <c r="R24" s="721"/>
      <c r="S24" s="722"/>
      <c r="T24" s="385" t="s">
        <v>24</v>
      </c>
      <c r="U24" s="386">
        <v>49</v>
      </c>
      <c r="V24" s="387" t="s">
        <v>24</v>
      </c>
    </row>
    <row r="25" spans="1:22" s="35" customFormat="1" ht="50.1" customHeight="1">
      <c r="A25" s="34" t="s">
        <v>1543</v>
      </c>
      <c r="B25" s="402">
        <v>2</v>
      </c>
      <c r="C25" s="604" t="s">
        <v>688</v>
      </c>
      <c r="D25" s="390" t="s">
        <v>665</v>
      </c>
      <c r="E25" s="390" t="s">
        <v>668</v>
      </c>
      <c r="F25" s="390" t="s">
        <v>670</v>
      </c>
      <c r="G25" s="382">
        <v>0.49</v>
      </c>
      <c r="H25" s="538" t="s">
        <v>23</v>
      </c>
      <c r="I25" s="388" t="s">
        <v>672</v>
      </c>
      <c r="J25" s="389" t="s">
        <v>387</v>
      </c>
      <c r="K25" s="426">
        <v>41759</v>
      </c>
      <c r="L25" s="426">
        <v>42860</v>
      </c>
      <c r="M25" s="383">
        <v>6897.65</v>
      </c>
      <c r="N25" s="424" t="s">
        <v>1538</v>
      </c>
      <c r="O25" s="215" t="s">
        <v>1538</v>
      </c>
      <c r="P25" s="719"/>
      <c r="Q25" s="720"/>
      <c r="R25" s="721"/>
      <c r="S25" s="722"/>
      <c r="T25" s="385" t="s">
        <v>24</v>
      </c>
      <c r="U25" s="386">
        <v>73</v>
      </c>
      <c r="V25" s="387" t="s">
        <v>24</v>
      </c>
    </row>
    <row r="26" spans="1:22" s="35" customFormat="1" ht="50.1" customHeight="1">
      <c r="A26" s="34" t="s">
        <v>1544</v>
      </c>
      <c r="B26" s="402">
        <v>3</v>
      </c>
      <c r="C26" s="604" t="s">
        <v>1020</v>
      </c>
      <c r="D26" s="390" t="s">
        <v>666</v>
      </c>
      <c r="E26" s="390" t="s">
        <v>669</v>
      </c>
      <c r="F26" s="390" t="s">
        <v>671</v>
      </c>
      <c r="G26" s="382">
        <v>0.5</v>
      </c>
      <c r="H26" s="538" t="s">
        <v>23</v>
      </c>
      <c r="I26" s="388" t="s">
        <v>672</v>
      </c>
      <c r="J26" s="389" t="s">
        <v>387</v>
      </c>
      <c r="K26" s="426">
        <v>43440</v>
      </c>
      <c r="L26" s="426">
        <v>43670</v>
      </c>
      <c r="M26" s="383">
        <v>196.53</v>
      </c>
      <c r="N26" s="424" t="s">
        <v>1538</v>
      </c>
      <c r="O26" s="215" t="s">
        <v>1538</v>
      </c>
      <c r="P26" s="719"/>
      <c r="Q26" s="720"/>
      <c r="R26" s="721"/>
      <c r="S26" s="722"/>
      <c r="T26" s="385" t="s">
        <v>24</v>
      </c>
      <c r="U26" s="386">
        <v>85</v>
      </c>
      <c r="V26" s="387" t="s">
        <v>24</v>
      </c>
    </row>
    <row r="27" spans="1:22" s="35" customFormat="1" ht="24.95" customHeight="1">
      <c r="A27" s="34" t="s">
        <v>1545</v>
      </c>
      <c r="B27" s="402">
        <v>4</v>
      </c>
      <c r="C27" s="604"/>
      <c r="D27" s="390"/>
      <c r="E27" s="390"/>
      <c r="F27" s="390"/>
      <c r="G27" s="382"/>
      <c r="H27" s="538"/>
      <c r="I27" s="388"/>
      <c r="J27" s="389" t="s">
        <v>1538</v>
      </c>
      <c r="K27" s="426"/>
      <c r="L27" s="426"/>
      <c r="M27" s="383"/>
      <c r="N27" s="424" t="s">
        <v>1538</v>
      </c>
      <c r="O27" s="215" t="s">
        <v>1538</v>
      </c>
      <c r="P27" s="719"/>
      <c r="Q27" s="720"/>
      <c r="R27" s="721"/>
      <c r="S27" s="722"/>
      <c r="T27" s="385"/>
      <c r="U27" s="386"/>
      <c r="V27" s="387"/>
    </row>
    <row r="28" spans="1:22" s="35" customFormat="1" ht="24.95" customHeight="1">
      <c r="A28" s="34" t="s">
        <v>1546</v>
      </c>
      <c r="B28" s="402">
        <v>5</v>
      </c>
      <c r="C28" s="604"/>
      <c r="D28" s="390"/>
      <c r="E28" s="390"/>
      <c r="F28" s="390"/>
      <c r="G28" s="382"/>
      <c r="H28" s="538"/>
      <c r="I28" s="388"/>
      <c r="J28" s="389" t="s">
        <v>1538</v>
      </c>
      <c r="K28" s="426"/>
      <c r="L28" s="426"/>
      <c r="M28" s="383"/>
      <c r="N28" s="424" t="s">
        <v>1538</v>
      </c>
      <c r="O28" s="215" t="s">
        <v>1538</v>
      </c>
      <c r="P28" s="719"/>
      <c r="Q28" s="720"/>
      <c r="R28" s="721"/>
      <c r="S28" s="722"/>
      <c r="T28" s="385"/>
      <c r="U28" s="386"/>
      <c r="V28" s="387"/>
    </row>
    <row r="29" spans="1:22" s="35" customFormat="1" ht="24.95" customHeight="1">
      <c r="A29" s="34" t="s">
        <v>1547</v>
      </c>
      <c r="B29" s="402">
        <v>6</v>
      </c>
      <c r="C29" s="604"/>
      <c r="D29" s="390"/>
      <c r="E29" s="390"/>
      <c r="F29" s="390"/>
      <c r="G29" s="382"/>
      <c r="H29" s="538"/>
      <c r="I29" s="388"/>
      <c r="J29" s="389" t="s">
        <v>1538</v>
      </c>
      <c r="K29" s="426"/>
      <c r="L29" s="426"/>
      <c r="M29" s="383"/>
      <c r="N29" s="424" t="s">
        <v>1538</v>
      </c>
      <c r="O29" s="215" t="s">
        <v>1538</v>
      </c>
      <c r="P29" s="719"/>
      <c r="Q29" s="720"/>
      <c r="R29" s="721"/>
      <c r="S29" s="722"/>
      <c r="T29" s="385"/>
      <c r="U29" s="386"/>
      <c r="V29" s="387"/>
    </row>
    <row r="30" spans="1:22" s="35" customFormat="1" ht="24.95" customHeight="1">
      <c r="A30" s="34" t="s">
        <v>1548</v>
      </c>
      <c r="B30" s="402">
        <v>7</v>
      </c>
      <c r="C30" s="604"/>
      <c r="D30" s="390"/>
      <c r="E30" s="390"/>
      <c r="F30" s="390"/>
      <c r="G30" s="382"/>
      <c r="H30" s="538"/>
      <c r="I30" s="388"/>
      <c r="J30" s="389" t="s">
        <v>1538</v>
      </c>
      <c r="K30" s="426"/>
      <c r="L30" s="426"/>
      <c r="M30" s="383"/>
      <c r="N30" s="424" t="s">
        <v>1538</v>
      </c>
      <c r="O30" s="215" t="s">
        <v>1538</v>
      </c>
      <c r="P30" s="719"/>
      <c r="Q30" s="720"/>
      <c r="R30" s="721"/>
      <c r="S30" s="722"/>
      <c r="T30" s="385"/>
      <c r="U30" s="386"/>
      <c r="V30" s="387"/>
    </row>
    <row r="31" spans="1:22" s="35" customFormat="1" ht="24.95" customHeight="1">
      <c r="A31" s="34" t="s">
        <v>1549</v>
      </c>
      <c r="B31" s="402">
        <v>8</v>
      </c>
      <c r="C31" s="604"/>
      <c r="D31" s="390"/>
      <c r="E31" s="390"/>
      <c r="F31" s="390"/>
      <c r="G31" s="382"/>
      <c r="H31" s="538"/>
      <c r="I31" s="388"/>
      <c r="J31" s="389" t="s">
        <v>1538</v>
      </c>
      <c r="K31" s="426"/>
      <c r="L31" s="426"/>
      <c r="M31" s="384"/>
      <c r="N31" s="424" t="s">
        <v>1538</v>
      </c>
      <c r="O31" s="215" t="s">
        <v>1538</v>
      </c>
      <c r="P31" s="719"/>
      <c r="Q31" s="720"/>
      <c r="R31" s="721"/>
      <c r="S31" s="722"/>
      <c r="T31" s="385"/>
      <c r="U31" s="386"/>
      <c r="V31" s="387"/>
    </row>
    <row r="32" spans="1:22" s="35" customFormat="1" ht="24.95" customHeight="1">
      <c r="A32" s="34" t="s">
        <v>1550</v>
      </c>
      <c r="B32" s="402">
        <v>9</v>
      </c>
      <c r="C32" s="604"/>
      <c r="D32" s="390"/>
      <c r="E32" s="390"/>
      <c r="F32" s="390"/>
      <c r="G32" s="382"/>
      <c r="H32" s="538"/>
      <c r="I32" s="388"/>
      <c r="J32" s="389" t="s">
        <v>1538</v>
      </c>
      <c r="K32" s="426"/>
      <c r="L32" s="426"/>
      <c r="M32" s="384"/>
      <c r="N32" s="424" t="s">
        <v>1538</v>
      </c>
      <c r="O32" s="215" t="s">
        <v>1538</v>
      </c>
      <c r="P32" s="719"/>
      <c r="Q32" s="720"/>
      <c r="R32" s="721"/>
      <c r="S32" s="722"/>
      <c r="T32" s="385"/>
      <c r="U32" s="386"/>
      <c r="V32" s="387"/>
    </row>
    <row r="33" spans="1:22" s="35" customFormat="1" ht="24.95" customHeight="1" thickBot="1">
      <c r="A33" s="34" t="s">
        <v>1551</v>
      </c>
      <c r="B33" s="406">
        <v>10</v>
      </c>
      <c r="C33" s="605"/>
      <c r="D33" s="391"/>
      <c r="E33" s="391"/>
      <c r="F33" s="391"/>
      <c r="G33" s="392"/>
      <c r="H33" s="539"/>
      <c r="I33" s="393"/>
      <c r="J33" s="394" t="s">
        <v>1538</v>
      </c>
      <c r="K33" s="427"/>
      <c r="L33" s="427"/>
      <c r="M33" s="395"/>
      <c r="N33" s="424" t="s">
        <v>1538</v>
      </c>
      <c r="O33" s="215" t="s">
        <v>1538</v>
      </c>
      <c r="P33" s="719"/>
      <c r="Q33" s="720"/>
      <c r="R33" s="721"/>
      <c r="S33" s="722"/>
      <c r="T33" s="385"/>
      <c r="U33" s="386"/>
      <c r="V33" s="387"/>
    </row>
    <row r="34" spans="1:22" s="20" customFormat="1" ht="12" customHeight="1">
      <c r="A34" s="34"/>
      <c r="B34" s="36"/>
      <c r="C34" s="606"/>
      <c r="D34" s="37"/>
      <c r="E34" s="37"/>
      <c r="F34" s="37"/>
      <c r="G34" s="37"/>
      <c r="H34" s="403"/>
      <c r="I34" s="37"/>
      <c r="J34" s="37"/>
      <c r="K34" s="37"/>
      <c r="L34" s="37"/>
      <c r="M34" s="37"/>
      <c r="N34" s="37"/>
      <c r="O34" s="214"/>
      <c r="P34" s="37"/>
      <c r="Q34" s="37"/>
      <c r="R34" s="214"/>
      <c r="S34" s="37"/>
      <c r="T34" s="37"/>
      <c r="U34" s="38"/>
      <c r="V34" s="39"/>
    </row>
    <row r="35" spans="1:22" s="20" customFormat="1" ht="17.25" customHeight="1" thickBot="1">
      <c r="A35" s="34" t="s">
        <v>1552</v>
      </c>
      <c r="B35" s="473"/>
      <c r="C35" s="474"/>
      <c r="D35" s="474"/>
      <c r="E35" s="474"/>
      <c r="F35" s="474"/>
      <c r="G35" s="474"/>
      <c r="H35" s="474"/>
      <c r="I35" s="474"/>
      <c r="J35" s="474"/>
      <c r="K35" s="474"/>
      <c r="L35" s="474"/>
      <c r="M35" s="474"/>
      <c r="N35" s="410" t="s">
        <v>317</v>
      </c>
      <c r="O35" s="411">
        <v>0</v>
      </c>
      <c r="P35" s="419"/>
      <c r="Q35" s="419"/>
      <c r="R35" s="420"/>
      <c r="S35" s="420"/>
      <c r="T35" s="421"/>
      <c r="U35" s="422"/>
      <c r="V35" s="423"/>
    </row>
    <row r="36" spans="1:22" ht="17.25" customHeight="1">
      <c r="B36" s="41"/>
      <c r="C36" s="607"/>
      <c r="D36" s="41"/>
      <c r="E36" s="41"/>
      <c r="F36" s="41"/>
      <c r="G36" s="42"/>
      <c r="H36" s="42"/>
      <c r="I36" s="42"/>
      <c r="J36" s="42"/>
      <c r="K36" s="42"/>
      <c r="L36" s="42"/>
      <c r="M36" s="42"/>
      <c r="N36" s="42"/>
      <c r="O36" s="42"/>
      <c r="P36" s="42"/>
      <c r="Q36" s="42"/>
      <c r="R36" s="42"/>
      <c r="S36" s="42"/>
      <c r="T36" s="42"/>
      <c r="U36" s="42"/>
      <c r="V36" s="42"/>
    </row>
    <row r="37" spans="1:22" s="20" customFormat="1" ht="16.5" customHeight="1" thickBot="1">
      <c r="A37" s="18"/>
      <c r="B37" s="739" t="s">
        <v>65</v>
      </c>
      <c r="C37" s="739"/>
      <c r="D37" s="739"/>
      <c r="E37" s="739"/>
      <c r="F37" s="739"/>
      <c r="G37" s="739"/>
      <c r="H37" s="739"/>
      <c r="I37" s="739"/>
      <c r="J37" s="739"/>
      <c r="K37" s="739"/>
      <c r="L37" s="739"/>
      <c r="M37" s="739"/>
      <c r="N37" s="739"/>
      <c r="O37" s="739"/>
      <c r="P37" s="739"/>
      <c r="Q37" s="739"/>
      <c r="R37" s="739"/>
      <c r="S37" s="739"/>
      <c r="T37" s="739"/>
      <c r="U37" s="739"/>
      <c r="V37" s="739"/>
    </row>
    <row r="38" spans="1:22" s="23" customFormat="1" ht="22.5" customHeight="1">
      <c r="A38" s="96" t="s">
        <v>1553</v>
      </c>
      <c r="B38" s="768" t="s">
        <v>62</v>
      </c>
      <c r="C38" s="764" t="s">
        <v>83</v>
      </c>
      <c r="D38" s="760"/>
      <c r="E38" s="760"/>
      <c r="F38" s="760"/>
      <c r="G38" s="760"/>
      <c r="H38" s="760"/>
      <c r="I38" s="760"/>
      <c r="J38" s="760"/>
      <c r="K38" s="760"/>
      <c r="L38" s="760"/>
      <c r="M38" s="736"/>
      <c r="N38" s="475"/>
      <c r="O38" s="476"/>
      <c r="P38" s="764" t="s">
        <v>90</v>
      </c>
      <c r="Q38" s="760"/>
      <c r="R38" s="760"/>
      <c r="S38" s="736"/>
      <c r="T38" s="735" t="s">
        <v>358</v>
      </c>
      <c r="U38" s="736"/>
      <c r="V38" s="742" t="s">
        <v>31</v>
      </c>
    </row>
    <row r="39" spans="1:22" s="23" customFormat="1" ht="22.5" customHeight="1">
      <c r="A39" s="96" t="s">
        <v>1554</v>
      </c>
      <c r="B39" s="769"/>
      <c r="C39" s="771" t="s">
        <v>84</v>
      </c>
      <c r="D39" s="772"/>
      <c r="E39" s="773"/>
      <c r="F39" s="479">
        <v>1</v>
      </c>
      <c r="G39" s="774" t="s">
        <v>287</v>
      </c>
      <c r="H39" s="724" t="s">
        <v>286</v>
      </c>
      <c r="I39" s="724"/>
      <c r="J39" s="771" t="s">
        <v>285</v>
      </c>
      <c r="K39" s="775"/>
      <c r="L39" s="480"/>
      <c r="M39" s="480"/>
      <c r="N39" s="481"/>
      <c r="O39" s="482"/>
      <c r="P39" s="765"/>
      <c r="Q39" s="766"/>
      <c r="R39" s="766"/>
      <c r="S39" s="767"/>
      <c r="T39" s="737"/>
      <c r="U39" s="738"/>
      <c r="V39" s="743"/>
    </row>
    <row r="40" spans="1:22" s="23" customFormat="1" ht="51.75" customHeight="1" thickBot="1">
      <c r="A40" s="96" t="s">
        <v>1555</v>
      </c>
      <c r="B40" s="769"/>
      <c r="C40" s="772" t="s">
        <v>82</v>
      </c>
      <c r="D40" s="773"/>
      <c r="E40" s="483" t="s">
        <v>86</v>
      </c>
      <c r="F40" s="477" t="s">
        <v>306</v>
      </c>
      <c r="G40" s="774"/>
      <c r="H40" s="724"/>
      <c r="I40" s="724"/>
      <c r="J40" s="467" t="s">
        <v>284</v>
      </c>
      <c r="K40" s="478" t="s">
        <v>292</v>
      </c>
      <c r="L40" s="484" t="s">
        <v>369</v>
      </c>
      <c r="M40" s="484"/>
      <c r="N40" s="485" t="s">
        <v>334</v>
      </c>
      <c r="O40" s="486"/>
      <c r="P40" s="417" t="s">
        <v>1538</v>
      </c>
      <c r="Q40" s="306" t="s">
        <v>91</v>
      </c>
      <c r="R40" s="307"/>
      <c r="S40" s="97">
        <v>0</v>
      </c>
      <c r="T40" s="740"/>
      <c r="U40" s="741"/>
      <c r="V40" s="744"/>
    </row>
    <row r="41" spans="1:22" s="23" customFormat="1" ht="15.75" customHeight="1">
      <c r="A41" s="96" t="s">
        <v>1556</v>
      </c>
      <c r="B41" s="769"/>
      <c r="C41" s="608">
        <v>1</v>
      </c>
      <c r="D41" s="86" t="s">
        <v>1538</v>
      </c>
      <c r="E41" s="92" t="s">
        <v>1538</v>
      </c>
      <c r="F41" s="300" t="s">
        <v>1538</v>
      </c>
      <c r="G41" s="300" t="s">
        <v>1538</v>
      </c>
      <c r="H41" s="745" t="s">
        <v>1538</v>
      </c>
      <c r="I41" s="746"/>
      <c r="J41" s="93" t="s">
        <v>1538</v>
      </c>
      <c r="K41" s="91" t="s">
        <v>1538</v>
      </c>
      <c r="L41" s="449" t="s">
        <v>1114</v>
      </c>
      <c r="M41" s="450" t="s">
        <v>1557</v>
      </c>
      <c r="N41" s="365" t="s">
        <v>24</v>
      </c>
      <c r="O41" s="747" t="s">
        <v>15</v>
      </c>
      <c r="P41" s="748"/>
      <c r="Q41" s="751">
        <v>1</v>
      </c>
      <c r="R41" s="754" t="s">
        <v>1114</v>
      </c>
      <c r="S41" s="755"/>
      <c r="T41" s="735" t="s">
        <v>68</v>
      </c>
      <c r="U41" s="760"/>
      <c r="V41" s="736"/>
    </row>
    <row r="42" spans="1:22" s="23" customFormat="1" ht="15.75" customHeight="1" thickBot="1">
      <c r="A42" s="96" t="s">
        <v>1558</v>
      </c>
      <c r="B42" s="769"/>
      <c r="C42" s="608">
        <v>2</v>
      </c>
      <c r="D42" s="86" t="s">
        <v>1538</v>
      </c>
      <c r="E42" s="92" t="s">
        <v>1538</v>
      </c>
      <c r="F42" s="300" t="s">
        <v>1538</v>
      </c>
      <c r="G42" s="300" t="s">
        <v>1538</v>
      </c>
      <c r="H42" s="745" t="s">
        <v>1538</v>
      </c>
      <c r="I42" s="746"/>
      <c r="J42" s="93" t="s">
        <v>1538</v>
      </c>
      <c r="K42" s="91" t="s">
        <v>1538</v>
      </c>
      <c r="L42" s="449"/>
      <c r="M42" s="450" t="s">
        <v>1538</v>
      </c>
      <c r="N42" s="365" t="s">
        <v>24</v>
      </c>
      <c r="O42" s="747"/>
      <c r="P42" s="748"/>
      <c r="Q42" s="752"/>
      <c r="R42" s="756"/>
      <c r="S42" s="757"/>
      <c r="T42" s="740"/>
      <c r="U42" s="761"/>
      <c r="V42" s="741"/>
    </row>
    <row r="43" spans="1:22" s="23" customFormat="1" ht="15.75" customHeight="1">
      <c r="A43" s="96" t="s">
        <v>1559</v>
      </c>
      <c r="B43" s="769"/>
      <c r="C43" s="608">
        <v>3</v>
      </c>
      <c r="D43" s="86" t="s">
        <v>1538</v>
      </c>
      <c r="E43" s="92" t="s">
        <v>1538</v>
      </c>
      <c r="F43" s="300" t="s">
        <v>1538</v>
      </c>
      <c r="G43" s="300" t="s">
        <v>1538</v>
      </c>
      <c r="H43" s="745" t="s">
        <v>1538</v>
      </c>
      <c r="I43" s="746"/>
      <c r="J43" s="93" t="s">
        <v>1538</v>
      </c>
      <c r="K43" s="91" t="s">
        <v>1538</v>
      </c>
      <c r="L43" s="449"/>
      <c r="M43" s="450" t="s">
        <v>1538</v>
      </c>
      <c r="N43" s="365"/>
      <c r="O43" s="749"/>
      <c r="P43" s="750"/>
      <c r="Q43" s="753"/>
      <c r="R43" s="758"/>
      <c r="S43" s="759"/>
      <c r="T43" s="237"/>
      <c r="U43" s="237"/>
      <c r="V43" s="238"/>
    </row>
    <row r="44" spans="1:22" s="23" customFormat="1" ht="15.75" customHeight="1">
      <c r="A44" s="96" t="s">
        <v>1560</v>
      </c>
      <c r="B44" s="769"/>
      <c r="C44" s="608">
        <v>4</v>
      </c>
      <c r="D44" s="86" t="s">
        <v>1538</v>
      </c>
      <c r="E44" s="92" t="s">
        <v>1538</v>
      </c>
      <c r="F44" s="300" t="s">
        <v>1538</v>
      </c>
      <c r="G44" s="300" t="s">
        <v>1538</v>
      </c>
      <c r="H44" s="745" t="s">
        <v>1538</v>
      </c>
      <c r="I44" s="746"/>
      <c r="J44" s="93" t="s">
        <v>1538</v>
      </c>
      <c r="K44" s="91" t="s">
        <v>1538</v>
      </c>
      <c r="L44" s="449"/>
      <c r="M44" s="450" t="s">
        <v>1538</v>
      </c>
      <c r="N44" s="365"/>
      <c r="O44" s="762" t="s">
        <v>310</v>
      </c>
      <c r="P44" s="771" t="s">
        <v>309</v>
      </c>
      <c r="Q44" s="772"/>
      <c r="R44" s="772"/>
      <c r="S44" s="773"/>
      <c r="T44" s="228"/>
      <c r="U44" s="228"/>
      <c r="V44" s="239"/>
    </row>
    <row r="45" spans="1:22" s="23" customFormat="1" ht="17.25" customHeight="1">
      <c r="A45" s="96" t="s">
        <v>1561</v>
      </c>
      <c r="B45" s="769"/>
      <c r="C45" s="608">
        <v>5</v>
      </c>
      <c r="D45" s="86" t="s">
        <v>1538</v>
      </c>
      <c r="E45" s="92" t="s">
        <v>1538</v>
      </c>
      <c r="F45" s="300" t="s">
        <v>1538</v>
      </c>
      <c r="G45" s="300" t="s">
        <v>1538</v>
      </c>
      <c r="H45" s="745" t="s">
        <v>1538</v>
      </c>
      <c r="I45" s="746"/>
      <c r="J45" s="93" t="s">
        <v>1538</v>
      </c>
      <c r="K45" s="91" t="s">
        <v>1538</v>
      </c>
      <c r="L45" s="449"/>
      <c r="M45" s="450" t="s">
        <v>1538</v>
      </c>
      <c r="N45" s="365"/>
      <c r="O45" s="763"/>
      <c r="P45" s="467" t="s">
        <v>92</v>
      </c>
      <c r="Q45" s="467" t="s">
        <v>294</v>
      </c>
      <c r="R45" s="724" t="s">
        <v>307</v>
      </c>
      <c r="S45" s="724"/>
      <c r="T45" s="228"/>
      <c r="U45" s="228"/>
      <c r="V45" s="239"/>
    </row>
    <row r="46" spans="1:22" s="23" customFormat="1" ht="16.5" customHeight="1" thickBot="1">
      <c r="A46" s="96" t="s">
        <v>1562</v>
      </c>
      <c r="B46" s="769"/>
      <c r="C46" s="609">
        <v>6</v>
      </c>
      <c r="D46" s="94" t="s">
        <v>1538</v>
      </c>
      <c r="E46" s="95" t="s">
        <v>1538</v>
      </c>
      <c r="F46" s="300" t="s">
        <v>1538</v>
      </c>
      <c r="G46" s="300" t="s">
        <v>1538</v>
      </c>
      <c r="H46" s="745" t="s">
        <v>1538</v>
      </c>
      <c r="I46" s="746"/>
      <c r="J46" s="93" t="s">
        <v>1538</v>
      </c>
      <c r="K46" s="91" t="s">
        <v>1538</v>
      </c>
      <c r="L46" s="449"/>
      <c r="M46" s="450" t="s">
        <v>1538</v>
      </c>
      <c r="N46" s="447"/>
      <c r="O46" s="313" t="s">
        <v>31</v>
      </c>
      <c r="P46" s="241">
        <v>1</v>
      </c>
      <c r="Q46" s="242">
        <v>538.46153849999996</v>
      </c>
      <c r="R46" s="776">
        <v>0</v>
      </c>
      <c r="S46" s="776"/>
      <c r="T46" s="228"/>
      <c r="U46" s="228"/>
      <c r="V46" s="239"/>
    </row>
    <row r="47" spans="1:22" s="23" customFormat="1" ht="16.5" customHeight="1" thickBot="1">
      <c r="A47" s="96" t="s">
        <v>1563</v>
      </c>
      <c r="B47" s="770"/>
      <c r="C47" s="777" t="s">
        <v>88</v>
      </c>
      <c r="D47" s="778"/>
      <c r="E47" s="778"/>
      <c r="F47" s="497"/>
      <c r="G47" s="498"/>
      <c r="H47" s="779" t="s">
        <v>1538</v>
      </c>
      <c r="I47" s="780"/>
      <c r="J47" s="412" t="s">
        <v>1538</v>
      </c>
      <c r="K47" s="243" t="s">
        <v>31</v>
      </c>
      <c r="L47" s="490"/>
      <c r="M47" s="491"/>
      <c r="N47" s="492"/>
      <c r="O47" s="781" t="s">
        <v>1564</v>
      </c>
      <c r="P47" s="781"/>
      <c r="Q47" s="781"/>
      <c r="R47" s="781"/>
      <c r="S47" s="781"/>
      <c r="T47" s="487"/>
      <c r="U47" s="488"/>
      <c r="V47" s="489"/>
    </row>
    <row r="48" spans="1:22" s="342" customFormat="1" ht="24.95" customHeight="1">
      <c r="A48" s="341">
        <v>1</v>
      </c>
      <c r="B48" s="341">
        <v>2</v>
      </c>
      <c r="C48" s="610">
        <v>3</v>
      </c>
      <c r="D48" s="341">
        <v>4</v>
      </c>
      <c r="E48" s="341">
        <v>5</v>
      </c>
      <c r="F48" s="341">
        <v>6</v>
      </c>
      <c r="G48" s="341">
        <v>7</v>
      </c>
      <c r="H48" s="341">
        <v>8</v>
      </c>
      <c r="I48" s="341">
        <v>9</v>
      </c>
      <c r="J48" s="341">
        <v>9</v>
      </c>
      <c r="K48" s="341">
        <v>10</v>
      </c>
      <c r="L48" s="341">
        <v>11</v>
      </c>
      <c r="M48" s="341">
        <v>12</v>
      </c>
      <c r="N48" s="341">
        <v>13</v>
      </c>
      <c r="O48" s="341">
        <v>14</v>
      </c>
      <c r="P48" s="341">
        <v>15</v>
      </c>
      <c r="Q48" s="341">
        <v>16</v>
      </c>
      <c r="R48" s="341">
        <v>17</v>
      </c>
      <c r="S48" s="341">
        <v>18</v>
      </c>
      <c r="T48" s="341">
        <v>19</v>
      </c>
      <c r="U48" s="341">
        <v>20</v>
      </c>
      <c r="V48" s="341">
        <v>21</v>
      </c>
    </row>
    <row r="49" spans="1:22" ht="24.95" customHeight="1">
      <c r="B49" s="240"/>
      <c r="C49" s="611"/>
      <c r="D49" s="240"/>
      <c r="E49" s="240"/>
      <c r="F49" s="240"/>
      <c r="G49" s="240"/>
      <c r="H49" s="240"/>
      <c r="I49" s="240"/>
      <c r="J49" s="240"/>
      <c r="K49" s="240"/>
      <c r="L49" s="240"/>
      <c r="M49" s="240"/>
      <c r="N49" s="240"/>
      <c r="O49" s="240"/>
      <c r="P49" s="240"/>
      <c r="Q49" s="240"/>
      <c r="R49" s="240"/>
      <c r="S49" s="240"/>
      <c r="T49" s="240"/>
      <c r="U49" s="240"/>
      <c r="V49" s="240"/>
    </row>
    <row r="50" spans="1:22" s="33" customFormat="1" ht="24" thickBot="1">
      <c r="A50" s="26">
        <v>2</v>
      </c>
      <c r="B50" s="786" t="s">
        <v>49</v>
      </c>
      <c r="C50" s="786"/>
      <c r="D50" s="786"/>
      <c r="E50" s="27">
        <v>2</v>
      </c>
      <c r="F50" s="28" t="s">
        <v>388</v>
      </c>
      <c r="G50" s="29"/>
      <c r="H50" s="29"/>
      <c r="I50" s="28"/>
      <c r="J50" s="28"/>
      <c r="K50" s="28"/>
      <c r="L50" s="28"/>
      <c r="M50" s="30"/>
      <c r="N50" s="30"/>
      <c r="O50" s="29"/>
      <c r="P50" s="29"/>
      <c r="Q50" s="31"/>
      <c r="R50" s="31"/>
      <c r="S50" s="31"/>
      <c r="T50" s="31"/>
      <c r="U50" s="32"/>
    </row>
    <row r="51" spans="1:22" s="20" customFormat="1" ht="24.75" customHeight="1">
      <c r="A51" s="18"/>
      <c r="B51" s="787" t="s">
        <v>54</v>
      </c>
      <c r="C51" s="464" t="s">
        <v>55</v>
      </c>
      <c r="D51" s="465" t="s">
        <v>16</v>
      </c>
      <c r="E51" s="465"/>
      <c r="F51" s="465" t="s">
        <v>56</v>
      </c>
      <c r="G51" s="466"/>
      <c r="H51" s="723" t="s">
        <v>57</v>
      </c>
      <c r="I51" s="789" t="s">
        <v>340</v>
      </c>
      <c r="J51" s="723" t="s">
        <v>17</v>
      </c>
      <c r="K51" s="723" t="s">
        <v>293</v>
      </c>
      <c r="L51" s="723" t="s">
        <v>58</v>
      </c>
      <c r="M51" s="723" t="s">
        <v>193</v>
      </c>
      <c r="N51" s="782" t="s">
        <v>308</v>
      </c>
      <c r="O51" s="783"/>
      <c r="P51" s="784" t="s">
        <v>21</v>
      </c>
      <c r="Q51" s="785"/>
      <c r="R51" s="735" t="s">
        <v>205</v>
      </c>
      <c r="S51" s="736"/>
      <c r="T51" s="714" t="s">
        <v>180</v>
      </c>
      <c r="U51" s="715"/>
      <c r="V51" s="716"/>
    </row>
    <row r="52" spans="1:22" s="20" customFormat="1" ht="73.5" customHeight="1">
      <c r="A52" s="18"/>
      <c r="B52" s="788"/>
      <c r="C52" s="467" t="s">
        <v>59</v>
      </c>
      <c r="D52" s="468" t="s">
        <v>3</v>
      </c>
      <c r="E52" s="468" t="s">
        <v>18</v>
      </c>
      <c r="F52" s="468" t="s">
        <v>60</v>
      </c>
      <c r="G52" s="469" t="s">
        <v>61</v>
      </c>
      <c r="H52" s="724"/>
      <c r="I52" s="790"/>
      <c r="J52" s="724"/>
      <c r="K52" s="724"/>
      <c r="L52" s="724"/>
      <c r="M52" s="724"/>
      <c r="N52" s="467" t="s">
        <v>191</v>
      </c>
      <c r="O52" s="468" t="s">
        <v>73</v>
      </c>
      <c r="P52" s="717"/>
      <c r="Q52" s="718"/>
      <c r="R52" s="737"/>
      <c r="S52" s="738"/>
      <c r="T52" s="470" t="s">
        <v>181</v>
      </c>
      <c r="U52" s="471" t="s">
        <v>190</v>
      </c>
      <c r="V52" s="472" t="s">
        <v>225</v>
      </c>
    </row>
    <row r="53" spans="1:22" s="20" customFormat="1" ht="26.25" customHeight="1">
      <c r="A53" s="18"/>
      <c r="B53" s="396"/>
      <c r="C53" s="603">
        <v>3</v>
      </c>
      <c r="D53" s="397">
        <v>4</v>
      </c>
      <c r="E53" s="397">
        <v>5</v>
      </c>
      <c r="F53" s="397">
        <v>6</v>
      </c>
      <c r="G53" s="397">
        <v>7</v>
      </c>
      <c r="H53" s="397">
        <v>8</v>
      </c>
      <c r="I53" s="397">
        <v>9</v>
      </c>
      <c r="J53" s="397">
        <v>10</v>
      </c>
      <c r="K53" s="397">
        <v>11</v>
      </c>
      <c r="L53" s="397">
        <v>12</v>
      </c>
      <c r="M53" s="397">
        <v>13</v>
      </c>
      <c r="N53" s="397">
        <v>14</v>
      </c>
      <c r="O53" s="397">
        <v>15</v>
      </c>
      <c r="P53" s="398">
        <v>16</v>
      </c>
      <c r="Q53" s="399">
        <v>17</v>
      </c>
      <c r="R53" s="398">
        <v>18</v>
      </c>
      <c r="S53" s="399">
        <v>19</v>
      </c>
      <c r="T53" s="400">
        <v>20</v>
      </c>
      <c r="U53" s="213">
        <v>21</v>
      </c>
      <c r="V53" s="401">
        <v>22</v>
      </c>
    </row>
    <row r="54" spans="1:22" s="35" customFormat="1" ht="50.1" customHeight="1">
      <c r="A54" s="34" t="s">
        <v>1565</v>
      </c>
      <c r="B54" s="402">
        <v>1</v>
      </c>
      <c r="C54" s="604" t="s">
        <v>673</v>
      </c>
      <c r="D54" s="390" t="s">
        <v>674</v>
      </c>
      <c r="E54" s="390" t="s">
        <v>1030</v>
      </c>
      <c r="F54" s="390" t="s">
        <v>671</v>
      </c>
      <c r="G54" s="382">
        <v>0.8</v>
      </c>
      <c r="H54" s="538" t="s">
        <v>24</v>
      </c>
      <c r="I54" s="388" t="s">
        <v>672</v>
      </c>
      <c r="J54" s="389" t="s">
        <v>388</v>
      </c>
      <c r="K54" s="426">
        <v>42226</v>
      </c>
      <c r="L54" s="426">
        <v>43823</v>
      </c>
      <c r="M54" s="383">
        <v>1119.51</v>
      </c>
      <c r="N54" s="424">
        <v>895.60800000000006</v>
      </c>
      <c r="O54" s="215">
        <v>895.60799999999995</v>
      </c>
      <c r="P54" s="719"/>
      <c r="Q54" s="720"/>
      <c r="R54" s="721"/>
      <c r="S54" s="722"/>
      <c r="T54" s="385" t="s">
        <v>24</v>
      </c>
      <c r="U54" s="386">
        <v>34</v>
      </c>
      <c r="V54" s="387" t="s">
        <v>24</v>
      </c>
    </row>
    <row r="55" spans="1:22" s="35" customFormat="1" ht="24.95" customHeight="1">
      <c r="A55" s="34" t="s">
        <v>1566</v>
      </c>
      <c r="B55" s="402">
        <v>2</v>
      </c>
      <c r="C55" s="604"/>
      <c r="D55" s="390"/>
      <c r="E55" s="390"/>
      <c r="F55" s="390"/>
      <c r="G55" s="382"/>
      <c r="H55" s="538"/>
      <c r="I55" s="388"/>
      <c r="J55" s="389" t="s">
        <v>1538</v>
      </c>
      <c r="K55" s="426"/>
      <c r="L55" s="426"/>
      <c r="M55" s="383"/>
      <c r="N55" s="424" t="s">
        <v>1538</v>
      </c>
      <c r="O55" s="215" t="s">
        <v>1538</v>
      </c>
      <c r="P55" s="719"/>
      <c r="Q55" s="720"/>
      <c r="R55" s="721"/>
      <c r="S55" s="722"/>
      <c r="T55" s="385"/>
      <c r="U55" s="386"/>
      <c r="V55" s="387"/>
    </row>
    <row r="56" spans="1:22" s="35" customFormat="1" ht="24.95" customHeight="1">
      <c r="A56" s="34" t="s">
        <v>1567</v>
      </c>
      <c r="B56" s="402">
        <v>3</v>
      </c>
      <c r="C56" s="604"/>
      <c r="D56" s="390"/>
      <c r="E56" s="390"/>
      <c r="F56" s="390"/>
      <c r="G56" s="382"/>
      <c r="H56" s="538"/>
      <c r="I56" s="388"/>
      <c r="J56" s="389" t="s">
        <v>1538</v>
      </c>
      <c r="K56" s="426"/>
      <c r="L56" s="426"/>
      <c r="M56" s="383"/>
      <c r="N56" s="424" t="s">
        <v>1538</v>
      </c>
      <c r="O56" s="215" t="s">
        <v>1538</v>
      </c>
      <c r="P56" s="719"/>
      <c r="Q56" s="720"/>
      <c r="R56" s="721"/>
      <c r="S56" s="722"/>
      <c r="T56" s="385"/>
      <c r="U56" s="386"/>
      <c r="V56" s="387"/>
    </row>
    <row r="57" spans="1:22" s="35" customFormat="1" ht="24.95" customHeight="1">
      <c r="A57" s="34" t="s">
        <v>1568</v>
      </c>
      <c r="B57" s="402">
        <v>4</v>
      </c>
      <c r="C57" s="604"/>
      <c r="D57" s="390"/>
      <c r="E57" s="390"/>
      <c r="F57" s="390"/>
      <c r="G57" s="382"/>
      <c r="H57" s="538"/>
      <c r="I57" s="388"/>
      <c r="J57" s="389" t="s">
        <v>1538</v>
      </c>
      <c r="K57" s="426"/>
      <c r="L57" s="426"/>
      <c r="M57" s="383"/>
      <c r="N57" s="424" t="s">
        <v>1538</v>
      </c>
      <c r="O57" s="215" t="s">
        <v>1538</v>
      </c>
      <c r="P57" s="719"/>
      <c r="Q57" s="720"/>
      <c r="R57" s="721"/>
      <c r="S57" s="722"/>
      <c r="T57" s="385"/>
      <c r="U57" s="386"/>
      <c r="V57" s="387"/>
    </row>
    <row r="58" spans="1:22" s="35" customFormat="1" ht="24.95" customHeight="1">
      <c r="A58" s="34" t="s">
        <v>1569</v>
      </c>
      <c r="B58" s="402">
        <v>5</v>
      </c>
      <c r="C58" s="604"/>
      <c r="D58" s="390"/>
      <c r="E58" s="390"/>
      <c r="F58" s="390"/>
      <c r="G58" s="382"/>
      <c r="H58" s="538"/>
      <c r="I58" s="388"/>
      <c r="J58" s="389" t="s">
        <v>1538</v>
      </c>
      <c r="K58" s="426"/>
      <c r="L58" s="426"/>
      <c r="M58" s="383"/>
      <c r="N58" s="424" t="s">
        <v>1538</v>
      </c>
      <c r="O58" s="215" t="s">
        <v>1538</v>
      </c>
      <c r="P58" s="719"/>
      <c r="Q58" s="720"/>
      <c r="R58" s="721"/>
      <c r="S58" s="722"/>
      <c r="T58" s="385"/>
      <c r="U58" s="386"/>
      <c r="V58" s="387"/>
    </row>
    <row r="59" spans="1:22" s="35" customFormat="1" ht="24.95" customHeight="1">
      <c r="A59" s="34" t="s">
        <v>1570</v>
      </c>
      <c r="B59" s="402">
        <v>6</v>
      </c>
      <c r="C59" s="604"/>
      <c r="D59" s="390"/>
      <c r="E59" s="390"/>
      <c r="F59" s="390"/>
      <c r="G59" s="382"/>
      <c r="H59" s="538"/>
      <c r="I59" s="388"/>
      <c r="J59" s="389" t="s">
        <v>1538</v>
      </c>
      <c r="K59" s="426"/>
      <c r="L59" s="426"/>
      <c r="M59" s="383"/>
      <c r="N59" s="424" t="s">
        <v>1538</v>
      </c>
      <c r="O59" s="215" t="s">
        <v>1538</v>
      </c>
      <c r="P59" s="719"/>
      <c r="Q59" s="720"/>
      <c r="R59" s="721"/>
      <c r="S59" s="722"/>
      <c r="T59" s="385"/>
      <c r="U59" s="386"/>
      <c r="V59" s="387"/>
    </row>
    <row r="60" spans="1:22" s="35" customFormat="1" ht="24.95" customHeight="1">
      <c r="A60" s="34" t="s">
        <v>1571</v>
      </c>
      <c r="B60" s="402">
        <v>7</v>
      </c>
      <c r="C60" s="604"/>
      <c r="D60" s="390"/>
      <c r="E60" s="390"/>
      <c r="F60" s="390"/>
      <c r="G60" s="382"/>
      <c r="H60" s="538"/>
      <c r="I60" s="388"/>
      <c r="J60" s="389" t="s">
        <v>1538</v>
      </c>
      <c r="K60" s="426"/>
      <c r="L60" s="426"/>
      <c r="M60" s="383"/>
      <c r="N60" s="424" t="s">
        <v>1538</v>
      </c>
      <c r="O60" s="215" t="s">
        <v>1538</v>
      </c>
      <c r="P60" s="719"/>
      <c r="Q60" s="720"/>
      <c r="R60" s="721"/>
      <c r="S60" s="722"/>
      <c r="T60" s="385"/>
      <c r="U60" s="386"/>
      <c r="V60" s="387"/>
    </row>
    <row r="61" spans="1:22" s="35" customFormat="1" ht="24.95" customHeight="1">
      <c r="A61" s="34" t="s">
        <v>1572</v>
      </c>
      <c r="B61" s="402">
        <v>8</v>
      </c>
      <c r="C61" s="604"/>
      <c r="D61" s="390"/>
      <c r="E61" s="390"/>
      <c r="F61" s="390"/>
      <c r="G61" s="382"/>
      <c r="H61" s="538"/>
      <c r="I61" s="388"/>
      <c r="J61" s="389" t="s">
        <v>1538</v>
      </c>
      <c r="K61" s="426"/>
      <c r="L61" s="426"/>
      <c r="M61" s="384"/>
      <c r="N61" s="424" t="s">
        <v>1538</v>
      </c>
      <c r="O61" s="215" t="s">
        <v>1538</v>
      </c>
      <c r="P61" s="719"/>
      <c r="Q61" s="720"/>
      <c r="R61" s="721"/>
      <c r="S61" s="722"/>
      <c r="T61" s="385"/>
      <c r="U61" s="386"/>
      <c r="V61" s="387"/>
    </row>
    <row r="62" spans="1:22" s="35" customFormat="1" ht="24.95" customHeight="1">
      <c r="A62" s="34" t="s">
        <v>1573</v>
      </c>
      <c r="B62" s="402">
        <v>9</v>
      </c>
      <c r="C62" s="604"/>
      <c r="D62" s="390"/>
      <c r="E62" s="390"/>
      <c r="F62" s="390"/>
      <c r="G62" s="382"/>
      <c r="H62" s="538"/>
      <c r="I62" s="388"/>
      <c r="J62" s="389" t="s">
        <v>1538</v>
      </c>
      <c r="K62" s="426"/>
      <c r="L62" s="426"/>
      <c r="M62" s="384"/>
      <c r="N62" s="424" t="s">
        <v>1538</v>
      </c>
      <c r="O62" s="215" t="s">
        <v>1538</v>
      </c>
      <c r="P62" s="719"/>
      <c r="Q62" s="720"/>
      <c r="R62" s="721"/>
      <c r="S62" s="722"/>
      <c r="T62" s="385"/>
      <c r="U62" s="386"/>
      <c r="V62" s="387"/>
    </row>
    <row r="63" spans="1:22" s="35" customFormat="1" ht="24.95" customHeight="1" thickBot="1">
      <c r="A63" s="34" t="s">
        <v>1574</v>
      </c>
      <c r="B63" s="406">
        <v>10</v>
      </c>
      <c r="C63" s="605"/>
      <c r="D63" s="391"/>
      <c r="E63" s="391"/>
      <c r="F63" s="391"/>
      <c r="G63" s="392"/>
      <c r="H63" s="539"/>
      <c r="I63" s="393"/>
      <c r="J63" s="394" t="s">
        <v>1538</v>
      </c>
      <c r="K63" s="427"/>
      <c r="L63" s="427"/>
      <c r="M63" s="395"/>
      <c r="N63" s="424" t="s">
        <v>1538</v>
      </c>
      <c r="O63" s="215" t="s">
        <v>1538</v>
      </c>
      <c r="P63" s="719"/>
      <c r="Q63" s="720"/>
      <c r="R63" s="721"/>
      <c r="S63" s="722"/>
      <c r="T63" s="385"/>
      <c r="U63" s="386"/>
      <c r="V63" s="387"/>
    </row>
    <row r="64" spans="1:22" s="20" customFormat="1" ht="12" customHeight="1">
      <c r="A64" s="34"/>
      <c r="B64" s="36"/>
      <c r="C64" s="606"/>
      <c r="D64" s="37"/>
      <c r="E64" s="37"/>
      <c r="F64" s="37"/>
      <c r="G64" s="37"/>
      <c r="H64" s="403"/>
      <c r="I64" s="37"/>
      <c r="J64" s="37"/>
      <c r="K64" s="37"/>
      <c r="L64" s="37"/>
      <c r="M64" s="37"/>
      <c r="N64" s="37"/>
      <c r="O64" s="214"/>
      <c r="P64" s="37"/>
      <c r="Q64" s="37"/>
      <c r="R64" s="214"/>
      <c r="S64" s="37"/>
      <c r="T64" s="37"/>
      <c r="U64" s="38"/>
      <c r="V64" s="39"/>
    </row>
    <row r="65" spans="1:22" s="20" customFormat="1" ht="17.25" customHeight="1" thickBot="1">
      <c r="A65" s="34" t="s">
        <v>1575</v>
      </c>
      <c r="B65" s="473"/>
      <c r="C65" s="474"/>
      <c r="D65" s="474"/>
      <c r="E65" s="474"/>
      <c r="F65" s="474"/>
      <c r="G65" s="474"/>
      <c r="H65" s="474"/>
      <c r="I65" s="474"/>
      <c r="J65" s="474"/>
      <c r="K65" s="474"/>
      <c r="L65" s="474"/>
      <c r="M65" s="474"/>
      <c r="N65" s="410" t="s">
        <v>317</v>
      </c>
      <c r="O65" s="411">
        <v>895.60799999999995</v>
      </c>
      <c r="P65" s="419"/>
      <c r="Q65" s="419"/>
      <c r="R65" s="420"/>
      <c r="S65" s="420"/>
      <c r="T65" s="421"/>
      <c r="U65" s="422"/>
      <c r="V65" s="423"/>
    </row>
    <row r="66" spans="1:22" ht="17.25" customHeight="1">
      <c r="B66" s="41"/>
      <c r="C66" s="607"/>
      <c r="D66" s="41"/>
      <c r="E66" s="41"/>
      <c r="F66" s="41"/>
      <c r="G66" s="42"/>
      <c r="H66" s="42"/>
      <c r="I66" s="42"/>
      <c r="J66" s="42"/>
      <c r="K66" s="42"/>
      <c r="L66" s="42"/>
      <c r="M66" s="42"/>
      <c r="N66" s="42"/>
      <c r="O66" s="42"/>
      <c r="P66" s="42"/>
      <c r="Q66" s="42"/>
      <c r="R66" s="42"/>
      <c r="S66" s="42"/>
      <c r="T66" s="42"/>
      <c r="U66" s="42"/>
      <c r="V66" s="42"/>
    </row>
    <row r="67" spans="1:22" s="20" customFormat="1" ht="16.5" customHeight="1" thickBot="1">
      <c r="A67" s="18"/>
      <c r="B67" s="739" t="s">
        <v>65</v>
      </c>
      <c r="C67" s="739"/>
      <c r="D67" s="739"/>
      <c r="E67" s="739"/>
      <c r="F67" s="739"/>
      <c r="G67" s="739"/>
      <c r="H67" s="739"/>
      <c r="I67" s="739"/>
      <c r="J67" s="739"/>
      <c r="K67" s="739"/>
      <c r="L67" s="739"/>
      <c r="M67" s="739"/>
      <c r="N67" s="739"/>
      <c r="O67" s="739"/>
      <c r="P67" s="739"/>
      <c r="Q67" s="739"/>
      <c r="R67" s="739"/>
      <c r="S67" s="739"/>
      <c r="T67" s="739"/>
      <c r="U67" s="739"/>
      <c r="V67" s="739"/>
    </row>
    <row r="68" spans="1:22" s="23" customFormat="1" ht="22.5" customHeight="1">
      <c r="A68" s="96" t="s">
        <v>1576</v>
      </c>
      <c r="B68" s="768" t="s">
        <v>62</v>
      </c>
      <c r="C68" s="764" t="s">
        <v>83</v>
      </c>
      <c r="D68" s="760"/>
      <c r="E68" s="760"/>
      <c r="F68" s="760"/>
      <c r="G68" s="760"/>
      <c r="H68" s="760"/>
      <c r="I68" s="760"/>
      <c r="J68" s="760"/>
      <c r="K68" s="760"/>
      <c r="L68" s="760"/>
      <c r="M68" s="736"/>
      <c r="N68" s="475"/>
      <c r="O68" s="476"/>
      <c r="P68" s="764" t="s">
        <v>90</v>
      </c>
      <c r="Q68" s="760"/>
      <c r="R68" s="760"/>
      <c r="S68" s="736"/>
      <c r="T68" s="735" t="s">
        <v>358</v>
      </c>
      <c r="U68" s="736"/>
      <c r="V68" s="742" t="s">
        <v>6</v>
      </c>
    </row>
    <row r="69" spans="1:22" s="23" customFormat="1" ht="22.5" customHeight="1">
      <c r="A69" s="96" t="s">
        <v>1577</v>
      </c>
      <c r="B69" s="769"/>
      <c r="C69" s="771" t="s">
        <v>84</v>
      </c>
      <c r="D69" s="772"/>
      <c r="E69" s="773"/>
      <c r="F69" s="479">
        <v>1</v>
      </c>
      <c r="G69" s="774" t="s">
        <v>287</v>
      </c>
      <c r="H69" s="724" t="s">
        <v>286</v>
      </c>
      <c r="I69" s="724"/>
      <c r="J69" s="771" t="s">
        <v>285</v>
      </c>
      <c r="K69" s="775"/>
      <c r="L69" s="480"/>
      <c r="M69" s="480"/>
      <c r="N69" s="481"/>
      <c r="O69" s="482"/>
      <c r="P69" s="765"/>
      <c r="Q69" s="766"/>
      <c r="R69" s="766"/>
      <c r="S69" s="767"/>
      <c r="T69" s="737"/>
      <c r="U69" s="738"/>
      <c r="V69" s="743"/>
    </row>
    <row r="70" spans="1:22" s="23" customFormat="1" ht="51.75" customHeight="1" thickBot="1">
      <c r="A70" s="96" t="s">
        <v>1578</v>
      </c>
      <c r="B70" s="769"/>
      <c r="C70" s="772" t="s">
        <v>82</v>
      </c>
      <c r="D70" s="773"/>
      <c r="E70" s="483" t="s">
        <v>86</v>
      </c>
      <c r="F70" s="477" t="s">
        <v>306</v>
      </c>
      <c r="G70" s="774"/>
      <c r="H70" s="724"/>
      <c r="I70" s="724"/>
      <c r="J70" s="467" t="s">
        <v>284</v>
      </c>
      <c r="K70" s="478" t="s">
        <v>292</v>
      </c>
      <c r="L70" s="484" t="s">
        <v>369</v>
      </c>
      <c r="M70" s="484"/>
      <c r="N70" s="485" t="s">
        <v>334</v>
      </c>
      <c r="O70" s="486"/>
      <c r="P70" s="417" t="s">
        <v>1579</v>
      </c>
      <c r="Q70" s="306" t="s">
        <v>91</v>
      </c>
      <c r="R70" s="307"/>
      <c r="S70" s="97">
        <v>1</v>
      </c>
      <c r="T70" s="740"/>
      <c r="U70" s="741"/>
      <c r="V70" s="744"/>
    </row>
    <row r="71" spans="1:22" s="23" customFormat="1" ht="15.75" customHeight="1">
      <c r="A71" s="96" t="s">
        <v>1580</v>
      </c>
      <c r="B71" s="769"/>
      <c r="C71" s="608">
        <v>1</v>
      </c>
      <c r="D71" s="86" t="s">
        <v>1538</v>
      </c>
      <c r="E71" s="92" t="s">
        <v>1538</v>
      </c>
      <c r="F71" s="300" t="s">
        <v>1538</v>
      </c>
      <c r="G71" s="300" t="s">
        <v>1538</v>
      </c>
      <c r="H71" s="745" t="s">
        <v>1538</v>
      </c>
      <c r="I71" s="746"/>
      <c r="J71" s="93" t="s">
        <v>1538</v>
      </c>
      <c r="K71" s="91" t="s">
        <v>1538</v>
      </c>
      <c r="L71" s="449" t="s">
        <v>1114</v>
      </c>
      <c r="M71" s="450" t="s">
        <v>1557</v>
      </c>
      <c r="N71" s="365" t="s">
        <v>24</v>
      </c>
      <c r="O71" s="747" t="s">
        <v>15</v>
      </c>
      <c r="P71" s="748"/>
      <c r="Q71" s="751">
        <v>2</v>
      </c>
      <c r="R71" s="754" t="s">
        <v>1114</v>
      </c>
      <c r="S71" s="755"/>
      <c r="T71" s="735" t="s">
        <v>68</v>
      </c>
      <c r="U71" s="760"/>
      <c r="V71" s="736"/>
    </row>
    <row r="72" spans="1:22" s="23" customFormat="1" ht="15.75" customHeight="1" thickBot="1">
      <c r="A72" s="96" t="s">
        <v>1581</v>
      </c>
      <c r="B72" s="769"/>
      <c r="C72" s="608">
        <v>2</v>
      </c>
      <c r="D72" s="86" t="s">
        <v>1538</v>
      </c>
      <c r="E72" s="92" t="s">
        <v>1538</v>
      </c>
      <c r="F72" s="300" t="s">
        <v>1538</v>
      </c>
      <c r="G72" s="300" t="s">
        <v>1538</v>
      </c>
      <c r="H72" s="745" t="s">
        <v>1538</v>
      </c>
      <c r="I72" s="746"/>
      <c r="J72" s="93" t="s">
        <v>1538</v>
      </c>
      <c r="K72" s="91" t="s">
        <v>1538</v>
      </c>
      <c r="L72" s="449"/>
      <c r="M72" s="450" t="s">
        <v>1538</v>
      </c>
      <c r="N72" s="365" t="s">
        <v>24</v>
      </c>
      <c r="O72" s="747"/>
      <c r="P72" s="748"/>
      <c r="Q72" s="752"/>
      <c r="R72" s="756"/>
      <c r="S72" s="757"/>
      <c r="T72" s="740"/>
      <c r="U72" s="761"/>
      <c r="V72" s="741"/>
    </row>
    <row r="73" spans="1:22" s="23" customFormat="1" ht="15.75" customHeight="1">
      <c r="A73" s="96" t="s">
        <v>1582</v>
      </c>
      <c r="B73" s="769"/>
      <c r="C73" s="608">
        <v>3</v>
      </c>
      <c r="D73" s="86" t="s">
        <v>1538</v>
      </c>
      <c r="E73" s="92" t="s">
        <v>1538</v>
      </c>
      <c r="F73" s="300" t="s">
        <v>1538</v>
      </c>
      <c r="G73" s="300" t="s">
        <v>1538</v>
      </c>
      <c r="H73" s="745" t="s">
        <v>1538</v>
      </c>
      <c r="I73" s="746"/>
      <c r="J73" s="93" t="s">
        <v>1538</v>
      </c>
      <c r="K73" s="91" t="s">
        <v>1538</v>
      </c>
      <c r="L73" s="449"/>
      <c r="M73" s="450" t="s">
        <v>1538</v>
      </c>
      <c r="N73" s="365"/>
      <c r="O73" s="749"/>
      <c r="P73" s="750"/>
      <c r="Q73" s="753"/>
      <c r="R73" s="758"/>
      <c r="S73" s="759"/>
      <c r="T73" s="237"/>
      <c r="U73" s="237"/>
      <c r="V73" s="238"/>
    </row>
    <row r="74" spans="1:22" s="23" customFormat="1" ht="15.75" customHeight="1">
      <c r="A74" s="96" t="s">
        <v>1583</v>
      </c>
      <c r="B74" s="769"/>
      <c r="C74" s="608">
        <v>4</v>
      </c>
      <c r="D74" s="86" t="s">
        <v>1538</v>
      </c>
      <c r="E74" s="92" t="s">
        <v>1538</v>
      </c>
      <c r="F74" s="300" t="s">
        <v>1538</v>
      </c>
      <c r="G74" s="300" t="s">
        <v>1538</v>
      </c>
      <c r="H74" s="745" t="s">
        <v>1538</v>
      </c>
      <c r="I74" s="746"/>
      <c r="J74" s="93" t="s">
        <v>1538</v>
      </c>
      <c r="K74" s="91" t="s">
        <v>1538</v>
      </c>
      <c r="L74" s="449"/>
      <c r="M74" s="450" t="s">
        <v>1538</v>
      </c>
      <c r="N74" s="365"/>
      <c r="O74" s="762" t="s">
        <v>310</v>
      </c>
      <c r="P74" s="771" t="s">
        <v>309</v>
      </c>
      <c r="Q74" s="772"/>
      <c r="R74" s="772"/>
      <c r="S74" s="773"/>
      <c r="T74" s="228"/>
      <c r="U74" s="228"/>
      <c r="V74" s="239"/>
    </row>
    <row r="75" spans="1:22" s="23" customFormat="1" ht="17.25" customHeight="1">
      <c r="A75" s="96" t="s">
        <v>1584</v>
      </c>
      <c r="B75" s="769"/>
      <c r="C75" s="608">
        <v>5</v>
      </c>
      <c r="D75" s="86" t="s">
        <v>1538</v>
      </c>
      <c r="E75" s="92" t="s">
        <v>1538</v>
      </c>
      <c r="F75" s="300" t="s">
        <v>1538</v>
      </c>
      <c r="G75" s="300" t="s">
        <v>1538</v>
      </c>
      <c r="H75" s="745" t="s">
        <v>1538</v>
      </c>
      <c r="I75" s="746"/>
      <c r="J75" s="93" t="s">
        <v>1538</v>
      </c>
      <c r="K75" s="91" t="s">
        <v>1538</v>
      </c>
      <c r="L75" s="449"/>
      <c r="M75" s="450" t="s">
        <v>1538</v>
      </c>
      <c r="N75" s="365"/>
      <c r="O75" s="763"/>
      <c r="P75" s="467" t="s">
        <v>92</v>
      </c>
      <c r="Q75" s="467" t="s">
        <v>294</v>
      </c>
      <c r="R75" s="724" t="s">
        <v>307</v>
      </c>
      <c r="S75" s="724"/>
      <c r="T75" s="228"/>
      <c r="U75" s="228"/>
      <c r="V75" s="239"/>
    </row>
    <row r="76" spans="1:22" s="23" customFormat="1" ht="16.5" customHeight="1" thickBot="1">
      <c r="A76" s="96" t="s">
        <v>1585</v>
      </c>
      <c r="B76" s="769"/>
      <c r="C76" s="609">
        <v>6</v>
      </c>
      <c r="D76" s="94" t="s">
        <v>1538</v>
      </c>
      <c r="E76" s="95" t="s">
        <v>1538</v>
      </c>
      <c r="F76" s="300" t="s">
        <v>1538</v>
      </c>
      <c r="G76" s="300" t="s">
        <v>1538</v>
      </c>
      <c r="H76" s="745" t="s">
        <v>1538</v>
      </c>
      <c r="I76" s="746"/>
      <c r="J76" s="93" t="s">
        <v>1538</v>
      </c>
      <c r="K76" s="91" t="s">
        <v>1538</v>
      </c>
      <c r="L76" s="449"/>
      <c r="M76" s="450" t="s">
        <v>1538</v>
      </c>
      <c r="N76" s="447"/>
      <c r="O76" s="313" t="s">
        <v>6</v>
      </c>
      <c r="P76" s="241">
        <v>1</v>
      </c>
      <c r="Q76" s="242">
        <v>538.46153849999996</v>
      </c>
      <c r="R76" s="776">
        <v>895.60800000000006</v>
      </c>
      <c r="S76" s="776"/>
      <c r="T76" s="228"/>
      <c r="U76" s="228"/>
      <c r="V76" s="239"/>
    </row>
    <row r="77" spans="1:22" s="23" customFormat="1" ht="16.5" customHeight="1" thickBot="1">
      <c r="A77" s="96" t="s">
        <v>1586</v>
      </c>
      <c r="B77" s="770"/>
      <c r="C77" s="777" t="s">
        <v>88</v>
      </c>
      <c r="D77" s="778"/>
      <c r="E77" s="778"/>
      <c r="F77" s="497"/>
      <c r="G77" s="498"/>
      <c r="H77" s="779" t="s">
        <v>1538</v>
      </c>
      <c r="I77" s="780"/>
      <c r="J77" s="412" t="s">
        <v>1538</v>
      </c>
      <c r="K77" s="243" t="s">
        <v>6</v>
      </c>
      <c r="L77" s="490"/>
      <c r="M77" s="491"/>
      <c r="N77" s="492"/>
      <c r="O77" s="781" t="s">
        <v>1538</v>
      </c>
      <c r="P77" s="781"/>
      <c r="Q77" s="781"/>
      <c r="R77" s="781"/>
      <c r="S77" s="781"/>
      <c r="T77" s="487"/>
      <c r="U77" s="488"/>
      <c r="V77" s="489"/>
    </row>
    <row r="78" spans="1:22" ht="24.95" customHeight="1"/>
    <row r="79" spans="1:22" ht="24.95" customHeight="1"/>
    <row r="80" spans="1:22" s="33" customFormat="1" ht="24" thickBot="1">
      <c r="A80" s="26">
        <v>3</v>
      </c>
      <c r="B80" s="786" t="s">
        <v>49</v>
      </c>
      <c r="C80" s="786"/>
      <c r="D80" s="786"/>
      <c r="E80" s="27">
        <v>3</v>
      </c>
      <c r="F80" s="28" t="s">
        <v>389</v>
      </c>
      <c r="G80" s="29"/>
      <c r="H80" s="29"/>
      <c r="I80" s="28"/>
      <c r="J80" s="28"/>
      <c r="K80" s="28"/>
      <c r="L80" s="28"/>
      <c r="M80" s="30"/>
      <c r="N80" s="30"/>
      <c r="O80" s="29"/>
      <c r="P80" s="29"/>
      <c r="Q80" s="31"/>
      <c r="R80" s="31"/>
      <c r="S80" s="31"/>
      <c r="T80" s="31"/>
      <c r="U80" s="32"/>
    </row>
    <row r="81" spans="1:22" s="20" customFormat="1" ht="24.75" customHeight="1">
      <c r="A81" s="18"/>
      <c r="B81" s="787" t="s">
        <v>54</v>
      </c>
      <c r="C81" s="464" t="s">
        <v>55</v>
      </c>
      <c r="D81" s="465" t="s">
        <v>16</v>
      </c>
      <c r="E81" s="465"/>
      <c r="F81" s="465" t="s">
        <v>56</v>
      </c>
      <c r="G81" s="466"/>
      <c r="H81" s="723" t="s">
        <v>57</v>
      </c>
      <c r="I81" s="789" t="s">
        <v>340</v>
      </c>
      <c r="J81" s="723" t="s">
        <v>17</v>
      </c>
      <c r="K81" s="723" t="s">
        <v>293</v>
      </c>
      <c r="L81" s="723" t="s">
        <v>58</v>
      </c>
      <c r="M81" s="723" t="s">
        <v>193</v>
      </c>
      <c r="N81" s="782" t="s">
        <v>308</v>
      </c>
      <c r="O81" s="783"/>
      <c r="P81" s="784" t="s">
        <v>21</v>
      </c>
      <c r="Q81" s="785"/>
      <c r="R81" s="735" t="s">
        <v>205</v>
      </c>
      <c r="S81" s="736"/>
      <c r="T81" s="714" t="s">
        <v>180</v>
      </c>
      <c r="U81" s="715"/>
      <c r="V81" s="716"/>
    </row>
    <row r="82" spans="1:22" s="20" customFormat="1" ht="73.5" customHeight="1">
      <c r="A82" s="18"/>
      <c r="B82" s="788"/>
      <c r="C82" s="467" t="s">
        <v>59</v>
      </c>
      <c r="D82" s="468" t="s">
        <v>3</v>
      </c>
      <c r="E82" s="468" t="s">
        <v>18</v>
      </c>
      <c r="F82" s="468" t="s">
        <v>60</v>
      </c>
      <c r="G82" s="469" t="s">
        <v>61</v>
      </c>
      <c r="H82" s="724"/>
      <c r="I82" s="790"/>
      <c r="J82" s="724"/>
      <c r="K82" s="724"/>
      <c r="L82" s="724"/>
      <c r="M82" s="724"/>
      <c r="N82" s="467" t="s">
        <v>191</v>
      </c>
      <c r="O82" s="468" t="s">
        <v>73</v>
      </c>
      <c r="P82" s="717"/>
      <c r="Q82" s="718"/>
      <c r="R82" s="737"/>
      <c r="S82" s="738"/>
      <c r="T82" s="470" t="s">
        <v>181</v>
      </c>
      <c r="U82" s="471" t="s">
        <v>190</v>
      </c>
      <c r="V82" s="472" t="s">
        <v>225</v>
      </c>
    </row>
    <row r="83" spans="1:22" s="20" customFormat="1" ht="26.25" customHeight="1">
      <c r="A83" s="18"/>
      <c r="B83" s="396"/>
      <c r="C83" s="603">
        <v>3</v>
      </c>
      <c r="D83" s="397">
        <v>4</v>
      </c>
      <c r="E83" s="397">
        <v>5</v>
      </c>
      <c r="F83" s="397">
        <v>6</v>
      </c>
      <c r="G83" s="397">
        <v>7</v>
      </c>
      <c r="H83" s="397">
        <v>8</v>
      </c>
      <c r="I83" s="397">
        <v>9</v>
      </c>
      <c r="J83" s="397">
        <v>10</v>
      </c>
      <c r="K83" s="397">
        <v>11</v>
      </c>
      <c r="L83" s="397">
        <v>12</v>
      </c>
      <c r="M83" s="397">
        <v>13</v>
      </c>
      <c r="N83" s="397">
        <v>14</v>
      </c>
      <c r="O83" s="397">
        <v>15</v>
      </c>
      <c r="P83" s="398">
        <v>16</v>
      </c>
      <c r="Q83" s="399">
        <v>17</v>
      </c>
      <c r="R83" s="398">
        <v>18</v>
      </c>
      <c r="S83" s="399">
        <v>19</v>
      </c>
      <c r="T83" s="400">
        <v>20</v>
      </c>
      <c r="U83" s="213">
        <v>21</v>
      </c>
      <c r="V83" s="401">
        <v>22</v>
      </c>
    </row>
    <row r="84" spans="1:22" s="35" customFormat="1" ht="50.1" customHeight="1">
      <c r="A84" s="34" t="s">
        <v>1587</v>
      </c>
      <c r="B84" s="402">
        <v>1</v>
      </c>
      <c r="C84" s="604" t="s">
        <v>675</v>
      </c>
      <c r="D84" s="390" t="s">
        <v>678</v>
      </c>
      <c r="E84" s="390" t="s">
        <v>681</v>
      </c>
      <c r="F84" s="390" t="s">
        <v>671</v>
      </c>
      <c r="G84" s="382">
        <v>0.4</v>
      </c>
      <c r="H84" s="538" t="s">
        <v>23</v>
      </c>
      <c r="I84" s="388">
        <v>3</v>
      </c>
      <c r="J84" s="389" t="s">
        <v>504</v>
      </c>
      <c r="K84" s="426">
        <v>43385</v>
      </c>
      <c r="L84" s="426">
        <v>44195</v>
      </c>
      <c r="M84" s="383">
        <v>4832.7299999999996</v>
      </c>
      <c r="N84" s="424" t="s">
        <v>1538</v>
      </c>
      <c r="O84" s="215" t="s">
        <v>1538</v>
      </c>
      <c r="P84" s="719"/>
      <c r="Q84" s="720"/>
      <c r="R84" s="721"/>
      <c r="S84" s="722"/>
      <c r="T84" s="385" t="s">
        <v>24</v>
      </c>
      <c r="U84" s="386">
        <v>37</v>
      </c>
      <c r="V84" s="387" t="s">
        <v>24</v>
      </c>
    </row>
    <row r="85" spans="1:22" s="35" customFormat="1" ht="50.1" customHeight="1">
      <c r="A85" s="34" t="s">
        <v>1588</v>
      </c>
      <c r="B85" s="402">
        <v>2</v>
      </c>
      <c r="C85" s="604" t="s">
        <v>676</v>
      </c>
      <c r="D85" s="390" t="s">
        <v>679</v>
      </c>
      <c r="E85" s="390" t="s">
        <v>1031</v>
      </c>
      <c r="F85" s="390" t="s">
        <v>671</v>
      </c>
      <c r="G85" s="382">
        <v>0.6</v>
      </c>
      <c r="H85" s="538" t="s">
        <v>24</v>
      </c>
      <c r="I85" s="388">
        <v>1</v>
      </c>
      <c r="J85" s="389" t="s">
        <v>502</v>
      </c>
      <c r="K85" s="426">
        <v>42829</v>
      </c>
      <c r="L85" s="426">
        <v>43118</v>
      </c>
      <c r="M85" s="383">
        <v>379.01</v>
      </c>
      <c r="N85" s="424">
        <v>227.40599999999998</v>
      </c>
      <c r="O85" s="215">
        <v>227.40600000000001</v>
      </c>
      <c r="P85" s="719"/>
      <c r="Q85" s="720"/>
      <c r="R85" s="721"/>
      <c r="S85" s="722"/>
      <c r="T85" s="385" t="s">
        <v>24</v>
      </c>
      <c r="U85" s="386">
        <v>3</v>
      </c>
      <c r="V85" s="387" t="s">
        <v>24</v>
      </c>
    </row>
    <row r="86" spans="1:22" s="35" customFormat="1" ht="50.1" customHeight="1">
      <c r="A86" s="34" t="s">
        <v>1589</v>
      </c>
      <c r="B86" s="402">
        <v>3</v>
      </c>
      <c r="C86" s="604" t="s">
        <v>677</v>
      </c>
      <c r="D86" s="390" t="s">
        <v>680</v>
      </c>
      <c r="E86" s="390" t="s">
        <v>1032</v>
      </c>
      <c r="F86" s="390" t="s">
        <v>671</v>
      </c>
      <c r="G86" s="382">
        <v>0.7</v>
      </c>
      <c r="H86" s="538" t="s">
        <v>23</v>
      </c>
      <c r="I86" s="388">
        <v>2</v>
      </c>
      <c r="J86" s="389" t="s">
        <v>503</v>
      </c>
      <c r="K86" s="426">
        <v>42186</v>
      </c>
      <c r="L86" s="426">
        <v>42653</v>
      </c>
      <c r="M86" s="383">
        <v>1025.1400000000001</v>
      </c>
      <c r="N86" s="424" t="s">
        <v>1538</v>
      </c>
      <c r="O86" s="215" t="s">
        <v>1538</v>
      </c>
      <c r="P86" s="719"/>
      <c r="Q86" s="720"/>
      <c r="R86" s="721"/>
      <c r="S86" s="722"/>
      <c r="T86" s="385" t="s">
        <v>24</v>
      </c>
      <c r="U86" s="386">
        <v>54</v>
      </c>
      <c r="V86" s="387" t="s">
        <v>24</v>
      </c>
    </row>
    <row r="87" spans="1:22" s="35" customFormat="1" ht="24.95" customHeight="1">
      <c r="A87" s="34" t="s">
        <v>1590</v>
      </c>
      <c r="B87" s="402">
        <v>4</v>
      </c>
      <c r="C87" s="604"/>
      <c r="D87" s="390"/>
      <c r="E87" s="390"/>
      <c r="F87" s="390"/>
      <c r="G87" s="382"/>
      <c r="H87" s="538"/>
      <c r="I87" s="388"/>
      <c r="J87" s="389" t="s">
        <v>1538</v>
      </c>
      <c r="K87" s="426"/>
      <c r="L87" s="426"/>
      <c r="M87" s="383"/>
      <c r="N87" s="424" t="s">
        <v>1538</v>
      </c>
      <c r="O87" s="215" t="s">
        <v>1538</v>
      </c>
      <c r="P87" s="719"/>
      <c r="Q87" s="720"/>
      <c r="R87" s="721"/>
      <c r="S87" s="722"/>
      <c r="T87" s="385"/>
      <c r="U87" s="386"/>
      <c r="V87" s="387"/>
    </row>
    <row r="88" spans="1:22" s="35" customFormat="1" ht="24.95" customHeight="1">
      <c r="A88" s="34" t="s">
        <v>1591</v>
      </c>
      <c r="B88" s="402">
        <v>5</v>
      </c>
      <c r="C88" s="604"/>
      <c r="D88" s="390"/>
      <c r="E88" s="390"/>
      <c r="F88" s="390"/>
      <c r="G88" s="382"/>
      <c r="H88" s="538"/>
      <c r="I88" s="388"/>
      <c r="J88" s="389" t="s">
        <v>1538</v>
      </c>
      <c r="K88" s="426"/>
      <c r="L88" s="426"/>
      <c r="M88" s="383"/>
      <c r="N88" s="424" t="s">
        <v>1538</v>
      </c>
      <c r="O88" s="215" t="s">
        <v>1538</v>
      </c>
      <c r="P88" s="719"/>
      <c r="Q88" s="720"/>
      <c r="R88" s="721"/>
      <c r="S88" s="722"/>
      <c r="T88" s="385"/>
      <c r="U88" s="386"/>
      <c r="V88" s="387"/>
    </row>
    <row r="89" spans="1:22" s="35" customFormat="1" ht="24.95" customHeight="1">
      <c r="A89" s="34" t="s">
        <v>1592</v>
      </c>
      <c r="B89" s="402">
        <v>6</v>
      </c>
      <c r="C89" s="604"/>
      <c r="D89" s="390"/>
      <c r="E89" s="390"/>
      <c r="F89" s="390"/>
      <c r="G89" s="382"/>
      <c r="H89" s="538"/>
      <c r="I89" s="388"/>
      <c r="J89" s="389" t="s">
        <v>1538</v>
      </c>
      <c r="K89" s="426"/>
      <c r="L89" s="426"/>
      <c r="M89" s="383"/>
      <c r="N89" s="424" t="s">
        <v>1538</v>
      </c>
      <c r="O89" s="215" t="s">
        <v>1538</v>
      </c>
      <c r="P89" s="719"/>
      <c r="Q89" s="720"/>
      <c r="R89" s="721"/>
      <c r="S89" s="722"/>
      <c r="T89" s="385"/>
      <c r="U89" s="386"/>
      <c r="V89" s="387"/>
    </row>
    <row r="90" spans="1:22" s="35" customFormat="1" ht="24.95" customHeight="1">
      <c r="A90" s="34" t="s">
        <v>1593</v>
      </c>
      <c r="B90" s="402">
        <v>7</v>
      </c>
      <c r="C90" s="604"/>
      <c r="D90" s="390"/>
      <c r="E90" s="390"/>
      <c r="F90" s="390"/>
      <c r="G90" s="382"/>
      <c r="H90" s="538"/>
      <c r="I90" s="388"/>
      <c r="J90" s="389" t="s">
        <v>1538</v>
      </c>
      <c r="K90" s="426"/>
      <c r="L90" s="426"/>
      <c r="M90" s="383"/>
      <c r="N90" s="424" t="s">
        <v>1538</v>
      </c>
      <c r="O90" s="215" t="s">
        <v>1538</v>
      </c>
      <c r="P90" s="719"/>
      <c r="Q90" s="720"/>
      <c r="R90" s="721"/>
      <c r="S90" s="722"/>
      <c r="T90" s="385"/>
      <c r="U90" s="386"/>
      <c r="V90" s="387"/>
    </row>
    <row r="91" spans="1:22" s="35" customFormat="1" ht="24.95" customHeight="1">
      <c r="A91" s="34" t="s">
        <v>1594</v>
      </c>
      <c r="B91" s="402">
        <v>8</v>
      </c>
      <c r="C91" s="604"/>
      <c r="D91" s="390"/>
      <c r="E91" s="390"/>
      <c r="F91" s="390"/>
      <c r="G91" s="382"/>
      <c r="H91" s="538"/>
      <c r="I91" s="388"/>
      <c r="J91" s="389" t="s">
        <v>1538</v>
      </c>
      <c r="K91" s="426"/>
      <c r="L91" s="426"/>
      <c r="M91" s="384"/>
      <c r="N91" s="424" t="s">
        <v>1538</v>
      </c>
      <c r="O91" s="215" t="s">
        <v>1538</v>
      </c>
      <c r="P91" s="719"/>
      <c r="Q91" s="720"/>
      <c r="R91" s="721"/>
      <c r="S91" s="722"/>
      <c r="T91" s="385"/>
      <c r="U91" s="386"/>
      <c r="V91" s="387"/>
    </row>
    <row r="92" spans="1:22" s="35" customFormat="1" ht="24.95" customHeight="1">
      <c r="A92" s="34" t="s">
        <v>1595</v>
      </c>
      <c r="B92" s="402">
        <v>9</v>
      </c>
      <c r="C92" s="604"/>
      <c r="D92" s="390"/>
      <c r="E92" s="390"/>
      <c r="F92" s="390"/>
      <c r="G92" s="382"/>
      <c r="H92" s="538"/>
      <c r="I92" s="388"/>
      <c r="J92" s="389" t="s">
        <v>1538</v>
      </c>
      <c r="K92" s="426"/>
      <c r="L92" s="426"/>
      <c r="M92" s="384"/>
      <c r="N92" s="424" t="s">
        <v>1538</v>
      </c>
      <c r="O92" s="215" t="s">
        <v>1538</v>
      </c>
      <c r="P92" s="719"/>
      <c r="Q92" s="720"/>
      <c r="R92" s="721"/>
      <c r="S92" s="722"/>
      <c r="T92" s="385"/>
      <c r="U92" s="386"/>
      <c r="V92" s="387"/>
    </row>
    <row r="93" spans="1:22" s="35" customFormat="1" ht="24.95" customHeight="1" thickBot="1">
      <c r="A93" s="34" t="s">
        <v>1596</v>
      </c>
      <c r="B93" s="406">
        <v>10</v>
      </c>
      <c r="C93" s="605"/>
      <c r="D93" s="391"/>
      <c r="E93" s="391"/>
      <c r="F93" s="391"/>
      <c r="G93" s="392"/>
      <c r="H93" s="539"/>
      <c r="I93" s="393"/>
      <c r="J93" s="394" t="s">
        <v>1538</v>
      </c>
      <c r="K93" s="427"/>
      <c r="L93" s="427"/>
      <c r="M93" s="395"/>
      <c r="N93" s="424" t="s">
        <v>1538</v>
      </c>
      <c r="O93" s="215" t="s">
        <v>1538</v>
      </c>
      <c r="P93" s="719"/>
      <c r="Q93" s="720"/>
      <c r="R93" s="721"/>
      <c r="S93" s="722"/>
      <c r="T93" s="385"/>
      <c r="U93" s="386"/>
      <c r="V93" s="387"/>
    </row>
    <row r="94" spans="1:22" s="20" customFormat="1" ht="12" customHeight="1">
      <c r="A94" s="34"/>
      <c r="B94" s="36"/>
      <c r="C94" s="606"/>
      <c r="D94" s="37"/>
      <c r="E94" s="37"/>
      <c r="F94" s="37"/>
      <c r="G94" s="37"/>
      <c r="H94" s="403"/>
      <c r="I94" s="37"/>
      <c r="J94" s="37"/>
      <c r="K94" s="37"/>
      <c r="L94" s="37"/>
      <c r="M94" s="37"/>
      <c r="N94" s="37"/>
      <c r="O94" s="214"/>
      <c r="P94" s="37"/>
      <c r="Q94" s="37"/>
      <c r="R94" s="214"/>
      <c r="S94" s="37"/>
      <c r="T94" s="37"/>
      <c r="U94" s="38"/>
      <c r="V94" s="39"/>
    </row>
    <row r="95" spans="1:22" s="20" customFormat="1" ht="17.25" customHeight="1" thickBot="1">
      <c r="A95" s="34" t="s">
        <v>1597</v>
      </c>
      <c r="B95" s="473"/>
      <c r="C95" s="474"/>
      <c r="D95" s="474"/>
      <c r="E95" s="474"/>
      <c r="F95" s="474"/>
      <c r="G95" s="474"/>
      <c r="H95" s="474"/>
      <c r="I95" s="474"/>
      <c r="J95" s="474"/>
      <c r="K95" s="474"/>
      <c r="L95" s="474"/>
      <c r="M95" s="474"/>
      <c r="N95" s="410" t="s">
        <v>317</v>
      </c>
      <c r="O95" s="411">
        <v>227.40600000000001</v>
      </c>
      <c r="P95" s="419"/>
      <c r="Q95" s="419"/>
      <c r="R95" s="420"/>
      <c r="S95" s="420"/>
      <c r="T95" s="421"/>
      <c r="U95" s="422"/>
      <c r="V95" s="423"/>
    </row>
    <row r="96" spans="1:22" ht="17.25" customHeight="1">
      <c r="B96" s="41"/>
      <c r="C96" s="607"/>
      <c r="D96" s="41"/>
      <c r="E96" s="41"/>
      <c r="F96" s="41"/>
      <c r="G96" s="42"/>
      <c r="H96" s="42"/>
      <c r="I96" s="42"/>
      <c r="J96" s="42"/>
      <c r="K96" s="42"/>
      <c r="L96" s="42"/>
      <c r="M96" s="42"/>
      <c r="N96" s="42"/>
      <c r="O96" s="42"/>
      <c r="P96" s="42"/>
      <c r="Q96" s="42"/>
      <c r="R96" s="42"/>
      <c r="S96" s="42"/>
      <c r="T96" s="42"/>
      <c r="U96" s="42"/>
      <c r="V96" s="42"/>
    </row>
    <row r="97" spans="1:22" s="20" customFormat="1" ht="16.5" customHeight="1" thickBot="1">
      <c r="A97" s="18"/>
      <c r="B97" s="739" t="s">
        <v>65</v>
      </c>
      <c r="C97" s="739"/>
      <c r="D97" s="739"/>
      <c r="E97" s="739"/>
      <c r="F97" s="739"/>
      <c r="G97" s="739"/>
      <c r="H97" s="739"/>
      <c r="I97" s="739"/>
      <c r="J97" s="739"/>
      <c r="K97" s="739"/>
      <c r="L97" s="739"/>
      <c r="M97" s="739"/>
      <c r="N97" s="739"/>
      <c r="O97" s="739"/>
      <c r="P97" s="739"/>
      <c r="Q97" s="739"/>
      <c r="R97" s="739"/>
      <c r="S97" s="739"/>
      <c r="T97" s="739"/>
      <c r="U97" s="739"/>
      <c r="V97" s="739"/>
    </row>
    <row r="98" spans="1:22" s="23" customFormat="1" ht="22.5" customHeight="1">
      <c r="A98" s="96" t="s">
        <v>1598</v>
      </c>
      <c r="B98" s="768" t="s">
        <v>62</v>
      </c>
      <c r="C98" s="764" t="s">
        <v>83</v>
      </c>
      <c r="D98" s="760"/>
      <c r="E98" s="760"/>
      <c r="F98" s="760"/>
      <c r="G98" s="760"/>
      <c r="H98" s="760"/>
      <c r="I98" s="760"/>
      <c r="J98" s="760"/>
      <c r="K98" s="760"/>
      <c r="L98" s="760"/>
      <c r="M98" s="736"/>
      <c r="N98" s="475"/>
      <c r="O98" s="476"/>
      <c r="P98" s="764" t="s">
        <v>90</v>
      </c>
      <c r="Q98" s="760"/>
      <c r="R98" s="760"/>
      <c r="S98" s="736"/>
      <c r="T98" s="735" t="s">
        <v>358</v>
      </c>
      <c r="U98" s="736"/>
      <c r="V98" s="742" t="s">
        <v>31</v>
      </c>
    </row>
    <row r="99" spans="1:22" s="23" customFormat="1" ht="22.5" customHeight="1">
      <c r="A99" s="96" t="s">
        <v>1599</v>
      </c>
      <c r="B99" s="769"/>
      <c r="C99" s="771" t="s">
        <v>84</v>
      </c>
      <c r="D99" s="772"/>
      <c r="E99" s="773"/>
      <c r="F99" s="479">
        <v>3</v>
      </c>
      <c r="G99" s="774" t="s">
        <v>287</v>
      </c>
      <c r="H99" s="724" t="s">
        <v>286</v>
      </c>
      <c r="I99" s="724"/>
      <c r="J99" s="771" t="s">
        <v>285</v>
      </c>
      <c r="K99" s="775"/>
      <c r="L99" s="480"/>
      <c r="M99" s="480"/>
      <c r="N99" s="481"/>
      <c r="O99" s="482"/>
      <c r="P99" s="765"/>
      <c r="Q99" s="766"/>
      <c r="R99" s="766"/>
      <c r="S99" s="767"/>
      <c r="T99" s="737"/>
      <c r="U99" s="738"/>
      <c r="V99" s="743"/>
    </row>
    <row r="100" spans="1:22" s="23" customFormat="1" ht="51.75" customHeight="1" thickBot="1">
      <c r="A100" s="96" t="s">
        <v>1600</v>
      </c>
      <c r="B100" s="769"/>
      <c r="C100" s="772" t="s">
        <v>82</v>
      </c>
      <c r="D100" s="773"/>
      <c r="E100" s="483" t="s">
        <v>86</v>
      </c>
      <c r="F100" s="477" t="s">
        <v>306</v>
      </c>
      <c r="G100" s="774"/>
      <c r="H100" s="724"/>
      <c r="I100" s="724"/>
      <c r="J100" s="467" t="s">
        <v>284</v>
      </c>
      <c r="K100" s="478" t="s">
        <v>292</v>
      </c>
      <c r="L100" s="484" t="s">
        <v>369</v>
      </c>
      <c r="M100" s="484"/>
      <c r="N100" s="485" t="s">
        <v>334</v>
      </c>
      <c r="O100" s="486"/>
      <c r="P100" s="417" t="s">
        <v>1579</v>
      </c>
      <c r="Q100" s="306" t="s">
        <v>91</v>
      </c>
      <c r="R100" s="307"/>
      <c r="S100" s="97">
        <v>1</v>
      </c>
      <c r="T100" s="740"/>
      <c r="U100" s="741"/>
      <c r="V100" s="744"/>
    </row>
    <row r="101" spans="1:22" s="23" customFormat="1" ht="15.75" customHeight="1">
      <c r="A101" s="96" t="s">
        <v>1601</v>
      </c>
      <c r="B101" s="769"/>
      <c r="C101" s="608">
        <v>1</v>
      </c>
      <c r="D101" s="86" t="s">
        <v>502</v>
      </c>
      <c r="E101" s="92">
        <v>0.8</v>
      </c>
      <c r="F101" s="300">
        <v>227.40600000000001</v>
      </c>
      <c r="G101" s="300">
        <v>269.23</v>
      </c>
      <c r="H101" s="745" t="s">
        <v>31</v>
      </c>
      <c r="I101" s="746"/>
      <c r="J101" s="93" t="s">
        <v>6</v>
      </c>
      <c r="K101" s="91" t="s">
        <v>1538</v>
      </c>
      <c r="L101" s="449" t="s">
        <v>361</v>
      </c>
      <c r="M101" s="450" t="s">
        <v>1602</v>
      </c>
      <c r="N101" s="365" t="s">
        <v>24</v>
      </c>
      <c r="O101" s="747" t="s">
        <v>15</v>
      </c>
      <c r="P101" s="748"/>
      <c r="Q101" s="751">
        <v>3</v>
      </c>
      <c r="R101" s="754" t="s">
        <v>361</v>
      </c>
      <c r="S101" s="755"/>
      <c r="T101" s="735" t="s">
        <v>68</v>
      </c>
      <c r="U101" s="760"/>
      <c r="V101" s="736"/>
    </row>
    <row r="102" spans="1:22" s="23" customFormat="1" ht="15.75" customHeight="1" thickBot="1">
      <c r="A102" s="96" t="s">
        <v>1603</v>
      </c>
      <c r="B102" s="769"/>
      <c r="C102" s="608">
        <v>2</v>
      </c>
      <c r="D102" s="86" t="s">
        <v>503</v>
      </c>
      <c r="E102" s="92">
        <v>0.1</v>
      </c>
      <c r="F102" s="300" t="s">
        <v>1604</v>
      </c>
      <c r="G102" s="300">
        <v>269.23</v>
      </c>
      <c r="H102" s="745" t="s">
        <v>31</v>
      </c>
      <c r="I102" s="746"/>
      <c r="J102" s="93" t="s">
        <v>6</v>
      </c>
      <c r="K102" s="91" t="s">
        <v>1538</v>
      </c>
      <c r="L102" s="449" t="s">
        <v>361</v>
      </c>
      <c r="M102" s="450" t="s">
        <v>1602</v>
      </c>
      <c r="N102" s="365" t="s">
        <v>24</v>
      </c>
      <c r="O102" s="747"/>
      <c r="P102" s="748"/>
      <c r="Q102" s="752"/>
      <c r="R102" s="756"/>
      <c r="S102" s="757"/>
      <c r="T102" s="740"/>
      <c r="U102" s="761"/>
      <c r="V102" s="741"/>
    </row>
    <row r="103" spans="1:22" s="23" customFormat="1" ht="15.75" customHeight="1">
      <c r="A103" s="96" t="s">
        <v>1605</v>
      </c>
      <c r="B103" s="769"/>
      <c r="C103" s="608">
        <v>3</v>
      </c>
      <c r="D103" s="86" t="s">
        <v>504</v>
      </c>
      <c r="E103" s="92">
        <v>0.1</v>
      </c>
      <c r="F103" s="300" t="s">
        <v>1604</v>
      </c>
      <c r="G103" s="300">
        <v>269.23</v>
      </c>
      <c r="H103" s="745" t="s">
        <v>31</v>
      </c>
      <c r="I103" s="746"/>
      <c r="J103" s="93" t="s">
        <v>6</v>
      </c>
      <c r="K103" s="91" t="s">
        <v>1538</v>
      </c>
      <c r="L103" s="449" t="s">
        <v>361</v>
      </c>
      <c r="M103" s="450" t="s">
        <v>1602</v>
      </c>
      <c r="N103" s="365" t="s">
        <v>24</v>
      </c>
      <c r="O103" s="749"/>
      <c r="P103" s="750"/>
      <c r="Q103" s="753"/>
      <c r="R103" s="758"/>
      <c r="S103" s="759"/>
      <c r="T103" s="237"/>
      <c r="U103" s="237"/>
      <c r="V103" s="238"/>
    </row>
    <row r="104" spans="1:22" s="23" customFormat="1" ht="15.75" customHeight="1">
      <c r="A104" s="96" t="s">
        <v>1606</v>
      </c>
      <c r="B104" s="769"/>
      <c r="C104" s="608">
        <v>4</v>
      </c>
      <c r="D104" s="86" t="s">
        <v>1538</v>
      </c>
      <c r="E104" s="92" t="s">
        <v>1538</v>
      </c>
      <c r="F104" s="300" t="s">
        <v>1538</v>
      </c>
      <c r="G104" s="300" t="s">
        <v>1538</v>
      </c>
      <c r="H104" s="745" t="s">
        <v>1538</v>
      </c>
      <c r="I104" s="746"/>
      <c r="J104" s="93" t="s">
        <v>1538</v>
      </c>
      <c r="K104" s="91" t="s">
        <v>1538</v>
      </c>
      <c r="L104" s="449"/>
      <c r="M104" s="450" t="s">
        <v>1538</v>
      </c>
      <c r="N104" s="365"/>
      <c r="O104" s="762" t="s">
        <v>310</v>
      </c>
      <c r="P104" s="771" t="s">
        <v>309</v>
      </c>
      <c r="Q104" s="772"/>
      <c r="R104" s="772"/>
      <c r="S104" s="773"/>
      <c r="T104" s="228"/>
      <c r="U104" s="228"/>
      <c r="V104" s="239"/>
    </row>
    <row r="105" spans="1:22" s="23" customFormat="1" ht="17.25" customHeight="1">
      <c r="A105" s="96" t="s">
        <v>1607</v>
      </c>
      <c r="B105" s="769"/>
      <c r="C105" s="608">
        <v>5</v>
      </c>
      <c r="D105" s="86" t="s">
        <v>1538</v>
      </c>
      <c r="E105" s="92" t="s">
        <v>1538</v>
      </c>
      <c r="F105" s="300" t="s">
        <v>1538</v>
      </c>
      <c r="G105" s="300" t="s">
        <v>1538</v>
      </c>
      <c r="H105" s="745" t="s">
        <v>1538</v>
      </c>
      <c r="I105" s="746"/>
      <c r="J105" s="93" t="s">
        <v>1538</v>
      </c>
      <c r="K105" s="91" t="s">
        <v>1538</v>
      </c>
      <c r="L105" s="449"/>
      <c r="M105" s="450" t="s">
        <v>1538</v>
      </c>
      <c r="N105" s="365"/>
      <c r="O105" s="763"/>
      <c r="P105" s="467" t="s">
        <v>92</v>
      </c>
      <c r="Q105" s="467" t="s">
        <v>294</v>
      </c>
      <c r="R105" s="724" t="s">
        <v>307</v>
      </c>
      <c r="S105" s="724"/>
      <c r="T105" s="228"/>
      <c r="U105" s="228"/>
      <c r="V105" s="239"/>
    </row>
    <row r="106" spans="1:22" s="23" customFormat="1" ht="16.5" customHeight="1" thickBot="1">
      <c r="A106" s="96" t="s">
        <v>1608</v>
      </c>
      <c r="B106" s="769"/>
      <c r="C106" s="609">
        <v>6</v>
      </c>
      <c r="D106" s="94" t="s">
        <v>1538</v>
      </c>
      <c r="E106" s="95" t="s">
        <v>1538</v>
      </c>
      <c r="F106" s="300" t="s">
        <v>1538</v>
      </c>
      <c r="G106" s="300" t="s">
        <v>1538</v>
      </c>
      <c r="H106" s="745" t="s">
        <v>1538</v>
      </c>
      <c r="I106" s="746"/>
      <c r="J106" s="93" t="s">
        <v>1538</v>
      </c>
      <c r="K106" s="91" t="s">
        <v>1538</v>
      </c>
      <c r="L106" s="449"/>
      <c r="M106" s="450" t="s">
        <v>1538</v>
      </c>
      <c r="N106" s="447"/>
      <c r="O106" s="313" t="s">
        <v>31</v>
      </c>
      <c r="P106" s="241">
        <v>1</v>
      </c>
      <c r="Q106" s="242">
        <v>538.46153849999996</v>
      </c>
      <c r="R106" s="776">
        <v>227.40599999999998</v>
      </c>
      <c r="S106" s="776"/>
      <c r="T106" s="228"/>
      <c r="U106" s="228"/>
      <c r="V106" s="239"/>
    </row>
    <row r="107" spans="1:22" s="23" customFormat="1" ht="16.5" customHeight="1" thickBot="1">
      <c r="A107" s="96" t="s">
        <v>1609</v>
      </c>
      <c r="B107" s="770"/>
      <c r="C107" s="777" t="s">
        <v>88</v>
      </c>
      <c r="D107" s="778"/>
      <c r="E107" s="778"/>
      <c r="F107" s="497"/>
      <c r="G107" s="498"/>
      <c r="H107" s="779" t="s">
        <v>31</v>
      </c>
      <c r="I107" s="780"/>
      <c r="J107" s="412" t="s">
        <v>6</v>
      </c>
      <c r="K107" s="243" t="s">
        <v>31</v>
      </c>
      <c r="L107" s="490"/>
      <c r="M107" s="491"/>
      <c r="N107" s="492"/>
      <c r="O107" s="781" t="s">
        <v>1564</v>
      </c>
      <c r="P107" s="781"/>
      <c r="Q107" s="781"/>
      <c r="R107" s="781"/>
      <c r="S107" s="781"/>
      <c r="T107" s="487"/>
      <c r="U107" s="488"/>
      <c r="V107" s="489"/>
    </row>
    <row r="108" spans="1:22" ht="24.95" customHeight="1"/>
    <row r="109" spans="1:22" ht="24.95" customHeight="1"/>
    <row r="110" spans="1:22" s="33" customFormat="1" ht="24" thickBot="1">
      <c r="A110" s="26">
        <v>4</v>
      </c>
      <c r="B110" s="786" t="s">
        <v>49</v>
      </c>
      <c r="C110" s="786"/>
      <c r="D110" s="786"/>
      <c r="E110" s="27">
        <v>4</v>
      </c>
      <c r="F110" s="28" t="s">
        <v>390</v>
      </c>
      <c r="G110" s="29"/>
      <c r="H110" s="29"/>
      <c r="I110" s="28"/>
      <c r="J110" s="28"/>
      <c r="K110" s="28"/>
      <c r="L110" s="28"/>
      <c r="M110" s="30"/>
      <c r="N110" s="30"/>
      <c r="O110" s="29"/>
      <c r="P110" s="29"/>
      <c r="Q110" s="31"/>
      <c r="R110" s="31"/>
      <c r="S110" s="31"/>
      <c r="T110" s="31"/>
      <c r="U110" s="32"/>
    </row>
    <row r="111" spans="1:22" s="20" customFormat="1" ht="24.75" customHeight="1">
      <c r="A111" s="18"/>
      <c r="B111" s="787" t="s">
        <v>54</v>
      </c>
      <c r="C111" s="464" t="s">
        <v>55</v>
      </c>
      <c r="D111" s="465" t="s">
        <v>16</v>
      </c>
      <c r="E111" s="465"/>
      <c r="F111" s="465" t="s">
        <v>56</v>
      </c>
      <c r="G111" s="466"/>
      <c r="H111" s="723" t="s">
        <v>57</v>
      </c>
      <c r="I111" s="789" t="s">
        <v>340</v>
      </c>
      <c r="J111" s="723" t="s">
        <v>17</v>
      </c>
      <c r="K111" s="723" t="s">
        <v>293</v>
      </c>
      <c r="L111" s="723" t="s">
        <v>58</v>
      </c>
      <c r="M111" s="723" t="s">
        <v>193</v>
      </c>
      <c r="N111" s="782" t="s">
        <v>308</v>
      </c>
      <c r="O111" s="783"/>
      <c r="P111" s="784" t="s">
        <v>21</v>
      </c>
      <c r="Q111" s="785"/>
      <c r="R111" s="735" t="s">
        <v>205</v>
      </c>
      <c r="S111" s="736"/>
      <c r="T111" s="714" t="s">
        <v>180</v>
      </c>
      <c r="U111" s="715"/>
      <c r="V111" s="716"/>
    </row>
    <row r="112" spans="1:22" s="20" customFormat="1" ht="73.5" customHeight="1">
      <c r="A112" s="18"/>
      <c r="B112" s="788"/>
      <c r="C112" s="467" t="s">
        <v>59</v>
      </c>
      <c r="D112" s="468" t="s">
        <v>3</v>
      </c>
      <c r="E112" s="468" t="s">
        <v>18</v>
      </c>
      <c r="F112" s="468" t="s">
        <v>60</v>
      </c>
      <c r="G112" s="469" t="s">
        <v>61</v>
      </c>
      <c r="H112" s="724"/>
      <c r="I112" s="790"/>
      <c r="J112" s="724"/>
      <c r="K112" s="724"/>
      <c r="L112" s="724"/>
      <c r="M112" s="724"/>
      <c r="N112" s="467" t="s">
        <v>191</v>
      </c>
      <c r="O112" s="468" t="s">
        <v>73</v>
      </c>
      <c r="P112" s="717"/>
      <c r="Q112" s="718"/>
      <c r="R112" s="737"/>
      <c r="S112" s="738"/>
      <c r="T112" s="470" t="s">
        <v>181</v>
      </c>
      <c r="U112" s="471" t="s">
        <v>190</v>
      </c>
      <c r="V112" s="472" t="s">
        <v>225</v>
      </c>
    </row>
    <row r="113" spans="1:22" s="20" customFormat="1" ht="26.25" customHeight="1">
      <c r="A113" s="18"/>
      <c r="B113" s="396"/>
      <c r="C113" s="603">
        <v>3</v>
      </c>
      <c r="D113" s="397">
        <v>4</v>
      </c>
      <c r="E113" s="397">
        <v>5</v>
      </c>
      <c r="F113" s="397">
        <v>6</v>
      </c>
      <c r="G113" s="397">
        <v>7</v>
      </c>
      <c r="H113" s="397">
        <v>8</v>
      </c>
      <c r="I113" s="397">
        <v>9</v>
      </c>
      <c r="J113" s="397">
        <v>10</v>
      </c>
      <c r="K113" s="397">
        <v>11</v>
      </c>
      <c r="L113" s="397">
        <v>12</v>
      </c>
      <c r="M113" s="397">
        <v>13</v>
      </c>
      <c r="N113" s="397">
        <v>14</v>
      </c>
      <c r="O113" s="397">
        <v>15</v>
      </c>
      <c r="P113" s="398">
        <v>16</v>
      </c>
      <c r="Q113" s="399">
        <v>17</v>
      </c>
      <c r="R113" s="398">
        <v>18</v>
      </c>
      <c r="S113" s="399">
        <v>19</v>
      </c>
      <c r="T113" s="400">
        <v>20</v>
      </c>
      <c r="U113" s="213">
        <v>21</v>
      </c>
      <c r="V113" s="401">
        <v>22</v>
      </c>
    </row>
    <row r="114" spans="1:22" s="35" customFormat="1" ht="50.1" customHeight="1">
      <c r="A114" s="34" t="s">
        <v>1610</v>
      </c>
      <c r="B114" s="402">
        <v>1</v>
      </c>
      <c r="C114" s="604" t="s">
        <v>682</v>
      </c>
      <c r="D114" s="390" t="s">
        <v>684</v>
      </c>
      <c r="E114" s="390" t="s">
        <v>686</v>
      </c>
      <c r="F114" s="390" t="s">
        <v>671</v>
      </c>
      <c r="G114" s="382">
        <v>0.2</v>
      </c>
      <c r="H114" s="538" t="s">
        <v>24</v>
      </c>
      <c r="I114" s="388" t="s">
        <v>672</v>
      </c>
      <c r="J114" s="389" t="s">
        <v>390</v>
      </c>
      <c r="K114" s="426">
        <v>39114</v>
      </c>
      <c r="L114" s="426">
        <v>40117</v>
      </c>
      <c r="M114" s="383">
        <v>5297.64</v>
      </c>
      <c r="N114" s="424">
        <v>1059.528</v>
      </c>
      <c r="O114" s="215">
        <v>1059.528</v>
      </c>
      <c r="P114" s="719"/>
      <c r="Q114" s="720"/>
      <c r="R114" s="721"/>
      <c r="S114" s="722"/>
      <c r="T114" s="385" t="s">
        <v>24</v>
      </c>
      <c r="U114" s="386">
        <v>72</v>
      </c>
      <c r="V114" s="387" t="s">
        <v>24</v>
      </c>
    </row>
    <row r="115" spans="1:22" s="35" customFormat="1" ht="50.1" customHeight="1">
      <c r="A115" s="34" t="s">
        <v>1611</v>
      </c>
      <c r="B115" s="402">
        <v>2</v>
      </c>
      <c r="C115" s="604" t="s">
        <v>683</v>
      </c>
      <c r="D115" s="390" t="s">
        <v>1033</v>
      </c>
      <c r="E115" s="390" t="s">
        <v>689</v>
      </c>
      <c r="F115" s="390" t="s">
        <v>671</v>
      </c>
      <c r="G115" s="382">
        <v>0.5</v>
      </c>
      <c r="H115" s="538" t="s">
        <v>24</v>
      </c>
      <c r="I115" s="388" t="s">
        <v>672</v>
      </c>
      <c r="J115" s="389" t="s">
        <v>390</v>
      </c>
      <c r="K115" s="426">
        <v>40568</v>
      </c>
      <c r="L115" s="426">
        <v>41801</v>
      </c>
      <c r="M115" s="383">
        <v>3311.39</v>
      </c>
      <c r="N115" s="424">
        <v>1655.6949999999999</v>
      </c>
      <c r="O115" s="215">
        <v>1655.6949999999999</v>
      </c>
      <c r="P115" s="719"/>
      <c r="Q115" s="720"/>
      <c r="R115" s="721"/>
      <c r="S115" s="722"/>
      <c r="T115" s="385" t="s">
        <v>24</v>
      </c>
      <c r="U115" s="386">
        <v>142</v>
      </c>
      <c r="V115" s="387" t="s">
        <v>24</v>
      </c>
    </row>
    <row r="116" spans="1:22" s="35" customFormat="1" ht="50.1" customHeight="1">
      <c r="A116" s="34" t="s">
        <v>1612</v>
      </c>
      <c r="B116" s="402">
        <v>3</v>
      </c>
      <c r="C116" s="604" t="s">
        <v>682</v>
      </c>
      <c r="D116" s="390" t="s">
        <v>685</v>
      </c>
      <c r="E116" s="390" t="s">
        <v>690</v>
      </c>
      <c r="F116" s="390" t="s">
        <v>671</v>
      </c>
      <c r="G116" s="382">
        <v>0.4</v>
      </c>
      <c r="H116" s="538" t="s">
        <v>24</v>
      </c>
      <c r="I116" s="388" t="s">
        <v>672</v>
      </c>
      <c r="J116" s="389" t="s">
        <v>390</v>
      </c>
      <c r="K116" s="426">
        <v>43367</v>
      </c>
      <c r="L116" s="426">
        <v>43819</v>
      </c>
      <c r="M116" s="383">
        <v>1345.86</v>
      </c>
      <c r="N116" s="424">
        <v>538.34399999999994</v>
      </c>
      <c r="O116" s="215">
        <v>538.34400000000005</v>
      </c>
      <c r="P116" s="719"/>
      <c r="Q116" s="720"/>
      <c r="R116" s="721"/>
      <c r="S116" s="722"/>
      <c r="T116" s="385" t="s">
        <v>24</v>
      </c>
      <c r="U116" s="386">
        <v>172</v>
      </c>
      <c r="V116" s="387" t="s">
        <v>24</v>
      </c>
    </row>
    <row r="117" spans="1:22" s="35" customFormat="1" ht="24.95" customHeight="1">
      <c r="A117" s="34" t="s">
        <v>1613</v>
      </c>
      <c r="B117" s="402">
        <v>4</v>
      </c>
      <c r="C117" s="604"/>
      <c r="D117" s="390"/>
      <c r="E117" s="390"/>
      <c r="F117" s="390"/>
      <c r="G117" s="382"/>
      <c r="H117" s="538"/>
      <c r="I117" s="388"/>
      <c r="J117" s="389" t="s">
        <v>1538</v>
      </c>
      <c r="K117" s="426"/>
      <c r="L117" s="426"/>
      <c r="M117" s="383"/>
      <c r="N117" s="424" t="s">
        <v>1538</v>
      </c>
      <c r="O117" s="215" t="s">
        <v>1538</v>
      </c>
      <c r="P117" s="719"/>
      <c r="Q117" s="720"/>
      <c r="R117" s="721"/>
      <c r="S117" s="722"/>
      <c r="T117" s="385"/>
      <c r="U117" s="386"/>
      <c r="V117" s="387"/>
    </row>
    <row r="118" spans="1:22" s="35" customFormat="1" ht="24.95" customHeight="1">
      <c r="A118" s="34" t="s">
        <v>1614</v>
      </c>
      <c r="B118" s="402">
        <v>5</v>
      </c>
      <c r="C118" s="604"/>
      <c r="D118" s="390"/>
      <c r="E118" s="390"/>
      <c r="F118" s="390"/>
      <c r="G118" s="382"/>
      <c r="H118" s="538"/>
      <c r="I118" s="388"/>
      <c r="J118" s="389" t="s">
        <v>1538</v>
      </c>
      <c r="K118" s="426"/>
      <c r="L118" s="426"/>
      <c r="M118" s="383"/>
      <c r="N118" s="424" t="s">
        <v>1538</v>
      </c>
      <c r="O118" s="215" t="s">
        <v>1538</v>
      </c>
      <c r="P118" s="719"/>
      <c r="Q118" s="720"/>
      <c r="R118" s="721"/>
      <c r="S118" s="722"/>
      <c r="T118" s="385"/>
      <c r="U118" s="386"/>
      <c r="V118" s="387"/>
    </row>
    <row r="119" spans="1:22" s="35" customFormat="1" ht="24.95" customHeight="1">
      <c r="A119" s="34" t="s">
        <v>1615</v>
      </c>
      <c r="B119" s="402">
        <v>6</v>
      </c>
      <c r="C119" s="604"/>
      <c r="D119" s="390"/>
      <c r="E119" s="390"/>
      <c r="F119" s="390"/>
      <c r="G119" s="382"/>
      <c r="H119" s="538"/>
      <c r="I119" s="388"/>
      <c r="J119" s="389" t="s">
        <v>1538</v>
      </c>
      <c r="K119" s="426"/>
      <c r="L119" s="426"/>
      <c r="M119" s="383"/>
      <c r="N119" s="424" t="s">
        <v>1538</v>
      </c>
      <c r="O119" s="215" t="s">
        <v>1538</v>
      </c>
      <c r="P119" s="719"/>
      <c r="Q119" s="720"/>
      <c r="R119" s="721"/>
      <c r="S119" s="722"/>
      <c r="T119" s="385"/>
      <c r="U119" s="386"/>
      <c r="V119" s="387"/>
    </row>
    <row r="120" spans="1:22" s="35" customFormat="1" ht="24.95" customHeight="1">
      <c r="A120" s="34" t="s">
        <v>1616</v>
      </c>
      <c r="B120" s="402">
        <v>7</v>
      </c>
      <c r="C120" s="604"/>
      <c r="D120" s="390"/>
      <c r="E120" s="390"/>
      <c r="F120" s="390"/>
      <c r="G120" s="382"/>
      <c r="H120" s="538"/>
      <c r="I120" s="388"/>
      <c r="J120" s="389" t="s">
        <v>1538</v>
      </c>
      <c r="K120" s="426"/>
      <c r="L120" s="426"/>
      <c r="M120" s="383"/>
      <c r="N120" s="424" t="s">
        <v>1538</v>
      </c>
      <c r="O120" s="215" t="s">
        <v>1538</v>
      </c>
      <c r="P120" s="719"/>
      <c r="Q120" s="720"/>
      <c r="R120" s="721"/>
      <c r="S120" s="722"/>
      <c r="T120" s="385"/>
      <c r="U120" s="386"/>
      <c r="V120" s="387"/>
    </row>
    <row r="121" spans="1:22" s="35" customFormat="1" ht="24.95" customHeight="1">
      <c r="A121" s="34" t="s">
        <v>1617</v>
      </c>
      <c r="B121" s="402">
        <v>8</v>
      </c>
      <c r="C121" s="604"/>
      <c r="D121" s="390"/>
      <c r="E121" s="390"/>
      <c r="F121" s="390"/>
      <c r="G121" s="382"/>
      <c r="H121" s="538"/>
      <c r="I121" s="388"/>
      <c r="J121" s="389" t="s">
        <v>1538</v>
      </c>
      <c r="K121" s="426"/>
      <c r="L121" s="426"/>
      <c r="M121" s="384"/>
      <c r="N121" s="424" t="s">
        <v>1538</v>
      </c>
      <c r="O121" s="215" t="s">
        <v>1538</v>
      </c>
      <c r="P121" s="719"/>
      <c r="Q121" s="720"/>
      <c r="R121" s="721"/>
      <c r="S121" s="722"/>
      <c r="T121" s="385"/>
      <c r="U121" s="386"/>
      <c r="V121" s="387"/>
    </row>
    <row r="122" spans="1:22" s="35" customFormat="1" ht="24.95" customHeight="1">
      <c r="A122" s="34" t="s">
        <v>1618</v>
      </c>
      <c r="B122" s="402">
        <v>9</v>
      </c>
      <c r="C122" s="604"/>
      <c r="D122" s="390"/>
      <c r="E122" s="390"/>
      <c r="F122" s="390"/>
      <c r="G122" s="382"/>
      <c r="H122" s="538"/>
      <c r="I122" s="388"/>
      <c r="J122" s="389" t="s">
        <v>1538</v>
      </c>
      <c r="K122" s="426"/>
      <c r="L122" s="426"/>
      <c r="M122" s="384"/>
      <c r="N122" s="424" t="s">
        <v>1538</v>
      </c>
      <c r="O122" s="215" t="s">
        <v>1538</v>
      </c>
      <c r="P122" s="719"/>
      <c r="Q122" s="720"/>
      <c r="R122" s="721"/>
      <c r="S122" s="722"/>
      <c r="T122" s="385"/>
      <c r="U122" s="386"/>
      <c r="V122" s="387"/>
    </row>
    <row r="123" spans="1:22" s="35" customFormat="1" ht="24.95" customHeight="1" thickBot="1">
      <c r="A123" s="34" t="s">
        <v>1619</v>
      </c>
      <c r="B123" s="406">
        <v>10</v>
      </c>
      <c r="C123" s="605"/>
      <c r="D123" s="391"/>
      <c r="E123" s="391"/>
      <c r="F123" s="391"/>
      <c r="G123" s="392"/>
      <c r="H123" s="539"/>
      <c r="I123" s="393"/>
      <c r="J123" s="394" t="s">
        <v>1538</v>
      </c>
      <c r="K123" s="427"/>
      <c r="L123" s="427"/>
      <c r="M123" s="395"/>
      <c r="N123" s="424" t="s">
        <v>1538</v>
      </c>
      <c r="O123" s="215" t="s">
        <v>1538</v>
      </c>
      <c r="P123" s="719"/>
      <c r="Q123" s="720"/>
      <c r="R123" s="721"/>
      <c r="S123" s="722"/>
      <c r="T123" s="385"/>
      <c r="U123" s="386"/>
      <c r="V123" s="387"/>
    </row>
    <row r="124" spans="1:22" s="20" customFormat="1" ht="12" customHeight="1">
      <c r="A124" s="34"/>
      <c r="B124" s="36"/>
      <c r="C124" s="606"/>
      <c r="D124" s="37"/>
      <c r="E124" s="37"/>
      <c r="F124" s="37"/>
      <c r="G124" s="37"/>
      <c r="H124" s="403"/>
      <c r="I124" s="37"/>
      <c r="J124" s="37"/>
      <c r="K124" s="37"/>
      <c r="L124" s="37"/>
      <c r="M124" s="37"/>
      <c r="N124" s="37"/>
      <c r="O124" s="214"/>
      <c r="P124" s="37"/>
      <c r="Q124" s="37"/>
      <c r="R124" s="214"/>
      <c r="S124" s="37"/>
      <c r="T124" s="37"/>
      <c r="U124" s="38"/>
      <c r="V124" s="39"/>
    </row>
    <row r="125" spans="1:22" s="20" customFormat="1" ht="17.25" customHeight="1" thickBot="1">
      <c r="A125" s="34" t="s">
        <v>1620</v>
      </c>
      <c r="B125" s="473"/>
      <c r="C125" s="474"/>
      <c r="D125" s="474"/>
      <c r="E125" s="474"/>
      <c r="F125" s="474"/>
      <c r="G125" s="474"/>
      <c r="H125" s="474"/>
      <c r="I125" s="474"/>
      <c r="J125" s="474"/>
      <c r="K125" s="474"/>
      <c r="L125" s="474"/>
      <c r="M125" s="474"/>
      <c r="N125" s="410" t="s">
        <v>317</v>
      </c>
      <c r="O125" s="411">
        <v>1084.5223333333333</v>
      </c>
      <c r="P125" s="419"/>
      <c r="Q125" s="419"/>
      <c r="R125" s="420"/>
      <c r="S125" s="420"/>
      <c r="T125" s="421"/>
      <c r="U125" s="422"/>
      <c r="V125" s="423"/>
    </row>
    <row r="126" spans="1:22" ht="17.25" customHeight="1">
      <c r="B126" s="41"/>
      <c r="C126" s="607"/>
      <c r="D126" s="41"/>
      <c r="E126" s="41"/>
      <c r="F126" s="41"/>
      <c r="G126" s="42"/>
      <c r="H126" s="42"/>
      <c r="I126" s="42"/>
      <c r="J126" s="42"/>
      <c r="K126" s="42"/>
      <c r="L126" s="42"/>
      <c r="M126" s="42"/>
      <c r="N126" s="42"/>
      <c r="O126" s="42"/>
      <c r="P126" s="42"/>
      <c r="Q126" s="42"/>
      <c r="R126" s="42"/>
      <c r="S126" s="42"/>
      <c r="T126" s="42"/>
      <c r="U126" s="42"/>
      <c r="V126" s="42"/>
    </row>
    <row r="127" spans="1:22" s="20" customFormat="1" ht="16.5" customHeight="1" thickBot="1">
      <c r="A127" s="18"/>
      <c r="B127" s="739" t="s">
        <v>65</v>
      </c>
      <c r="C127" s="739"/>
      <c r="D127" s="739"/>
      <c r="E127" s="739"/>
      <c r="F127" s="739"/>
      <c r="G127" s="739"/>
      <c r="H127" s="739"/>
      <c r="I127" s="739"/>
      <c r="J127" s="739"/>
      <c r="K127" s="739"/>
      <c r="L127" s="739"/>
      <c r="M127" s="739"/>
      <c r="N127" s="739"/>
      <c r="O127" s="739"/>
      <c r="P127" s="739"/>
      <c r="Q127" s="739"/>
      <c r="R127" s="739"/>
      <c r="S127" s="739"/>
      <c r="T127" s="739"/>
      <c r="U127" s="739"/>
      <c r="V127" s="739"/>
    </row>
    <row r="128" spans="1:22" s="23" customFormat="1" ht="22.5" customHeight="1">
      <c r="A128" s="96" t="s">
        <v>1621</v>
      </c>
      <c r="B128" s="768" t="s">
        <v>62</v>
      </c>
      <c r="C128" s="764" t="s">
        <v>83</v>
      </c>
      <c r="D128" s="760"/>
      <c r="E128" s="760"/>
      <c r="F128" s="760"/>
      <c r="G128" s="760"/>
      <c r="H128" s="760"/>
      <c r="I128" s="760"/>
      <c r="J128" s="760"/>
      <c r="K128" s="760"/>
      <c r="L128" s="760"/>
      <c r="M128" s="736"/>
      <c r="N128" s="475"/>
      <c r="O128" s="476"/>
      <c r="P128" s="764" t="s">
        <v>90</v>
      </c>
      <c r="Q128" s="760"/>
      <c r="R128" s="760"/>
      <c r="S128" s="736"/>
      <c r="T128" s="735" t="s">
        <v>358</v>
      </c>
      <c r="U128" s="736"/>
      <c r="V128" s="742" t="s">
        <v>6</v>
      </c>
    </row>
    <row r="129" spans="1:22" s="23" customFormat="1" ht="22.5" customHeight="1">
      <c r="A129" s="96" t="s">
        <v>1622</v>
      </c>
      <c r="B129" s="769"/>
      <c r="C129" s="771" t="s">
        <v>84</v>
      </c>
      <c r="D129" s="772"/>
      <c r="E129" s="773"/>
      <c r="F129" s="479">
        <v>1</v>
      </c>
      <c r="G129" s="774" t="s">
        <v>287</v>
      </c>
      <c r="H129" s="724" t="s">
        <v>286</v>
      </c>
      <c r="I129" s="724"/>
      <c r="J129" s="771" t="s">
        <v>285</v>
      </c>
      <c r="K129" s="775"/>
      <c r="L129" s="480"/>
      <c r="M129" s="480"/>
      <c r="N129" s="481"/>
      <c r="O129" s="482"/>
      <c r="P129" s="765"/>
      <c r="Q129" s="766"/>
      <c r="R129" s="766"/>
      <c r="S129" s="767"/>
      <c r="T129" s="737"/>
      <c r="U129" s="738"/>
      <c r="V129" s="743"/>
    </row>
    <row r="130" spans="1:22" s="23" customFormat="1" ht="51.75" customHeight="1" thickBot="1">
      <c r="A130" s="96" t="s">
        <v>1623</v>
      </c>
      <c r="B130" s="769"/>
      <c r="C130" s="772" t="s">
        <v>82</v>
      </c>
      <c r="D130" s="773"/>
      <c r="E130" s="483" t="s">
        <v>86</v>
      </c>
      <c r="F130" s="477" t="s">
        <v>306</v>
      </c>
      <c r="G130" s="774"/>
      <c r="H130" s="724"/>
      <c r="I130" s="724"/>
      <c r="J130" s="467" t="s">
        <v>284</v>
      </c>
      <c r="K130" s="478" t="s">
        <v>292</v>
      </c>
      <c r="L130" s="484" t="s">
        <v>369</v>
      </c>
      <c r="M130" s="484"/>
      <c r="N130" s="485" t="s">
        <v>334</v>
      </c>
      <c r="O130" s="486"/>
      <c r="P130" s="417" t="s">
        <v>1579</v>
      </c>
      <c r="Q130" s="306" t="s">
        <v>91</v>
      </c>
      <c r="R130" s="307"/>
      <c r="S130" s="97">
        <v>3</v>
      </c>
      <c r="T130" s="740"/>
      <c r="U130" s="741"/>
      <c r="V130" s="744"/>
    </row>
    <row r="131" spans="1:22" s="23" customFormat="1" ht="15.75" customHeight="1">
      <c r="A131" s="96" t="s">
        <v>1624</v>
      </c>
      <c r="B131" s="769"/>
      <c r="C131" s="608">
        <v>1</v>
      </c>
      <c r="D131" s="86" t="s">
        <v>1538</v>
      </c>
      <c r="E131" s="92" t="s">
        <v>1538</v>
      </c>
      <c r="F131" s="300" t="s">
        <v>1538</v>
      </c>
      <c r="G131" s="300" t="s">
        <v>1538</v>
      </c>
      <c r="H131" s="745" t="s">
        <v>1538</v>
      </c>
      <c r="I131" s="746"/>
      <c r="J131" s="93" t="s">
        <v>1538</v>
      </c>
      <c r="K131" s="91" t="s">
        <v>1538</v>
      </c>
      <c r="L131" s="449" t="s">
        <v>1114</v>
      </c>
      <c r="M131" s="450" t="s">
        <v>1557</v>
      </c>
      <c r="N131" s="365" t="s">
        <v>24</v>
      </c>
      <c r="O131" s="747" t="s">
        <v>15</v>
      </c>
      <c r="P131" s="748"/>
      <c r="Q131" s="751">
        <v>4</v>
      </c>
      <c r="R131" s="754" t="s">
        <v>1114</v>
      </c>
      <c r="S131" s="755"/>
      <c r="T131" s="735" t="s">
        <v>68</v>
      </c>
      <c r="U131" s="760"/>
      <c r="V131" s="736"/>
    </row>
    <row r="132" spans="1:22" s="23" customFormat="1" ht="15.75" customHeight="1" thickBot="1">
      <c r="A132" s="96" t="s">
        <v>1625</v>
      </c>
      <c r="B132" s="769"/>
      <c r="C132" s="608">
        <v>2</v>
      </c>
      <c r="D132" s="86" t="s">
        <v>1538</v>
      </c>
      <c r="E132" s="92" t="s">
        <v>1538</v>
      </c>
      <c r="F132" s="300" t="s">
        <v>1538</v>
      </c>
      <c r="G132" s="300" t="s">
        <v>1538</v>
      </c>
      <c r="H132" s="745" t="s">
        <v>1538</v>
      </c>
      <c r="I132" s="746"/>
      <c r="J132" s="93" t="s">
        <v>1538</v>
      </c>
      <c r="K132" s="91" t="s">
        <v>1538</v>
      </c>
      <c r="L132" s="449"/>
      <c r="M132" s="450" t="s">
        <v>1538</v>
      </c>
      <c r="N132" s="365" t="s">
        <v>24</v>
      </c>
      <c r="O132" s="747"/>
      <c r="P132" s="748"/>
      <c r="Q132" s="752"/>
      <c r="R132" s="756"/>
      <c r="S132" s="757"/>
      <c r="T132" s="740"/>
      <c r="U132" s="761"/>
      <c r="V132" s="741"/>
    </row>
    <row r="133" spans="1:22" s="23" customFormat="1" ht="15.75" customHeight="1">
      <c r="A133" s="96" t="s">
        <v>1626</v>
      </c>
      <c r="B133" s="769"/>
      <c r="C133" s="608">
        <v>3</v>
      </c>
      <c r="D133" s="86" t="s">
        <v>1538</v>
      </c>
      <c r="E133" s="92" t="s">
        <v>1538</v>
      </c>
      <c r="F133" s="300" t="s">
        <v>1538</v>
      </c>
      <c r="G133" s="300" t="s">
        <v>1538</v>
      </c>
      <c r="H133" s="745" t="s">
        <v>1538</v>
      </c>
      <c r="I133" s="746"/>
      <c r="J133" s="93" t="s">
        <v>1538</v>
      </c>
      <c r="K133" s="91" t="s">
        <v>1538</v>
      </c>
      <c r="L133" s="449"/>
      <c r="M133" s="450" t="s">
        <v>1538</v>
      </c>
      <c r="N133" s="365"/>
      <c r="O133" s="749"/>
      <c r="P133" s="750"/>
      <c r="Q133" s="753"/>
      <c r="R133" s="758"/>
      <c r="S133" s="759"/>
      <c r="T133" s="237"/>
      <c r="U133" s="237"/>
      <c r="V133" s="238"/>
    </row>
    <row r="134" spans="1:22" s="23" customFormat="1" ht="15.75" customHeight="1">
      <c r="A134" s="96" t="s">
        <v>1627</v>
      </c>
      <c r="B134" s="769"/>
      <c r="C134" s="608">
        <v>4</v>
      </c>
      <c r="D134" s="86" t="s">
        <v>1538</v>
      </c>
      <c r="E134" s="92" t="s">
        <v>1538</v>
      </c>
      <c r="F134" s="300" t="s">
        <v>1538</v>
      </c>
      <c r="G134" s="300" t="s">
        <v>1538</v>
      </c>
      <c r="H134" s="745" t="s">
        <v>1538</v>
      </c>
      <c r="I134" s="746"/>
      <c r="J134" s="93" t="s">
        <v>1538</v>
      </c>
      <c r="K134" s="91" t="s">
        <v>1538</v>
      </c>
      <c r="L134" s="449"/>
      <c r="M134" s="450" t="s">
        <v>1538</v>
      </c>
      <c r="N134" s="365"/>
      <c r="O134" s="762" t="s">
        <v>310</v>
      </c>
      <c r="P134" s="771" t="s">
        <v>309</v>
      </c>
      <c r="Q134" s="772"/>
      <c r="R134" s="772"/>
      <c r="S134" s="773"/>
      <c r="T134" s="228"/>
      <c r="U134" s="228"/>
      <c r="V134" s="239"/>
    </row>
    <row r="135" spans="1:22" s="23" customFormat="1" ht="17.25" customHeight="1">
      <c r="A135" s="96" t="s">
        <v>1628</v>
      </c>
      <c r="B135" s="769"/>
      <c r="C135" s="608">
        <v>5</v>
      </c>
      <c r="D135" s="86" t="s">
        <v>1538</v>
      </c>
      <c r="E135" s="92" t="s">
        <v>1538</v>
      </c>
      <c r="F135" s="300" t="s">
        <v>1538</v>
      </c>
      <c r="G135" s="300" t="s">
        <v>1538</v>
      </c>
      <c r="H135" s="745" t="s">
        <v>1538</v>
      </c>
      <c r="I135" s="746"/>
      <c r="J135" s="93" t="s">
        <v>1538</v>
      </c>
      <c r="K135" s="91" t="s">
        <v>1538</v>
      </c>
      <c r="L135" s="449"/>
      <c r="M135" s="450" t="s">
        <v>1538</v>
      </c>
      <c r="N135" s="365"/>
      <c r="O135" s="763"/>
      <c r="P135" s="467" t="s">
        <v>92</v>
      </c>
      <c r="Q135" s="467" t="s">
        <v>294</v>
      </c>
      <c r="R135" s="724" t="s">
        <v>307</v>
      </c>
      <c r="S135" s="724"/>
      <c r="T135" s="228"/>
      <c r="U135" s="228"/>
      <c r="V135" s="239"/>
    </row>
    <row r="136" spans="1:22" s="23" customFormat="1" ht="16.5" customHeight="1" thickBot="1">
      <c r="A136" s="96" t="s">
        <v>1629</v>
      </c>
      <c r="B136" s="769"/>
      <c r="C136" s="609">
        <v>6</v>
      </c>
      <c r="D136" s="94" t="s">
        <v>1538</v>
      </c>
      <c r="E136" s="95" t="s">
        <v>1538</v>
      </c>
      <c r="F136" s="300" t="s">
        <v>1538</v>
      </c>
      <c r="G136" s="300" t="s">
        <v>1538</v>
      </c>
      <c r="H136" s="745" t="s">
        <v>1538</v>
      </c>
      <c r="I136" s="746"/>
      <c r="J136" s="93" t="s">
        <v>1538</v>
      </c>
      <c r="K136" s="91" t="s">
        <v>1538</v>
      </c>
      <c r="L136" s="449"/>
      <c r="M136" s="450" t="s">
        <v>1538</v>
      </c>
      <c r="N136" s="447"/>
      <c r="O136" s="313" t="s">
        <v>6</v>
      </c>
      <c r="P136" s="241">
        <v>1</v>
      </c>
      <c r="Q136" s="242">
        <v>538.46153849999996</v>
      </c>
      <c r="R136" s="776">
        <v>3253.567</v>
      </c>
      <c r="S136" s="776"/>
      <c r="T136" s="228"/>
      <c r="U136" s="228"/>
      <c r="V136" s="239"/>
    </row>
    <row r="137" spans="1:22" s="23" customFormat="1" ht="16.5" customHeight="1" thickBot="1">
      <c r="A137" s="96" t="s">
        <v>1630</v>
      </c>
      <c r="B137" s="770"/>
      <c r="C137" s="777" t="s">
        <v>88</v>
      </c>
      <c r="D137" s="778"/>
      <c r="E137" s="778"/>
      <c r="F137" s="497"/>
      <c r="G137" s="498"/>
      <c r="H137" s="779" t="s">
        <v>1538</v>
      </c>
      <c r="I137" s="780"/>
      <c r="J137" s="412" t="s">
        <v>1538</v>
      </c>
      <c r="K137" s="243" t="s">
        <v>6</v>
      </c>
      <c r="L137" s="490"/>
      <c r="M137" s="491"/>
      <c r="N137" s="492"/>
      <c r="O137" s="781" t="s">
        <v>1538</v>
      </c>
      <c r="P137" s="781"/>
      <c r="Q137" s="781"/>
      <c r="R137" s="781"/>
      <c r="S137" s="781"/>
      <c r="T137" s="487"/>
      <c r="U137" s="488"/>
      <c r="V137" s="489"/>
    </row>
    <row r="138" spans="1:22" ht="24.95" customHeight="1"/>
    <row r="139" spans="1:22" ht="24.95" customHeight="1"/>
    <row r="140" spans="1:22" s="33" customFormat="1" ht="24" thickBot="1">
      <c r="A140" s="26">
        <v>5</v>
      </c>
      <c r="B140" s="786" t="s">
        <v>49</v>
      </c>
      <c r="C140" s="786"/>
      <c r="D140" s="786"/>
      <c r="E140" s="27">
        <v>5</v>
      </c>
      <c r="F140" s="28" t="s">
        <v>391</v>
      </c>
      <c r="G140" s="29"/>
      <c r="H140" s="29"/>
      <c r="I140" s="28"/>
      <c r="J140" s="28"/>
      <c r="K140" s="28"/>
      <c r="L140" s="28"/>
      <c r="M140" s="30"/>
      <c r="N140" s="30"/>
      <c r="O140" s="29"/>
      <c r="P140" s="29"/>
      <c r="Q140" s="31"/>
      <c r="R140" s="31"/>
      <c r="S140" s="31"/>
      <c r="T140" s="31"/>
      <c r="U140" s="32"/>
    </row>
    <row r="141" spans="1:22" s="20" customFormat="1" ht="24.75" customHeight="1">
      <c r="A141" s="18"/>
      <c r="B141" s="787" t="s">
        <v>54</v>
      </c>
      <c r="C141" s="464" t="s">
        <v>55</v>
      </c>
      <c r="D141" s="465" t="s">
        <v>16</v>
      </c>
      <c r="E141" s="465"/>
      <c r="F141" s="465" t="s">
        <v>56</v>
      </c>
      <c r="G141" s="466"/>
      <c r="H141" s="723" t="s">
        <v>57</v>
      </c>
      <c r="I141" s="789" t="s">
        <v>340</v>
      </c>
      <c r="J141" s="723" t="s">
        <v>17</v>
      </c>
      <c r="K141" s="723" t="s">
        <v>293</v>
      </c>
      <c r="L141" s="723" t="s">
        <v>58</v>
      </c>
      <c r="M141" s="723" t="s">
        <v>193</v>
      </c>
      <c r="N141" s="782" t="s">
        <v>308</v>
      </c>
      <c r="O141" s="783"/>
      <c r="P141" s="784" t="s">
        <v>21</v>
      </c>
      <c r="Q141" s="785"/>
      <c r="R141" s="735" t="s">
        <v>205</v>
      </c>
      <c r="S141" s="736"/>
      <c r="T141" s="714" t="s">
        <v>180</v>
      </c>
      <c r="U141" s="715"/>
      <c r="V141" s="716"/>
    </row>
    <row r="142" spans="1:22" s="20" customFormat="1" ht="73.5" customHeight="1">
      <c r="A142" s="18"/>
      <c r="B142" s="788"/>
      <c r="C142" s="467" t="s">
        <v>59</v>
      </c>
      <c r="D142" s="468" t="s">
        <v>3</v>
      </c>
      <c r="E142" s="468" t="s">
        <v>18</v>
      </c>
      <c r="F142" s="468" t="s">
        <v>60</v>
      </c>
      <c r="G142" s="469" t="s">
        <v>61</v>
      </c>
      <c r="H142" s="724"/>
      <c r="I142" s="790"/>
      <c r="J142" s="724"/>
      <c r="K142" s="724"/>
      <c r="L142" s="724"/>
      <c r="M142" s="724"/>
      <c r="N142" s="467" t="s">
        <v>191</v>
      </c>
      <c r="O142" s="468" t="s">
        <v>73</v>
      </c>
      <c r="P142" s="717"/>
      <c r="Q142" s="718"/>
      <c r="R142" s="737"/>
      <c r="S142" s="738"/>
      <c r="T142" s="470" t="s">
        <v>181</v>
      </c>
      <c r="U142" s="471" t="s">
        <v>190</v>
      </c>
      <c r="V142" s="472" t="s">
        <v>225</v>
      </c>
    </row>
    <row r="143" spans="1:22" s="20" customFormat="1" ht="26.25" customHeight="1">
      <c r="A143" s="18"/>
      <c r="B143" s="396"/>
      <c r="C143" s="603">
        <v>3</v>
      </c>
      <c r="D143" s="397">
        <v>4</v>
      </c>
      <c r="E143" s="397">
        <v>5</v>
      </c>
      <c r="F143" s="397">
        <v>6</v>
      </c>
      <c r="G143" s="397">
        <v>7</v>
      </c>
      <c r="H143" s="397">
        <v>8</v>
      </c>
      <c r="I143" s="397">
        <v>9</v>
      </c>
      <c r="J143" s="397">
        <v>10</v>
      </c>
      <c r="K143" s="397">
        <v>11</v>
      </c>
      <c r="L143" s="397">
        <v>12</v>
      </c>
      <c r="M143" s="397">
        <v>13</v>
      </c>
      <c r="N143" s="397">
        <v>14</v>
      </c>
      <c r="O143" s="397">
        <v>15</v>
      </c>
      <c r="P143" s="398">
        <v>16</v>
      </c>
      <c r="Q143" s="399">
        <v>17</v>
      </c>
      <c r="R143" s="398">
        <v>18</v>
      </c>
      <c r="S143" s="399">
        <v>19</v>
      </c>
      <c r="T143" s="400">
        <v>20</v>
      </c>
      <c r="U143" s="213">
        <v>21</v>
      </c>
      <c r="V143" s="401">
        <v>22</v>
      </c>
    </row>
    <row r="144" spans="1:22" s="35" customFormat="1" ht="50.1" customHeight="1">
      <c r="A144" s="34" t="s">
        <v>1631</v>
      </c>
      <c r="B144" s="402">
        <v>1</v>
      </c>
      <c r="C144" s="604" t="s">
        <v>691</v>
      </c>
      <c r="D144" s="390" t="s">
        <v>1036</v>
      </c>
      <c r="E144" s="390" t="s">
        <v>1035</v>
      </c>
      <c r="F144" s="390" t="s">
        <v>671</v>
      </c>
      <c r="G144" s="382">
        <v>0.3</v>
      </c>
      <c r="H144" s="538" t="s">
        <v>24</v>
      </c>
      <c r="I144" s="388">
        <v>2</v>
      </c>
      <c r="J144" s="389" t="s">
        <v>506</v>
      </c>
      <c r="K144" s="426">
        <v>41381</v>
      </c>
      <c r="L144" s="426">
        <v>41928</v>
      </c>
      <c r="M144" s="383">
        <v>2291.85</v>
      </c>
      <c r="N144" s="424">
        <v>687.55499999999995</v>
      </c>
      <c r="O144" s="215">
        <v>687.55499999999995</v>
      </c>
      <c r="P144" s="719"/>
      <c r="Q144" s="720"/>
      <c r="R144" s="721"/>
      <c r="S144" s="722"/>
      <c r="T144" s="385" t="s">
        <v>24</v>
      </c>
      <c r="U144" s="386">
        <v>40</v>
      </c>
      <c r="V144" s="387" t="s">
        <v>24</v>
      </c>
    </row>
    <row r="145" spans="1:22" s="35" customFormat="1" ht="50.1" customHeight="1">
      <c r="A145" s="34" t="s">
        <v>1632</v>
      </c>
      <c r="B145" s="402">
        <v>2</v>
      </c>
      <c r="C145" s="604" t="s">
        <v>692</v>
      </c>
      <c r="D145" s="390" t="s">
        <v>693</v>
      </c>
      <c r="E145" s="390" t="s">
        <v>1034</v>
      </c>
      <c r="F145" s="390" t="s">
        <v>672</v>
      </c>
      <c r="G145" s="382">
        <v>1</v>
      </c>
      <c r="H145" s="538" t="s">
        <v>24</v>
      </c>
      <c r="I145" s="388">
        <v>1</v>
      </c>
      <c r="J145" s="389" t="s">
        <v>505</v>
      </c>
      <c r="K145" s="426">
        <v>40498</v>
      </c>
      <c r="L145" s="426">
        <v>41502</v>
      </c>
      <c r="M145" s="383">
        <v>2288.4</v>
      </c>
      <c r="N145" s="424">
        <v>2288.4</v>
      </c>
      <c r="O145" s="215">
        <v>2288.4</v>
      </c>
      <c r="P145" s="719"/>
      <c r="Q145" s="720"/>
      <c r="R145" s="721"/>
      <c r="S145" s="722"/>
      <c r="T145" s="385" t="s">
        <v>24</v>
      </c>
      <c r="U145" s="386">
        <v>3</v>
      </c>
      <c r="V145" s="387" t="s">
        <v>24</v>
      </c>
    </row>
    <row r="146" spans="1:22" s="35" customFormat="1" ht="24.95" customHeight="1">
      <c r="A146" s="34" t="s">
        <v>1633</v>
      </c>
      <c r="B146" s="402">
        <v>3</v>
      </c>
      <c r="C146" s="604"/>
      <c r="D146" s="390"/>
      <c r="E146" s="390"/>
      <c r="F146" s="390"/>
      <c r="G146" s="382"/>
      <c r="H146" s="538"/>
      <c r="I146" s="388"/>
      <c r="J146" s="389" t="s">
        <v>1538</v>
      </c>
      <c r="K146" s="426"/>
      <c r="L146" s="426"/>
      <c r="M146" s="383"/>
      <c r="N146" s="424" t="s">
        <v>1538</v>
      </c>
      <c r="O146" s="215" t="s">
        <v>1538</v>
      </c>
      <c r="P146" s="719"/>
      <c r="Q146" s="720"/>
      <c r="R146" s="721"/>
      <c r="S146" s="722"/>
      <c r="T146" s="385"/>
      <c r="U146" s="386"/>
      <c r="V146" s="387"/>
    </row>
    <row r="147" spans="1:22" s="35" customFormat="1" ht="24.95" customHeight="1">
      <c r="A147" s="34" t="s">
        <v>1634</v>
      </c>
      <c r="B147" s="402">
        <v>4</v>
      </c>
      <c r="C147" s="604"/>
      <c r="D147" s="390"/>
      <c r="E147" s="390"/>
      <c r="F147" s="390"/>
      <c r="G147" s="382"/>
      <c r="H147" s="538"/>
      <c r="I147" s="388"/>
      <c r="J147" s="389" t="s">
        <v>1538</v>
      </c>
      <c r="K147" s="426"/>
      <c r="L147" s="426"/>
      <c r="M147" s="383"/>
      <c r="N147" s="424" t="s">
        <v>1538</v>
      </c>
      <c r="O147" s="215" t="s">
        <v>1538</v>
      </c>
      <c r="P147" s="719"/>
      <c r="Q147" s="720"/>
      <c r="R147" s="721"/>
      <c r="S147" s="722"/>
      <c r="T147" s="385"/>
      <c r="U147" s="386"/>
      <c r="V147" s="387"/>
    </row>
    <row r="148" spans="1:22" s="35" customFormat="1" ht="24.95" customHeight="1">
      <c r="A148" s="34" t="s">
        <v>1635</v>
      </c>
      <c r="B148" s="402">
        <v>5</v>
      </c>
      <c r="C148" s="604"/>
      <c r="D148" s="390"/>
      <c r="E148" s="390"/>
      <c r="F148" s="390"/>
      <c r="G148" s="382"/>
      <c r="H148" s="538"/>
      <c r="I148" s="388"/>
      <c r="J148" s="389" t="s">
        <v>1538</v>
      </c>
      <c r="K148" s="426"/>
      <c r="L148" s="426"/>
      <c r="M148" s="383"/>
      <c r="N148" s="424" t="s">
        <v>1538</v>
      </c>
      <c r="O148" s="215" t="s">
        <v>1538</v>
      </c>
      <c r="P148" s="719"/>
      <c r="Q148" s="720"/>
      <c r="R148" s="721"/>
      <c r="S148" s="722"/>
      <c r="T148" s="385"/>
      <c r="U148" s="386"/>
      <c r="V148" s="387"/>
    </row>
    <row r="149" spans="1:22" s="35" customFormat="1" ht="24.95" customHeight="1">
      <c r="A149" s="34" t="s">
        <v>1636</v>
      </c>
      <c r="B149" s="402">
        <v>6</v>
      </c>
      <c r="C149" s="604"/>
      <c r="D149" s="390"/>
      <c r="E149" s="390"/>
      <c r="F149" s="390"/>
      <c r="G149" s="382"/>
      <c r="H149" s="538"/>
      <c r="I149" s="388"/>
      <c r="J149" s="389" t="s">
        <v>1538</v>
      </c>
      <c r="K149" s="426"/>
      <c r="L149" s="426"/>
      <c r="M149" s="383"/>
      <c r="N149" s="424" t="s">
        <v>1538</v>
      </c>
      <c r="O149" s="215" t="s">
        <v>1538</v>
      </c>
      <c r="P149" s="719"/>
      <c r="Q149" s="720"/>
      <c r="R149" s="721"/>
      <c r="S149" s="722"/>
      <c r="T149" s="385"/>
      <c r="U149" s="386"/>
      <c r="V149" s="387"/>
    </row>
    <row r="150" spans="1:22" s="35" customFormat="1" ht="24.95" customHeight="1">
      <c r="A150" s="34" t="s">
        <v>1637</v>
      </c>
      <c r="B150" s="402">
        <v>7</v>
      </c>
      <c r="C150" s="604"/>
      <c r="D150" s="390"/>
      <c r="E150" s="390"/>
      <c r="F150" s="390"/>
      <c r="G150" s="382"/>
      <c r="H150" s="538"/>
      <c r="I150" s="388"/>
      <c r="J150" s="389" t="s">
        <v>1538</v>
      </c>
      <c r="K150" s="426"/>
      <c r="L150" s="426"/>
      <c r="M150" s="383"/>
      <c r="N150" s="424" t="s">
        <v>1538</v>
      </c>
      <c r="O150" s="215" t="s">
        <v>1538</v>
      </c>
      <c r="P150" s="719"/>
      <c r="Q150" s="720"/>
      <c r="R150" s="721"/>
      <c r="S150" s="722"/>
      <c r="T150" s="385"/>
      <c r="U150" s="386"/>
      <c r="V150" s="387"/>
    </row>
    <row r="151" spans="1:22" s="35" customFormat="1" ht="24.95" customHeight="1">
      <c r="A151" s="34" t="s">
        <v>1638</v>
      </c>
      <c r="B151" s="402">
        <v>8</v>
      </c>
      <c r="C151" s="604"/>
      <c r="D151" s="390"/>
      <c r="E151" s="390"/>
      <c r="F151" s="390"/>
      <c r="G151" s="382"/>
      <c r="H151" s="538"/>
      <c r="I151" s="388"/>
      <c r="J151" s="389" t="s">
        <v>1538</v>
      </c>
      <c r="K151" s="426"/>
      <c r="L151" s="426"/>
      <c r="M151" s="384"/>
      <c r="N151" s="424" t="s">
        <v>1538</v>
      </c>
      <c r="O151" s="215" t="s">
        <v>1538</v>
      </c>
      <c r="P151" s="719"/>
      <c r="Q151" s="720"/>
      <c r="R151" s="721"/>
      <c r="S151" s="722"/>
      <c r="T151" s="385"/>
      <c r="U151" s="386"/>
      <c r="V151" s="387"/>
    </row>
    <row r="152" spans="1:22" s="35" customFormat="1" ht="24.95" customHeight="1">
      <c r="A152" s="34" t="s">
        <v>1639</v>
      </c>
      <c r="B152" s="402">
        <v>9</v>
      </c>
      <c r="C152" s="604"/>
      <c r="D152" s="390"/>
      <c r="E152" s="390"/>
      <c r="F152" s="390"/>
      <c r="G152" s="382"/>
      <c r="H152" s="538"/>
      <c r="I152" s="388"/>
      <c r="J152" s="389" t="s">
        <v>1538</v>
      </c>
      <c r="K152" s="426"/>
      <c r="L152" s="426"/>
      <c r="M152" s="384"/>
      <c r="N152" s="424" t="s">
        <v>1538</v>
      </c>
      <c r="O152" s="215" t="s">
        <v>1538</v>
      </c>
      <c r="P152" s="719"/>
      <c r="Q152" s="720"/>
      <c r="R152" s="721"/>
      <c r="S152" s="722"/>
      <c r="T152" s="385"/>
      <c r="U152" s="386"/>
      <c r="V152" s="387"/>
    </row>
    <row r="153" spans="1:22" s="35" customFormat="1" ht="24.95" customHeight="1" thickBot="1">
      <c r="A153" s="34" t="s">
        <v>1640</v>
      </c>
      <c r="B153" s="406">
        <v>10</v>
      </c>
      <c r="C153" s="605"/>
      <c r="D153" s="391"/>
      <c r="E153" s="391"/>
      <c r="F153" s="391"/>
      <c r="G153" s="392"/>
      <c r="H153" s="539"/>
      <c r="I153" s="393"/>
      <c r="J153" s="394" t="s">
        <v>1538</v>
      </c>
      <c r="K153" s="427"/>
      <c r="L153" s="427"/>
      <c r="M153" s="395"/>
      <c r="N153" s="424" t="s">
        <v>1538</v>
      </c>
      <c r="O153" s="215" t="s">
        <v>1538</v>
      </c>
      <c r="P153" s="719"/>
      <c r="Q153" s="720"/>
      <c r="R153" s="721"/>
      <c r="S153" s="722"/>
      <c r="T153" s="385"/>
      <c r="U153" s="386"/>
      <c r="V153" s="387"/>
    </row>
    <row r="154" spans="1:22" s="20" customFormat="1" ht="12" customHeight="1">
      <c r="A154" s="34"/>
      <c r="B154" s="36"/>
      <c r="C154" s="606"/>
      <c r="D154" s="37"/>
      <c r="E154" s="37"/>
      <c r="F154" s="37"/>
      <c r="G154" s="37"/>
      <c r="H154" s="403"/>
      <c r="I154" s="37"/>
      <c r="J154" s="37"/>
      <c r="K154" s="37"/>
      <c r="L154" s="37"/>
      <c r="M154" s="37"/>
      <c r="N154" s="37"/>
      <c r="O154" s="214"/>
      <c r="P154" s="37"/>
      <c r="Q154" s="37"/>
      <c r="R154" s="214"/>
      <c r="S154" s="37"/>
      <c r="T154" s="37"/>
      <c r="U154" s="38"/>
      <c r="V154" s="39"/>
    </row>
    <row r="155" spans="1:22" s="20" customFormat="1" ht="17.25" customHeight="1" thickBot="1">
      <c r="A155" s="34" t="s">
        <v>1641</v>
      </c>
      <c r="B155" s="473"/>
      <c r="C155" s="474"/>
      <c r="D155" s="474"/>
      <c r="E155" s="474"/>
      <c r="F155" s="474"/>
      <c r="G155" s="474"/>
      <c r="H155" s="474"/>
      <c r="I155" s="474"/>
      <c r="J155" s="474"/>
      <c r="K155" s="474"/>
      <c r="L155" s="474"/>
      <c r="M155" s="474"/>
      <c r="N155" s="410" t="s">
        <v>317</v>
      </c>
      <c r="O155" s="411">
        <v>1487.9775</v>
      </c>
      <c r="P155" s="419"/>
      <c r="Q155" s="419"/>
      <c r="R155" s="420"/>
      <c r="S155" s="420"/>
      <c r="T155" s="421"/>
      <c r="U155" s="422"/>
      <c r="V155" s="423"/>
    </row>
    <row r="156" spans="1:22" ht="17.25" customHeight="1">
      <c r="B156" s="41"/>
      <c r="C156" s="607"/>
      <c r="D156" s="41"/>
      <c r="E156" s="41"/>
      <c r="F156" s="41"/>
      <c r="G156" s="42"/>
      <c r="H156" s="42"/>
      <c r="I156" s="42"/>
      <c r="J156" s="42"/>
      <c r="K156" s="42"/>
      <c r="L156" s="42"/>
      <c r="M156" s="42"/>
      <c r="N156" s="42"/>
      <c r="O156" s="42"/>
      <c r="P156" s="42"/>
      <c r="Q156" s="42"/>
      <c r="R156" s="42"/>
      <c r="S156" s="42"/>
      <c r="T156" s="42"/>
      <c r="U156" s="42"/>
      <c r="V156" s="42"/>
    </row>
    <row r="157" spans="1:22" s="20" customFormat="1" ht="16.5" customHeight="1" thickBot="1">
      <c r="A157" s="18"/>
      <c r="B157" s="739" t="s">
        <v>65</v>
      </c>
      <c r="C157" s="739"/>
      <c r="D157" s="739"/>
      <c r="E157" s="739"/>
      <c r="F157" s="739"/>
      <c r="G157" s="739"/>
      <c r="H157" s="739"/>
      <c r="I157" s="739"/>
      <c r="J157" s="739"/>
      <c r="K157" s="739"/>
      <c r="L157" s="739"/>
      <c r="M157" s="739"/>
      <c r="N157" s="739"/>
      <c r="O157" s="739"/>
      <c r="P157" s="739"/>
      <c r="Q157" s="739"/>
      <c r="R157" s="739"/>
      <c r="S157" s="739"/>
      <c r="T157" s="739"/>
      <c r="U157" s="739"/>
      <c r="V157" s="739"/>
    </row>
    <row r="158" spans="1:22" s="23" customFormat="1" ht="22.5" customHeight="1">
      <c r="A158" s="96" t="s">
        <v>1642</v>
      </c>
      <c r="B158" s="768" t="s">
        <v>62</v>
      </c>
      <c r="C158" s="764" t="s">
        <v>83</v>
      </c>
      <c r="D158" s="760"/>
      <c r="E158" s="760"/>
      <c r="F158" s="760"/>
      <c r="G158" s="760"/>
      <c r="H158" s="760"/>
      <c r="I158" s="760"/>
      <c r="J158" s="760"/>
      <c r="K158" s="760"/>
      <c r="L158" s="760"/>
      <c r="M158" s="736"/>
      <c r="N158" s="475"/>
      <c r="O158" s="476"/>
      <c r="P158" s="764" t="s">
        <v>90</v>
      </c>
      <c r="Q158" s="760"/>
      <c r="R158" s="760"/>
      <c r="S158" s="736"/>
      <c r="T158" s="735" t="s">
        <v>358</v>
      </c>
      <c r="U158" s="736"/>
      <c r="V158" s="742" t="s">
        <v>6</v>
      </c>
    </row>
    <row r="159" spans="1:22" s="23" customFormat="1" ht="22.5" customHeight="1">
      <c r="A159" s="96" t="s">
        <v>1643</v>
      </c>
      <c r="B159" s="769"/>
      <c r="C159" s="771" t="s">
        <v>84</v>
      </c>
      <c r="D159" s="772"/>
      <c r="E159" s="773"/>
      <c r="F159" s="479">
        <v>2</v>
      </c>
      <c r="G159" s="774" t="s">
        <v>287</v>
      </c>
      <c r="H159" s="724" t="s">
        <v>286</v>
      </c>
      <c r="I159" s="724"/>
      <c r="J159" s="771" t="s">
        <v>285</v>
      </c>
      <c r="K159" s="775"/>
      <c r="L159" s="480"/>
      <c r="M159" s="480"/>
      <c r="N159" s="481"/>
      <c r="O159" s="482"/>
      <c r="P159" s="765"/>
      <c r="Q159" s="766"/>
      <c r="R159" s="766"/>
      <c r="S159" s="767"/>
      <c r="T159" s="737"/>
      <c r="U159" s="738"/>
      <c r="V159" s="743"/>
    </row>
    <row r="160" spans="1:22" s="23" customFormat="1" ht="51.75" customHeight="1" thickBot="1">
      <c r="A160" s="96" t="s">
        <v>1644</v>
      </c>
      <c r="B160" s="769"/>
      <c r="C160" s="772" t="s">
        <v>82</v>
      </c>
      <c r="D160" s="773"/>
      <c r="E160" s="483" t="s">
        <v>86</v>
      </c>
      <c r="F160" s="477" t="s">
        <v>306</v>
      </c>
      <c r="G160" s="774"/>
      <c r="H160" s="724"/>
      <c r="I160" s="724"/>
      <c r="J160" s="467" t="s">
        <v>284</v>
      </c>
      <c r="K160" s="478" t="s">
        <v>292</v>
      </c>
      <c r="L160" s="484" t="s">
        <v>369</v>
      </c>
      <c r="M160" s="484"/>
      <c r="N160" s="485" t="s">
        <v>334</v>
      </c>
      <c r="O160" s="486"/>
      <c r="P160" s="417" t="s">
        <v>1579</v>
      </c>
      <c r="Q160" s="306" t="s">
        <v>91</v>
      </c>
      <c r="R160" s="307"/>
      <c r="S160" s="97">
        <v>2</v>
      </c>
      <c r="T160" s="740"/>
      <c r="U160" s="741"/>
      <c r="V160" s="744"/>
    </row>
    <row r="161" spans="1:22" s="23" customFormat="1" ht="15.75" customHeight="1">
      <c r="A161" s="96" t="s">
        <v>1645</v>
      </c>
      <c r="B161" s="769"/>
      <c r="C161" s="608">
        <v>1</v>
      </c>
      <c r="D161" s="86" t="s">
        <v>505</v>
      </c>
      <c r="E161" s="92">
        <v>0.5</v>
      </c>
      <c r="F161" s="300">
        <v>2288.4</v>
      </c>
      <c r="G161" s="300">
        <v>269.23</v>
      </c>
      <c r="H161" s="745" t="s">
        <v>6</v>
      </c>
      <c r="I161" s="746"/>
      <c r="J161" s="93" t="s">
        <v>6</v>
      </c>
      <c r="K161" s="91" t="s">
        <v>1538</v>
      </c>
      <c r="L161" s="449" t="s">
        <v>1114</v>
      </c>
      <c r="M161" s="450" t="s">
        <v>1557</v>
      </c>
      <c r="N161" s="365" t="s">
        <v>24</v>
      </c>
      <c r="O161" s="747" t="s">
        <v>15</v>
      </c>
      <c r="P161" s="748"/>
      <c r="Q161" s="751">
        <v>5</v>
      </c>
      <c r="R161" s="754" t="s">
        <v>1114</v>
      </c>
      <c r="S161" s="755"/>
      <c r="T161" s="735" t="s">
        <v>68</v>
      </c>
      <c r="U161" s="760"/>
      <c r="V161" s="736"/>
    </row>
    <row r="162" spans="1:22" s="23" customFormat="1" ht="15.75" customHeight="1" thickBot="1">
      <c r="A162" s="96" t="s">
        <v>1646</v>
      </c>
      <c r="B162" s="769"/>
      <c r="C162" s="608">
        <v>2</v>
      </c>
      <c r="D162" s="86" t="s">
        <v>506</v>
      </c>
      <c r="E162" s="92">
        <v>0.5</v>
      </c>
      <c r="F162" s="300">
        <v>687.55499999999995</v>
      </c>
      <c r="G162" s="300">
        <v>269.23</v>
      </c>
      <c r="H162" s="745" t="s">
        <v>6</v>
      </c>
      <c r="I162" s="746"/>
      <c r="J162" s="93" t="s">
        <v>6</v>
      </c>
      <c r="K162" s="91" t="s">
        <v>1538</v>
      </c>
      <c r="L162" s="449" t="s">
        <v>361</v>
      </c>
      <c r="M162" s="450" t="s">
        <v>1602</v>
      </c>
      <c r="N162" s="365" t="s">
        <v>24</v>
      </c>
      <c r="O162" s="747"/>
      <c r="P162" s="748"/>
      <c r="Q162" s="752"/>
      <c r="R162" s="756"/>
      <c r="S162" s="757"/>
      <c r="T162" s="740"/>
      <c r="U162" s="761"/>
      <c r="V162" s="741"/>
    </row>
    <row r="163" spans="1:22" s="23" customFormat="1" ht="15.75" customHeight="1">
      <c r="A163" s="96" t="s">
        <v>1647</v>
      </c>
      <c r="B163" s="769"/>
      <c r="C163" s="608">
        <v>3</v>
      </c>
      <c r="D163" s="86" t="s">
        <v>1538</v>
      </c>
      <c r="E163" s="92" t="s">
        <v>1538</v>
      </c>
      <c r="F163" s="300" t="s">
        <v>1538</v>
      </c>
      <c r="G163" s="300" t="s">
        <v>1538</v>
      </c>
      <c r="H163" s="745" t="s">
        <v>1538</v>
      </c>
      <c r="I163" s="746"/>
      <c r="J163" s="93" t="s">
        <v>1538</v>
      </c>
      <c r="K163" s="91" t="s">
        <v>1538</v>
      </c>
      <c r="L163" s="449"/>
      <c r="M163" s="450" t="s">
        <v>1538</v>
      </c>
      <c r="N163" s="365"/>
      <c r="O163" s="749"/>
      <c r="P163" s="750"/>
      <c r="Q163" s="753"/>
      <c r="R163" s="758"/>
      <c r="S163" s="759"/>
      <c r="T163" s="237"/>
      <c r="U163" s="237"/>
      <c r="V163" s="238"/>
    </row>
    <row r="164" spans="1:22" s="23" customFormat="1" ht="15.75" customHeight="1">
      <c r="A164" s="96" t="s">
        <v>1648</v>
      </c>
      <c r="B164" s="769"/>
      <c r="C164" s="608">
        <v>4</v>
      </c>
      <c r="D164" s="86" t="s">
        <v>1538</v>
      </c>
      <c r="E164" s="92" t="s">
        <v>1538</v>
      </c>
      <c r="F164" s="300" t="s">
        <v>1538</v>
      </c>
      <c r="G164" s="300" t="s">
        <v>1538</v>
      </c>
      <c r="H164" s="745" t="s">
        <v>1538</v>
      </c>
      <c r="I164" s="746"/>
      <c r="J164" s="93" t="s">
        <v>1538</v>
      </c>
      <c r="K164" s="91" t="s">
        <v>1538</v>
      </c>
      <c r="L164" s="449"/>
      <c r="M164" s="450" t="s">
        <v>1538</v>
      </c>
      <c r="N164" s="365"/>
      <c r="O164" s="762" t="s">
        <v>310</v>
      </c>
      <c r="P164" s="771" t="s">
        <v>309</v>
      </c>
      <c r="Q164" s="772"/>
      <c r="R164" s="772"/>
      <c r="S164" s="773"/>
      <c r="T164" s="228"/>
      <c r="U164" s="228"/>
      <c r="V164" s="239"/>
    </row>
    <row r="165" spans="1:22" s="23" customFormat="1" ht="17.25" customHeight="1">
      <c r="A165" s="96" t="s">
        <v>1649</v>
      </c>
      <c r="B165" s="769"/>
      <c r="C165" s="608">
        <v>5</v>
      </c>
      <c r="D165" s="86" t="s">
        <v>1538</v>
      </c>
      <c r="E165" s="92" t="s">
        <v>1538</v>
      </c>
      <c r="F165" s="300" t="s">
        <v>1538</v>
      </c>
      <c r="G165" s="300" t="s">
        <v>1538</v>
      </c>
      <c r="H165" s="745" t="s">
        <v>1538</v>
      </c>
      <c r="I165" s="746"/>
      <c r="J165" s="93" t="s">
        <v>1538</v>
      </c>
      <c r="K165" s="91" t="s">
        <v>1538</v>
      </c>
      <c r="L165" s="449"/>
      <c r="M165" s="450" t="s">
        <v>1538</v>
      </c>
      <c r="N165" s="365"/>
      <c r="O165" s="763"/>
      <c r="P165" s="467" t="s">
        <v>92</v>
      </c>
      <c r="Q165" s="467" t="s">
        <v>294</v>
      </c>
      <c r="R165" s="724" t="s">
        <v>307</v>
      </c>
      <c r="S165" s="724"/>
      <c r="T165" s="228"/>
      <c r="U165" s="228"/>
      <c r="V165" s="239"/>
    </row>
    <row r="166" spans="1:22" s="23" customFormat="1" ht="16.5" customHeight="1" thickBot="1">
      <c r="A166" s="96" t="s">
        <v>1650</v>
      </c>
      <c r="B166" s="769"/>
      <c r="C166" s="609">
        <v>6</v>
      </c>
      <c r="D166" s="94" t="s">
        <v>1538</v>
      </c>
      <c r="E166" s="95" t="s">
        <v>1538</v>
      </c>
      <c r="F166" s="300" t="s">
        <v>1538</v>
      </c>
      <c r="G166" s="300" t="s">
        <v>1538</v>
      </c>
      <c r="H166" s="745" t="s">
        <v>1538</v>
      </c>
      <c r="I166" s="746"/>
      <c r="J166" s="93" t="s">
        <v>1538</v>
      </c>
      <c r="K166" s="91" t="s">
        <v>1538</v>
      </c>
      <c r="L166" s="449"/>
      <c r="M166" s="450" t="s">
        <v>1538</v>
      </c>
      <c r="N166" s="447"/>
      <c r="O166" s="313" t="s">
        <v>6</v>
      </c>
      <c r="P166" s="241">
        <v>1</v>
      </c>
      <c r="Q166" s="242">
        <v>538.46153849999996</v>
      </c>
      <c r="R166" s="776">
        <v>2975.9549999999999</v>
      </c>
      <c r="S166" s="776"/>
      <c r="T166" s="228"/>
      <c r="U166" s="228"/>
      <c r="V166" s="239"/>
    </row>
    <row r="167" spans="1:22" s="23" customFormat="1" ht="16.5" customHeight="1" thickBot="1">
      <c r="A167" s="96" t="s">
        <v>1651</v>
      </c>
      <c r="B167" s="770"/>
      <c r="C167" s="777" t="s">
        <v>88</v>
      </c>
      <c r="D167" s="778"/>
      <c r="E167" s="778"/>
      <c r="F167" s="497"/>
      <c r="G167" s="498"/>
      <c r="H167" s="779" t="s">
        <v>6</v>
      </c>
      <c r="I167" s="780"/>
      <c r="J167" s="412" t="s">
        <v>6</v>
      </c>
      <c r="K167" s="243" t="s">
        <v>6</v>
      </c>
      <c r="L167" s="490"/>
      <c r="M167" s="491"/>
      <c r="N167" s="492"/>
      <c r="O167" s="781" t="s">
        <v>1538</v>
      </c>
      <c r="P167" s="781"/>
      <c r="Q167" s="781"/>
      <c r="R167" s="781"/>
      <c r="S167" s="781"/>
      <c r="T167" s="487"/>
      <c r="U167" s="488"/>
      <c r="V167" s="489"/>
    </row>
    <row r="168" spans="1:22" ht="24.95" customHeight="1"/>
    <row r="169" spans="1:22" ht="24.95" customHeight="1"/>
    <row r="170" spans="1:22" s="33" customFormat="1" ht="24" thickBot="1">
      <c r="A170" s="26">
        <v>6</v>
      </c>
      <c r="B170" s="786" t="s">
        <v>49</v>
      </c>
      <c r="C170" s="786"/>
      <c r="D170" s="786"/>
      <c r="E170" s="27">
        <v>6</v>
      </c>
      <c r="F170" s="28" t="s">
        <v>392</v>
      </c>
      <c r="G170" s="29"/>
      <c r="H170" s="29"/>
      <c r="I170" s="28"/>
      <c r="J170" s="28"/>
      <c r="K170" s="28"/>
      <c r="L170" s="28"/>
      <c r="M170" s="30"/>
      <c r="N170" s="30"/>
      <c r="O170" s="29"/>
      <c r="P170" s="29"/>
      <c r="Q170" s="31"/>
      <c r="R170" s="31"/>
      <c r="S170" s="31"/>
      <c r="T170" s="31"/>
      <c r="U170" s="32"/>
    </row>
    <row r="171" spans="1:22" s="20" customFormat="1" ht="24.75" customHeight="1">
      <c r="A171" s="18"/>
      <c r="B171" s="787" t="s">
        <v>54</v>
      </c>
      <c r="C171" s="464" t="s">
        <v>55</v>
      </c>
      <c r="D171" s="465" t="s">
        <v>16</v>
      </c>
      <c r="E171" s="465"/>
      <c r="F171" s="465" t="s">
        <v>56</v>
      </c>
      <c r="G171" s="466"/>
      <c r="H171" s="723" t="s">
        <v>57</v>
      </c>
      <c r="I171" s="789" t="s">
        <v>340</v>
      </c>
      <c r="J171" s="723" t="s">
        <v>17</v>
      </c>
      <c r="K171" s="723" t="s">
        <v>293</v>
      </c>
      <c r="L171" s="723" t="s">
        <v>58</v>
      </c>
      <c r="M171" s="723" t="s">
        <v>193</v>
      </c>
      <c r="N171" s="782" t="s">
        <v>308</v>
      </c>
      <c r="O171" s="783"/>
      <c r="P171" s="784" t="s">
        <v>21</v>
      </c>
      <c r="Q171" s="785"/>
      <c r="R171" s="735" t="s">
        <v>205</v>
      </c>
      <c r="S171" s="736"/>
      <c r="T171" s="714" t="s">
        <v>180</v>
      </c>
      <c r="U171" s="715"/>
      <c r="V171" s="716"/>
    </row>
    <row r="172" spans="1:22" s="20" customFormat="1" ht="73.5" customHeight="1">
      <c r="A172" s="18"/>
      <c r="B172" s="788"/>
      <c r="C172" s="467" t="s">
        <v>59</v>
      </c>
      <c r="D172" s="468" t="s">
        <v>3</v>
      </c>
      <c r="E172" s="468" t="s">
        <v>18</v>
      </c>
      <c r="F172" s="468" t="s">
        <v>60</v>
      </c>
      <c r="G172" s="469" t="s">
        <v>61</v>
      </c>
      <c r="H172" s="724"/>
      <c r="I172" s="790"/>
      <c r="J172" s="724"/>
      <c r="K172" s="724"/>
      <c r="L172" s="724"/>
      <c r="M172" s="724"/>
      <c r="N172" s="467" t="s">
        <v>191</v>
      </c>
      <c r="O172" s="468" t="s">
        <v>73</v>
      </c>
      <c r="P172" s="717"/>
      <c r="Q172" s="718"/>
      <c r="R172" s="737"/>
      <c r="S172" s="738"/>
      <c r="T172" s="470" t="s">
        <v>181</v>
      </c>
      <c r="U172" s="471" t="s">
        <v>190</v>
      </c>
      <c r="V172" s="472" t="s">
        <v>225</v>
      </c>
    </row>
    <row r="173" spans="1:22" s="20" customFormat="1" ht="26.25" customHeight="1">
      <c r="A173" s="18"/>
      <c r="B173" s="396"/>
      <c r="C173" s="603">
        <v>3</v>
      </c>
      <c r="D173" s="397">
        <v>4</v>
      </c>
      <c r="E173" s="397">
        <v>5</v>
      </c>
      <c r="F173" s="397">
        <v>6</v>
      </c>
      <c r="G173" s="397">
        <v>7</v>
      </c>
      <c r="H173" s="397">
        <v>8</v>
      </c>
      <c r="I173" s="397">
        <v>9</v>
      </c>
      <c r="J173" s="397">
        <v>10</v>
      </c>
      <c r="K173" s="397">
        <v>11</v>
      </c>
      <c r="L173" s="397">
        <v>12</v>
      </c>
      <c r="M173" s="397">
        <v>13</v>
      </c>
      <c r="N173" s="397">
        <v>14</v>
      </c>
      <c r="O173" s="397">
        <v>15</v>
      </c>
      <c r="P173" s="398">
        <v>16</v>
      </c>
      <c r="Q173" s="399">
        <v>17</v>
      </c>
      <c r="R173" s="398">
        <v>18</v>
      </c>
      <c r="S173" s="399">
        <v>19</v>
      </c>
      <c r="T173" s="400">
        <v>20</v>
      </c>
      <c r="U173" s="213">
        <v>21</v>
      </c>
      <c r="V173" s="401">
        <v>22</v>
      </c>
    </row>
    <row r="174" spans="1:22" s="35" customFormat="1" ht="50.1" customHeight="1">
      <c r="A174" s="34" t="s">
        <v>1652</v>
      </c>
      <c r="B174" s="402">
        <v>1</v>
      </c>
      <c r="C174" s="604" t="s">
        <v>682</v>
      </c>
      <c r="D174" s="390" t="s">
        <v>694</v>
      </c>
      <c r="E174" s="390" t="s">
        <v>1037</v>
      </c>
      <c r="F174" s="390" t="s">
        <v>671</v>
      </c>
      <c r="G174" s="382">
        <v>0.1</v>
      </c>
      <c r="H174" s="538" t="s">
        <v>24</v>
      </c>
      <c r="I174" s="388" t="s">
        <v>672</v>
      </c>
      <c r="J174" s="389" t="s">
        <v>392</v>
      </c>
      <c r="K174" s="426">
        <v>41121</v>
      </c>
      <c r="L174" s="426">
        <v>41882</v>
      </c>
      <c r="M174" s="383">
        <v>5067.72</v>
      </c>
      <c r="N174" s="424">
        <v>506.77200000000005</v>
      </c>
      <c r="O174" s="215">
        <v>506.77199999999999</v>
      </c>
      <c r="P174" s="719"/>
      <c r="Q174" s="720"/>
      <c r="R174" s="721"/>
      <c r="S174" s="722"/>
      <c r="T174" s="385" t="s">
        <v>24</v>
      </c>
      <c r="U174" s="386">
        <v>15</v>
      </c>
      <c r="V174" s="387" t="s">
        <v>24</v>
      </c>
    </row>
    <row r="175" spans="1:22" s="35" customFormat="1" ht="24.95" customHeight="1">
      <c r="A175" s="34" t="s">
        <v>1653</v>
      </c>
      <c r="B175" s="402">
        <v>2</v>
      </c>
      <c r="C175" s="604"/>
      <c r="D175" s="390"/>
      <c r="E175" s="390"/>
      <c r="F175" s="390"/>
      <c r="G175" s="382"/>
      <c r="H175" s="538"/>
      <c r="I175" s="388"/>
      <c r="J175" s="389" t="s">
        <v>1538</v>
      </c>
      <c r="K175" s="426"/>
      <c r="L175" s="426"/>
      <c r="M175" s="383"/>
      <c r="N175" s="424" t="s">
        <v>1538</v>
      </c>
      <c r="O175" s="215" t="s">
        <v>1538</v>
      </c>
      <c r="P175" s="719"/>
      <c r="Q175" s="720"/>
      <c r="R175" s="721"/>
      <c r="S175" s="722"/>
      <c r="T175" s="385"/>
      <c r="U175" s="386"/>
      <c r="V175" s="387"/>
    </row>
    <row r="176" spans="1:22" s="35" customFormat="1" ht="24.95" customHeight="1">
      <c r="A176" s="34" t="s">
        <v>1654</v>
      </c>
      <c r="B176" s="402">
        <v>3</v>
      </c>
      <c r="C176" s="604"/>
      <c r="D176" s="390"/>
      <c r="E176" s="390"/>
      <c r="F176" s="390"/>
      <c r="G176" s="382"/>
      <c r="H176" s="538"/>
      <c r="I176" s="388"/>
      <c r="J176" s="389" t="s">
        <v>1538</v>
      </c>
      <c r="K176" s="426"/>
      <c r="L176" s="426"/>
      <c r="M176" s="383"/>
      <c r="N176" s="424" t="s">
        <v>1538</v>
      </c>
      <c r="O176" s="215" t="s">
        <v>1538</v>
      </c>
      <c r="P176" s="719"/>
      <c r="Q176" s="720"/>
      <c r="R176" s="721"/>
      <c r="S176" s="722"/>
      <c r="T176" s="385"/>
      <c r="U176" s="386"/>
      <c r="V176" s="387"/>
    </row>
    <row r="177" spans="1:22" s="35" customFormat="1" ht="24.95" customHeight="1">
      <c r="A177" s="34" t="s">
        <v>1655</v>
      </c>
      <c r="B177" s="402">
        <v>4</v>
      </c>
      <c r="C177" s="604"/>
      <c r="D177" s="390"/>
      <c r="E177" s="390"/>
      <c r="F177" s="390"/>
      <c r="G177" s="382"/>
      <c r="H177" s="538"/>
      <c r="I177" s="388"/>
      <c r="J177" s="389" t="s">
        <v>1538</v>
      </c>
      <c r="K177" s="426"/>
      <c r="L177" s="426"/>
      <c r="M177" s="383"/>
      <c r="N177" s="424" t="s">
        <v>1538</v>
      </c>
      <c r="O177" s="215" t="s">
        <v>1538</v>
      </c>
      <c r="P177" s="719"/>
      <c r="Q177" s="720"/>
      <c r="R177" s="721"/>
      <c r="S177" s="722"/>
      <c r="T177" s="385"/>
      <c r="U177" s="386"/>
      <c r="V177" s="387"/>
    </row>
    <row r="178" spans="1:22" s="35" customFormat="1" ht="24.95" customHeight="1">
      <c r="A178" s="34" t="s">
        <v>1656</v>
      </c>
      <c r="B178" s="402">
        <v>5</v>
      </c>
      <c r="C178" s="604"/>
      <c r="D178" s="390"/>
      <c r="E178" s="390"/>
      <c r="F178" s="390"/>
      <c r="G178" s="382"/>
      <c r="H178" s="538"/>
      <c r="I178" s="388"/>
      <c r="J178" s="389" t="s">
        <v>1538</v>
      </c>
      <c r="K178" s="426"/>
      <c r="L178" s="426"/>
      <c r="M178" s="383"/>
      <c r="N178" s="424" t="s">
        <v>1538</v>
      </c>
      <c r="O178" s="215" t="s">
        <v>1538</v>
      </c>
      <c r="P178" s="719"/>
      <c r="Q178" s="720"/>
      <c r="R178" s="721"/>
      <c r="S178" s="722"/>
      <c r="T178" s="385"/>
      <c r="U178" s="386"/>
      <c r="V178" s="387"/>
    </row>
    <row r="179" spans="1:22" s="35" customFormat="1" ht="24.95" customHeight="1">
      <c r="A179" s="34" t="s">
        <v>1657</v>
      </c>
      <c r="B179" s="402">
        <v>6</v>
      </c>
      <c r="C179" s="604"/>
      <c r="D179" s="390"/>
      <c r="E179" s="390"/>
      <c r="F179" s="390"/>
      <c r="G179" s="382"/>
      <c r="H179" s="538"/>
      <c r="I179" s="388"/>
      <c r="J179" s="389" t="s">
        <v>1538</v>
      </c>
      <c r="K179" s="426"/>
      <c r="L179" s="426"/>
      <c r="M179" s="383"/>
      <c r="N179" s="424" t="s">
        <v>1538</v>
      </c>
      <c r="O179" s="215" t="s">
        <v>1538</v>
      </c>
      <c r="P179" s="719"/>
      <c r="Q179" s="720"/>
      <c r="R179" s="721"/>
      <c r="S179" s="722"/>
      <c r="T179" s="385"/>
      <c r="U179" s="386"/>
      <c r="V179" s="387"/>
    </row>
    <row r="180" spans="1:22" s="35" customFormat="1" ht="24.95" customHeight="1">
      <c r="A180" s="34" t="s">
        <v>1658</v>
      </c>
      <c r="B180" s="402">
        <v>7</v>
      </c>
      <c r="C180" s="604"/>
      <c r="D180" s="390"/>
      <c r="E180" s="390"/>
      <c r="F180" s="390"/>
      <c r="G180" s="382"/>
      <c r="H180" s="538"/>
      <c r="I180" s="388"/>
      <c r="J180" s="389" t="s">
        <v>1538</v>
      </c>
      <c r="K180" s="426"/>
      <c r="L180" s="426"/>
      <c r="M180" s="383"/>
      <c r="N180" s="424" t="s">
        <v>1538</v>
      </c>
      <c r="O180" s="215" t="s">
        <v>1538</v>
      </c>
      <c r="P180" s="719"/>
      <c r="Q180" s="720"/>
      <c r="R180" s="721"/>
      <c r="S180" s="722"/>
      <c r="T180" s="385"/>
      <c r="U180" s="386"/>
      <c r="V180" s="387"/>
    </row>
    <row r="181" spans="1:22" s="35" customFormat="1" ht="24.95" customHeight="1">
      <c r="A181" s="34" t="s">
        <v>1659</v>
      </c>
      <c r="B181" s="402">
        <v>8</v>
      </c>
      <c r="C181" s="604"/>
      <c r="D181" s="390"/>
      <c r="E181" s="390"/>
      <c r="F181" s="390"/>
      <c r="G181" s="382"/>
      <c r="H181" s="538"/>
      <c r="I181" s="388"/>
      <c r="J181" s="389" t="s">
        <v>1538</v>
      </c>
      <c r="K181" s="426"/>
      <c r="L181" s="426"/>
      <c r="M181" s="384"/>
      <c r="N181" s="424" t="s">
        <v>1538</v>
      </c>
      <c r="O181" s="215" t="s">
        <v>1538</v>
      </c>
      <c r="P181" s="719"/>
      <c r="Q181" s="720"/>
      <c r="R181" s="721"/>
      <c r="S181" s="722"/>
      <c r="T181" s="385"/>
      <c r="U181" s="386"/>
      <c r="V181" s="387"/>
    </row>
    <row r="182" spans="1:22" s="35" customFormat="1" ht="24.95" customHeight="1">
      <c r="A182" s="34" t="s">
        <v>1660</v>
      </c>
      <c r="B182" s="402">
        <v>9</v>
      </c>
      <c r="C182" s="604"/>
      <c r="D182" s="390"/>
      <c r="E182" s="390"/>
      <c r="F182" s="390"/>
      <c r="G182" s="382"/>
      <c r="H182" s="538"/>
      <c r="I182" s="388"/>
      <c r="J182" s="389" t="s">
        <v>1538</v>
      </c>
      <c r="K182" s="426"/>
      <c r="L182" s="426"/>
      <c r="M182" s="384"/>
      <c r="N182" s="424" t="s">
        <v>1538</v>
      </c>
      <c r="O182" s="215" t="s">
        <v>1538</v>
      </c>
      <c r="P182" s="719"/>
      <c r="Q182" s="720"/>
      <c r="R182" s="721"/>
      <c r="S182" s="722"/>
      <c r="T182" s="385"/>
      <c r="U182" s="386"/>
      <c r="V182" s="387"/>
    </row>
    <row r="183" spans="1:22" s="35" customFormat="1" ht="24.95" customHeight="1" thickBot="1">
      <c r="A183" s="34" t="s">
        <v>1661</v>
      </c>
      <c r="B183" s="406">
        <v>10</v>
      </c>
      <c r="C183" s="605"/>
      <c r="D183" s="391"/>
      <c r="E183" s="391"/>
      <c r="F183" s="391"/>
      <c r="G183" s="392"/>
      <c r="H183" s="539"/>
      <c r="I183" s="393"/>
      <c r="J183" s="394" t="s">
        <v>1538</v>
      </c>
      <c r="K183" s="427"/>
      <c r="L183" s="427"/>
      <c r="M183" s="395"/>
      <c r="N183" s="424" t="s">
        <v>1538</v>
      </c>
      <c r="O183" s="215" t="s">
        <v>1538</v>
      </c>
      <c r="P183" s="719"/>
      <c r="Q183" s="720"/>
      <c r="R183" s="721"/>
      <c r="S183" s="722"/>
      <c r="T183" s="385"/>
      <c r="U183" s="386"/>
      <c r="V183" s="387"/>
    </row>
    <row r="184" spans="1:22" s="20" customFormat="1" ht="12" customHeight="1">
      <c r="A184" s="34"/>
      <c r="B184" s="36"/>
      <c r="C184" s="606"/>
      <c r="D184" s="37"/>
      <c r="E184" s="37"/>
      <c r="F184" s="37"/>
      <c r="G184" s="37"/>
      <c r="H184" s="403"/>
      <c r="I184" s="37"/>
      <c r="J184" s="37"/>
      <c r="K184" s="37"/>
      <c r="L184" s="37"/>
      <c r="M184" s="37"/>
      <c r="N184" s="37"/>
      <c r="O184" s="214"/>
      <c r="P184" s="37"/>
      <c r="Q184" s="37"/>
      <c r="R184" s="214"/>
      <c r="S184" s="37"/>
      <c r="T184" s="37"/>
      <c r="U184" s="38"/>
      <c r="V184" s="39"/>
    </row>
    <row r="185" spans="1:22" s="20" customFormat="1" ht="17.25" customHeight="1" thickBot="1">
      <c r="A185" s="34" t="s">
        <v>1662</v>
      </c>
      <c r="B185" s="473"/>
      <c r="C185" s="474"/>
      <c r="D185" s="474"/>
      <c r="E185" s="474"/>
      <c r="F185" s="474"/>
      <c r="G185" s="474"/>
      <c r="H185" s="474"/>
      <c r="I185" s="474"/>
      <c r="J185" s="474"/>
      <c r="K185" s="474"/>
      <c r="L185" s="474"/>
      <c r="M185" s="474"/>
      <c r="N185" s="410" t="s">
        <v>317</v>
      </c>
      <c r="O185" s="411">
        <v>506.77199999999999</v>
      </c>
      <c r="P185" s="419"/>
      <c r="Q185" s="419"/>
      <c r="R185" s="420"/>
      <c r="S185" s="420"/>
      <c r="T185" s="421"/>
      <c r="U185" s="422"/>
      <c r="V185" s="423"/>
    </row>
    <row r="186" spans="1:22" ht="17.25" customHeight="1">
      <c r="B186" s="41"/>
      <c r="C186" s="607"/>
      <c r="D186" s="41"/>
      <c r="E186" s="41"/>
      <c r="F186" s="41"/>
      <c r="G186" s="42"/>
      <c r="H186" s="42"/>
      <c r="I186" s="42"/>
      <c r="J186" s="42"/>
      <c r="K186" s="42"/>
      <c r="L186" s="42"/>
      <c r="M186" s="42"/>
      <c r="N186" s="42"/>
      <c r="O186" s="42"/>
      <c r="P186" s="42"/>
      <c r="Q186" s="42"/>
      <c r="R186" s="42"/>
      <c r="S186" s="42"/>
      <c r="T186" s="42"/>
      <c r="U186" s="42"/>
      <c r="V186" s="42"/>
    </row>
    <row r="187" spans="1:22" s="20" customFormat="1" ht="16.5" customHeight="1" thickBot="1">
      <c r="A187" s="18"/>
      <c r="B187" s="739" t="s">
        <v>65</v>
      </c>
      <c r="C187" s="739"/>
      <c r="D187" s="739"/>
      <c r="E187" s="739"/>
      <c r="F187" s="739"/>
      <c r="G187" s="739"/>
      <c r="H187" s="739"/>
      <c r="I187" s="739"/>
      <c r="J187" s="739"/>
      <c r="K187" s="739"/>
      <c r="L187" s="739"/>
      <c r="M187" s="739"/>
      <c r="N187" s="739"/>
      <c r="O187" s="739"/>
      <c r="P187" s="739"/>
      <c r="Q187" s="739"/>
      <c r="R187" s="739"/>
      <c r="S187" s="739"/>
      <c r="T187" s="739"/>
      <c r="U187" s="739"/>
      <c r="V187" s="739"/>
    </row>
    <row r="188" spans="1:22" s="23" customFormat="1" ht="22.5" customHeight="1">
      <c r="A188" s="96" t="s">
        <v>1663</v>
      </c>
      <c r="B188" s="768" t="s">
        <v>62</v>
      </c>
      <c r="C188" s="764" t="s">
        <v>83</v>
      </c>
      <c r="D188" s="760"/>
      <c r="E188" s="760"/>
      <c r="F188" s="760"/>
      <c r="G188" s="760"/>
      <c r="H188" s="760"/>
      <c r="I188" s="760"/>
      <c r="J188" s="760"/>
      <c r="K188" s="760"/>
      <c r="L188" s="760"/>
      <c r="M188" s="736"/>
      <c r="N188" s="475"/>
      <c r="O188" s="476"/>
      <c r="P188" s="764" t="s">
        <v>90</v>
      </c>
      <c r="Q188" s="760"/>
      <c r="R188" s="760"/>
      <c r="S188" s="736"/>
      <c r="T188" s="735" t="s">
        <v>358</v>
      </c>
      <c r="U188" s="736"/>
      <c r="V188" s="742" t="s">
        <v>31</v>
      </c>
    </row>
    <row r="189" spans="1:22" s="23" customFormat="1" ht="22.5" customHeight="1">
      <c r="A189" s="96" t="s">
        <v>1664</v>
      </c>
      <c r="B189" s="769"/>
      <c r="C189" s="771" t="s">
        <v>84</v>
      </c>
      <c r="D189" s="772"/>
      <c r="E189" s="773"/>
      <c r="F189" s="479">
        <v>1</v>
      </c>
      <c r="G189" s="774" t="s">
        <v>287</v>
      </c>
      <c r="H189" s="724" t="s">
        <v>286</v>
      </c>
      <c r="I189" s="724"/>
      <c r="J189" s="771" t="s">
        <v>285</v>
      </c>
      <c r="K189" s="775"/>
      <c r="L189" s="480"/>
      <c r="M189" s="480"/>
      <c r="N189" s="481"/>
      <c r="O189" s="482"/>
      <c r="P189" s="765"/>
      <c r="Q189" s="766"/>
      <c r="R189" s="766"/>
      <c r="S189" s="767"/>
      <c r="T189" s="737"/>
      <c r="U189" s="738"/>
      <c r="V189" s="743"/>
    </row>
    <row r="190" spans="1:22" s="23" customFormat="1" ht="51.75" customHeight="1" thickBot="1">
      <c r="A190" s="96" t="s">
        <v>1665</v>
      </c>
      <c r="B190" s="769"/>
      <c r="C190" s="772" t="s">
        <v>82</v>
      </c>
      <c r="D190" s="773"/>
      <c r="E190" s="483" t="s">
        <v>86</v>
      </c>
      <c r="F190" s="477" t="s">
        <v>306</v>
      </c>
      <c r="G190" s="774"/>
      <c r="H190" s="724"/>
      <c r="I190" s="724"/>
      <c r="J190" s="467" t="s">
        <v>284</v>
      </c>
      <c r="K190" s="478" t="s">
        <v>292</v>
      </c>
      <c r="L190" s="484" t="s">
        <v>369</v>
      </c>
      <c r="M190" s="484"/>
      <c r="N190" s="485" t="s">
        <v>334</v>
      </c>
      <c r="O190" s="486"/>
      <c r="P190" s="417" t="s">
        <v>1579</v>
      </c>
      <c r="Q190" s="306" t="s">
        <v>91</v>
      </c>
      <c r="R190" s="307"/>
      <c r="S190" s="97">
        <v>1</v>
      </c>
      <c r="T190" s="740"/>
      <c r="U190" s="741"/>
      <c r="V190" s="744"/>
    </row>
    <row r="191" spans="1:22" s="23" customFormat="1" ht="15.75" customHeight="1">
      <c r="A191" s="96" t="s">
        <v>1666</v>
      </c>
      <c r="B191" s="769"/>
      <c r="C191" s="608">
        <v>1</v>
      </c>
      <c r="D191" s="86" t="s">
        <v>1538</v>
      </c>
      <c r="E191" s="92" t="s">
        <v>1538</v>
      </c>
      <c r="F191" s="300" t="s">
        <v>1538</v>
      </c>
      <c r="G191" s="300" t="s">
        <v>1538</v>
      </c>
      <c r="H191" s="745" t="s">
        <v>1538</v>
      </c>
      <c r="I191" s="746"/>
      <c r="J191" s="93" t="s">
        <v>1538</v>
      </c>
      <c r="K191" s="91" t="s">
        <v>1538</v>
      </c>
      <c r="L191" s="449" t="s">
        <v>1114</v>
      </c>
      <c r="M191" s="450" t="s">
        <v>1557</v>
      </c>
      <c r="N191" s="365" t="s">
        <v>24</v>
      </c>
      <c r="O191" s="747" t="s">
        <v>15</v>
      </c>
      <c r="P191" s="748"/>
      <c r="Q191" s="751">
        <v>6</v>
      </c>
      <c r="R191" s="754" t="s">
        <v>1114</v>
      </c>
      <c r="S191" s="755"/>
      <c r="T191" s="735" t="s">
        <v>68</v>
      </c>
      <c r="U191" s="760"/>
      <c r="V191" s="736"/>
    </row>
    <row r="192" spans="1:22" s="23" customFormat="1" ht="15.75" customHeight="1" thickBot="1">
      <c r="A192" s="96" t="s">
        <v>1667</v>
      </c>
      <c r="B192" s="769"/>
      <c r="C192" s="608">
        <v>2</v>
      </c>
      <c r="D192" s="86" t="s">
        <v>1538</v>
      </c>
      <c r="E192" s="92" t="s">
        <v>1538</v>
      </c>
      <c r="F192" s="300" t="s">
        <v>1538</v>
      </c>
      <c r="G192" s="300" t="s">
        <v>1538</v>
      </c>
      <c r="H192" s="745" t="s">
        <v>1538</v>
      </c>
      <c r="I192" s="746"/>
      <c r="J192" s="93" t="s">
        <v>1538</v>
      </c>
      <c r="K192" s="91" t="s">
        <v>1538</v>
      </c>
      <c r="L192" s="449"/>
      <c r="M192" s="450" t="s">
        <v>1538</v>
      </c>
      <c r="N192" s="365" t="s">
        <v>24</v>
      </c>
      <c r="O192" s="747"/>
      <c r="P192" s="748"/>
      <c r="Q192" s="752"/>
      <c r="R192" s="756"/>
      <c r="S192" s="757"/>
      <c r="T192" s="740"/>
      <c r="U192" s="761"/>
      <c r="V192" s="741"/>
    </row>
    <row r="193" spans="1:22" s="23" customFormat="1" ht="15.75" customHeight="1">
      <c r="A193" s="96" t="s">
        <v>1668</v>
      </c>
      <c r="B193" s="769"/>
      <c r="C193" s="608">
        <v>3</v>
      </c>
      <c r="D193" s="86" t="s">
        <v>1538</v>
      </c>
      <c r="E193" s="92" t="s">
        <v>1538</v>
      </c>
      <c r="F193" s="300" t="s">
        <v>1538</v>
      </c>
      <c r="G193" s="300" t="s">
        <v>1538</v>
      </c>
      <c r="H193" s="745" t="s">
        <v>1538</v>
      </c>
      <c r="I193" s="746"/>
      <c r="J193" s="93" t="s">
        <v>1538</v>
      </c>
      <c r="K193" s="91" t="s">
        <v>1538</v>
      </c>
      <c r="L193" s="449"/>
      <c r="M193" s="450" t="s">
        <v>1538</v>
      </c>
      <c r="N193" s="365"/>
      <c r="O193" s="749"/>
      <c r="P193" s="750"/>
      <c r="Q193" s="753"/>
      <c r="R193" s="758"/>
      <c r="S193" s="759"/>
      <c r="T193" s="237"/>
      <c r="U193" s="237"/>
      <c r="V193" s="238"/>
    </row>
    <row r="194" spans="1:22" s="23" customFormat="1" ht="15.75" customHeight="1">
      <c r="A194" s="96" t="s">
        <v>1669</v>
      </c>
      <c r="B194" s="769"/>
      <c r="C194" s="608">
        <v>4</v>
      </c>
      <c r="D194" s="86" t="s">
        <v>1538</v>
      </c>
      <c r="E194" s="92" t="s">
        <v>1538</v>
      </c>
      <c r="F194" s="300" t="s">
        <v>1538</v>
      </c>
      <c r="G194" s="300" t="s">
        <v>1538</v>
      </c>
      <c r="H194" s="745" t="s">
        <v>1538</v>
      </c>
      <c r="I194" s="746"/>
      <c r="J194" s="93" t="s">
        <v>1538</v>
      </c>
      <c r="K194" s="91" t="s">
        <v>1538</v>
      </c>
      <c r="L194" s="449"/>
      <c r="M194" s="450" t="s">
        <v>1538</v>
      </c>
      <c r="N194" s="365"/>
      <c r="O194" s="762" t="s">
        <v>310</v>
      </c>
      <c r="P194" s="771" t="s">
        <v>309</v>
      </c>
      <c r="Q194" s="772"/>
      <c r="R194" s="772"/>
      <c r="S194" s="773"/>
      <c r="T194" s="228"/>
      <c r="U194" s="228"/>
      <c r="V194" s="239"/>
    </row>
    <row r="195" spans="1:22" s="23" customFormat="1" ht="17.25" customHeight="1">
      <c r="A195" s="96" t="s">
        <v>1670</v>
      </c>
      <c r="B195" s="769"/>
      <c r="C195" s="608">
        <v>5</v>
      </c>
      <c r="D195" s="86" t="s">
        <v>1538</v>
      </c>
      <c r="E195" s="92" t="s">
        <v>1538</v>
      </c>
      <c r="F195" s="300" t="s">
        <v>1538</v>
      </c>
      <c r="G195" s="300" t="s">
        <v>1538</v>
      </c>
      <c r="H195" s="745" t="s">
        <v>1538</v>
      </c>
      <c r="I195" s="746"/>
      <c r="J195" s="93" t="s">
        <v>1538</v>
      </c>
      <c r="K195" s="91" t="s">
        <v>1538</v>
      </c>
      <c r="L195" s="449"/>
      <c r="M195" s="450" t="s">
        <v>1538</v>
      </c>
      <c r="N195" s="365"/>
      <c r="O195" s="763"/>
      <c r="P195" s="467" t="s">
        <v>92</v>
      </c>
      <c r="Q195" s="467" t="s">
        <v>294</v>
      </c>
      <c r="R195" s="724" t="s">
        <v>307</v>
      </c>
      <c r="S195" s="724"/>
      <c r="T195" s="228"/>
      <c r="U195" s="228"/>
      <c r="V195" s="239"/>
    </row>
    <row r="196" spans="1:22" s="23" customFormat="1" ht="16.5" customHeight="1" thickBot="1">
      <c r="A196" s="96" t="s">
        <v>1671</v>
      </c>
      <c r="B196" s="769"/>
      <c r="C196" s="609">
        <v>6</v>
      </c>
      <c r="D196" s="94" t="s">
        <v>1538</v>
      </c>
      <c r="E196" s="95" t="s">
        <v>1538</v>
      </c>
      <c r="F196" s="300" t="s">
        <v>1538</v>
      </c>
      <c r="G196" s="300" t="s">
        <v>1538</v>
      </c>
      <c r="H196" s="745" t="s">
        <v>1538</v>
      </c>
      <c r="I196" s="746"/>
      <c r="J196" s="93" t="s">
        <v>1538</v>
      </c>
      <c r="K196" s="91" t="s">
        <v>1538</v>
      </c>
      <c r="L196" s="449"/>
      <c r="M196" s="450" t="s">
        <v>1538</v>
      </c>
      <c r="N196" s="447"/>
      <c r="O196" s="313" t="s">
        <v>31</v>
      </c>
      <c r="P196" s="241">
        <v>1</v>
      </c>
      <c r="Q196" s="242">
        <v>538.46153849999996</v>
      </c>
      <c r="R196" s="776">
        <v>506.77200000000005</v>
      </c>
      <c r="S196" s="776"/>
      <c r="T196" s="228"/>
      <c r="U196" s="228"/>
      <c r="V196" s="239"/>
    </row>
    <row r="197" spans="1:22" s="23" customFormat="1" ht="16.5" customHeight="1" thickBot="1">
      <c r="A197" s="96" t="s">
        <v>1672</v>
      </c>
      <c r="B197" s="770"/>
      <c r="C197" s="777" t="s">
        <v>88</v>
      </c>
      <c r="D197" s="778"/>
      <c r="E197" s="778"/>
      <c r="F197" s="497"/>
      <c r="G197" s="498"/>
      <c r="H197" s="779" t="s">
        <v>1538</v>
      </c>
      <c r="I197" s="780"/>
      <c r="J197" s="412" t="s">
        <v>1538</v>
      </c>
      <c r="K197" s="243" t="s">
        <v>31</v>
      </c>
      <c r="L197" s="490"/>
      <c r="M197" s="491"/>
      <c r="N197" s="492"/>
      <c r="O197" s="781" t="s">
        <v>1564</v>
      </c>
      <c r="P197" s="781"/>
      <c r="Q197" s="781"/>
      <c r="R197" s="781"/>
      <c r="S197" s="781"/>
      <c r="T197" s="487"/>
      <c r="U197" s="488"/>
      <c r="V197" s="489"/>
    </row>
    <row r="198" spans="1:22" ht="24.95" customHeight="1"/>
    <row r="199" spans="1:22" ht="24.95" customHeight="1"/>
    <row r="200" spans="1:22" s="33" customFormat="1" ht="24" thickBot="1">
      <c r="A200" s="26">
        <v>7</v>
      </c>
      <c r="B200" s="786" t="s">
        <v>49</v>
      </c>
      <c r="C200" s="786"/>
      <c r="D200" s="786"/>
      <c r="E200" s="27">
        <v>7</v>
      </c>
      <c r="F200" s="28" t="s">
        <v>393</v>
      </c>
      <c r="G200" s="29"/>
      <c r="H200" s="29"/>
      <c r="I200" s="28"/>
      <c r="J200" s="28"/>
      <c r="K200" s="28"/>
      <c r="L200" s="28"/>
      <c r="M200" s="30"/>
      <c r="N200" s="30"/>
      <c r="O200" s="29"/>
      <c r="P200" s="29"/>
      <c r="Q200" s="31"/>
      <c r="R200" s="31"/>
      <c r="S200" s="31"/>
      <c r="T200" s="31"/>
      <c r="U200" s="32"/>
    </row>
    <row r="201" spans="1:22" s="20" customFormat="1" ht="24.75" customHeight="1">
      <c r="A201" s="18"/>
      <c r="B201" s="787" t="s">
        <v>54</v>
      </c>
      <c r="C201" s="464" t="s">
        <v>55</v>
      </c>
      <c r="D201" s="465" t="s">
        <v>16</v>
      </c>
      <c r="E201" s="465"/>
      <c r="F201" s="465" t="s">
        <v>56</v>
      </c>
      <c r="G201" s="466"/>
      <c r="H201" s="723" t="s">
        <v>57</v>
      </c>
      <c r="I201" s="789" t="s">
        <v>340</v>
      </c>
      <c r="J201" s="723" t="s">
        <v>17</v>
      </c>
      <c r="K201" s="723" t="s">
        <v>293</v>
      </c>
      <c r="L201" s="723" t="s">
        <v>58</v>
      </c>
      <c r="M201" s="723" t="s">
        <v>193</v>
      </c>
      <c r="N201" s="782" t="s">
        <v>308</v>
      </c>
      <c r="O201" s="783"/>
      <c r="P201" s="784" t="s">
        <v>21</v>
      </c>
      <c r="Q201" s="785"/>
      <c r="R201" s="735" t="s">
        <v>205</v>
      </c>
      <c r="S201" s="736"/>
      <c r="T201" s="714" t="s">
        <v>180</v>
      </c>
      <c r="U201" s="715"/>
      <c r="V201" s="716"/>
    </row>
    <row r="202" spans="1:22" s="20" customFormat="1" ht="73.5" customHeight="1">
      <c r="A202" s="18"/>
      <c r="B202" s="788"/>
      <c r="C202" s="467" t="s">
        <v>59</v>
      </c>
      <c r="D202" s="468" t="s">
        <v>3</v>
      </c>
      <c r="E202" s="468" t="s">
        <v>18</v>
      </c>
      <c r="F202" s="468" t="s">
        <v>60</v>
      </c>
      <c r="G202" s="469" t="s">
        <v>61</v>
      </c>
      <c r="H202" s="724"/>
      <c r="I202" s="790"/>
      <c r="J202" s="724"/>
      <c r="K202" s="724"/>
      <c r="L202" s="724"/>
      <c r="M202" s="724"/>
      <c r="N202" s="467" t="s">
        <v>191</v>
      </c>
      <c r="O202" s="468" t="s">
        <v>73</v>
      </c>
      <c r="P202" s="717"/>
      <c r="Q202" s="718"/>
      <c r="R202" s="737"/>
      <c r="S202" s="738"/>
      <c r="T202" s="470" t="s">
        <v>181</v>
      </c>
      <c r="U202" s="471" t="s">
        <v>190</v>
      </c>
      <c r="V202" s="472" t="s">
        <v>225</v>
      </c>
    </row>
    <row r="203" spans="1:22" s="20" customFormat="1" ht="26.25" customHeight="1">
      <c r="A203" s="18"/>
      <c r="B203" s="396"/>
      <c r="C203" s="603">
        <v>3</v>
      </c>
      <c r="D203" s="397">
        <v>4</v>
      </c>
      <c r="E203" s="397">
        <v>5</v>
      </c>
      <c r="F203" s="397">
        <v>6</v>
      </c>
      <c r="G203" s="397">
        <v>7</v>
      </c>
      <c r="H203" s="397">
        <v>8</v>
      </c>
      <c r="I203" s="397">
        <v>9</v>
      </c>
      <c r="J203" s="397">
        <v>10</v>
      </c>
      <c r="K203" s="397">
        <v>11</v>
      </c>
      <c r="L203" s="397">
        <v>12</v>
      </c>
      <c r="M203" s="397">
        <v>13</v>
      </c>
      <c r="N203" s="397">
        <v>14</v>
      </c>
      <c r="O203" s="397">
        <v>15</v>
      </c>
      <c r="P203" s="398">
        <v>16</v>
      </c>
      <c r="Q203" s="399">
        <v>17</v>
      </c>
      <c r="R203" s="398">
        <v>18</v>
      </c>
      <c r="S203" s="399">
        <v>19</v>
      </c>
      <c r="T203" s="400">
        <v>20</v>
      </c>
      <c r="U203" s="213">
        <v>21</v>
      </c>
      <c r="V203" s="401">
        <v>22</v>
      </c>
    </row>
    <row r="204" spans="1:22" s="35" customFormat="1" ht="50.1" customHeight="1">
      <c r="A204" s="34" t="s">
        <v>1673</v>
      </c>
      <c r="B204" s="402">
        <v>1</v>
      </c>
      <c r="C204" s="604" t="s">
        <v>695</v>
      </c>
      <c r="D204" s="390" t="s">
        <v>699</v>
      </c>
      <c r="E204" s="390" t="s">
        <v>1038</v>
      </c>
      <c r="F204" s="390" t="s">
        <v>672</v>
      </c>
      <c r="G204" s="382">
        <v>1</v>
      </c>
      <c r="H204" s="538" t="s">
        <v>24</v>
      </c>
      <c r="I204" s="388">
        <v>1</v>
      </c>
      <c r="J204" s="389" t="s">
        <v>507</v>
      </c>
      <c r="K204" s="426">
        <v>39449</v>
      </c>
      <c r="L204" s="426">
        <v>39600</v>
      </c>
      <c r="M204" s="383">
        <v>330.96</v>
      </c>
      <c r="N204" s="424">
        <v>330.96</v>
      </c>
      <c r="O204" s="215">
        <v>330.96</v>
      </c>
      <c r="P204" s="719"/>
      <c r="Q204" s="720"/>
      <c r="R204" s="721"/>
      <c r="S204" s="722"/>
      <c r="T204" s="385" t="s">
        <v>24</v>
      </c>
      <c r="U204" s="386">
        <v>42</v>
      </c>
      <c r="V204" s="387" t="s">
        <v>24</v>
      </c>
    </row>
    <row r="205" spans="1:22" s="35" customFormat="1" ht="50.1" customHeight="1">
      <c r="A205" s="34" t="s">
        <v>1674</v>
      </c>
      <c r="B205" s="402">
        <v>2</v>
      </c>
      <c r="C205" s="604" t="s">
        <v>696</v>
      </c>
      <c r="D205" s="390" t="s">
        <v>706</v>
      </c>
      <c r="E205" s="390" t="s">
        <v>1039</v>
      </c>
      <c r="F205" s="390" t="s">
        <v>672</v>
      </c>
      <c r="G205" s="382">
        <v>1</v>
      </c>
      <c r="H205" s="538" t="s">
        <v>24</v>
      </c>
      <c r="I205" s="388">
        <v>3</v>
      </c>
      <c r="J205" s="389" t="s">
        <v>509</v>
      </c>
      <c r="K205" s="426">
        <v>29818</v>
      </c>
      <c r="L205" s="426">
        <v>30656</v>
      </c>
      <c r="M205" s="383">
        <v>5035.42</v>
      </c>
      <c r="N205" s="424">
        <v>5035.42</v>
      </c>
      <c r="O205" s="215">
        <v>5035.42</v>
      </c>
      <c r="P205" s="719"/>
      <c r="Q205" s="720"/>
      <c r="R205" s="721"/>
      <c r="S205" s="722"/>
      <c r="T205" s="385" t="s">
        <v>24</v>
      </c>
      <c r="U205" s="386">
        <v>72</v>
      </c>
      <c r="V205" s="387" t="s">
        <v>24</v>
      </c>
    </row>
    <row r="206" spans="1:22" s="35" customFormat="1" ht="50.1" customHeight="1">
      <c r="A206" s="34" t="s">
        <v>1675</v>
      </c>
      <c r="B206" s="402">
        <v>3</v>
      </c>
      <c r="C206" s="604" t="s">
        <v>697</v>
      </c>
      <c r="D206" s="390" t="s">
        <v>700</v>
      </c>
      <c r="E206" s="390" t="s">
        <v>703</v>
      </c>
      <c r="F206" s="390" t="s">
        <v>671</v>
      </c>
      <c r="G206" s="382">
        <v>0.4</v>
      </c>
      <c r="H206" s="538" t="s">
        <v>24</v>
      </c>
      <c r="I206" s="388">
        <v>3</v>
      </c>
      <c r="J206" s="389" t="s">
        <v>509</v>
      </c>
      <c r="K206" s="426">
        <v>43019</v>
      </c>
      <c r="L206" s="426">
        <v>43444</v>
      </c>
      <c r="M206" s="383">
        <v>665.07</v>
      </c>
      <c r="N206" s="424">
        <v>266.02800000000002</v>
      </c>
      <c r="O206" s="215">
        <v>266.02800000000002</v>
      </c>
      <c r="P206" s="719"/>
      <c r="Q206" s="720"/>
      <c r="R206" s="721"/>
      <c r="S206" s="722"/>
      <c r="T206" s="385" t="s">
        <v>24</v>
      </c>
      <c r="U206" s="386">
        <v>84</v>
      </c>
      <c r="V206" s="387" t="s">
        <v>24</v>
      </c>
    </row>
    <row r="207" spans="1:22" s="35" customFormat="1" ht="50.1" customHeight="1">
      <c r="A207" s="34" t="s">
        <v>1676</v>
      </c>
      <c r="B207" s="402">
        <v>4</v>
      </c>
      <c r="C207" s="604" t="s">
        <v>697</v>
      </c>
      <c r="D207" s="390" t="s">
        <v>701</v>
      </c>
      <c r="E207" s="390" t="s">
        <v>704</v>
      </c>
      <c r="F207" s="390" t="s">
        <v>671</v>
      </c>
      <c r="G207" s="382">
        <v>0.4</v>
      </c>
      <c r="H207" s="538" t="s">
        <v>24</v>
      </c>
      <c r="I207" s="388">
        <v>3</v>
      </c>
      <c r="J207" s="389" t="s">
        <v>509</v>
      </c>
      <c r="K207" s="426">
        <v>43040</v>
      </c>
      <c r="L207" s="426">
        <v>43449</v>
      </c>
      <c r="M207" s="383">
        <v>787.58</v>
      </c>
      <c r="N207" s="424">
        <v>315.03200000000004</v>
      </c>
      <c r="O207" s="215">
        <v>315.03199999999998</v>
      </c>
      <c r="P207" s="719"/>
      <c r="Q207" s="720"/>
      <c r="R207" s="721"/>
      <c r="S207" s="722"/>
      <c r="T207" s="385" t="s">
        <v>24</v>
      </c>
      <c r="U207" s="386">
        <v>85</v>
      </c>
      <c r="V207" s="387" t="s">
        <v>24</v>
      </c>
    </row>
    <row r="208" spans="1:22" s="35" customFormat="1" ht="50.1" customHeight="1">
      <c r="A208" s="34" t="s">
        <v>1677</v>
      </c>
      <c r="B208" s="402">
        <v>5</v>
      </c>
      <c r="C208" s="604" t="s">
        <v>698</v>
      </c>
      <c r="D208" s="390" t="s">
        <v>702</v>
      </c>
      <c r="E208" s="390" t="s">
        <v>705</v>
      </c>
      <c r="F208" s="390" t="s">
        <v>671</v>
      </c>
      <c r="G208" s="382">
        <v>0.17</v>
      </c>
      <c r="H208" s="538" t="s">
        <v>24</v>
      </c>
      <c r="I208" s="388">
        <v>2</v>
      </c>
      <c r="J208" s="389" t="s">
        <v>508</v>
      </c>
      <c r="K208" s="426">
        <v>37739</v>
      </c>
      <c r="L208" s="426">
        <v>38074</v>
      </c>
      <c r="M208" s="383">
        <v>1259.95</v>
      </c>
      <c r="N208" s="424">
        <v>214.19150000000002</v>
      </c>
      <c r="O208" s="215">
        <v>214.19149999999999</v>
      </c>
      <c r="P208" s="719"/>
      <c r="Q208" s="720"/>
      <c r="R208" s="721"/>
      <c r="S208" s="722"/>
      <c r="T208" s="385" t="s">
        <v>24</v>
      </c>
      <c r="U208" s="386">
        <v>3</v>
      </c>
      <c r="V208" s="387" t="s">
        <v>24</v>
      </c>
    </row>
    <row r="209" spans="1:22" s="35" customFormat="1" ht="24.95" customHeight="1">
      <c r="A209" s="34" t="s">
        <v>1678</v>
      </c>
      <c r="B209" s="402">
        <v>6</v>
      </c>
      <c r="C209" s="604"/>
      <c r="D209" s="390"/>
      <c r="E209" s="390"/>
      <c r="F209" s="390"/>
      <c r="G209" s="382"/>
      <c r="H209" s="538"/>
      <c r="I209" s="388"/>
      <c r="J209" s="389" t="s">
        <v>1538</v>
      </c>
      <c r="K209" s="426"/>
      <c r="L209" s="426"/>
      <c r="M209" s="383"/>
      <c r="N209" s="424" t="s">
        <v>1538</v>
      </c>
      <c r="O209" s="215" t="s">
        <v>1538</v>
      </c>
      <c r="P209" s="719"/>
      <c r="Q209" s="720"/>
      <c r="R209" s="721"/>
      <c r="S209" s="722"/>
      <c r="T209" s="385"/>
      <c r="U209" s="386"/>
      <c r="V209" s="387"/>
    </row>
    <row r="210" spans="1:22" s="35" customFormat="1" ht="24.95" customHeight="1">
      <c r="A210" s="34" t="s">
        <v>1679</v>
      </c>
      <c r="B210" s="402">
        <v>7</v>
      </c>
      <c r="C210" s="604"/>
      <c r="D210" s="390"/>
      <c r="E210" s="390"/>
      <c r="F210" s="390"/>
      <c r="G210" s="382"/>
      <c r="H210" s="538"/>
      <c r="I210" s="388"/>
      <c r="J210" s="389" t="s">
        <v>1538</v>
      </c>
      <c r="K210" s="426"/>
      <c r="L210" s="426"/>
      <c r="M210" s="383"/>
      <c r="N210" s="424" t="s">
        <v>1538</v>
      </c>
      <c r="O210" s="215" t="s">
        <v>1538</v>
      </c>
      <c r="P210" s="719"/>
      <c r="Q210" s="720"/>
      <c r="R210" s="721"/>
      <c r="S210" s="722"/>
      <c r="T210" s="385"/>
      <c r="U210" s="386"/>
      <c r="V210" s="387"/>
    </row>
    <row r="211" spans="1:22" s="35" customFormat="1" ht="24.95" customHeight="1">
      <c r="A211" s="34" t="s">
        <v>1680</v>
      </c>
      <c r="B211" s="402">
        <v>8</v>
      </c>
      <c r="C211" s="604"/>
      <c r="D211" s="390"/>
      <c r="E211" s="390"/>
      <c r="F211" s="390"/>
      <c r="G211" s="382"/>
      <c r="H211" s="538"/>
      <c r="I211" s="388"/>
      <c r="J211" s="389" t="s">
        <v>1538</v>
      </c>
      <c r="K211" s="426"/>
      <c r="L211" s="426"/>
      <c r="M211" s="384"/>
      <c r="N211" s="424" t="s">
        <v>1538</v>
      </c>
      <c r="O211" s="215" t="s">
        <v>1538</v>
      </c>
      <c r="P211" s="719"/>
      <c r="Q211" s="720"/>
      <c r="R211" s="721"/>
      <c r="S211" s="722"/>
      <c r="T211" s="385"/>
      <c r="U211" s="386"/>
      <c r="V211" s="387"/>
    </row>
    <row r="212" spans="1:22" s="35" customFormat="1" ht="24.95" customHeight="1">
      <c r="A212" s="34" t="s">
        <v>1681</v>
      </c>
      <c r="B212" s="402">
        <v>9</v>
      </c>
      <c r="C212" s="604"/>
      <c r="D212" s="390"/>
      <c r="E212" s="390"/>
      <c r="F212" s="390"/>
      <c r="G212" s="382"/>
      <c r="H212" s="538"/>
      <c r="I212" s="388"/>
      <c r="J212" s="389" t="s">
        <v>1538</v>
      </c>
      <c r="K212" s="426"/>
      <c r="L212" s="426"/>
      <c r="M212" s="384"/>
      <c r="N212" s="424" t="s">
        <v>1538</v>
      </c>
      <c r="O212" s="215" t="s">
        <v>1538</v>
      </c>
      <c r="P212" s="719"/>
      <c r="Q212" s="720"/>
      <c r="R212" s="721"/>
      <c r="S212" s="722"/>
      <c r="T212" s="385"/>
      <c r="U212" s="386"/>
      <c r="V212" s="387"/>
    </row>
    <row r="213" spans="1:22" s="35" customFormat="1" ht="24.95" customHeight="1" thickBot="1">
      <c r="A213" s="34" t="s">
        <v>1682</v>
      </c>
      <c r="B213" s="406">
        <v>10</v>
      </c>
      <c r="C213" s="605"/>
      <c r="D213" s="391"/>
      <c r="E213" s="391"/>
      <c r="F213" s="391"/>
      <c r="G213" s="392"/>
      <c r="H213" s="539"/>
      <c r="I213" s="393"/>
      <c r="J213" s="394" t="s">
        <v>1538</v>
      </c>
      <c r="K213" s="427"/>
      <c r="L213" s="427"/>
      <c r="M213" s="395"/>
      <c r="N213" s="424" t="s">
        <v>1538</v>
      </c>
      <c r="O213" s="215" t="s">
        <v>1538</v>
      </c>
      <c r="P213" s="719"/>
      <c r="Q213" s="720"/>
      <c r="R213" s="721"/>
      <c r="S213" s="722"/>
      <c r="T213" s="385"/>
      <c r="U213" s="386"/>
      <c r="V213" s="387"/>
    </row>
    <row r="214" spans="1:22" s="20" customFormat="1" ht="12" customHeight="1">
      <c r="A214" s="34"/>
      <c r="B214" s="36"/>
      <c r="C214" s="606"/>
      <c r="D214" s="37"/>
      <c r="E214" s="37"/>
      <c r="F214" s="37"/>
      <c r="G214" s="37"/>
      <c r="H214" s="403"/>
      <c r="I214" s="37"/>
      <c r="J214" s="37"/>
      <c r="K214" s="37"/>
      <c r="L214" s="37"/>
      <c r="M214" s="37"/>
      <c r="N214" s="37"/>
      <c r="O214" s="214"/>
      <c r="P214" s="37"/>
      <c r="Q214" s="37"/>
      <c r="R214" s="214"/>
      <c r="S214" s="37"/>
      <c r="T214" s="37"/>
      <c r="U214" s="38"/>
      <c r="V214" s="39"/>
    </row>
    <row r="215" spans="1:22" s="20" customFormat="1" ht="17.25" customHeight="1" thickBot="1">
      <c r="A215" s="34" t="s">
        <v>1683</v>
      </c>
      <c r="B215" s="473"/>
      <c r="C215" s="474"/>
      <c r="D215" s="474"/>
      <c r="E215" s="474"/>
      <c r="F215" s="474"/>
      <c r="G215" s="474"/>
      <c r="H215" s="474"/>
      <c r="I215" s="474"/>
      <c r="J215" s="474"/>
      <c r="K215" s="474"/>
      <c r="L215" s="474"/>
      <c r="M215" s="474"/>
      <c r="N215" s="410" t="s">
        <v>317</v>
      </c>
      <c r="O215" s="411">
        <v>1232.3263000000002</v>
      </c>
      <c r="P215" s="419"/>
      <c r="Q215" s="419"/>
      <c r="R215" s="420"/>
      <c r="S215" s="420"/>
      <c r="T215" s="421"/>
      <c r="U215" s="422"/>
      <c r="V215" s="423"/>
    </row>
    <row r="216" spans="1:22" ht="17.25" customHeight="1">
      <c r="B216" s="41"/>
      <c r="C216" s="607"/>
      <c r="D216" s="41"/>
      <c r="E216" s="41"/>
      <c r="F216" s="41"/>
      <c r="G216" s="42"/>
      <c r="H216" s="42"/>
      <c r="I216" s="42"/>
      <c r="J216" s="42"/>
      <c r="K216" s="42"/>
      <c r="L216" s="42"/>
      <c r="M216" s="42"/>
      <c r="N216" s="42"/>
      <c r="O216" s="42"/>
      <c r="P216" s="42"/>
      <c r="Q216" s="42"/>
      <c r="R216" s="42"/>
      <c r="S216" s="42"/>
      <c r="T216" s="42"/>
      <c r="U216" s="42"/>
      <c r="V216" s="42"/>
    </row>
    <row r="217" spans="1:22" s="20" customFormat="1" ht="16.5" customHeight="1" thickBot="1">
      <c r="A217" s="18"/>
      <c r="B217" s="739" t="s">
        <v>65</v>
      </c>
      <c r="C217" s="739"/>
      <c r="D217" s="739"/>
      <c r="E217" s="739"/>
      <c r="F217" s="739"/>
      <c r="G217" s="739"/>
      <c r="H217" s="739"/>
      <c r="I217" s="739"/>
      <c r="J217" s="739"/>
      <c r="K217" s="739"/>
      <c r="L217" s="739"/>
      <c r="M217" s="739"/>
      <c r="N217" s="739"/>
      <c r="O217" s="739"/>
      <c r="P217" s="739"/>
      <c r="Q217" s="739"/>
      <c r="R217" s="739"/>
      <c r="S217" s="739"/>
      <c r="T217" s="739"/>
      <c r="U217" s="739"/>
      <c r="V217" s="739"/>
    </row>
    <row r="218" spans="1:22" s="23" customFormat="1" ht="22.5" customHeight="1">
      <c r="A218" s="96" t="s">
        <v>1684</v>
      </c>
      <c r="B218" s="768" t="s">
        <v>62</v>
      </c>
      <c r="C218" s="764" t="s">
        <v>83</v>
      </c>
      <c r="D218" s="760"/>
      <c r="E218" s="760"/>
      <c r="F218" s="760"/>
      <c r="G218" s="760"/>
      <c r="H218" s="760"/>
      <c r="I218" s="760"/>
      <c r="J218" s="760"/>
      <c r="K218" s="760"/>
      <c r="L218" s="760"/>
      <c r="M218" s="736"/>
      <c r="N218" s="475"/>
      <c r="O218" s="476"/>
      <c r="P218" s="764" t="s">
        <v>90</v>
      </c>
      <c r="Q218" s="760"/>
      <c r="R218" s="760"/>
      <c r="S218" s="736"/>
      <c r="T218" s="735" t="s">
        <v>358</v>
      </c>
      <c r="U218" s="736"/>
      <c r="V218" s="742" t="s">
        <v>6</v>
      </c>
    </row>
    <row r="219" spans="1:22" s="23" customFormat="1" ht="22.5" customHeight="1">
      <c r="A219" s="96" t="s">
        <v>1685</v>
      </c>
      <c r="B219" s="769"/>
      <c r="C219" s="771" t="s">
        <v>84</v>
      </c>
      <c r="D219" s="772"/>
      <c r="E219" s="773"/>
      <c r="F219" s="479">
        <v>3</v>
      </c>
      <c r="G219" s="774" t="s">
        <v>287</v>
      </c>
      <c r="H219" s="724" t="s">
        <v>286</v>
      </c>
      <c r="I219" s="724"/>
      <c r="J219" s="771" t="s">
        <v>285</v>
      </c>
      <c r="K219" s="775"/>
      <c r="L219" s="480"/>
      <c r="M219" s="480"/>
      <c r="N219" s="481"/>
      <c r="O219" s="482"/>
      <c r="P219" s="765"/>
      <c r="Q219" s="766"/>
      <c r="R219" s="766"/>
      <c r="S219" s="767"/>
      <c r="T219" s="737"/>
      <c r="U219" s="738"/>
      <c r="V219" s="743"/>
    </row>
    <row r="220" spans="1:22" s="23" customFormat="1" ht="51.75" customHeight="1" thickBot="1">
      <c r="A220" s="96" t="s">
        <v>1686</v>
      </c>
      <c r="B220" s="769"/>
      <c r="C220" s="772" t="s">
        <v>82</v>
      </c>
      <c r="D220" s="773"/>
      <c r="E220" s="483" t="s">
        <v>86</v>
      </c>
      <c r="F220" s="477" t="s">
        <v>306</v>
      </c>
      <c r="G220" s="774"/>
      <c r="H220" s="724"/>
      <c r="I220" s="724"/>
      <c r="J220" s="467" t="s">
        <v>284</v>
      </c>
      <c r="K220" s="478" t="s">
        <v>292</v>
      </c>
      <c r="L220" s="484" t="s">
        <v>369</v>
      </c>
      <c r="M220" s="484"/>
      <c r="N220" s="485" t="s">
        <v>334</v>
      </c>
      <c r="O220" s="486"/>
      <c r="P220" s="417" t="s">
        <v>1579</v>
      </c>
      <c r="Q220" s="306" t="s">
        <v>91</v>
      </c>
      <c r="R220" s="307"/>
      <c r="S220" s="97">
        <v>5</v>
      </c>
      <c r="T220" s="740"/>
      <c r="U220" s="741"/>
      <c r="V220" s="744"/>
    </row>
    <row r="221" spans="1:22" s="23" customFormat="1" ht="15.75" customHeight="1">
      <c r="A221" s="96" t="s">
        <v>1687</v>
      </c>
      <c r="B221" s="769"/>
      <c r="C221" s="608">
        <v>1</v>
      </c>
      <c r="D221" s="86" t="s">
        <v>507</v>
      </c>
      <c r="E221" s="92">
        <v>0.5</v>
      </c>
      <c r="F221" s="300">
        <v>330.96</v>
      </c>
      <c r="G221" s="300">
        <v>269.23</v>
      </c>
      <c r="H221" s="745" t="s">
        <v>6</v>
      </c>
      <c r="I221" s="746"/>
      <c r="J221" s="93" t="s">
        <v>6</v>
      </c>
      <c r="K221" s="91" t="s">
        <v>1538</v>
      </c>
      <c r="L221" s="449" t="s">
        <v>361</v>
      </c>
      <c r="M221" s="450" t="s">
        <v>1602</v>
      </c>
      <c r="N221" s="365" t="s">
        <v>24</v>
      </c>
      <c r="O221" s="747" t="s">
        <v>15</v>
      </c>
      <c r="P221" s="748"/>
      <c r="Q221" s="751">
        <v>7</v>
      </c>
      <c r="R221" s="754" t="s">
        <v>361</v>
      </c>
      <c r="S221" s="755"/>
      <c r="T221" s="735" t="s">
        <v>68</v>
      </c>
      <c r="U221" s="760"/>
      <c r="V221" s="736"/>
    </row>
    <row r="222" spans="1:22" s="23" customFormat="1" ht="15.75" customHeight="1" thickBot="1">
      <c r="A222" s="96" t="s">
        <v>1688</v>
      </c>
      <c r="B222" s="769"/>
      <c r="C222" s="608">
        <v>2</v>
      </c>
      <c r="D222" s="86" t="s">
        <v>508</v>
      </c>
      <c r="E222" s="92">
        <v>0.25</v>
      </c>
      <c r="F222" s="300">
        <v>214.19149999999999</v>
      </c>
      <c r="G222" s="300">
        <v>269.23</v>
      </c>
      <c r="H222" s="745" t="s">
        <v>31</v>
      </c>
      <c r="I222" s="746"/>
      <c r="J222" s="93" t="s">
        <v>6</v>
      </c>
      <c r="K222" s="91" t="s">
        <v>1538</v>
      </c>
      <c r="L222" s="449" t="s">
        <v>361</v>
      </c>
      <c r="M222" s="450" t="s">
        <v>1602</v>
      </c>
      <c r="N222" s="365" t="s">
        <v>24</v>
      </c>
      <c r="O222" s="747"/>
      <c r="P222" s="748"/>
      <c r="Q222" s="752"/>
      <c r="R222" s="756"/>
      <c r="S222" s="757"/>
      <c r="T222" s="740"/>
      <c r="U222" s="761"/>
      <c r="V222" s="741"/>
    </row>
    <row r="223" spans="1:22" s="23" customFormat="1" ht="15.75" customHeight="1">
      <c r="A223" s="96" t="s">
        <v>1689</v>
      </c>
      <c r="B223" s="769"/>
      <c r="C223" s="608">
        <v>3</v>
      </c>
      <c r="D223" s="86" t="s">
        <v>509</v>
      </c>
      <c r="E223" s="92">
        <v>0.25</v>
      </c>
      <c r="F223" s="300">
        <v>5616.4800000000005</v>
      </c>
      <c r="G223" s="300">
        <v>269.23</v>
      </c>
      <c r="H223" s="745" t="s">
        <v>6</v>
      </c>
      <c r="I223" s="746"/>
      <c r="J223" s="93" t="s">
        <v>6</v>
      </c>
      <c r="K223" s="91" t="s">
        <v>1538</v>
      </c>
      <c r="L223" s="449" t="s">
        <v>361</v>
      </c>
      <c r="M223" s="450" t="s">
        <v>1602</v>
      </c>
      <c r="N223" s="365" t="s">
        <v>24</v>
      </c>
      <c r="O223" s="749"/>
      <c r="P223" s="750"/>
      <c r="Q223" s="753"/>
      <c r="R223" s="758"/>
      <c r="S223" s="759"/>
      <c r="T223" s="237"/>
      <c r="U223" s="237"/>
      <c r="V223" s="238"/>
    </row>
    <row r="224" spans="1:22" s="23" customFormat="1" ht="15.75" customHeight="1">
      <c r="A224" s="96" t="s">
        <v>1690</v>
      </c>
      <c r="B224" s="769"/>
      <c r="C224" s="608">
        <v>4</v>
      </c>
      <c r="D224" s="86" t="s">
        <v>1538</v>
      </c>
      <c r="E224" s="92" t="s">
        <v>1538</v>
      </c>
      <c r="F224" s="300" t="s">
        <v>1538</v>
      </c>
      <c r="G224" s="300" t="s">
        <v>1538</v>
      </c>
      <c r="H224" s="745" t="s">
        <v>1538</v>
      </c>
      <c r="I224" s="746"/>
      <c r="J224" s="93" t="s">
        <v>1538</v>
      </c>
      <c r="K224" s="91" t="s">
        <v>1538</v>
      </c>
      <c r="L224" s="449"/>
      <c r="M224" s="450" t="s">
        <v>1538</v>
      </c>
      <c r="N224" s="365"/>
      <c r="O224" s="762" t="s">
        <v>310</v>
      </c>
      <c r="P224" s="771" t="s">
        <v>309</v>
      </c>
      <c r="Q224" s="772"/>
      <c r="R224" s="772"/>
      <c r="S224" s="773"/>
      <c r="T224" s="228"/>
      <c r="U224" s="228"/>
      <c r="V224" s="239"/>
    </row>
    <row r="225" spans="1:22" s="23" customFormat="1" ht="17.25" customHeight="1">
      <c r="A225" s="96" t="s">
        <v>1691</v>
      </c>
      <c r="B225" s="769"/>
      <c r="C225" s="608">
        <v>5</v>
      </c>
      <c r="D225" s="86" t="s">
        <v>1538</v>
      </c>
      <c r="E225" s="92" t="s">
        <v>1538</v>
      </c>
      <c r="F225" s="300" t="s">
        <v>1538</v>
      </c>
      <c r="G225" s="300" t="s">
        <v>1538</v>
      </c>
      <c r="H225" s="745" t="s">
        <v>1538</v>
      </c>
      <c r="I225" s="746"/>
      <c r="J225" s="93" t="s">
        <v>1538</v>
      </c>
      <c r="K225" s="91" t="s">
        <v>1538</v>
      </c>
      <c r="L225" s="449"/>
      <c r="M225" s="450" t="s">
        <v>1538</v>
      </c>
      <c r="N225" s="365"/>
      <c r="O225" s="763"/>
      <c r="P225" s="467" t="s">
        <v>92</v>
      </c>
      <c r="Q225" s="467" t="s">
        <v>294</v>
      </c>
      <c r="R225" s="724" t="s">
        <v>307</v>
      </c>
      <c r="S225" s="724"/>
      <c r="T225" s="228"/>
      <c r="U225" s="228"/>
      <c r="V225" s="239"/>
    </row>
    <row r="226" spans="1:22" s="23" customFormat="1" ht="16.5" customHeight="1" thickBot="1">
      <c r="A226" s="96" t="s">
        <v>1692</v>
      </c>
      <c r="B226" s="769"/>
      <c r="C226" s="609">
        <v>6</v>
      </c>
      <c r="D226" s="94" t="s">
        <v>1538</v>
      </c>
      <c r="E226" s="95" t="s">
        <v>1538</v>
      </c>
      <c r="F226" s="300" t="s">
        <v>1538</v>
      </c>
      <c r="G226" s="300" t="s">
        <v>1538</v>
      </c>
      <c r="H226" s="745" t="s">
        <v>1538</v>
      </c>
      <c r="I226" s="746"/>
      <c r="J226" s="93" t="s">
        <v>1538</v>
      </c>
      <c r="K226" s="91" t="s">
        <v>1538</v>
      </c>
      <c r="L226" s="449"/>
      <c r="M226" s="450" t="s">
        <v>1538</v>
      </c>
      <c r="N226" s="447"/>
      <c r="O226" s="313" t="s">
        <v>6</v>
      </c>
      <c r="P226" s="241">
        <v>1</v>
      </c>
      <c r="Q226" s="242">
        <v>538.46153849999996</v>
      </c>
      <c r="R226" s="776">
        <v>6161.6315000000004</v>
      </c>
      <c r="S226" s="776"/>
      <c r="T226" s="228"/>
      <c r="U226" s="228"/>
      <c r="V226" s="239"/>
    </row>
    <row r="227" spans="1:22" s="23" customFormat="1" ht="16.5" customHeight="1" thickBot="1">
      <c r="A227" s="96" t="s">
        <v>1693</v>
      </c>
      <c r="B227" s="770"/>
      <c r="C227" s="777" t="s">
        <v>88</v>
      </c>
      <c r="D227" s="778"/>
      <c r="E227" s="778"/>
      <c r="F227" s="497"/>
      <c r="G227" s="498"/>
      <c r="H227" s="779" t="s">
        <v>6</v>
      </c>
      <c r="I227" s="780"/>
      <c r="J227" s="412" t="s">
        <v>6</v>
      </c>
      <c r="K227" s="243" t="s">
        <v>6</v>
      </c>
      <c r="L227" s="490"/>
      <c r="M227" s="491"/>
      <c r="N227" s="492"/>
      <c r="O227" s="781" t="s">
        <v>1538</v>
      </c>
      <c r="P227" s="781"/>
      <c r="Q227" s="781"/>
      <c r="R227" s="781"/>
      <c r="S227" s="781"/>
      <c r="T227" s="487"/>
      <c r="U227" s="488"/>
      <c r="V227" s="489"/>
    </row>
    <row r="228" spans="1:22" ht="24.95" customHeight="1"/>
    <row r="229" spans="1:22" ht="24.95" customHeight="1"/>
    <row r="230" spans="1:22" s="33" customFormat="1" ht="24" thickBot="1">
      <c r="A230" s="26">
        <v>8</v>
      </c>
      <c r="B230" s="786" t="s">
        <v>49</v>
      </c>
      <c r="C230" s="786"/>
      <c r="D230" s="786"/>
      <c r="E230" s="27">
        <v>8</v>
      </c>
      <c r="F230" s="28" t="s">
        <v>394</v>
      </c>
      <c r="G230" s="29"/>
      <c r="H230" s="29"/>
      <c r="I230" s="28"/>
      <c r="J230" s="28"/>
      <c r="K230" s="28"/>
      <c r="L230" s="28"/>
      <c r="M230" s="30"/>
      <c r="N230" s="30"/>
      <c r="O230" s="29"/>
      <c r="P230" s="29"/>
      <c r="Q230" s="31"/>
      <c r="R230" s="31"/>
      <c r="S230" s="31"/>
      <c r="T230" s="31"/>
      <c r="U230" s="32"/>
    </row>
    <row r="231" spans="1:22" s="20" customFormat="1" ht="24.75" customHeight="1">
      <c r="A231" s="18"/>
      <c r="B231" s="787" t="s">
        <v>54</v>
      </c>
      <c r="C231" s="464" t="s">
        <v>55</v>
      </c>
      <c r="D231" s="465" t="s">
        <v>16</v>
      </c>
      <c r="E231" s="465"/>
      <c r="F231" s="465" t="s">
        <v>56</v>
      </c>
      <c r="G231" s="466"/>
      <c r="H231" s="723" t="s">
        <v>57</v>
      </c>
      <c r="I231" s="789" t="s">
        <v>340</v>
      </c>
      <c r="J231" s="723" t="s">
        <v>17</v>
      </c>
      <c r="K231" s="723" t="s">
        <v>293</v>
      </c>
      <c r="L231" s="723" t="s">
        <v>58</v>
      </c>
      <c r="M231" s="723" t="s">
        <v>193</v>
      </c>
      <c r="N231" s="782" t="s">
        <v>308</v>
      </c>
      <c r="O231" s="783"/>
      <c r="P231" s="784" t="s">
        <v>21</v>
      </c>
      <c r="Q231" s="785"/>
      <c r="R231" s="735" t="s">
        <v>205</v>
      </c>
      <c r="S231" s="736"/>
      <c r="T231" s="714" t="s">
        <v>180</v>
      </c>
      <c r="U231" s="715"/>
      <c r="V231" s="716"/>
    </row>
    <row r="232" spans="1:22" s="20" customFormat="1" ht="73.5" customHeight="1">
      <c r="A232" s="18"/>
      <c r="B232" s="788"/>
      <c r="C232" s="467" t="s">
        <v>59</v>
      </c>
      <c r="D232" s="468" t="s">
        <v>3</v>
      </c>
      <c r="E232" s="468" t="s">
        <v>18</v>
      </c>
      <c r="F232" s="468" t="s">
        <v>60</v>
      </c>
      <c r="G232" s="469" t="s">
        <v>61</v>
      </c>
      <c r="H232" s="724"/>
      <c r="I232" s="790"/>
      <c r="J232" s="724"/>
      <c r="K232" s="724"/>
      <c r="L232" s="724"/>
      <c r="M232" s="724"/>
      <c r="N232" s="467" t="s">
        <v>191</v>
      </c>
      <c r="O232" s="468" t="s">
        <v>73</v>
      </c>
      <c r="P232" s="717"/>
      <c r="Q232" s="718"/>
      <c r="R232" s="737"/>
      <c r="S232" s="738"/>
      <c r="T232" s="470" t="s">
        <v>181</v>
      </c>
      <c r="U232" s="471" t="s">
        <v>190</v>
      </c>
      <c r="V232" s="472" t="s">
        <v>225</v>
      </c>
    </row>
    <row r="233" spans="1:22" s="20" customFormat="1" ht="26.25" customHeight="1">
      <c r="A233" s="18"/>
      <c r="B233" s="396"/>
      <c r="C233" s="603">
        <v>3</v>
      </c>
      <c r="D233" s="397">
        <v>4</v>
      </c>
      <c r="E233" s="397">
        <v>5</v>
      </c>
      <c r="F233" s="397">
        <v>6</v>
      </c>
      <c r="G233" s="397">
        <v>7</v>
      </c>
      <c r="H233" s="397">
        <v>8</v>
      </c>
      <c r="I233" s="397">
        <v>9</v>
      </c>
      <c r="J233" s="397">
        <v>10</v>
      </c>
      <c r="K233" s="397">
        <v>11</v>
      </c>
      <c r="L233" s="397">
        <v>12</v>
      </c>
      <c r="M233" s="397">
        <v>13</v>
      </c>
      <c r="N233" s="397">
        <v>14</v>
      </c>
      <c r="O233" s="397">
        <v>15</v>
      </c>
      <c r="P233" s="398">
        <v>16</v>
      </c>
      <c r="Q233" s="399">
        <v>17</v>
      </c>
      <c r="R233" s="398">
        <v>18</v>
      </c>
      <c r="S233" s="399">
        <v>19</v>
      </c>
      <c r="T233" s="400">
        <v>20</v>
      </c>
      <c r="U233" s="213">
        <v>21</v>
      </c>
      <c r="V233" s="401">
        <v>22</v>
      </c>
    </row>
    <row r="234" spans="1:22" s="35" customFormat="1" ht="50.1" customHeight="1">
      <c r="A234" s="34" t="s">
        <v>1694</v>
      </c>
      <c r="B234" s="402">
        <v>1</v>
      </c>
      <c r="C234" s="604" t="s">
        <v>682</v>
      </c>
      <c r="D234" s="390" t="s">
        <v>707</v>
      </c>
      <c r="E234" s="390" t="s">
        <v>709</v>
      </c>
      <c r="F234" s="390" t="s">
        <v>672</v>
      </c>
      <c r="G234" s="382">
        <v>1</v>
      </c>
      <c r="H234" s="538" t="s">
        <v>24</v>
      </c>
      <c r="I234" s="388" t="s">
        <v>672</v>
      </c>
      <c r="J234" s="389" t="s">
        <v>394</v>
      </c>
      <c r="K234" s="426">
        <v>37977</v>
      </c>
      <c r="L234" s="426">
        <v>38202</v>
      </c>
      <c r="M234" s="383">
        <v>578.09</v>
      </c>
      <c r="N234" s="424">
        <v>578.09</v>
      </c>
      <c r="O234" s="215">
        <v>578.09</v>
      </c>
      <c r="P234" s="719"/>
      <c r="Q234" s="720"/>
      <c r="R234" s="721"/>
      <c r="S234" s="722"/>
      <c r="T234" s="385" t="s">
        <v>24</v>
      </c>
      <c r="U234" s="386">
        <v>8</v>
      </c>
      <c r="V234" s="387" t="s">
        <v>24</v>
      </c>
    </row>
    <row r="235" spans="1:22" s="35" customFormat="1" ht="50.1" customHeight="1">
      <c r="A235" s="34" t="s">
        <v>1695</v>
      </c>
      <c r="B235" s="402">
        <v>2</v>
      </c>
      <c r="C235" s="604" t="s">
        <v>682</v>
      </c>
      <c r="D235" s="390" t="s">
        <v>708</v>
      </c>
      <c r="E235" s="390" t="s">
        <v>710</v>
      </c>
      <c r="F235" s="390" t="s">
        <v>672</v>
      </c>
      <c r="G235" s="382">
        <v>1</v>
      </c>
      <c r="H235" s="538" t="s">
        <v>24</v>
      </c>
      <c r="I235" s="388" t="s">
        <v>672</v>
      </c>
      <c r="J235" s="389" t="s">
        <v>394</v>
      </c>
      <c r="K235" s="426">
        <v>40077</v>
      </c>
      <c r="L235" s="426">
        <v>40389</v>
      </c>
      <c r="M235" s="383">
        <v>754.42</v>
      </c>
      <c r="N235" s="424">
        <v>754.42</v>
      </c>
      <c r="O235" s="215">
        <v>754.42</v>
      </c>
      <c r="P235" s="719"/>
      <c r="Q235" s="720"/>
      <c r="R235" s="721"/>
      <c r="S235" s="722"/>
      <c r="T235" s="385" t="s">
        <v>24</v>
      </c>
      <c r="U235" s="386">
        <v>46</v>
      </c>
      <c r="V235" s="387" t="s">
        <v>24</v>
      </c>
    </row>
    <row r="236" spans="1:22" s="35" customFormat="1" ht="50.1" customHeight="1">
      <c r="A236" s="34" t="s">
        <v>1696</v>
      </c>
      <c r="B236" s="402">
        <v>3</v>
      </c>
      <c r="C236" s="604" t="s">
        <v>682</v>
      </c>
      <c r="D236" s="390" t="s">
        <v>1040</v>
      </c>
      <c r="E236" s="390" t="s">
        <v>1041</v>
      </c>
      <c r="F236" s="390" t="s">
        <v>671</v>
      </c>
      <c r="G236" s="382">
        <v>0.4</v>
      </c>
      <c r="H236" s="538" t="s">
        <v>24</v>
      </c>
      <c r="I236" s="388" t="s">
        <v>672</v>
      </c>
      <c r="J236" s="389" t="s">
        <v>394</v>
      </c>
      <c r="K236" s="426">
        <v>40074</v>
      </c>
      <c r="L236" s="426">
        <v>40908</v>
      </c>
      <c r="M236" s="383">
        <v>4815.1099999999997</v>
      </c>
      <c r="N236" s="424">
        <v>1926.0439999999999</v>
      </c>
      <c r="O236" s="215">
        <v>1926.0440000000001</v>
      </c>
      <c r="P236" s="719"/>
      <c r="Q236" s="720"/>
      <c r="R236" s="721"/>
      <c r="S236" s="722"/>
      <c r="T236" s="385" t="s">
        <v>24</v>
      </c>
      <c r="U236" s="386">
        <v>61</v>
      </c>
      <c r="V236" s="387" t="s">
        <v>24</v>
      </c>
    </row>
    <row r="237" spans="1:22" s="35" customFormat="1" ht="24.95" customHeight="1">
      <c r="A237" s="34" t="s">
        <v>1697</v>
      </c>
      <c r="B237" s="402">
        <v>4</v>
      </c>
      <c r="C237" s="604"/>
      <c r="D237" s="390"/>
      <c r="E237" s="390"/>
      <c r="F237" s="390"/>
      <c r="G237" s="382"/>
      <c r="H237" s="538"/>
      <c r="I237" s="388"/>
      <c r="J237" s="389" t="s">
        <v>1538</v>
      </c>
      <c r="K237" s="426"/>
      <c r="L237" s="426"/>
      <c r="M237" s="383"/>
      <c r="N237" s="424" t="s">
        <v>1538</v>
      </c>
      <c r="O237" s="215" t="s">
        <v>1538</v>
      </c>
      <c r="P237" s="719"/>
      <c r="Q237" s="720"/>
      <c r="R237" s="721"/>
      <c r="S237" s="722"/>
      <c r="T237" s="385"/>
      <c r="U237" s="386"/>
      <c r="V237" s="387"/>
    </row>
    <row r="238" spans="1:22" s="35" customFormat="1" ht="24.95" customHeight="1">
      <c r="A238" s="34" t="s">
        <v>1698</v>
      </c>
      <c r="B238" s="402">
        <v>5</v>
      </c>
      <c r="C238" s="604"/>
      <c r="D238" s="390"/>
      <c r="E238" s="390"/>
      <c r="F238" s="390"/>
      <c r="G238" s="382"/>
      <c r="H238" s="538"/>
      <c r="I238" s="388"/>
      <c r="J238" s="389" t="s">
        <v>1538</v>
      </c>
      <c r="K238" s="426"/>
      <c r="L238" s="426"/>
      <c r="M238" s="383"/>
      <c r="N238" s="424" t="s">
        <v>1538</v>
      </c>
      <c r="O238" s="215" t="s">
        <v>1538</v>
      </c>
      <c r="P238" s="719"/>
      <c r="Q238" s="720"/>
      <c r="R238" s="721"/>
      <c r="S238" s="722"/>
      <c r="T238" s="385"/>
      <c r="U238" s="386"/>
      <c r="V238" s="387"/>
    </row>
    <row r="239" spans="1:22" s="35" customFormat="1" ht="24.95" customHeight="1">
      <c r="A239" s="34" t="s">
        <v>1699</v>
      </c>
      <c r="B239" s="402">
        <v>6</v>
      </c>
      <c r="C239" s="604"/>
      <c r="D239" s="390"/>
      <c r="E239" s="390"/>
      <c r="F239" s="390"/>
      <c r="G239" s="382"/>
      <c r="H239" s="538"/>
      <c r="I239" s="388"/>
      <c r="J239" s="389" t="s">
        <v>1538</v>
      </c>
      <c r="K239" s="426"/>
      <c r="L239" s="426"/>
      <c r="M239" s="383"/>
      <c r="N239" s="424" t="s">
        <v>1538</v>
      </c>
      <c r="O239" s="215" t="s">
        <v>1538</v>
      </c>
      <c r="P239" s="719"/>
      <c r="Q239" s="720"/>
      <c r="R239" s="721"/>
      <c r="S239" s="722"/>
      <c r="T239" s="385"/>
      <c r="U239" s="386"/>
      <c r="V239" s="387"/>
    </row>
    <row r="240" spans="1:22" s="35" customFormat="1" ht="24.95" customHeight="1">
      <c r="A240" s="34" t="s">
        <v>1700</v>
      </c>
      <c r="B240" s="402">
        <v>7</v>
      </c>
      <c r="C240" s="604"/>
      <c r="D240" s="390"/>
      <c r="E240" s="390"/>
      <c r="F240" s="390"/>
      <c r="G240" s="382"/>
      <c r="H240" s="538"/>
      <c r="I240" s="388"/>
      <c r="J240" s="389" t="s">
        <v>1538</v>
      </c>
      <c r="K240" s="426"/>
      <c r="L240" s="426"/>
      <c r="M240" s="383"/>
      <c r="N240" s="424" t="s">
        <v>1538</v>
      </c>
      <c r="O240" s="215" t="s">
        <v>1538</v>
      </c>
      <c r="P240" s="719"/>
      <c r="Q240" s="720"/>
      <c r="R240" s="721"/>
      <c r="S240" s="722"/>
      <c r="T240" s="385"/>
      <c r="U240" s="386"/>
      <c r="V240" s="387"/>
    </row>
    <row r="241" spans="1:22" s="35" customFormat="1" ht="24.95" customHeight="1">
      <c r="A241" s="34" t="s">
        <v>1701</v>
      </c>
      <c r="B241" s="402">
        <v>8</v>
      </c>
      <c r="C241" s="604"/>
      <c r="D241" s="390"/>
      <c r="E241" s="390"/>
      <c r="F241" s="390"/>
      <c r="G241" s="382"/>
      <c r="H241" s="538"/>
      <c r="I241" s="388"/>
      <c r="J241" s="389" t="s">
        <v>1538</v>
      </c>
      <c r="K241" s="426"/>
      <c r="L241" s="426"/>
      <c r="M241" s="384"/>
      <c r="N241" s="424" t="s">
        <v>1538</v>
      </c>
      <c r="O241" s="215" t="s">
        <v>1538</v>
      </c>
      <c r="P241" s="719"/>
      <c r="Q241" s="720"/>
      <c r="R241" s="721"/>
      <c r="S241" s="722"/>
      <c r="T241" s="385"/>
      <c r="U241" s="386"/>
      <c r="V241" s="387"/>
    </row>
    <row r="242" spans="1:22" s="35" customFormat="1" ht="24.95" customHeight="1">
      <c r="A242" s="34" t="s">
        <v>1702</v>
      </c>
      <c r="B242" s="402">
        <v>9</v>
      </c>
      <c r="C242" s="604"/>
      <c r="D242" s="390"/>
      <c r="E242" s="390"/>
      <c r="F242" s="390"/>
      <c r="G242" s="382"/>
      <c r="H242" s="538"/>
      <c r="I242" s="388"/>
      <c r="J242" s="389" t="s">
        <v>1538</v>
      </c>
      <c r="K242" s="426"/>
      <c r="L242" s="426"/>
      <c r="M242" s="384"/>
      <c r="N242" s="424" t="s">
        <v>1538</v>
      </c>
      <c r="O242" s="215" t="s">
        <v>1538</v>
      </c>
      <c r="P242" s="719"/>
      <c r="Q242" s="720"/>
      <c r="R242" s="721"/>
      <c r="S242" s="722"/>
      <c r="T242" s="385"/>
      <c r="U242" s="386"/>
      <c r="V242" s="387"/>
    </row>
    <row r="243" spans="1:22" s="35" customFormat="1" ht="24.95" customHeight="1" thickBot="1">
      <c r="A243" s="34" t="s">
        <v>1703</v>
      </c>
      <c r="B243" s="406">
        <v>10</v>
      </c>
      <c r="C243" s="605"/>
      <c r="D243" s="391"/>
      <c r="E243" s="391"/>
      <c r="F243" s="391"/>
      <c r="G243" s="392"/>
      <c r="H243" s="539"/>
      <c r="I243" s="393"/>
      <c r="J243" s="394" t="s">
        <v>1538</v>
      </c>
      <c r="K243" s="427"/>
      <c r="L243" s="427"/>
      <c r="M243" s="395"/>
      <c r="N243" s="424" t="s">
        <v>1538</v>
      </c>
      <c r="O243" s="215" t="s">
        <v>1538</v>
      </c>
      <c r="P243" s="719"/>
      <c r="Q243" s="720"/>
      <c r="R243" s="721"/>
      <c r="S243" s="722"/>
      <c r="T243" s="385"/>
      <c r="U243" s="386"/>
      <c r="V243" s="387"/>
    </row>
    <row r="244" spans="1:22" s="20" customFormat="1" ht="12" customHeight="1">
      <c r="A244" s="34"/>
      <c r="B244" s="36"/>
      <c r="C244" s="606"/>
      <c r="D244" s="37"/>
      <c r="E244" s="37"/>
      <c r="F244" s="37"/>
      <c r="G244" s="37"/>
      <c r="H244" s="403"/>
      <c r="I244" s="37"/>
      <c r="J244" s="37"/>
      <c r="K244" s="37"/>
      <c r="L244" s="37"/>
      <c r="M244" s="37"/>
      <c r="N244" s="37"/>
      <c r="O244" s="214"/>
      <c r="P244" s="37"/>
      <c r="Q244" s="37"/>
      <c r="R244" s="214"/>
      <c r="S244" s="37"/>
      <c r="T244" s="37"/>
      <c r="U244" s="38"/>
      <c r="V244" s="39"/>
    </row>
    <row r="245" spans="1:22" s="20" customFormat="1" ht="17.25" customHeight="1" thickBot="1">
      <c r="A245" s="34" t="s">
        <v>1704</v>
      </c>
      <c r="B245" s="473"/>
      <c r="C245" s="474"/>
      <c r="D245" s="474"/>
      <c r="E245" s="474"/>
      <c r="F245" s="474"/>
      <c r="G245" s="474"/>
      <c r="H245" s="474"/>
      <c r="I245" s="474"/>
      <c r="J245" s="474"/>
      <c r="K245" s="474"/>
      <c r="L245" s="474"/>
      <c r="M245" s="474"/>
      <c r="N245" s="410" t="s">
        <v>317</v>
      </c>
      <c r="O245" s="411">
        <v>1086.1846666666668</v>
      </c>
      <c r="P245" s="419"/>
      <c r="Q245" s="419"/>
      <c r="R245" s="420"/>
      <c r="S245" s="420"/>
      <c r="T245" s="421"/>
      <c r="U245" s="422"/>
      <c r="V245" s="423"/>
    </row>
    <row r="246" spans="1:22" ht="17.25" customHeight="1">
      <c r="B246" s="41"/>
      <c r="C246" s="607"/>
      <c r="D246" s="41"/>
      <c r="E246" s="41"/>
      <c r="F246" s="41"/>
      <c r="G246" s="42"/>
      <c r="H246" s="42"/>
      <c r="I246" s="42"/>
      <c r="J246" s="42"/>
      <c r="K246" s="42"/>
      <c r="L246" s="42"/>
      <c r="M246" s="42"/>
      <c r="N246" s="42"/>
      <c r="O246" s="42"/>
      <c r="P246" s="42"/>
      <c r="Q246" s="42"/>
      <c r="R246" s="42"/>
      <c r="S246" s="42"/>
      <c r="T246" s="42"/>
      <c r="U246" s="42"/>
      <c r="V246" s="42"/>
    </row>
    <row r="247" spans="1:22" s="20" customFormat="1" ht="16.5" customHeight="1" thickBot="1">
      <c r="A247" s="18"/>
      <c r="B247" s="739" t="s">
        <v>65</v>
      </c>
      <c r="C247" s="739"/>
      <c r="D247" s="739"/>
      <c r="E247" s="739"/>
      <c r="F247" s="739"/>
      <c r="G247" s="739"/>
      <c r="H247" s="739"/>
      <c r="I247" s="739"/>
      <c r="J247" s="739"/>
      <c r="K247" s="739"/>
      <c r="L247" s="739"/>
      <c r="M247" s="739"/>
      <c r="N247" s="739"/>
      <c r="O247" s="739"/>
      <c r="P247" s="739"/>
      <c r="Q247" s="739"/>
      <c r="R247" s="739"/>
      <c r="S247" s="739"/>
      <c r="T247" s="739"/>
      <c r="U247" s="739"/>
      <c r="V247" s="739"/>
    </row>
    <row r="248" spans="1:22" s="23" customFormat="1" ht="22.5" customHeight="1">
      <c r="A248" s="96" t="s">
        <v>1705</v>
      </c>
      <c r="B248" s="768" t="s">
        <v>62</v>
      </c>
      <c r="C248" s="764" t="s">
        <v>83</v>
      </c>
      <c r="D248" s="760"/>
      <c r="E248" s="760"/>
      <c r="F248" s="760"/>
      <c r="G248" s="760"/>
      <c r="H248" s="760"/>
      <c r="I248" s="760"/>
      <c r="J248" s="760"/>
      <c r="K248" s="760"/>
      <c r="L248" s="760"/>
      <c r="M248" s="736"/>
      <c r="N248" s="475"/>
      <c r="O248" s="476"/>
      <c r="P248" s="764" t="s">
        <v>90</v>
      </c>
      <c r="Q248" s="760"/>
      <c r="R248" s="760"/>
      <c r="S248" s="736"/>
      <c r="T248" s="735" t="s">
        <v>358</v>
      </c>
      <c r="U248" s="736"/>
      <c r="V248" s="742" t="s">
        <v>6</v>
      </c>
    </row>
    <row r="249" spans="1:22" s="23" customFormat="1" ht="22.5" customHeight="1">
      <c r="A249" s="96" t="s">
        <v>1706</v>
      </c>
      <c r="B249" s="769"/>
      <c r="C249" s="771" t="s">
        <v>84</v>
      </c>
      <c r="D249" s="772"/>
      <c r="E249" s="773"/>
      <c r="F249" s="479">
        <v>1</v>
      </c>
      <c r="G249" s="774" t="s">
        <v>287</v>
      </c>
      <c r="H249" s="724" t="s">
        <v>286</v>
      </c>
      <c r="I249" s="724"/>
      <c r="J249" s="771" t="s">
        <v>285</v>
      </c>
      <c r="K249" s="775"/>
      <c r="L249" s="480"/>
      <c r="M249" s="480"/>
      <c r="N249" s="481"/>
      <c r="O249" s="482"/>
      <c r="P249" s="765"/>
      <c r="Q249" s="766"/>
      <c r="R249" s="766"/>
      <c r="S249" s="767"/>
      <c r="T249" s="737"/>
      <c r="U249" s="738"/>
      <c r="V249" s="743"/>
    </row>
    <row r="250" spans="1:22" s="23" customFormat="1" ht="51.75" customHeight="1" thickBot="1">
      <c r="A250" s="96" t="s">
        <v>1707</v>
      </c>
      <c r="B250" s="769"/>
      <c r="C250" s="772" t="s">
        <v>82</v>
      </c>
      <c r="D250" s="773"/>
      <c r="E250" s="483" t="s">
        <v>86</v>
      </c>
      <c r="F250" s="477" t="s">
        <v>306</v>
      </c>
      <c r="G250" s="774"/>
      <c r="H250" s="724"/>
      <c r="I250" s="724"/>
      <c r="J250" s="467" t="s">
        <v>284</v>
      </c>
      <c r="K250" s="478" t="s">
        <v>292</v>
      </c>
      <c r="L250" s="484" t="s">
        <v>369</v>
      </c>
      <c r="M250" s="484"/>
      <c r="N250" s="485" t="s">
        <v>334</v>
      </c>
      <c r="O250" s="486"/>
      <c r="P250" s="417" t="s">
        <v>1579</v>
      </c>
      <c r="Q250" s="306" t="s">
        <v>91</v>
      </c>
      <c r="R250" s="307"/>
      <c r="S250" s="97">
        <v>3</v>
      </c>
      <c r="T250" s="740"/>
      <c r="U250" s="741"/>
      <c r="V250" s="744"/>
    </row>
    <row r="251" spans="1:22" s="23" customFormat="1" ht="15.75" customHeight="1">
      <c r="A251" s="96" t="s">
        <v>1708</v>
      </c>
      <c r="B251" s="769"/>
      <c r="C251" s="608">
        <v>1</v>
      </c>
      <c r="D251" s="86" t="s">
        <v>1538</v>
      </c>
      <c r="E251" s="92" t="s">
        <v>1538</v>
      </c>
      <c r="F251" s="300" t="s">
        <v>1538</v>
      </c>
      <c r="G251" s="300" t="s">
        <v>1538</v>
      </c>
      <c r="H251" s="745" t="s">
        <v>1538</v>
      </c>
      <c r="I251" s="746"/>
      <c r="J251" s="93" t="s">
        <v>1538</v>
      </c>
      <c r="K251" s="91" t="s">
        <v>1538</v>
      </c>
      <c r="L251" s="449" t="s">
        <v>1114</v>
      </c>
      <c r="M251" s="450" t="s">
        <v>1557</v>
      </c>
      <c r="N251" s="365" t="s">
        <v>24</v>
      </c>
      <c r="O251" s="747" t="s">
        <v>15</v>
      </c>
      <c r="P251" s="748"/>
      <c r="Q251" s="751">
        <v>8</v>
      </c>
      <c r="R251" s="754" t="s">
        <v>1114</v>
      </c>
      <c r="S251" s="755"/>
      <c r="T251" s="735" t="s">
        <v>68</v>
      </c>
      <c r="U251" s="760"/>
      <c r="V251" s="736"/>
    </row>
    <row r="252" spans="1:22" s="23" customFormat="1" ht="15.75" customHeight="1" thickBot="1">
      <c r="A252" s="96" t="s">
        <v>1709</v>
      </c>
      <c r="B252" s="769"/>
      <c r="C252" s="608">
        <v>2</v>
      </c>
      <c r="D252" s="86" t="s">
        <v>1538</v>
      </c>
      <c r="E252" s="92" t="s">
        <v>1538</v>
      </c>
      <c r="F252" s="300" t="s">
        <v>1538</v>
      </c>
      <c r="G252" s="300" t="s">
        <v>1538</v>
      </c>
      <c r="H252" s="745" t="s">
        <v>1538</v>
      </c>
      <c r="I252" s="746"/>
      <c r="J252" s="93" t="s">
        <v>1538</v>
      </c>
      <c r="K252" s="91" t="s">
        <v>1538</v>
      </c>
      <c r="L252" s="449"/>
      <c r="M252" s="450" t="s">
        <v>1538</v>
      </c>
      <c r="N252" s="365" t="s">
        <v>24</v>
      </c>
      <c r="O252" s="747"/>
      <c r="P252" s="748"/>
      <c r="Q252" s="752"/>
      <c r="R252" s="756"/>
      <c r="S252" s="757"/>
      <c r="T252" s="740"/>
      <c r="U252" s="761"/>
      <c r="V252" s="741"/>
    </row>
    <row r="253" spans="1:22" s="23" customFormat="1" ht="15.75" customHeight="1">
      <c r="A253" s="96" t="s">
        <v>1710</v>
      </c>
      <c r="B253" s="769"/>
      <c r="C253" s="608">
        <v>3</v>
      </c>
      <c r="D253" s="86" t="s">
        <v>1538</v>
      </c>
      <c r="E253" s="92" t="s">
        <v>1538</v>
      </c>
      <c r="F253" s="300" t="s">
        <v>1538</v>
      </c>
      <c r="G253" s="300" t="s">
        <v>1538</v>
      </c>
      <c r="H253" s="745" t="s">
        <v>1538</v>
      </c>
      <c r="I253" s="746"/>
      <c r="J253" s="93" t="s">
        <v>1538</v>
      </c>
      <c r="K253" s="91" t="s">
        <v>1538</v>
      </c>
      <c r="L253" s="449"/>
      <c r="M253" s="450" t="s">
        <v>1538</v>
      </c>
      <c r="N253" s="365"/>
      <c r="O253" s="749"/>
      <c r="P253" s="750"/>
      <c r="Q253" s="753"/>
      <c r="R253" s="758"/>
      <c r="S253" s="759"/>
      <c r="T253" s="237"/>
      <c r="U253" s="237"/>
      <c r="V253" s="238"/>
    </row>
    <row r="254" spans="1:22" s="23" customFormat="1" ht="15.75" customHeight="1">
      <c r="A254" s="96" t="s">
        <v>1711</v>
      </c>
      <c r="B254" s="769"/>
      <c r="C254" s="608">
        <v>4</v>
      </c>
      <c r="D254" s="86" t="s">
        <v>1538</v>
      </c>
      <c r="E254" s="92" t="s">
        <v>1538</v>
      </c>
      <c r="F254" s="300" t="s">
        <v>1538</v>
      </c>
      <c r="G254" s="300" t="s">
        <v>1538</v>
      </c>
      <c r="H254" s="745" t="s">
        <v>1538</v>
      </c>
      <c r="I254" s="746"/>
      <c r="J254" s="93" t="s">
        <v>1538</v>
      </c>
      <c r="K254" s="91" t="s">
        <v>1538</v>
      </c>
      <c r="L254" s="449"/>
      <c r="M254" s="450" t="s">
        <v>1538</v>
      </c>
      <c r="N254" s="365"/>
      <c r="O254" s="762" t="s">
        <v>310</v>
      </c>
      <c r="P254" s="771" t="s">
        <v>309</v>
      </c>
      <c r="Q254" s="772"/>
      <c r="R254" s="772"/>
      <c r="S254" s="773"/>
      <c r="T254" s="228"/>
      <c r="U254" s="228"/>
      <c r="V254" s="239"/>
    </row>
    <row r="255" spans="1:22" s="23" customFormat="1" ht="17.25" customHeight="1">
      <c r="A255" s="96" t="s">
        <v>1712</v>
      </c>
      <c r="B255" s="769"/>
      <c r="C255" s="608">
        <v>5</v>
      </c>
      <c r="D255" s="86" t="s">
        <v>1538</v>
      </c>
      <c r="E255" s="92" t="s">
        <v>1538</v>
      </c>
      <c r="F255" s="300" t="s">
        <v>1538</v>
      </c>
      <c r="G255" s="300" t="s">
        <v>1538</v>
      </c>
      <c r="H255" s="745" t="s">
        <v>1538</v>
      </c>
      <c r="I255" s="746"/>
      <c r="J255" s="93" t="s">
        <v>1538</v>
      </c>
      <c r="K255" s="91" t="s">
        <v>1538</v>
      </c>
      <c r="L255" s="449"/>
      <c r="M255" s="450" t="s">
        <v>1538</v>
      </c>
      <c r="N255" s="365"/>
      <c r="O255" s="763"/>
      <c r="P255" s="467" t="s">
        <v>92</v>
      </c>
      <c r="Q255" s="467" t="s">
        <v>294</v>
      </c>
      <c r="R255" s="724" t="s">
        <v>307</v>
      </c>
      <c r="S255" s="724"/>
      <c r="T255" s="228"/>
      <c r="U255" s="228"/>
      <c r="V255" s="239"/>
    </row>
    <row r="256" spans="1:22" s="23" customFormat="1" ht="16.5" customHeight="1" thickBot="1">
      <c r="A256" s="96" t="s">
        <v>1713</v>
      </c>
      <c r="B256" s="769"/>
      <c r="C256" s="609">
        <v>6</v>
      </c>
      <c r="D256" s="94" t="s">
        <v>1538</v>
      </c>
      <c r="E256" s="95" t="s">
        <v>1538</v>
      </c>
      <c r="F256" s="300" t="s">
        <v>1538</v>
      </c>
      <c r="G256" s="300" t="s">
        <v>1538</v>
      </c>
      <c r="H256" s="745" t="s">
        <v>1538</v>
      </c>
      <c r="I256" s="746"/>
      <c r="J256" s="93" t="s">
        <v>1538</v>
      </c>
      <c r="K256" s="91" t="s">
        <v>1538</v>
      </c>
      <c r="L256" s="449"/>
      <c r="M256" s="450" t="s">
        <v>1538</v>
      </c>
      <c r="N256" s="447"/>
      <c r="O256" s="313" t="s">
        <v>6</v>
      </c>
      <c r="P256" s="241">
        <v>1</v>
      </c>
      <c r="Q256" s="242">
        <v>538.46153849999996</v>
      </c>
      <c r="R256" s="776">
        <v>3258.5540000000001</v>
      </c>
      <c r="S256" s="776"/>
      <c r="T256" s="228"/>
      <c r="U256" s="228"/>
      <c r="V256" s="239"/>
    </row>
    <row r="257" spans="1:22" s="23" customFormat="1" ht="16.5" customHeight="1" thickBot="1">
      <c r="A257" s="96" t="s">
        <v>1714</v>
      </c>
      <c r="B257" s="770"/>
      <c r="C257" s="777" t="s">
        <v>88</v>
      </c>
      <c r="D257" s="778"/>
      <c r="E257" s="778"/>
      <c r="F257" s="497"/>
      <c r="G257" s="498"/>
      <c r="H257" s="779" t="s">
        <v>1538</v>
      </c>
      <c r="I257" s="780"/>
      <c r="J257" s="412" t="s">
        <v>1538</v>
      </c>
      <c r="K257" s="243" t="s">
        <v>6</v>
      </c>
      <c r="L257" s="490"/>
      <c r="M257" s="491"/>
      <c r="N257" s="492"/>
      <c r="O257" s="781" t="s">
        <v>1538</v>
      </c>
      <c r="P257" s="781"/>
      <c r="Q257" s="781"/>
      <c r="R257" s="781"/>
      <c r="S257" s="781"/>
      <c r="T257" s="487"/>
      <c r="U257" s="488"/>
      <c r="V257" s="489"/>
    </row>
    <row r="258" spans="1:22" ht="24.95" customHeight="1"/>
    <row r="259" spans="1:22" ht="24.95" customHeight="1"/>
    <row r="260" spans="1:22" s="33" customFormat="1" ht="24" thickBot="1">
      <c r="A260" s="26">
        <v>9</v>
      </c>
      <c r="B260" s="786" t="s">
        <v>49</v>
      </c>
      <c r="C260" s="786"/>
      <c r="D260" s="786"/>
      <c r="E260" s="27">
        <v>9</v>
      </c>
      <c r="F260" s="28" t="s">
        <v>395</v>
      </c>
      <c r="G260" s="29"/>
      <c r="H260" s="29"/>
      <c r="I260" s="28"/>
      <c r="J260" s="28"/>
      <c r="K260" s="28"/>
      <c r="L260" s="28"/>
      <c r="M260" s="30"/>
      <c r="N260" s="30"/>
      <c r="O260" s="29"/>
      <c r="P260" s="29"/>
      <c r="Q260" s="31"/>
      <c r="R260" s="31"/>
      <c r="S260" s="31"/>
      <c r="T260" s="31"/>
      <c r="U260" s="32"/>
    </row>
    <row r="261" spans="1:22" s="20" customFormat="1" ht="24.75" customHeight="1">
      <c r="A261" s="18"/>
      <c r="B261" s="787" t="s">
        <v>54</v>
      </c>
      <c r="C261" s="464" t="s">
        <v>55</v>
      </c>
      <c r="D261" s="465" t="s">
        <v>16</v>
      </c>
      <c r="E261" s="465"/>
      <c r="F261" s="465" t="s">
        <v>56</v>
      </c>
      <c r="G261" s="466"/>
      <c r="H261" s="723" t="s">
        <v>57</v>
      </c>
      <c r="I261" s="789" t="s">
        <v>340</v>
      </c>
      <c r="J261" s="723" t="s">
        <v>17</v>
      </c>
      <c r="K261" s="723" t="s">
        <v>293</v>
      </c>
      <c r="L261" s="723" t="s">
        <v>58</v>
      </c>
      <c r="M261" s="723" t="s">
        <v>193</v>
      </c>
      <c r="N261" s="782" t="s">
        <v>308</v>
      </c>
      <c r="O261" s="783"/>
      <c r="P261" s="784" t="s">
        <v>21</v>
      </c>
      <c r="Q261" s="785"/>
      <c r="R261" s="735" t="s">
        <v>205</v>
      </c>
      <c r="S261" s="736"/>
      <c r="T261" s="714" t="s">
        <v>180</v>
      </c>
      <c r="U261" s="715"/>
      <c r="V261" s="716"/>
    </row>
    <row r="262" spans="1:22" s="20" customFormat="1" ht="73.5" customHeight="1">
      <c r="A262" s="18"/>
      <c r="B262" s="788"/>
      <c r="C262" s="467" t="s">
        <v>59</v>
      </c>
      <c r="D262" s="468" t="s">
        <v>3</v>
      </c>
      <c r="E262" s="468" t="s">
        <v>18</v>
      </c>
      <c r="F262" s="468" t="s">
        <v>60</v>
      </c>
      <c r="G262" s="469" t="s">
        <v>61</v>
      </c>
      <c r="H262" s="724"/>
      <c r="I262" s="790"/>
      <c r="J262" s="724"/>
      <c r="K262" s="724"/>
      <c r="L262" s="724"/>
      <c r="M262" s="724"/>
      <c r="N262" s="467" t="s">
        <v>191</v>
      </c>
      <c r="O262" s="468" t="s">
        <v>73</v>
      </c>
      <c r="P262" s="717"/>
      <c r="Q262" s="718"/>
      <c r="R262" s="737"/>
      <c r="S262" s="738"/>
      <c r="T262" s="470" t="s">
        <v>181</v>
      </c>
      <c r="U262" s="471" t="s">
        <v>190</v>
      </c>
      <c r="V262" s="472" t="s">
        <v>225</v>
      </c>
    </row>
    <row r="263" spans="1:22" s="20" customFormat="1" ht="26.25" customHeight="1">
      <c r="A263" s="18"/>
      <c r="B263" s="396"/>
      <c r="C263" s="603">
        <v>3</v>
      </c>
      <c r="D263" s="397">
        <v>4</v>
      </c>
      <c r="E263" s="397">
        <v>5</v>
      </c>
      <c r="F263" s="397">
        <v>6</v>
      </c>
      <c r="G263" s="397">
        <v>7</v>
      </c>
      <c r="H263" s="397">
        <v>8</v>
      </c>
      <c r="I263" s="397">
        <v>9</v>
      </c>
      <c r="J263" s="397">
        <v>10</v>
      </c>
      <c r="K263" s="397">
        <v>11</v>
      </c>
      <c r="L263" s="397">
        <v>12</v>
      </c>
      <c r="M263" s="397">
        <v>13</v>
      </c>
      <c r="N263" s="397">
        <v>14</v>
      </c>
      <c r="O263" s="397">
        <v>15</v>
      </c>
      <c r="P263" s="398">
        <v>16</v>
      </c>
      <c r="Q263" s="399">
        <v>17</v>
      </c>
      <c r="R263" s="398">
        <v>18</v>
      </c>
      <c r="S263" s="399">
        <v>19</v>
      </c>
      <c r="T263" s="400">
        <v>20</v>
      </c>
      <c r="U263" s="213">
        <v>21</v>
      </c>
      <c r="V263" s="401">
        <v>22</v>
      </c>
    </row>
    <row r="264" spans="1:22" s="35" customFormat="1" ht="50.1" customHeight="1">
      <c r="A264" s="34" t="s">
        <v>1715</v>
      </c>
      <c r="B264" s="402">
        <v>1</v>
      </c>
      <c r="C264" s="604" t="s">
        <v>698</v>
      </c>
      <c r="D264" s="390" t="s">
        <v>712</v>
      </c>
      <c r="E264" s="390" t="s">
        <v>716</v>
      </c>
      <c r="F264" s="390" t="s">
        <v>671</v>
      </c>
      <c r="G264" s="382">
        <v>0.33</v>
      </c>
      <c r="H264" s="538" t="s">
        <v>24</v>
      </c>
      <c r="I264" s="388">
        <v>1</v>
      </c>
      <c r="J264" s="389" t="s">
        <v>510</v>
      </c>
      <c r="K264" s="426">
        <v>37796</v>
      </c>
      <c r="L264" s="426">
        <v>37956</v>
      </c>
      <c r="M264" s="383">
        <v>459.48</v>
      </c>
      <c r="N264" s="424">
        <v>151.6284</v>
      </c>
      <c r="O264" s="215">
        <v>151.6284</v>
      </c>
      <c r="P264" s="719"/>
      <c r="Q264" s="720"/>
      <c r="R264" s="721"/>
      <c r="S264" s="722"/>
      <c r="T264" s="385" t="s">
        <v>24</v>
      </c>
      <c r="U264" s="386">
        <v>13</v>
      </c>
      <c r="V264" s="387" t="s">
        <v>24</v>
      </c>
    </row>
    <row r="265" spans="1:22" s="35" customFormat="1" ht="50.1" customHeight="1">
      <c r="A265" s="34" t="s">
        <v>1716</v>
      </c>
      <c r="B265" s="402">
        <v>2</v>
      </c>
      <c r="C265" s="604" t="s">
        <v>697</v>
      </c>
      <c r="D265" s="390" t="s">
        <v>713</v>
      </c>
      <c r="E265" s="390" t="s">
        <v>717</v>
      </c>
      <c r="F265" s="390" t="s">
        <v>671</v>
      </c>
      <c r="G265" s="382">
        <v>0.65</v>
      </c>
      <c r="H265" s="538" t="s">
        <v>24</v>
      </c>
      <c r="I265" s="388">
        <v>1</v>
      </c>
      <c r="J265" s="389" t="s">
        <v>510</v>
      </c>
      <c r="K265" s="426">
        <v>41183</v>
      </c>
      <c r="L265" s="426">
        <v>41377</v>
      </c>
      <c r="M265" s="383">
        <v>723</v>
      </c>
      <c r="N265" s="424">
        <v>469.95</v>
      </c>
      <c r="O265" s="215">
        <v>469.95</v>
      </c>
      <c r="P265" s="719"/>
      <c r="Q265" s="720"/>
      <c r="R265" s="721"/>
      <c r="S265" s="722"/>
      <c r="T265" s="385" t="s">
        <v>24</v>
      </c>
      <c r="U265" s="386">
        <v>28</v>
      </c>
      <c r="V265" s="387" t="s">
        <v>24</v>
      </c>
    </row>
    <row r="266" spans="1:22" s="35" customFormat="1" ht="50.1" customHeight="1">
      <c r="A266" s="34" t="s">
        <v>1717</v>
      </c>
      <c r="B266" s="402">
        <v>3</v>
      </c>
      <c r="C266" s="604" t="s">
        <v>695</v>
      </c>
      <c r="D266" s="390" t="s">
        <v>714</v>
      </c>
      <c r="E266" s="390" t="s">
        <v>718</v>
      </c>
      <c r="F266" s="390" t="s">
        <v>671</v>
      </c>
      <c r="G266" s="382">
        <v>0.2</v>
      </c>
      <c r="H266" s="538" t="s">
        <v>24</v>
      </c>
      <c r="I266" s="388">
        <v>1</v>
      </c>
      <c r="J266" s="389" t="s">
        <v>510</v>
      </c>
      <c r="K266" s="426">
        <v>40074</v>
      </c>
      <c r="L266" s="426">
        <v>42124</v>
      </c>
      <c r="M266" s="383">
        <v>10886.77</v>
      </c>
      <c r="N266" s="424">
        <v>2177.3540000000003</v>
      </c>
      <c r="O266" s="215">
        <v>2177.3539999999998</v>
      </c>
      <c r="P266" s="719"/>
      <c r="Q266" s="720"/>
      <c r="R266" s="721"/>
      <c r="S266" s="722"/>
      <c r="T266" s="385" t="s">
        <v>24</v>
      </c>
      <c r="U266" s="386">
        <v>64</v>
      </c>
      <c r="V266" s="387" t="s">
        <v>24</v>
      </c>
    </row>
    <row r="267" spans="1:22" s="35" customFormat="1" ht="50.1" customHeight="1">
      <c r="A267" s="34" t="s">
        <v>1718</v>
      </c>
      <c r="B267" s="402">
        <v>4</v>
      </c>
      <c r="C267" s="604" t="s">
        <v>711</v>
      </c>
      <c r="D267" s="390" t="s">
        <v>715</v>
      </c>
      <c r="E267" s="390" t="s">
        <v>719</v>
      </c>
      <c r="F267" s="390" t="s">
        <v>672</v>
      </c>
      <c r="G267" s="382">
        <v>1</v>
      </c>
      <c r="H267" s="538" t="s">
        <v>24</v>
      </c>
      <c r="I267" s="388">
        <v>1</v>
      </c>
      <c r="J267" s="389" t="s">
        <v>510</v>
      </c>
      <c r="K267" s="426">
        <v>43511</v>
      </c>
      <c r="L267" s="426">
        <v>43875</v>
      </c>
      <c r="M267" s="383">
        <v>1822.73</v>
      </c>
      <c r="N267" s="424">
        <v>1822.73</v>
      </c>
      <c r="O267" s="215">
        <v>1822.73</v>
      </c>
      <c r="P267" s="719"/>
      <c r="Q267" s="720"/>
      <c r="R267" s="721"/>
      <c r="S267" s="722"/>
      <c r="T267" s="385" t="s">
        <v>24</v>
      </c>
      <c r="U267" s="386">
        <v>102</v>
      </c>
      <c r="V267" s="387" t="s">
        <v>24</v>
      </c>
    </row>
    <row r="268" spans="1:22" s="35" customFormat="1" ht="24.95" customHeight="1">
      <c r="A268" s="34" t="s">
        <v>1719</v>
      </c>
      <c r="B268" s="402">
        <v>5</v>
      </c>
      <c r="C268" s="604"/>
      <c r="D268" s="390"/>
      <c r="E268" s="390"/>
      <c r="F268" s="390"/>
      <c r="G268" s="382"/>
      <c r="H268" s="538"/>
      <c r="I268" s="388"/>
      <c r="J268" s="389" t="s">
        <v>1538</v>
      </c>
      <c r="K268" s="426"/>
      <c r="L268" s="426"/>
      <c r="M268" s="383"/>
      <c r="N268" s="424" t="s">
        <v>1538</v>
      </c>
      <c r="O268" s="215" t="s">
        <v>1538</v>
      </c>
      <c r="P268" s="719"/>
      <c r="Q268" s="720"/>
      <c r="R268" s="721"/>
      <c r="S268" s="722"/>
      <c r="T268" s="385"/>
      <c r="U268" s="386"/>
      <c r="V268" s="387"/>
    </row>
    <row r="269" spans="1:22" s="35" customFormat="1" ht="24.95" customHeight="1">
      <c r="A269" s="34" t="s">
        <v>1720</v>
      </c>
      <c r="B269" s="402">
        <v>6</v>
      </c>
      <c r="C269" s="604"/>
      <c r="D269" s="390"/>
      <c r="E269" s="390"/>
      <c r="F269" s="390"/>
      <c r="G269" s="382"/>
      <c r="H269" s="538"/>
      <c r="I269" s="388"/>
      <c r="J269" s="389" t="s">
        <v>1538</v>
      </c>
      <c r="K269" s="426"/>
      <c r="L269" s="426"/>
      <c r="M269" s="383"/>
      <c r="N269" s="424" t="s">
        <v>1538</v>
      </c>
      <c r="O269" s="215" t="s">
        <v>1538</v>
      </c>
      <c r="P269" s="719"/>
      <c r="Q269" s="720"/>
      <c r="R269" s="721"/>
      <c r="S269" s="722"/>
      <c r="T269" s="385"/>
      <c r="U269" s="386"/>
      <c r="V269" s="387"/>
    </row>
    <row r="270" spans="1:22" s="35" customFormat="1" ht="24.95" customHeight="1">
      <c r="A270" s="34" t="s">
        <v>1721</v>
      </c>
      <c r="B270" s="402">
        <v>7</v>
      </c>
      <c r="C270" s="604"/>
      <c r="D270" s="390"/>
      <c r="E270" s="390"/>
      <c r="F270" s="390"/>
      <c r="G270" s="382"/>
      <c r="H270" s="538"/>
      <c r="I270" s="388"/>
      <c r="J270" s="389" t="s">
        <v>1538</v>
      </c>
      <c r="K270" s="426"/>
      <c r="L270" s="426"/>
      <c r="M270" s="383"/>
      <c r="N270" s="424" t="s">
        <v>1538</v>
      </c>
      <c r="O270" s="215" t="s">
        <v>1538</v>
      </c>
      <c r="P270" s="719"/>
      <c r="Q270" s="720"/>
      <c r="R270" s="721"/>
      <c r="S270" s="722"/>
      <c r="T270" s="385"/>
      <c r="U270" s="386"/>
      <c r="V270" s="387"/>
    </row>
    <row r="271" spans="1:22" s="35" customFormat="1" ht="24.95" customHeight="1">
      <c r="A271" s="34" t="s">
        <v>1722</v>
      </c>
      <c r="B271" s="402">
        <v>8</v>
      </c>
      <c r="C271" s="604"/>
      <c r="D271" s="390"/>
      <c r="E271" s="390"/>
      <c r="F271" s="390"/>
      <c r="G271" s="382"/>
      <c r="H271" s="538"/>
      <c r="I271" s="388"/>
      <c r="J271" s="389" t="s">
        <v>1538</v>
      </c>
      <c r="K271" s="426"/>
      <c r="L271" s="426"/>
      <c r="M271" s="384"/>
      <c r="N271" s="424" t="s">
        <v>1538</v>
      </c>
      <c r="O271" s="215" t="s">
        <v>1538</v>
      </c>
      <c r="P271" s="719"/>
      <c r="Q271" s="720"/>
      <c r="R271" s="721"/>
      <c r="S271" s="722"/>
      <c r="T271" s="385"/>
      <c r="U271" s="386"/>
      <c r="V271" s="387"/>
    </row>
    <row r="272" spans="1:22" s="35" customFormat="1" ht="24.95" customHeight="1">
      <c r="A272" s="34" t="s">
        <v>1723</v>
      </c>
      <c r="B272" s="402">
        <v>9</v>
      </c>
      <c r="C272" s="604"/>
      <c r="D272" s="390"/>
      <c r="E272" s="390"/>
      <c r="F272" s="390"/>
      <c r="G272" s="382"/>
      <c r="H272" s="538"/>
      <c r="I272" s="388"/>
      <c r="J272" s="389" t="s">
        <v>1538</v>
      </c>
      <c r="K272" s="426"/>
      <c r="L272" s="426"/>
      <c r="M272" s="384"/>
      <c r="N272" s="424" t="s">
        <v>1538</v>
      </c>
      <c r="O272" s="215" t="s">
        <v>1538</v>
      </c>
      <c r="P272" s="719"/>
      <c r="Q272" s="720"/>
      <c r="R272" s="721"/>
      <c r="S272" s="722"/>
      <c r="T272" s="385"/>
      <c r="U272" s="386"/>
      <c r="V272" s="387"/>
    </row>
    <row r="273" spans="1:22" s="35" customFormat="1" ht="24.95" customHeight="1" thickBot="1">
      <c r="A273" s="34" t="s">
        <v>1724</v>
      </c>
      <c r="B273" s="406">
        <v>10</v>
      </c>
      <c r="C273" s="605"/>
      <c r="D273" s="391"/>
      <c r="E273" s="391"/>
      <c r="F273" s="391"/>
      <c r="G273" s="392"/>
      <c r="H273" s="539"/>
      <c r="I273" s="393"/>
      <c r="J273" s="394" t="s">
        <v>1538</v>
      </c>
      <c r="K273" s="427"/>
      <c r="L273" s="427"/>
      <c r="M273" s="395"/>
      <c r="N273" s="424" t="s">
        <v>1538</v>
      </c>
      <c r="O273" s="215" t="s">
        <v>1538</v>
      </c>
      <c r="P273" s="719"/>
      <c r="Q273" s="720"/>
      <c r="R273" s="721"/>
      <c r="S273" s="722"/>
      <c r="T273" s="385"/>
      <c r="U273" s="386"/>
      <c r="V273" s="387"/>
    </row>
    <row r="274" spans="1:22" s="20" customFormat="1" ht="12" customHeight="1">
      <c r="A274" s="34"/>
      <c r="B274" s="36"/>
      <c r="C274" s="606"/>
      <c r="D274" s="37"/>
      <c r="E274" s="37"/>
      <c r="F274" s="37"/>
      <c r="G274" s="37"/>
      <c r="H274" s="403"/>
      <c r="I274" s="37"/>
      <c r="J274" s="37"/>
      <c r="K274" s="37"/>
      <c r="L274" s="37"/>
      <c r="M274" s="37"/>
      <c r="N274" s="37"/>
      <c r="O274" s="214"/>
      <c r="P274" s="37"/>
      <c r="Q274" s="37"/>
      <c r="R274" s="214"/>
      <c r="S274" s="37"/>
      <c r="T274" s="37"/>
      <c r="U274" s="38"/>
      <c r="V274" s="39"/>
    </row>
    <row r="275" spans="1:22" s="20" customFormat="1" ht="17.25" customHeight="1" thickBot="1">
      <c r="A275" s="34" t="s">
        <v>1725</v>
      </c>
      <c r="B275" s="473"/>
      <c r="C275" s="474"/>
      <c r="D275" s="474"/>
      <c r="E275" s="474"/>
      <c r="F275" s="474"/>
      <c r="G275" s="474"/>
      <c r="H275" s="474"/>
      <c r="I275" s="474"/>
      <c r="J275" s="474"/>
      <c r="K275" s="474"/>
      <c r="L275" s="474"/>
      <c r="M275" s="474"/>
      <c r="N275" s="410" t="s">
        <v>317</v>
      </c>
      <c r="O275" s="411">
        <v>1155.4155999999998</v>
      </c>
      <c r="P275" s="419"/>
      <c r="Q275" s="419"/>
      <c r="R275" s="420"/>
      <c r="S275" s="420"/>
      <c r="T275" s="421"/>
      <c r="U275" s="422"/>
      <c r="V275" s="423"/>
    </row>
    <row r="276" spans="1:22" ht="17.25" customHeight="1">
      <c r="B276" s="41"/>
      <c r="C276" s="607"/>
      <c r="D276" s="41"/>
      <c r="E276" s="41"/>
      <c r="F276" s="41"/>
      <c r="G276" s="42"/>
      <c r="H276" s="42"/>
      <c r="I276" s="42"/>
      <c r="J276" s="42"/>
      <c r="K276" s="42"/>
      <c r="L276" s="42"/>
      <c r="M276" s="42"/>
      <c r="N276" s="42"/>
      <c r="O276" s="42"/>
      <c r="P276" s="42"/>
      <c r="Q276" s="42"/>
      <c r="R276" s="42"/>
      <c r="S276" s="42"/>
      <c r="T276" s="42"/>
      <c r="U276" s="42"/>
      <c r="V276" s="42"/>
    </row>
    <row r="277" spans="1:22" s="20" customFormat="1" ht="16.5" customHeight="1" thickBot="1">
      <c r="A277" s="18"/>
      <c r="B277" s="739" t="s">
        <v>65</v>
      </c>
      <c r="C277" s="739"/>
      <c r="D277" s="739"/>
      <c r="E277" s="739"/>
      <c r="F277" s="739"/>
      <c r="G277" s="739"/>
      <c r="H277" s="739"/>
      <c r="I277" s="739"/>
      <c r="J277" s="739"/>
      <c r="K277" s="739"/>
      <c r="L277" s="739"/>
      <c r="M277" s="739"/>
      <c r="N277" s="739"/>
      <c r="O277" s="739"/>
      <c r="P277" s="739"/>
      <c r="Q277" s="739"/>
      <c r="R277" s="739"/>
      <c r="S277" s="739"/>
      <c r="T277" s="739"/>
      <c r="U277" s="739"/>
      <c r="V277" s="739"/>
    </row>
    <row r="278" spans="1:22" s="23" customFormat="1" ht="22.5" customHeight="1">
      <c r="A278" s="96" t="s">
        <v>1726</v>
      </c>
      <c r="B278" s="768" t="s">
        <v>62</v>
      </c>
      <c r="C278" s="764" t="s">
        <v>83</v>
      </c>
      <c r="D278" s="760"/>
      <c r="E278" s="760"/>
      <c r="F278" s="760"/>
      <c r="G278" s="760"/>
      <c r="H278" s="760"/>
      <c r="I278" s="760"/>
      <c r="J278" s="760"/>
      <c r="K278" s="760"/>
      <c r="L278" s="760"/>
      <c r="M278" s="736"/>
      <c r="N278" s="475"/>
      <c r="O278" s="476"/>
      <c r="P278" s="764" t="s">
        <v>90</v>
      </c>
      <c r="Q278" s="760"/>
      <c r="R278" s="760"/>
      <c r="S278" s="736"/>
      <c r="T278" s="735" t="s">
        <v>358</v>
      </c>
      <c r="U278" s="736"/>
      <c r="V278" s="742" t="s">
        <v>6</v>
      </c>
    </row>
    <row r="279" spans="1:22" s="23" customFormat="1" ht="22.5" customHeight="1">
      <c r="A279" s="96" t="s">
        <v>1727</v>
      </c>
      <c r="B279" s="769"/>
      <c r="C279" s="771" t="s">
        <v>84</v>
      </c>
      <c r="D279" s="772"/>
      <c r="E279" s="773"/>
      <c r="F279" s="479">
        <v>2</v>
      </c>
      <c r="G279" s="774" t="s">
        <v>287</v>
      </c>
      <c r="H279" s="724" t="s">
        <v>286</v>
      </c>
      <c r="I279" s="724"/>
      <c r="J279" s="771" t="s">
        <v>285</v>
      </c>
      <c r="K279" s="775"/>
      <c r="L279" s="480"/>
      <c r="M279" s="480"/>
      <c r="N279" s="481"/>
      <c r="O279" s="482"/>
      <c r="P279" s="765"/>
      <c r="Q279" s="766"/>
      <c r="R279" s="766"/>
      <c r="S279" s="767"/>
      <c r="T279" s="737"/>
      <c r="U279" s="738"/>
      <c r="V279" s="743"/>
    </row>
    <row r="280" spans="1:22" s="23" customFormat="1" ht="51.75" customHeight="1" thickBot="1">
      <c r="A280" s="96" t="s">
        <v>1728</v>
      </c>
      <c r="B280" s="769"/>
      <c r="C280" s="772" t="s">
        <v>82</v>
      </c>
      <c r="D280" s="773"/>
      <c r="E280" s="483" t="s">
        <v>86</v>
      </c>
      <c r="F280" s="477" t="s">
        <v>306</v>
      </c>
      <c r="G280" s="774"/>
      <c r="H280" s="724"/>
      <c r="I280" s="724"/>
      <c r="J280" s="467" t="s">
        <v>284</v>
      </c>
      <c r="K280" s="478" t="s">
        <v>292</v>
      </c>
      <c r="L280" s="484" t="s">
        <v>369</v>
      </c>
      <c r="M280" s="484"/>
      <c r="N280" s="485" t="s">
        <v>334</v>
      </c>
      <c r="O280" s="486"/>
      <c r="P280" s="417" t="s">
        <v>1579</v>
      </c>
      <c r="Q280" s="306" t="s">
        <v>91</v>
      </c>
      <c r="R280" s="307"/>
      <c r="S280" s="97">
        <v>4</v>
      </c>
      <c r="T280" s="740"/>
      <c r="U280" s="741"/>
      <c r="V280" s="744"/>
    </row>
    <row r="281" spans="1:22" s="23" customFormat="1" ht="15.75" customHeight="1">
      <c r="A281" s="96" t="s">
        <v>1729</v>
      </c>
      <c r="B281" s="769"/>
      <c r="C281" s="608">
        <v>1</v>
      </c>
      <c r="D281" s="86" t="s">
        <v>510</v>
      </c>
      <c r="E281" s="92">
        <v>0.9</v>
      </c>
      <c r="F281" s="300">
        <v>4621.6623999999993</v>
      </c>
      <c r="G281" s="300">
        <v>269.23</v>
      </c>
      <c r="H281" s="745" t="s">
        <v>6</v>
      </c>
      <c r="I281" s="746"/>
      <c r="J281" s="93" t="s">
        <v>6</v>
      </c>
      <c r="K281" s="91" t="s">
        <v>1538</v>
      </c>
      <c r="L281" s="449" t="s">
        <v>1114</v>
      </c>
      <c r="M281" s="450" t="s">
        <v>1557</v>
      </c>
      <c r="N281" s="365" t="s">
        <v>24</v>
      </c>
      <c r="O281" s="747" t="s">
        <v>15</v>
      </c>
      <c r="P281" s="748"/>
      <c r="Q281" s="751">
        <v>9</v>
      </c>
      <c r="R281" s="754" t="s">
        <v>1114</v>
      </c>
      <c r="S281" s="755"/>
      <c r="T281" s="735" t="s">
        <v>68</v>
      </c>
      <c r="U281" s="760"/>
      <c r="V281" s="736"/>
    </row>
    <row r="282" spans="1:22" s="23" customFormat="1" ht="15.75" customHeight="1" thickBot="1">
      <c r="A282" s="96" t="s">
        <v>1730</v>
      </c>
      <c r="B282" s="769"/>
      <c r="C282" s="608">
        <v>2</v>
      </c>
      <c r="D282" s="86" t="s">
        <v>511</v>
      </c>
      <c r="E282" s="92">
        <v>0.1</v>
      </c>
      <c r="F282" s="300" t="s">
        <v>1604</v>
      </c>
      <c r="G282" s="300">
        <v>269.23</v>
      </c>
      <c r="H282" s="745" t="s">
        <v>31</v>
      </c>
      <c r="I282" s="746"/>
      <c r="J282" s="93" t="s">
        <v>6</v>
      </c>
      <c r="K282" s="91" t="s">
        <v>1538</v>
      </c>
      <c r="L282" s="449" t="s">
        <v>361</v>
      </c>
      <c r="M282" s="450" t="s">
        <v>1602</v>
      </c>
      <c r="N282" s="365" t="s">
        <v>24</v>
      </c>
      <c r="O282" s="747"/>
      <c r="P282" s="748"/>
      <c r="Q282" s="752"/>
      <c r="R282" s="756"/>
      <c r="S282" s="757"/>
      <c r="T282" s="740"/>
      <c r="U282" s="761"/>
      <c r="V282" s="741"/>
    </row>
    <row r="283" spans="1:22" s="23" customFormat="1" ht="15.75" customHeight="1">
      <c r="A283" s="96" t="s">
        <v>1731</v>
      </c>
      <c r="B283" s="769"/>
      <c r="C283" s="608">
        <v>3</v>
      </c>
      <c r="D283" s="86" t="s">
        <v>1538</v>
      </c>
      <c r="E283" s="92" t="s">
        <v>1538</v>
      </c>
      <c r="F283" s="300" t="s">
        <v>1538</v>
      </c>
      <c r="G283" s="300" t="s">
        <v>1538</v>
      </c>
      <c r="H283" s="745" t="s">
        <v>1538</v>
      </c>
      <c r="I283" s="746"/>
      <c r="J283" s="93" t="s">
        <v>1538</v>
      </c>
      <c r="K283" s="91" t="s">
        <v>1538</v>
      </c>
      <c r="L283" s="449"/>
      <c r="M283" s="450" t="s">
        <v>1538</v>
      </c>
      <c r="N283" s="365"/>
      <c r="O283" s="749"/>
      <c r="P283" s="750"/>
      <c r="Q283" s="753"/>
      <c r="R283" s="758"/>
      <c r="S283" s="759"/>
      <c r="T283" s="237"/>
      <c r="U283" s="237"/>
      <c r="V283" s="238"/>
    </row>
    <row r="284" spans="1:22" s="23" customFormat="1" ht="15.75" customHeight="1">
      <c r="A284" s="96" t="s">
        <v>1732</v>
      </c>
      <c r="B284" s="769"/>
      <c r="C284" s="608">
        <v>4</v>
      </c>
      <c r="D284" s="86" t="s">
        <v>1538</v>
      </c>
      <c r="E284" s="92" t="s">
        <v>1538</v>
      </c>
      <c r="F284" s="300" t="s">
        <v>1538</v>
      </c>
      <c r="G284" s="300" t="s">
        <v>1538</v>
      </c>
      <c r="H284" s="745" t="s">
        <v>1538</v>
      </c>
      <c r="I284" s="746"/>
      <c r="J284" s="93" t="s">
        <v>1538</v>
      </c>
      <c r="K284" s="91" t="s">
        <v>1538</v>
      </c>
      <c r="L284" s="449"/>
      <c r="M284" s="450" t="s">
        <v>1538</v>
      </c>
      <c r="N284" s="365"/>
      <c r="O284" s="762" t="s">
        <v>310</v>
      </c>
      <c r="P284" s="771" t="s">
        <v>309</v>
      </c>
      <c r="Q284" s="772"/>
      <c r="R284" s="772"/>
      <c r="S284" s="773"/>
      <c r="T284" s="228"/>
      <c r="U284" s="228"/>
      <c r="V284" s="239"/>
    </row>
    <row r="285" spans="1:22" s="23" customFormat="1" ht="17.25" customHeight="1">
      <c r="A285" s="96" t="s">
        <v>1733</v>
      </c>
      <c r="B285" s="769"/>
      <c r="C285" s="608">
        <v>5</v>
      </c>
      <c r="D285" s="86" t="s">
        <v>1538</v>
      </c>
      <c r="E285" s="92" t="s">
        <v>1538</v>
      </c>
      <c r="F285" s="300" t="s">
        <v>1538</v>
      </c>
      <c r="G285" s="300" t="s">
        <v>1538</v>
      </c>
      <c r="H285" s="745" t="s">
        <v>1538</v>
      </c>
      <c r="I285" s="746"/>
      <c r="J285" s="93" t="s">
        <v>1538</v>
      </c>
      <c r="K285" s="91" t="s">
        <v>1538</v>
      </c>
      <c r="L285" s="449"/>
      <c r="M285" s="450" t="s">
        <v>1538</v>
      </c>
      <c r="N285" s="365"/>
      <c r="O285" s="763"/>
      <c r="P285" s="467" t="s">
        <v>92</v>
      </c>
      <c r="Q285" s="467" t="s">
        <v>294</v>
      </c>
      <c r="R285" s="724" t="s">
        <v>307</v>
      </c>
      <c r="S285" s="724"/>
      <c r="T285" s="228"/>
      <c r="U285" s="228"/>
      <c r="V285" s="239"/>
    </row>
    <row r="286" spans="1:22" s="23" customFormat="1" ht="16.5" customHeight="1" thickBot="1">
      <c r="A286" s="96" t="s">
        <v>1734</v>
      </c>
      <c r="B286" s="769"/>
      <c r="C286" s="609">
        <v>6</v>
      </c>
      <c r="D286" s="94" t="s">
        <v>1538</v>
      </c>
      <c r="E286" s="95" t="s">
        <v>1538</v>
      </c>
      <c r="F286" s="300" t="s">
        <v>1538</v>
      </c>
      <c r="G286" s="300" t="s">
        <v>1538</v>
      </c>
      <c r="H286" s="745" t="s">
        <v>1538</v>
      </c>
      <c r="I286" s="746"/>
      <c r="J286" s="93" t="s">
        <v>1538</v>
      </c>
      <c r="K286" s="91" t="s">
        <v>1538</v>
      </c>
      <c r="L286" s="449"/>
      <c r="M286" s="450" t="s">
        <v>1538</v>
      </c>
      <c r="N286" s="447"/>
      <c r="O286" s="313" t="s">
        <v>6</v>
      </c>
      <c r="P286" s="241">
        <v>1</v>
      </c>
      <c r="Q286" s="242">
        <v>538.46153849999996</v>
      </c>
      <c r="R286" s="776">
        <v>4621.6624000000002</v>
      </c>
      <c r="S286" s="776"/>
      <c r="T286" s="228"/>
      <c r="U286" s="228"/>
      <c r="V286" s="239"/>
    </row>
    <row r="287" spans="1:22" s="23" customFormat="1" ht="16.5" customHeight="1" thickBot="1">
      <c r="A287" s="96" t="s">
        <v>1735</v>
      </c>
      <c r="B287" s="770"/>
      <c r="C287" s="777" t="s">
        <v>88</v>
      </c>
      <c r="D287" s="778"/>
      <c r="E287" s="778"/>
      <c r="F287" s="497"/>
      <c r="G287" s="498"/>
      <c r="H287" s="779" t="s">
        <v>6</v>
      </c>
      <c r="I287" s="780"/>
      <c r="J287" s="412" t="s">
        <v>6</v>
      </c>
      <c r="K287" s="243" t="s">
        <v>6</v>
      </c>
      <c r="L287" s="490"/>
      <c r="M287" s="491"/>
      <c r="N287" s="492"/>
      <c r="O287" s="781" t="s">
        <v>1538</v>
      </c>
      <c r="P287" s="781"/>
      <c r="Q287" s="781"/>
      <c r="R287" s="781"/>
      <c r="S287" s="781"/>
      <c r="T287" s="487"/>
      <c r="U287" s="488"/>
      <c r="V287" s="489"/>
    </row>
    <row r="288" spans="1:22" ht="24.95" customHeight="1"/>
    <row r="289" spans="1:22" ht="24.95" customHeight="1"/>
    <row r="290" spans="1:22" s="33" customFormat="1" ht="24" thickBot="1">
      <c r="A290" s="26">
        <v>10</v>
      </c>
      <c r="B290" s="786" t="s">
        <v>49</v>
      </c>
      <c r="C290" s="786"/>
      <c r="D290" s="786"/>
      <c r="E290" s="27">
        <v>10</v>
      </c>
      <c r="F290" s="28" t="s">
        <v>396</v>
      </c>
      <c r="G290" s="29"/>
      <c r="H290" s="29"/>
      <c r="I290" s="28"/>
      <c r="J290" s="28"/>
      <c r="K290" s="28"/>
      <c r="L290" s="28"/>
      <c r="M290" s="30"/>
      <c r="N290" s="30"/>
      <c r="O290" s="29"/>
      <c r="P290" s="29"/>
      <c r="Q290" s="31"/>
      <c r="R290" s="31"/>
      <c r="S290" s="31"/>
      <c r="T290" s="31"/>
      <c r="U290" s="32"/>
    </row>
    <row r="291" spans="1:22" s="20" customFormat="1" ht="24.75" customHeight="1">
      <c r="A291" s="18"/>
      <c r="B291" s="787" t="s">
        <v>54</v>
      </c>
      <c r="C291" s="464" t="s">
        <v>55</v>
      </c>
      <c r="D291" s="465" t="s">
        <v>16</v>
      </c>
      <c r="E291" s="465"/>
      <c r="F291" s="465" t="s">
        <v>56</v>
      </c>
      <c r="G291" s="466"/>
      <c r="H291" s="723" t="s">
        <v>57</v>
      </c>
      <c r="I291" s="789" t="s">
        <v>340</v>
      </c>
      <c r="J291" s="723" t="s">
        <v>17</v>
      </c>
      <c r="K291" s="723" t="s">
        <v>293</v>
      </c>
      <c r="L291" s="723" t="s">
        <v>58</v>
      </c>
      <c r="M291" s="723" t="s">
        <v>193</v>
      </c>
      <c r="N291" s="782" t="s">
        <v>308</v>
      </c>
      <c r="O291" s="783"/>
      <c r="P291" s="784" t="s">
        <v>21</v>
      </c>
      <c r="Q291" s="785"/>
      <c r="R291" s="735" t="s">
        <v>205</v>
      </c>
      <c r="S291" s="736"/>
      <c r="T291" s="714" t="s">
        <v>180</v>
      </c>
      <c r="U291" s="715"/>
      <c r="V291" s="716"/>
    </row>
    <row r="292" spans="1:22" s="20" customFormat="1" ht="73.5" customHeight="1">
      <c r="A292" s="18"/>
      <c r="B292" s="788"/>
      <c r="C292" s="467" t="s">
        <v>59</v>
      </c>
      <c r="D292" s="468" t="s">
        <v>3</v>
      </c>
      <c r="E292" s="468" t="s">
        <v>18</v>
      </c>
      <c r="F292" s="468" t="s">
        <v>60</v>
      </c>
      <c r="G292" s="469" t="s">
        <v>61</v>
      </c>
      <c r="H292" s="724"/>
      <c r="I292" s="790"/>
      <c r="J292" s="724"/>
      <c r="K292" s="724"/>
      <c r="L292" s="724"/>
      <c r="M292" s="724"/>
      <c r="N292" s="467" t="s">
        <v>191</v>
      </c>
      <c r="O292" s="468" t="s">
        <v>73</v>
      </c>
      <c r="P292" s="717"/>
      <c r="Q292" s="718"/>
      <c r="R292" s="737"/>
      <c r="S292" s="738"/>
      <c r="T292" s="470" t="s">
        <v>181</v>
      </c>
      <c r="U292" s="471" t="s">
        <v>190</v>
      </c>
      <c r="V292" s="472" t="s">
        <v>225</v>
      </c>
    </row>
    <row r="293" spans="1:22" s="20" customFormat="1" ht="26.25" customHeight="1">
      <c r="A293" s="18"/>
      <c r="B293" s="396"/>
      <c r="C293" s="603">
        <v>3</v>
      </c>
      <c r="D293" s="397">
        <v>4</v>
      </c>
      <c r="E293" s="397">
        <v>5</v>
      </c>
      <c r="F293" s="397">
        <v>6</v>
      </c>
      <c r="G293" s="397">
        <v>7</v>
      </c>
      <c r="H293" s="397">
        <v>8</v>
      </c>
      <c r="I293" s="397">
        <v>9</v>
      </c>
      <c r="J293" s="397">
        <v>10</v>
      </c>
      <c r="K293" s="397">
        <v>11</v>
      </c>
      <c r="L293" s="397">
        <v>12</v>
      </c>
      <c r="M293" s="397">
        <v>13</v>
      </c>
      <c r="N293" s="397">
        <v>14</v>
      </c>
      <c r="O293" s="397">
        <v>15</v>
      </c>
      <c r="P293" s="398">
        <v>16</v>
      </c>
      <c r="Q293" s="399">
        <v>17</v>
      </c>
      <c r="R293" s="398">
        <v>18</v>
      </c>
      <c r="S293" s="399">
        <v>19</v>
      </c>
      <c r="T293" s="400">
        <v>20</v>
      </c>
      <c r="U293" s="213">
        <v>21</v>
      </c>
      <c r="V293" s="401">
        <v>22</v>
      </c>
    </row>
    <row r="294" spans="1:22" s="35" customFormat="1" ht="50.1" customHeight="1">
      <c r="A294" s="34" t="s">
        <v>1736</v>
      </c>
      <c r="B294" s="402">
        <v>1</v>
      </c>
      <c r="C294" s="604" t="s">
        <v>720</v>
      </c>
      <c r="D294" s="390" t="s">
        <v>722</v>
      </c>
      <c r="E294" s="390" t="s">
        <v>728</v>
      </c>
      <c r="F294" s="390" t="s">
        <v>672</v>
      </c>
      <c r="G294" s="382">
        <v>1</v>
      </c>
      <c r="H294" s="538" t="s">
        <v>24</v>
      </c>
      <c r="I294" s="388">
        <v>1</v>
      </c>
      <c r="J294" s="389" t="s">
        <v>512</v>
      </c>
      <c r="K294" s="426">
        <v>33420</v>
      </c>
      <c r="L294" s="426">
        <v>35123</v>
      </c>
      <c r="M294" s="383">
        <v>5212.72</v>
      </c>
      <c r="N294" s="424">
        <v>5212.72</v>
      </c>
      <c r="O294" s="215">
        <v>5212.72</v>
      </c>
      <c r="P294" s="719"/>
      <c r="Q294" s="720"/>
      <c r="R294" s="721"/>
      <c r="S294" s="722"/>
      <c r="T294" s="385" t="s">
        <v>24</v>
      </c>
      <c r="U294" s="386">
        <v>3</v>
      </c>
      <c r="V294" s="387" t="s">
        <v>24</v>
      </c>
    </row>
    <row r="295" spans="1:22" s="35" customFormat="1" ht="50.1" customHeight="1">
      <c r="A295" s="34" t="s">
        <v>1737</v>
      </c>
      <c r="B295" s="402">
        <v>2</v>
      </c>
      <c r="C295" s="604" t="s">
        <v>682</v>
      </c>
      <c r="D295" s="390" t="s">
        <v>723</v>
      </c>
      <c r="E295" s="390" t="s">
        <v>729</v>
      </c>
      <c r="F295" s="390" t="s">
        <v>671</v>
      </c>
      <c r="G295" s="382">
        <v>0.5</v>
      </c>
      <c r="H295" s="538" t="s">
        <v>24</v>
      </c>
      <c r="I295" s="388">
        <v>1</v>
      </c>
      <c r="J295" s="389" t="s">
        <v>512</v>
      </c>
      <c r="K295" s="426">
        <v>38264</v>
      </c>
      <c r="L295" s="426">
        <v>38522</v>
      </c>
      <c r="M295" s="383">
        <v>871.04</v>
      </c>
      <c r="N295" s="424">
        <v>435.52</v>
      </c>
      <c r="O295" s="215">
        <v>435.52</v>
      </c>
      <c r="P295" s="719"/>
      <c r="Q295" s="720"/>
      <c r="R295" s="721"/>
      <c r="S295" s="722"/>
      <c r="T295" s="385" t="s">
        <v>24</v>
      </c>
      <c r="U295" s="386">
        <v>53</v>
      </c>
      <c r="V295" s="387" t="s">
        <v>24</v>
      </c>
    </row>
    <row r="296" spans="1:22" s="35" customFormat="1" ht="50.1" customHeight="1">
      <c r="A296" s="34" t="s">
        <v>1738</v>
      </c>
      <c r="B296" s="402">
        <v>3</v>
      </c>
      <c r="C296" s="604" t="s">
        <v>691</v>
      </c>
      <c r="D296" s="390" t="s">
        <v>724</v>
      </c>
      <c r="E296" s="390" t="s">
        <v>1043</v>
      </c>
      <c r="F296" s="390" t="s">
        <v>671</v>
      </c>
      <c r="G296" s="382">
        <v>0.5</v>
      </c>
      <c r="H296" s="538" t="s">
        <v>24</v>
      </c>
      <c r="I296" s="388">
        <v>1</v>
      </c>
      <c r="J296" s="389" t="s">
        <v>512</v>
      </c>
      <c r="K296" s="426">
        <v>37830</v>
      </c>
      <c r="L296" s="426">
        <v>38350</v>
      </c>
      <c r="M296" s="383">
        <v>1125.3</v>
      </c>
      <c r="N296" s="424">
        <v>562.65</v>
      </c>
      <c r="O296" s="215">
        <v>562.65</v>
      </c>
      <c r="P296" s="719"/>
      <c r="Q296" s="720"/>
      <c r="R296" s="721"/>
      <c r="S296" s="722"/>
      <c r="T296" s="385" t="s">
        <v>24</v>
      </c>
      <c r="U296" s="386">
        <v>68</v>
      </c>
      <c r="V296" s="387" t="s">
        <v>24</v>
      </c>
    </row>
    <row r="297" spans="1:22" s="35" customFormat="1" ht="50.1" customHeight="1">
      <c r="A297" s="34" t="s">
        <v>1739</v>
      </c>
      <c r="B297" s="402">
        <v>4</v>
      </c>
      <c r="C297" s="604" t="s">
        <v>697</v>
      </c>
      <c r="D297" s="390" t="s">
        <v>725</v>
      </c>
      <c r="E297" s="390" t="s">
        <v>730</v>
      </c>
      <c r="F297" s="390" t="s">
        <v>671</v>
      </c>
      <c r="G297" s="382">
        <v>0.1</v>
      </c>
      <c r="H297" s="538" t="s">
        <v>24</v>
      </c>
      <c r="I297" s="388">
        <v>2</v>
      </c>
      <c r="J297" s="389" t="s">
        <v>513</v>
      </c>
      <c r="K297" s="426">
        <v>42368</v>
      </c>
      <c r="L297" s="426">
        <v>42998</v>
      </c>
      <c r="M297" s="383">
        <v>2180.89</v>
      </c>
      <c r="N297" s="424">
        <v>218.089</v>
      </c>
      <c r="O297" s="215">
        <v>218.089</v>
      </c>
      <c r="P297" s="719"/>
      <c r="Q297" s="720"/>
      <c r="R297" s="721"/>
      <c r="S297" s="722"/>
      <c r="T297" s="385" t="s">
        <v>24</v>
      </c>
      <c r="U297" s="386">
        <v>3</v>
      </c>
      <c r="V297" s="387" t="s">
        <v>24</v>
      </c>
    </row>
    <row r="298" spans="1:22" s="35" customFormat="1" ht="50.1" customHeight="1">
      <c r="A298" s="34" t="s">
        <v>1740</v>
      </c>
      <c r="B298" s="402">
        <v>5</v>
      </c>
      <c r="C298" s="604" t="s">
        <v>682</v>
      </c>
      <c r="D298" s="390" t="s">
        <v>726</v>
      </c>
      <c r="E298" s="390" t="s">
        <v>731</v>
      </c>
      <c r="F298" s="390" t="s">
        <v>671</v>
      </c>
      <c r="G298" s="382">
        <v>0.1</v>
      </c>
      <c r="H298" s="538" t="s">
        <v>24</v>
      </c>
      <c r="I298" s="388">
        <v>2</v>
      </c>
      <c r="J298" s="389" t="s">
        <v>513</v>
      </c>
      <c r="K298" s="426">
        <v>42394</v>
      </c>
      <c r="L298" s="426">
        <v>43284</v>
      </c>
      <c r="M298" s="383">
        <v>3842.14</v>
      </c>
      <c r="N298" s="424">
        <v>384.214</v>
      </c>
      <c r="O298" s="215">
        <v>384.214</v>
      </c>
      <c r="P298" s="719"/>
      <c r="Q298" s="720"/>
      <c r="R298" s="721"/>
      <c r="S298" s="722"/>
      <c r="T298" s="385" t="s">
        <v>24</v>
      </c>
      <c r="U298" s="386">
        <v>4</v>
      </c>
      <c r="V298" s="387" t="s">
        <v>24</v>
      </c>
    </row>
    <row r="299" spans="1:22" s="35" customFormat="1" ht="50.1" customHeight="1">
      <c r="A299" s="34" t="s">
        <v>1741</v>
      </c>
      <c r="B299" s="402">
        <v>6</v>
      </c>
      <c r="C299" s="604" t="s">
        <v>721</v>
      </c>
      <c r="D299" s="390" t="s">
        <v>727</v>
      </c>
      <c r="E299" s="390" t="s">
        <v>1042</v>
      </c>
      <c r="F299" s="390" t="s">
        <v>671</v>
      </c>
      <c r="G299" s="382">
        <v>0.2</v>
      </c>
      <c r="H299" s="538" t="s">
        <v>24</v>
      </c>
      <c r="I299" s="388">
        <v>2</v>
      </c>
      <c r="J299" s="389" t="s">
        <v>513</v>
      </c>
      <c r="K299" s="426">
        <v>43482</v>
      </c>
      <c r="L299" s="426">
        <v>43819</v>
      </c>
      <c r="M299" s="383">
        <v>355.42</v>
      </c>
      <c r="N299" s="424">
        <v>71.084000000000003</v>
      </c>
      <c r="O299" s="215">
        <v>71.084000000000003</v>
      </c>
      <c r="P299" s="719"/>
      <c r="Q299" s="720"/>
      <c r="R299" s="721"/>
      <c r="S299" s="722"/>
      <c r="T299" s="385" t="s">
        <v>24</v>
      </c>
      <c r="U299" s="386">
        <v>5</v>
      </c>
      <c r="V299" s="387" t="s">
        <v>24</v>
      </c>
    </row>
    <row r="300" spans="1:22" s="35" customFormat="1" ht="24.95" customHeight="1">
      <c r="A300" s="34" t="s">
        <v>1742</v>
      </c>
      <c r="B300" s="402">
        <v>7</v>
      </c>
      <c r="C300" s="604"/>
      <c r="D300" s="390"/>
      <c r="E300" s="390"/>
      <c r="F300" s="390"/>
      <c r="G300" s="382"/>
      <c r="H300" s="538"/>
      <c r="I300" s="388"/>
      <c r="J300" s="389" t="s">
        <v>1538</v>
      </c>
      <c r="K300" s="426"/>
      <c r="L300" s="426"/>
      <c r="M300" s="383"/>
      <c r="N300" s="424" t="s">
        <v>1538</v>
      </c>
      <c r="O300" s="215" t="s">
        <v>1538</v>
      </c>
      <c r="P300" s="719"/>
      <c r="Q300" s="720"/>
      <c r="R300" s="721"/>
      <c r="S300" s="722"/>
      <c r="T300" s="385"/>
      <c r="U300" s="386"/>
      <c r="V300" s="387"/>
    </row>
    <row r="301" spans="1:22" s="35" customFormat="1" ht="24.95" customHeight="1">
      <c r="A301" s="34" t="s">
        <v>1743</v>
      </c>
      <c r="B301" s="402">
        <v>8</v>
      </c>
      <c r="C301" s="604"/>
      <c r="D301" s="390"/>
      <c r="E301" s="390"/>
      <c r="F301" s="390"/>
      <c r="G301" s="382"/>
      <c r="H301" s="538"/>
      <c r="I301" s="388"/>
      <c r="J301" s="389" t="s">
        <v>1538</v>
      </c>
      <c r="K301" s="426"/>
      <c r="L301" s="426"/>
      <c r="M301" s="384"/>
      <c r="N301" s="424" t="s">
        <v>1538</v>
      </c>
      <c r="O301" s="215" t="s">
        <v>1538</v>
      </c>
      <c r="P301" s="719"/>
      <c r="Q301" s="720"/>
      <c r="R301" s="721"/>
      <c r="S301" s="722"/>
      <c r="T301" s="385"/>
      <c r="U301" s="386"/>
      <c r="V301" s="387"/>
    </row>
    <row r="302" spans="1:22" s="35" customFormat="1" ht="24.95" customHeight="1">
      <c r="A302" s="34" t="s">
        <v>1744</v>
      </c>
      <c r="B302" s="402">
        <v>9</v>
      </c>
      <c r="C302" s="604"/>
      <c r="D302" s="390"/>
      <c r="E302" s="390"/>
      <c r="F302" s="390"/>
      <c r="G302" s="382"/>
      <c r="H302" s="538"/>
      <c r="I302" s="388"/>
      <c r="J302" s="389" t="s">
        <v>1538</v>
      </c>
      <c r="K302" s="426"/>
      <c r="L302" s="426"/>
      <c r="M302" s="384"/>
      <c r="N302" s="424" t="s">
        <v>1538</v>
      </c>
      <c r="O302" s="215" t="s">
        <v>1538</v>
      </c>
      <c r="P302" s="719"/>
      <c r="Q302" s="720"/>
      <c r="R302" s="721"/>
      <c r="S302" s="722"/>
      <c r="T302" s="385"/>
      <c r="U302" s="386"/>
      <c r="V302" s="387"/>
    </row>
    <row r="303" spans="1:22" s="35" customFormat="1" ht="24.95" customHeight="1" thickBot="1">
      <c r="A303" s="34" t="s">
        <v>1745</v>
      </c>
      <c r="B303" s="406">
        <v>10</v>
      </c>
      <c r="C303" s="605"/>
      <c r="D303" s="391"/>
      <c r="E303" s="391"/>
      <c r="F303" s="391"/>
      <c r="G303" s="392"/>
      <c r="H303" s="539"/>
      <c r="I303" s="393"/>
      <c r="J303" s="394" t="s">
        <v>1538</v>
      </c>
      <c r="K303" s="427"/>
      <c r="L303" s="427"/>
      <c r="M303" s="395"/>
      <c r="N303" s="424" t="s">
        <v>1538</v>
      </c>
      <c r="O303" s="215" t="s">
        <v>1538</v>
      </c>
      <c r="P303" s="719"/>
      <c r="Q303" s="720"/>
      <c r="R303" s="721"/>
      <c r="S303" s="722"/>
      <c r="T303" s="385"/>
      <c r="U303" s="386"/>
      <c r="V303" s="387"/>
    </row>
    <row r="304" spans="1:22" s="20" customFormat="1" ht="12" customHeight="1">
      <c r="A304" s="34"/>
      <c r="B304" s="36"/>
      <c r="C304" s="606"/>
      <c r="D304" s="37"/>
      <c r="E304" s="37"/>
      <c r="F304" s="37"/>
      <c r="G304" s="37"/>
      <c r="H304" s="403"/>
      <c r="I304" s="37"/>
      <c r="J304" s="37"/>
      <c r="K304" s="37"/>
      <c r="L304" s="37"/>
      <c r="M304" s="37"/>
      <c r="N304" s="37"/>
      <c r="O304" s="214"/>
      <c r="P304" s="37"/>
      <c r="Q304" s="37"/>
      <c r="R304" s="214"/>
      <c r="S304" s="37"/>
      <c r="T304" s="37"/>
      <c r="U304" s="38"/>
      <c r="V304" s="39"/>
    </row>
    <row r="305" spans="1:22" s="20" customFormat="1" ht="17.25" customHeight="1" thickBot="1">
      <c r="A305" s="34" t="s">
        <v>1746</v>
      </c>
      <c r="B305" s="473"/>
      <c r="C305" s="474"/>
      <c r="D305" s="474"/>
      <c r="E305" s="474"/>
      <c r="F305" s="474"/>
      <c r="G305" s="474"/>
      <c r="H305" s="474"/>
      <c r="I305" s="474"/>
      <c r="J305" s="474"/>
      <c r="K305" s="474"/>
      <c r="L305" s="474"/>
      <c r="M305" s="474"/>
      <c r="N305" s="410" t="s">
        <v>317</v>
      </c>
      <c r="O305" s="411">
        <v>1147.3794999999998</v>
      </c>
      <c r="P305" s="419"/>
      <c r="Q305" s="419"/>
      <c r="R305" s="420"/>
      <c r="S305" s="420"/>
      <c r="T305" s="421"/>
      <c r="U305" s="422"/>
      <c r="V305" s="423"/>
    </row>
    <row r="306" spans="1:22" ht="17.25" customHeight="1">
      <c r="B306" s="41"/>
      <c r="C306" s="607"/>
      <c r="D306" s="41"/>
      <c r="E306" s="41"/>
      <c r="F306" s="41"/>
      <c r="G306" s="42"/>
      <c r="H306" s="42"/>
      <c r="I306" s="42"/>
      <c r="J306" s="42"/>
      <c r="K306" s="42"/>
      <c r="L306" s="42"/>
      <c r="M306" s="42"/>
      <c r="N306" s="42"/>
      <c r="O306" s="42"/>
      <c r="P306" s="42"/>
      <c r="Q306" s="42"/>
      <c r="R306" s="42"/>
      <c r="S306" s="42"/>
      <c r="T306" s="42"/>
      <c r="U306" s="42"/>
      <c r="V306" s="42"/>
    </row>
    <row r="307" spans="1:22" s="20" customFormat="1" ht="16.5" customHeight="1" thickBot="1">
      <c r="A307" s="18"/>
      <c r="B307" s="739" t="s">
        <v>65</v>
      </c>
      <c r="C307" s="739"/>
      <c r="D307" s="739"/>
      <c r="E307" s="739"/>
      <c r="F307" s="739"/>
      <c r="G307" s="739"/>
      <c r="H307" s="739"/>
      <c r="I307" s="739"/>
      <c r="J307" s="739"/>
      <c r="K307" s="739"/>
      <c r="L307" s="739"/>
      <c r="M307" s="739"/>
      <c r="N307" s="739"/>
      <c r="O307" s="739"/>
      <c r="P307" s="739"/>
      <c r="Q307" s="739"/>
      <c r="R307" s="739"/>
      <c r="S307" s="739"/>
      <c r="T307" s="739"/>
      <c r="U307" s="739"/>
      <c r="V307" s="739"/>
    </row>
    <row r="308" spans="1:22" s="23" customFormat="1" ht="22.5" customHeight="1">
      <c r="A308" s="96" t="s">
        <v>1747</v>
      </c>
      <c r="B308" s="768" t="s">
        <v>62</v>
      </c>
      <c r="C308" s="764" t="s">
        <v>83</v>
      </c>
      <c r="D308" s="760"/>
      <c r="E308" s="760"/>
      <c r="F308" s="760"/>
      <c r="G308" s="760"/>
      <c r="H308" s="760"/>
      <c r="I308" s="760"/>
      <c r="J308" s="760"/>
      <c r="K308" s="760"/>
      <c r="L308" s="760"/>
      <c r="M308" s="736"/>
      <c r="N308" s="475"/>
      <c r="O308" s="476"/>
      <c r="P308" s="764" t="s">
        <v>90</v>
      </c>
      <c r="Q308" s="760"/>
      <c r="R308" s="760"/>
      <c r="S308" s="736"/>
      <c r="T308" s="735" t="s">
        <v>358</v>
      </c>
      <c r="U308" s="736"/>
      <c r="V308" s="742" t="s">
        <v>6</v>
      </c>
    </row>
    <row r="309" spans="1:22" s="23" customFormat="1" ht="22.5" customHeight="1">
      <c r="A309" s="96" t="s">
        <v>1748</v>
      </c>
      <c r="B309" s="769"/>
      <c r="C309" s="771" t="s">
        <v>84</v>
      </c>
      <c r="D309" s="772"/>
      <c r="E309" s="773"/>
      <c r="F309" s="479">
        <v>3</v>
      </c>
      <c r="G309" s="774" t="s">
        <v>287</v>
      </c>
      <c r="H309" s="724" t="s">
        <v>286</v>
      </c>
      <c r="I309" s="724"/>
      <c r="J309" s="771" t="s">
        <v>285</v>
      </c>
      <c r="K309" s="775"/>
      <c r="L309" s="480"/>
      <c r="M309" s="480"/>
      <c r="N309" s="481"/>
      <c r="O309" s="482"/>
      <c r="P309" s="765"/>
      <c r="Q309" s="766"/>
      <c r="R309" s="766"/>
      <c r="S309" s="767"/>
      <c r="T309" s="737"/>
      <c r="U309" s="738"/>
      <c r="V309" s="743"/>
    </row>
    <row r="310" spans="1:22" s="23" customFormat="1" ht="51.75" customHeight="1" thickBot="1">
      <c r="A310" s="96" t="s">
        <v>1749</v>
      </c>
      <c r="B310" s="769"/>
      <c r="C310" s="772" t="s">
        <v>82</v>
      </c>
      <c r="D310" s="773"/>
      <c r="E310" s="483" t="s">
        <v>86</v>
      </c>
      <c r="F310" s="477" t="s">
        <v>306</v>
      </c>
      <c r="G310" s="774"/>
      <c r="H310" s="724"/>
      <c r="I310" s="724"/>
      <c r="J310" s="467" t="s">
        <v>284</v>
      </c>
      <c r="K310" s="478" t="s">
        <v>292</v>
      </c>
      <c r="L310" s="484" t="s">
        <v>369</v>
      </c>
      <c r="M310" s="484"/>
      <c r="N310" s="485" t="s">
        <v>334</v>
      </c>
      <c r="O310" s="486"/>
      <c r="P310" s="417" t="s">
        <v>1579</v>
      </c>
      <c r="Q310" s="306" t="s">
        <v>91</v>
      </c>
      <c r="R310" s="307"/>
      <c r="S310" s="97">
        <v>6</v>
      </c>
      <c r="T310" s="740"/>
      <c r="U310" s="741"/>
      <c r="V310" s="744"/>
    </row>
    <row r="311" spans="1:22" s="23" customFormat="1" ht="15.75" customHeight="1">
      <c r="A311" s="96" t="s">
        <v>1750</v>
      </c>
      <c r="B311" s="769"/>
      <c r="C311" s="608">
        <v>1</v>
      </c>
      <c r="D311" s="86" t="s">
        <v>512</v>
      </c>
      <c r="E311" s="92">
        <v>0.45</v>
      </c>
      <c r="F311" s="300">
        <v>6210.8899999999994</v>
      </c>
      <c r="G311" s="300">
        <v>269.23</v>
      </c>
      <c r="H311" s="745" t="s">
        <v>6</v>
      </c>
      <c r="I311" s="746"/>
      <c r="J311" s="93" t="s">
        <v>6</v>
      </c>
      <c r="K311" s="91" t="s">
        <v>1538</v>
      </c>
      <c r="L311" s="449" t="s">
        <v>361</v>
      </c>
      <c r="M311" s="450" t="s">
        <v>1602</v>
      </c>
      <c r="N311" s="365" t="s">
        <v>24</v>
      </c>
      <c r="O311" s="747" t="s">
        <v>15</v>
      </c>
      <c r="P311" s="748"/>
      <c r="Q311" s="751">
        <v>10</v>
      </c>
      <c r="R311" s="754" t="s">
        <v>1114</v>
      </c>
      <c r="S311" s="755"/>
      <c r="T311" s="735" t="s">
        <v>68</v>
      </c>
      <c r="U311" s="760"/>
      <c r="V311" s="736"/>
    </row>
    <row r="312" spans="1:22" s="23" customFormat="1" ht="15.75" customHeight="1" thickBot="1">
      <c r="A312" s="96" t="s">
        <v>1751</v>
      </c>
      <c r="B312" s="769"/>
      <c r="C312" s="608">
        <v>2</v>
      </c>
      <c r="D312" s="86" t="s">
        <v>513</v>
      </c>
      <c r="E312" s="92">
        <v>0.45</v>
      </c>
      <c r="F312" s="300">
        <v>673.38699999999994</v>
      </c>
      <c r="G312" s="300">
        <v>269.23</v>
      </c>
      <c r="H312" s="745" t="s">
        <v>6</v>
      </c>
      <c r="I312" s="746"/>
      <c r="J312" s="93" t="s">
        <v>6</v>
      </c>
      <c r="K312" s="91" t="s">
        <v>1538</v>
      </c>
      <c r="L312" s="449" t="s">
        <v>1114</v>
      </c>
      <c r="M312" s="450" t="s">
        <v>1557</v>
      </c>
      <c r="N312" s="365" t="s">
        <v>24</v>
      </c>
      <c r="O312" s="747"/>
      <c r="P312" s="748"/>
      <c r="Q312" s="752"/>
      <c r="R312" s="756"/>
      <c r="S312" s="757"/>
      <c r="T312" s="740"/>
      <c r="U312" s="761"/>
      <c r="V312" s="741"/>
    </row>
    <row r="313" spans="1:22" s="23" customFormat="1" ht="15.75" customHeight="1">
      <c r="A313" s="96" t="s">
        <v>1752</v>
      </c>
      <c r="B313" s="769"/>
      <c r="C313" s="608">
        <v>3</v>
      </c>
      <c r="D313" s="86" t="s">
        <v>514</v>
      </c>
      <c r="E313" s="92">
        <v>0.1</v>
      </c>
      <c r="F313" s="300" t="s">
        <v>1604</v>
      </c>
      <c r="G313" s="300">
        <v>269.23</v>
      </c>
      <c r="H313" s="745" t="s">
        <v>31</v>
      </c>
      <c r="I313" s="746"/>
      <c r="J313" s="93" t="s">
        <v>6</v>
      </c>
      <c r="K313" s="91" t="s">
        <v>1538</v>
      </c>
      <c r="L313" s="449" t="s">
        <v>361</v>
      </c>
      <c r="M313" s="450" t="s">
        <v>1602</v>
      </c>
      <c r="N313" s="365" t="s">
        <v>24</v>
      </c>
      <c r="O313" s="749"/>
      <c r="P313" s="750"/>
      <c r="Q313" s="753"/>
      <c r="R313" s="758"/>
      <c r="S313" s="759"/>
      <c r="T313" s="237"/>
      <c r="U313" s="237"/>
      <c r="V313" s="238"/>
    </row>
    <row r="314" spans="1:22" s="23" customFormat="1" ht="15.75" customHeight="1">
      <c r="A314" s="96" t="s">
        <v>1753</v>
      </c>
      <c r="B314" s="769"/>
      <c r="C314" s="608">
        <v>4</v>
      </c>
      <c r="D314" s="86" t="s">
        <v>1538</v>
      </c>
      <c r="E314" s="92" t="s">
        <v>1538</v>
      </c>
      <c r="F314" s="300" t="s">
        <v>1538</v>
      </c>
      <c r="G314" s="300" t="s">
        <v>1538</v>
      </c>
      <c r="H314" s="745" t="s">
        <v>1538</v>
      </c>
      <c r="I314" s="746"/>
      <c r="J314" s="93" t="s">
        <v>1538</v>
      </c>
      <c r="K314" s="91" t="s">
        <v>1538</v>
      </c>
      <c r="L314" s="449"/>
      <c r="M314" s="450" t="s">
        <v>1538</v>
      </c>
      <c r="N314" s="365"/>
      <c r="O314" s="762" t="s">
        <v>310</v>
      </c>
      <c r="P314" s="771" t="s">
        <v>309</v>
      </c>
      <c r="Q314" s="772"/>
      <c r="R314" s="772"/>
      <c r="S314" s="773"/>
      <c r="T314" s="228"/>
      <c r="U314" s="228"/>
      <c r="V314" s="239"/>
    </row>
    <row r="315" spans="1:22" s="23" customFormat="1" ht="17.25" customHeight="1">
      <c r="A315" s="96" t="s">
        <v>1754</v>
      </c>
      <c r="B315" s="769"/>
      <c r="C315" s="608">
        <v>5</v>
      </c>
      <c r="D315" s="86" t="s">
        <v>1538</v>
      </c>
      <c r="E315" s="92" t="s">
        <v>1538</v>
      </c>
      <c r="F315" s="300" t="s">
        <v>1538</v>
      </c>
      <c r="G315" s="300" t="s">
        <v>1538</v>
      </c>
      <c r="H315" s="745" t="s">
        <v>1538</v>
      </c>
      <c r="I315" s="746"/>
      <c r="J315" s="93" t="s">
        <v>1538</v>
      </c>
      <c r="K315" s="91" t="s">
        <v>1538</v>
      </c>
      <c r="L315" s="449"/>
      <c r="M315" s="450" t="s">
        <v>1538</v>
      </c>
      <c r="N315" s="365"/>
      <c r="O315" s="763"/>
      <c r="P315" s="467" t="s">
        <v>92</v>
      </c>
      <c r="Q315" s="467" t="s">
        <v>294</v>
      </c>
      <c r="R315" s="724" t="s">
        <v>307</v>
      </c>
      <c r="S315" s="724"/>
      <c r="T315" s="228"/>
      <c r="U315" s="228"/>
      <c r="V315" s="239"/>
    </row>
    <row r="316" spans="1:22" s="23" customFormat="1" ht="16.5" customHeight="1" thickBot="1">
      <c r="A316" s="96" t="s">
        <v>1755</v>
      </c>
      <c r="B316" s="769"/>
      <c r="C316" s="609">
        <v>6</v>
      </c>
      <c r="D316" s="94" t="s">
        <v>1538</v>
      </c>
      <c r="E316" s="95" t="s">
        <v>1538</v>
      </c>
      <c r="F316" s="300" t="s">
        <v>1538</v>
      </c>
      <c r="G316" s="300" t="s">
        <v>1538</v>
      </c>
      <c r="H316" s="745" t="s">
        <v>1538</v>
      </c>
      <c r="I316" s="746"/>
      <c r="J316" s="93" t="s">
        <v>1538</v>
      </c>
      <c r="K316" s="91" t="s">
        <v>1538</v>
      </c>
      <c r="L316" s="449"/>
      <c r="M316" s="450" t="s">
        <v>1538</v>
      </c>
      <c r="N316" s="447"/>
      <c r="O316" s="313" t="s">
        <v>6</v>
      </c>
      <c r="P316" s="241">
        <v>1</v>
      </c>
      <c r="Q316" s="242">
        <v>538.46153849999996</v>
      </c>
      <c r="R316" s="776">
        <v>6884.2769999999991</v>
      </c>
      <c r="S316" s="776"/>
      <c r="T316" s="228"/>
      <c r="U316" s="228"/>
      <c r="V316" s="239"/>
    </row>
    <row r="317" spans="1:22" s="23" customFormat="1" ht="16.5" customHeight="1" thickBot="1">
      <c r="A317" s="96" t="s">
        <v>1756</v>
      </c>
      <c r="B317" s="770"/>
      <c r="C317" s="777" t="s">
        <v>88</v>
      </c>
      <c r="D317" s="778"/>
      <c r="E317" s="778"/>
      <c r="F317" s="497"/>
      <c r="G317" s="498"/>
      <c r="H317" s="779" t="s">
        <v>6</v>
      </c>
      <c r="I317" s="780"/>
      <c r="J317" s="412" t="s">
        <v>6</v>
      </c>
      <c r="K317" s="243" t="s">
        <v>6</v>
      </c>
      <c r="L317" s="490"/>
      <c r="M317" s="491"/>
      <c r="N317" s="492"/>
      <c r="O317" s="781" t="s">
        <v>1538</v>
      </c>
      <c r="P317" s="781"/>
      <c r="Q317" s="781"/>
      <c r="R317" s="781"/>
      <c r="S317" s="781"/>
      <c r="T317" s="487"/>
      <c r="U317" s="488"/>
      <c r="V317" s="489"/>
    </row>
    <row r="318" spans="1:22" ht="24.95" customHeight="1"/>
    <row r="319" spans="1:22" ht="24.95" customHeight="1"/>
    <row r="320" spans="1:22" s="33" customFormat="1" ht="24" thickBot="1">
      <c r="A320" s="26">
        <v>11</v>
      </c>
      <c r="B320" s="786" t="s">
        <v>49</v>
      </c>
      <c r="C320" s="786"/>
      <c r="D320" s="786"/>
      <c r="E320" s="27">
        <v>11</v>
      </c>
      <c r="F320" s="28" t="s">
        <v>397</v>
      </c>
      <c r="G320" s="29"/>
      <c r="H320" s="29"/>
      <c r="I320" s="28"/>
      <c r="J320" s="28"/>
      <c r="K320" s="28"/>
      <c r="L320" s="28"/>
      <c r="M320" s="30"/>
      <c r="N320" s="30"/>
      <c r="O320" s="29"/>
      <c r="P320" s="29"/>
      <c r="Q320" s="31"/>
      <c r="R320" s="31"/>
      <c r="S320" s="31"/>
      <c r="T320" s="31"/>
      <c r="U320" s="32"/>
    </row>
    <row r="321" spans="1:22" s="20" customFormat="1" ht="24.75" customHeight="1">
      <c r="A321" s="18"/>
      <c r="B321" s="787" t="s">
        <v>54</v>
      </c>
      <c r="C321" s="464" t="s">
        <v>55</v>
      </c>
      <c r="D321" s="465" t="s">
        <v>16</v>
      </c>
      <c r="E321" s="465"/>
      <c r="F321" s="465" t="s">
        <v>56</v>
      </c>
      <c r="G321" s="466"/>
      <c r="H321" s="723" t="s">
        <v>57</v>
      </c>
      <c r="I321" s="789" t="s">
        <v>340</v>
      </c>
      <c r="J321" s="723" t="s">
        <v>17</v>
      </c>
      <c r="K321" s="723" t="s">
        <v>293</v>
      </c>
      <c r="L321" s="723" t="s">
        <v>58</v>
      </c>
      <c r="M321" s="723" t="s">
        <v>193</v>
      </c>
      <c r="N321" s="782" t="s">
        <v>308</v>
      </c>
      <c r="O321" s="783"/>
      <c r="P321" s="784" t="s">
        <v>21</v>
      </c>
      <c r="Q321" s="785"/>
      <c r="R321" s="735" t="s">
        <v>205</v>
      </c>
      <c r="S321" s="736"/>
      <c r="T321" s="714" t="s">
        <v>180</v>
      </c>
      <c r="U321" s="715"/>
      <c r="V321" s="716"/>
    </row>
    <row r="322" spans="1:22" s="20" customFormat="1" ht="73.5" customHeight="1">
      <c r="A322" s="18"/>
      <c r="B322" s="788"/>
      <c r="C322" s="467" t="s">
        <v>59</v>
      </c>
      <c r="D322" s="468" t="s">
        <v>3</v>
      </c>
      <c r="E322" s="468" t="s">
        <v>18</v>
      </c>
      <c r="F322" s="468" t="s">
        <v>60</v>
      </c>
      <c r="G322" s="469" t="s">
        <v>61</v>
      </c>
      <c r="H322" s="724"/>
      <c r="I322" s="790"/>
      <c r="J322" s="724"/>
      <c r="K322" s="724"/>
      <c r="L322" s="724"/>
      <c r="M322" s="724"/>
      <c r="N322" s="467" t="s">
        <v>191</v>
      </c>
      <c r="O322" s="468" t="s">
        <v>73</v>
      </c>
      <c r="P322" s="717"/>
      <c r="Q322" s="718"/>
      <c r="R322" s="737"/>
      <c r="S322" s="738"/>
      <c r="T322" s="470" t="s">
        <v>181</v>
      </c>
      <c r="U322" s="471" t="s">
        <v>190</v>
      </c>
      <c r="V322" s="472" t="s">
        <v>225</v>
      </c>
    </row>
    <row r="323" spans="1:22" s="20" customFormat="1" ht="26.25" customHeight="1">
      <c r="A323" s="18"/>
      <c r="B323" s="396"/>
      <c r="C323" s="603">
        <v>3</v>
      </c>
      <c r="D323" s="397">
        <v>4</v>
      </c>
      <c r="E323" s="397">
        <v>5</v>
      </c>
      <c r="F323" s="397">
        <v>6</v>
      </c>
      <c r="G323" s="397">
        <v>7</v>
      </c>
      <c r="H323" s="397">
        <v>8</v>
      </c>
      <c r="I323" s="397">
        <v>9</v>
      </c>
      <c r="J323" s="397">
        <v>10</v>
      </c>
      <c r="K323" s="397">
        <v>11</v>
      </c>
      <c r="L323" s="397">
        <v>12</v>
      </c>
      <c r="M323" s="397">
        <v>13</v>
      </c>
      <c r="N323" s="397">
        <v>14</v>
      </c>
      <c r="O323" s="397">
        <v>15</v>
      </c>
      <c r="P323" s="398">
        <v>16</v>
      </c>
      <c r="Q323" s="399">
        <v>17</v>
      </c>
      <c r="R323" s="398">
        <v>18</v>
      </c>
      <c r="S323" s="399">
        <v>19</v>
      </c>
      <c r="T323" s="400">
        <v>20</v>
      </c>
      <c r="U323" s="213">
        <v>21</v>
      </c>
      <c r="V323" s="401">
        <v>22</v>
      </c>
    </row>
    <row r="324" spans="1:22" s="35" customFormat="1" ht="50.1" customHeight="1">
      <c r="A324" s="34" t="s">
        <v>1757</v>
      </c>
      <c r="B324" s="402">
        <v>1</v>
      </c>
      <c r="C324" s="604" t="s">
        <v>732</v>
      </c>
      <c r="D324" s="390" t="s">
        <v>734</v>
      </c>
      <c r="E324" s="390" t="s">
        <v>1044</v>
      </c>
      <c r="F324" s="390" t="s">
        <v>671</v>
      </c>
      <c r="G324" s="382">
        <v>0.65</v>
      </c>
      <c r="H324" s="538" t="s">
        <v>24</v>
      </c>
      <c r="I324" s="388" t="s">
        <v>672</v>
      </c>
      <c r="J324" s="389" t="s">
        <v>397</v>
      </c>
      <c r="K324" s="426">
        <v>38254</v>
      </c>
      <c r="L324" s="426">
        <v>39472</v>
      </c>
      <c r="M324" s="383">
        <v>1446.2</v>
      </c>
      <c r="N324" s="424">
        <v>940.03000000000009</v>
      </c>
      <c r="O324" s="215">
        <v>940.03</v>
      </c>
      <c r="P324" s="719"/>
      <c r="Q324" s="720"/>
      <c r="R324" s="721"/>
      <c r="S324" s="722"/>
      <c r="T324" s="385" t="s">
        <v>24</v>
      </c>
      <c r="U324" s="386">
        <v>1</v>
      </c>
      <c r="V324" s="387" t="s">
        <v>24</v>
      </c>
    </row>
    <row r="325" spans="1:22" s="35" customFormat="1" ht="50.1" customHeight="1">
      <c r="A325" s="34" t="s">
        <v>1758</v>
      </c>
      <c r="B325" s="402">
        <v>2</v>
      </c>
      <c r="C325" s="604" t="s">
        <v>733</v>
      </c>
      <c r="D325" s="390" t="s">
        <v>735</v>
      </c>
      <c r="E325" s="390" t="s">
        <v>736</v>
      </c>
      <c r="F325" s="390" t="s">
        <v>671</v>
      </c>
      <c r="G325" s="382">
        <v>0.5</v>
      </c>
      <c r="H325" s="538" t="s">
        <v>24</v>
      </c>
      <c r="I325" s="388" t="s">
        <v>672</v>
      </c>
      <c r="J325" s="389" t="s">
        <v>397</v>
      </c>
      <c r="K325" s="426">
        <v>38714</v>
      </c>
      <c r="L325" s="426">
        <v>39950</v>
      </c>
      <c r="M325" s="383">
        <v>3200.07</v>
      </c>
      <c r="N325" s="424">
        <v>1600.0350000000001</v>
      </c>
      <c r="O325" s="215">
        <v>1600.0350000000001</v>
      </c>
      <c r="P325" s="719"/>
      <c r="Q325" s="720"/>
      <c r="R325" s="721"/>
      <c r="S325" s="722"/>
      <c r="T325" s="385" t="s">
        <v>24</v>
      </c>
      <c r="U325" s="386">
        <v>12</v>
      </c>
      <c r="V325" s="387" t="s">
        <v>24</v>
      </c>
    </row>
    <row r="326" spans="1:22" s="35" customFormat="1" ht="24.95" customHeight="1">
      <c r="A326" s="34" t="s">
        <v>1759</v>
      </c>
      <c r="B326" s="402">
        <v>3</v>
      </c>
      <c r="C326" s="604"/>
      <c r="D326" s="390"/>
      <c r="E326" s="390"/>
      <c r="F326" s="390"/>
      <c r="G326" s="382"/>
      <c r="H326" s="538"/>
      <c r="I326" s="388"/>
      <c r="J326" s="389" t="s">
        <v>1538</v>
      </c>
      <c r="K326" s="426"/>
      <c r="L326" s="426"/>
      <c r="M326" s="383"/>
      <c r="N326" s="424" t="s">
        <v>1538</v>
      </c>
      <c r="O326" s="215" t="s">
        <v>1538</v>
      </c>
      <c r="P326" s="719"/>
      <c r="Q326" s="720"/>
      <c r="R326" s="721"/>
      <c r="S326" s="722"/>
      <c r="T326" s="385"/>
      <c r="U326" s="386"/>
      <c r="V326" s="387"/>
    </row>
    <row r="327" spans="1:22" s="35" customFormat="1" ht="24.95" customHeight="1">
      <c r="A327" s="34" t="s">
        <v>1760</v>
      </c>
      <c r="B327" s="402">
        <v>4</v>
      </c>
      <c r="C327" s="604"/>
      <c r="D327" s="390"/>
      <c r="E327" s="390"/>
      <c r="F327" s="390"/>
      <c r="G327" s="382"/>
      <c r="H327" s="538"/>
      <c r="I327" s="388"/>
      <c r="J327" s="389" t="s">
        <v>1538</v>
      </c>
      <c r="K327" s="426"/>
      <c r="L327" s="426"/>
      <c r="M327" s="383"/>
      <c r="N327" s="424" t="s">
        <v>1538</v>
      </c>
      <c r="O327" s="215" t="s">
        <v>1538</v>
      </c>
      <c r="P327" s="719"/>
      <c r="Q327" s="720"/>
      <c r="R327" s="721"/>
      <c r="S327" s="722"/>
      <c r="T327" s="385"/>
      <c r="U327" s="386"/>
      <c r="V327" s="387"/>
    </row>
    <row r="328" spans="1:22" s="35" customFormat="1" ht="24.95" customHeight="1">
      <c r="A328" s="34" t="s">
        <v>1761</v>
      </c>
      <c r="B328" s="402">
        <v>5</v>
      </c>
      <c r="C328" s="604"/>
      <c r="D328" s="390"/>
      <c r="E328" s="390"/>
      <c r="F328" s="390"/>
      <c r="G328" s="382"/>
      <c r="H328" s="538"/>
      <c r="I328" s="388"/>
      <c r="J328" s="389" t="s">
        <v>1538</v>
      </c>
      <c r="K328" s="426"/>
      <c r="L328" s="426"/>
      <c r="M328" s="383"/>
      <c r="N328" s="424" t="s">
        <v>1538</v>
      </c>
      <c r="O328" s="215" t="s">
        <v>1538</v>
      </c>
      <c r="P328" s="719"/>
      <c r="Q328" s="720"/>
      <c r="R328" s="721"/>
      <c r="S328" s="722"/>
      <c r="T328" s="385"/>
      <c r="U328" s="386"/>
      <c r="V328" s="387"/>
    </row>
    <row r="329" spans="1:22" s="35" customFormat="1" ht="24.95" customHeight="1">
      <c r="A329" s="34" t="s">
        <v>1762</v>
      </c>
      <c r="B329" s="402">
        <v>6</v>
      </c>
      <c r="C329" s="604"/>
      <c r="D329" s="390"/>
      <c r="E329" s="390"/>
      <c r="F329" s="390"/>
      <c r="G329" s="382"/>
      <c r="H329" s="538"/>
      <c r="I329" s="388"/>
      <c r="J329" s="389" t="s">
        <v>1538</v>
      </c>
      <c r="K329" s="426"/>
      <c r="L329" s="426"/>
      <c r="M329" s="383"/>
      <c r="N329" s="424" t="s">
        <v>1538</v>
      </c>
      <c r="O329" s="215" t="s">
        <v>1538</v>
      </c>
      <c r="P329" s="719"/>
      <c r="Q329" s="720"/>
      <c r="R329" s="721"/>
      <c r="S329" s="722"/>
      <c r="T329" s="385"/>
      <c r="U329" s="386"/>
      <c r="V329" s="387"/>
    </row>
    <row r="330" spans="1:22" s="35" customFormat="1" ht="24.95" customHeight="1">
      <c r="A330" s="34" t="s">
        <v>1763</v>
      </c>
      <c r="B330" s="402">
        <v>7</v>
      </c>
      <c r="C330" s="604"/>
      <c r="D330" s="390"/>
      <c r="E330" s="390"/>
      <c r="F330" s="390"/>
      <c r="G330" s="382"/>
      <c r="H330" s="538"/>
      <c r="I330" s="388"/>
      <c r="J330" s="389" t="s">
        <v>1538</v>
      </c>
      <c r="K330" s="426"/>
      <c r="L330" s="426"/>
      <c r="M330" s="383"/>
      <c r="N330" s="424" t="s">
        <v>1538</v>
      </c>
      <c r="O330" s="215" t="s">
        <v>1538</v>
      </c>
      <c r="P330" s="719"/>
      <c r="Q330" s="720"/>
      <c r="R330" s="721"/>
      <c r="S330" s="722"/>
      <c r="T330" s="385"/>
      <c r="U330" s="386"/>
      <c r="V330" s="387"/>
    </row>
    <row r="331" spans="1:22" s="35" customFormat="1" ht="24.95" customHeight="1">
      <c r="A331" s="34" t="s">
        <v>1764</v>
      </c>
      <c r="B331" s="402">
        <v>8</v>
      </c>
      <c r="C331" s="604"/>
      <c r="D331" s="390"/>
      <c r="E331" s="390"/>
      <c r="F331" s="390"/>
      <c r="G331" s="382"/>
      <c r="H331" s="538"/>
      <c r="I331" s="388"/>
      <c r="J331" s="389" t="s">
        <v>1538</v>
      </c>
      <c r="K331" s="426"/>
      <c r="L331" s="426"/>
      <c r="M331" s="384"/>
      <c r="N331" s="424" t="s">
        <v>1538</v>
      </c>
      <c r="O331" s="215" t="s">
        <v>1538</v>
      </c>
      <c r="P331" s="719"/>
      <c r="Q331" s="720"/>
      <c r="R331" s="721"/>
      <c r="S331" s="722"/>
      <c r="T331" s="385"/>
      <c r="U331" s="386"/>
      <c r="V331" s="387"/>
    </row>
    <row r="332" spans="1:22" s="35" customFormat="1" ht="24.95" customHeight="1">
      <c r="A332" s="34" t="s">
        <v>1765</v>
      </c>
      <c r="B332" s="402">
        <v>9</v>
      </c>
      <c r="C332" s="604"/>
      <c r="D332" s="390"/>
      <c r="E332" s="390"/>
      <c r="F332" s="390"/>
      <c r="G332" s="382"/>
      <c r="H332" s="538"/>
      <c r="I332" s="388"/>
      <c r="J332" s="389" t="s">
        <v>1538</v>
      </c>
      <c r="K332" s="426"/>
      <c r="L332" s="426"/>
      <c r="M332" s="384"/>
      <c r="N332" s="424" t="s">
        <v>1538</v>
      </c>
      <c r="O332" s="215" t="s">
        <v>1538</v>
      </c>
      <c r="P332" s="719"/>
      <c r="Q332" s="720"/>
      <c r="R332" s="721"/>
      <c r="S332" s="722"/>
      <c r="T332" s="385"/>
      <c r="U332" s="386"/>
      <c r="V332" s="387"/>
    </row>
    <row r="333" spans="1:22" s="35" customFormat="1" ht="24.95" customHeight="1" thickBot="1">
      <c r="A333" s="34" t="s">
        <v>1766</v>
      </c>
      <c r="B333" s="406">
        <v>10</v>
      </c>
      <c r="C333" s="605"/>
      <c r="D333" s="391"/>
      <c r="E333" s="391"/>
      <c r="F333" s="391"/>
      <c r="G333" s="392"/>
      <c r="H333" s="539"/>
      <c r="I333" s="393"/>
      <c r="J333" s="394" t="s">
        <v>1538</v>
      </c>
      <c r="K333" s="427"/>
      <c r="L333" s="427"/>
      <c r="M333" s="395"/>
      <c r="N333" s="424" t="s">
        <v>1538</v>
      </c>
      <c r="O333" s="215" t="s">
        <v>1538</v>
      </c>
      <c r="P333" s="719"/>
      <c r="Q333" s="720"/>
      <c r="R333" s="721"/>
      <c r="S333" s="722"/>
      <c r="T333" s="385"/>
      <c r="U333" s="386"/>
      <c r="V333" s="387"/>
    </row>
    <row r="334" spans="1:22" s="20" customFormat="1" ht="12" customHeight="1">
      <c r="A334" s="34"/>
      <c r="B334" s="36"/>
      <c r="C334" s="606"/>
      <c r="D334" s="37"/>
      <c r="E334" s="37"/>
      <c r="F334" s="37"/>
      <c r="G334" s="37"/>
      <c r="H334" s="403"/>
      <c r="I334" s="37"/>
      <c r="J334" s="37"/>
      <c r="K334" s="37"/>
      <c r="L334" s="37"/>
      <c r="M334" s="37"/>
      <c r="N334" s="37"/>
      <c r="O334" s="214"/>
      <c r="P334" s="37"/>
      <c r="Q334" s="37"/>
      <c r="R334" s="214"/>
      <c r="S334" s="37"/>
      <c r="T334" s="37"/>
      <c r="U334" s="38"/>
      <c r="V334" s="39"/>
    </row>
    <row r="335" spans="1:22" s="20" customFormat="1" ht="17.25" customHeight="1" thickBot="1">
      <c r="A335" s="34" t="s">
        <v>1767</v>
      </c>
      <c r="B335" s="473"/>
      <c r="C335" s="474"/>
      <c r="D335" s="474"/>
      <c r="E335" s="474"/>
      <c r="F335" s="474"/>
      <c r="G335" s="474"/>
      <c r="H335" s="474"/>
      <c r="I335" s="474"/>
      <c r="J335" s="474"/>
      <c r="K335" s="474"/>
      <c r="L335" s="474"/>
      <c r="M335" s="474"/>
      <c r="N335" s="410" t="s">
        <v>317</v>
      </c>
      <c r="O335" s="411">
        <v>1270.0325</v>
      </c>
      <c r="P335" s="419"/>
      <c r="Q335" s="419"/>
      <c r="R335" s="420"/>
      <c r="S335" s="420"/>
      <c r="T335" s="421"/>
      <c r="U335" s="422"/>
      <c r="V335" s="423"/>
    </row>
    <row r="336" spans="1:22" ht="17.25" customHeight="1">
      <c r="B336" s="41"/>
      <c r="C336" s="607"/>
      <c r="D336" s="41"/>
      <c r="E336" s="41"/>
      <c r="F336" s="41"/>
      <c r="G336" s="42"/>
      <c r="H336" s="42"/>
      <c r="I336" s="42"/>
      <c r="J336" s="42"/>
      <c r="K336" s="42"/>
      <c r="L336" s="42"/>
      <c r="M336" s="42"/>
      <c r="N336" s="42"/>
      <c r="O336" s="42"/>
      <c r="P336" s="42"/>
      <c r="Q336" s="42"/>
      <c r="R336" s="42"/>
      <c r="S336" s="42"/>
      <c r="T336" s="42"/>
      <c r="U336" s="42"/>
      <c r="V336" s="42"/>
    </row>
    <row r="337" spans="1:22" s="20" customFormat="1" ht="16.5" customHeight="1" thickBot="1">
      <c r="A337" s="18"/>
      <c r="B337" s="739" t="s">
        <v>65</v>
      </c>
      <c r="C337" s="739"/>
      <c r="D337" s="739"/>
      <c r="E337" s="739"/>
      <c r="F337" s="739"/>
      <c r="G337" s="739"/>
      <c r="H337" s="739"/>
      <c r="I337" s="739"/>
      <c r="J337" s="739"/>
      <c r="K337" s="739"/>
      <c r="L337" s="739"/>
      <c r="M337" s="739"/>
      <c r="N337" s="739"/>
      <c r="O337" s="739"/>
      <c r="P337" s="739"/>
      <c r="Q337" s="739"/>
      <c r="R337" s="739"/>
      <c r="S337" s="739"/>
      <c r="T337" s="739"/>
      <c r="U337" s="739"/>
      <c r="V337" s="739"/>
    </row>
    <row r="338" spans="1:22" s="23" customFormat="1" ht="22.5" customHeight="1">
      <c r="A338" s="96" t="s">
        <v>1768</v>
      </c>
      <c r="B338" s="768" t="s">
        <v>62</v>
      </c>
      <c r="C338" s="764" t="s">
        <v>83</v>
      </c>
      <c r="D338" s="760"/>
      <c r="E338" s="760"/>
      <c r="F338" s="760"/>
      <c r="G338" s="760"/>
      <c r="H338" s="760"/>
      <c r="I338" s="760"/>
      <c r="J338" s="760"/>
      <c r="K338" s="760"/>
      <c r="L338" s="760"/>
      <c r="M338" s="736"/>
      <c r="N338" s="475"/>
      <c r="O338" s="476"/>
      <c r="P338" s="764" t="s">
        <v>90</v>
      </c>
      <c r="Q338" s="760"/>
      <c r="R338" s="760"/>
      <c r="S338" s="736"/>
      <c r="T338" s="735" t="s">
        <v>358</v>
      </c>
      <c r="U338" s="736"/>
      <c r="V338" s="742" t="s">
        <v>6</v>
      </c>
    </row>
    <row r="339" spans="1:22" s="23" customFormat="1" ht="22.5" customHeight="1">
      <c r="A339" s="96" t="s">
        <v>1769</v>
      </c>
      <c r="B339" s="769"/>
      <c r="C339" s="771" t="s">
        <v>84</v>
      </c>
      <c r="D339" s="772"/>
      <c r="E339" s="773"/>
      <c r="F339" s="479">
        <v>1</v>
      </c>
      <c r="G339" s="774" t="s">
        <v>287</v>
      </c>
      <c r="H339" s="724" t="s">
        <v>286</v>
      </c>
      <c r="I339" s="724"/>
      <c r="J339" s="771" t="s">
        <v>285</v>
      </c>
      <c r="K339" s="775"/>
      <c r="L339" s="480"/>
      <c r="M339" s="480"/>
      <c r="N339" s="481"/>
      <c r="O339" s="482"/>
      <c r="P339" s="765"/>
      <c r="Q339" s="766"/>
      <c r="R339" s="766"/>
      <c r="S339" s="767"/>
      <c r="T339" s="737"/>
      <c r="U339" s="738"/>
      <c r="V339" s="743"/>
    </row>
    <row r="340" spans="1:22" s="23" customFormat="1" ht="51.75" customHeight="1" thickBot="1">
      <c r="A340" s="96" t="s">
        <v>1770</v>
      </c>
      <c r="B340" s="769"/>
      <c r="C340" s="772" t="s">
        <v>82</v>
      </c>
      <c r="D340" s="773"/>
      <c r="E340" s="483" t="s">
        <v>86</v>
      </c>
      <c r="F340" s="477" t="s">
        <v>306</v>
      </c>
      <c r="G340" s="774"/>
      <c r="H340" s="724"/>
      <c r="I340" s="724"/>
      <c r="J340" s="467" t="s">
        <v>284</v>
      </c>
      <c r="K340" s="478" t="s">
        <v>292</v>
      </c>
      <c r="L340" s="484" t="s">
        <v>369</v>
      </c>
      <c r="M340" s="484"/>
      <c r="N340" s="485" t="s">
        <v>334</v>
      </c>
      <c r="O340" s="486"/>
      <c r="P340" s="417" t="s">
        <v>1579</v>
      </c>
      <c r="Q340" s="306" t="s">
        <v>91</v>
      </c>
      <c r="R340" s="307"/>
      <c r="S340" s="97">
        <v>2</v>
      </c>
      <c r="T340" s="740"/>
      <c r="U340" s="741"/>
      <c r="V340" s="744"/>
    </row>
    <row r="341" spans="1:22" s="23" customFormat="1" ht="15.75" customHeight="1">
      <c r="A341" s="96" t="s">
        <v>1771</v>
      </c>
      <c r="B341" s="769"/>
      <c r="C341" s="608">
        <v>1</v>
      </c>
      <c r="D341" s="86" t="s">
        <v>1538</v>
      </c>
      <c r="E341" s="92" t="s">
        <v>1538</v>
      </c>
      <c r="F341" s="300" t="s">
        <v>1538</v>
      </c>
      <c r="G341" s="300" t="s">
        <v>1538</v>
      </c>
      <c r="H341" s="745" t="s">
        <v>1538</v>
      </c>
      <c r="I341" s="746"/>
      <c r="J341" s="93" t="s">
        <v>1538</v>
      </c>
      <c r="K341" s="91" t="s">
        <v>1538</v>
      </c>
      <c r="L341" s="449" t="s">
        <v>361</v>
      </c>
      <c r="M341" s="450" t="s">
        <v>1602</v>
      </c>
      <c r="N341" s="365" t="s">
        <v>24</v>
      </c>
      <c r="O341" s="747" t="s">
        <v>15</v>
      </c>
      <c r="P341" s="748"/>
      <c r="Q341" s="751">
        <v>11</v>
      </c>
      <c r="R341" s="754" t="s">
        <v>361</v>
      </c>
      <c r="S341" s="755"/>
      <c r="T341" s="735" t="s">
        <v>68</v>
      </c>
      <c r="U341" s="760"/>
      <c r="V341" s="736"/>
    </row>
    <row r="342" spans="1:22" s="23" customFormat="1" ht="15.75" customHeight="1" thickBot="1">
      <c r="A342" s="96" t="s">
        <v>1772</v>
      </c>
      <c r="B342" s="769"/>
      <c r="C342" s="608">
        <v>2</v>
      </c>
      <c r="D342" s="86" t="s">
        <v>1538</v>
      </c>
      <c r="E342" s="92" t="s">
        <v>1538</v>
      </c>
      <c r="F342" s="300" t="s">
        <v>1538</v>
      </c>
      <c r="G342" s="300" t="s">
        <v>1538</v>
      </c>
      <c r="H342" s="745" t="s">
        <v>1538</v>
      </c>
      <c r="I342" s="746"/>
      <c r="J342" s="93" t="s">
        <v>1538</v>
      </c>
      <c r="K342" s="91" t="s">
        <v>1538</v>
      </c>
      <c r="L342" s="449"/>
      <c r="M342" s="450" t="s">
        <v>1538</v>
      </c>
      <c r="N342" s="365" t="s">
        <v>24</v>
      </c>
      <c r="O342" s="747"/>
      <c r="P342" s="748"/>
      <c r="Q342" s="752"/>
      <c r="R342" s="756"/>
      <c r="S342" s="757"/>
      <c r="T342" s="740"/>
      <c r="U342" s="761"/>
      <c r="V342" s="741"/>
    </row>
    <row r="343" spans="1:22" s="23" customFormat="1" ht="15.75" customHeight="1">
      <c r="A343" s="96" t="s">
        <v>1773</v>
      </c>
      <c r="B343" s="769"/>
      <c r="C343" s="608">
        <v>3</v>
      </c>
      <c r="D343" s="86" t="s">
        <v>1538</v>
      </c>
      <c r="E343" s="92" t="s">
        <v>1538</v>
      </c>
      <c r="F343" s="300" t="s">
        <v>1538</v>
      </c>
      <c r="G343" s="300" t="s">
        <v>1538</v>
      </c>
      <c r="H343" s="745" t="s">
        <v>1538</v>
      </c>
      <c r="I343" s="746"/>
      <c r="J343" s="93" t="s">
        <v>1538</v>
      </c>
      <c r="K343" s="91" t="s">
        <v>1538</v>
      </c>
      <c r="L343" s="449"/>
      <c r="M343" s="450" t="s">
        <v>1538</v>
      </c>
      <c r="N343" s="365"/>
      <c r="O343" s="749"/>
      <c r="P343" s="750"/>
      <c r="Q343" s="753"/>
      <c r="R343" s="758"/>
      <c r="S343" s="759"/>
      <c r="T343" s="237"/>
      <c r="U343" s="237"/>
      <c r="V343" s="238"/>
    </row>
    <row r="344" spans="1:22" s="23" customFormat="1" ht="15.75" customHeight="1">
      <c r="A344" s="96" t="s">
        <v>1774</v>
      </c>
      <c r="B344" s="769"/>
      <c r="C344" s="608">
        <v>4</v>
      </c>
      <c r="D344" s="86" t="s">
        <v>1538</v>
      </c>
      <c r="E344" s="92" t="s">
        <v>1538</v>
      </c>
      <c r="F344" s="300" t="s">
        <v>1538</v>
      </c>
      <c r="G344" s="300" t="s">
        <v>1538</v>
      </c>
      <c r="H344" s="745" t="s">
        <v>1538</v>
      </c>
      <c r="I344" s="746"/>
      <c r="J344" s="93" t="s">
        <v>1538</v>
      </c>
      <c r="K344" s="91" t="s">
        <v>1538</v>
      </c>
      <c r="L344" s="449"/>
      <c r="M344" s="450" t="s">
        <v>1538</v>
      </c>
      <c r="N344" s="365"/>
      <c r="O344" s="762" t="s">
        <v>310</v>
      </c>
      <c r="P344" s="771" t="s">
        <v>309</v>
      </c>
      <c r="Q344" s="772"/>
      <c r="R344" s="772"/>
      <c r="S344" s="773"/>
      <c r="T344" s="228"/>
      <c r="U344" s="228"/>
      <c r="V344" s="239"/>
    </row>
    <row r="345" spans="1:22" s="23" customFormat="1" ht="17.25" customHeight="1">
      <c r="A345" s="96" t="s">
        <v>1775</v>
      </c>
      <c r="B345" s="769"/>
      <c r="C345" s="608">
        <v>5</v>
      </c>
      <c r="D345" s="86" t="s">
        <v>1538</v>
      </c>
      <c r="E345" s="92" t="s">
        <v>1538</v>
      </c>
      <c r="F345" s="300" t="s">
        <v>1538</v>
      </c>
      <c r="G345" s="300" t="s">
        <v>1538</v>
      </c>
      <c r="H345" s="745" t="s">
        <v>1538</v>
      </c>
      <c r="I345" s="746"/>
      <c r="J345" s="93" t="s">
        <v>1538</v>
      </c>
      <c r="K345" s="91" t="s">
        <v>1538</v>
      </c>
      <c r="L345" s="449"/>
      <c r="M345" s="450" t="s">
        <v>1538</v>
      </c>
      <c r="N345" s="365"/>
      <c r="O345" s="763"/>
      <c r="P345" s="467" t="s">
        <v>92</v>
      </c>
      <c r="Q345" s="467" t="s">
        <v>294</v>
      </c>
      <c r="R345" s="724" t="s">
        <v>307</v>
      </c>
      <c r="S345" s="724"/>
      <c r="T345" s="228"/>
      <c r="U345" s="228"/>
      <c r="V345" s="239"/>
    </row>
    <row r="346" spans="1:22" s="23" customFormat="1" ht="16.5" customHeight="1" thickBot="1">
      <c r="A346" s="96" t="s">
        <v>1776</v>
      </c>
      <c r="B346" s="769"/>
      <c r="C346" s="609">
        <v>6</v>
      </c>
      <c r="D346" s="94" t="s">
        <v>1538</v>
      </c>
      <c r="E346" s="95" t="s">
        <v>1538</v>
      </c>
      <c r="F346" s="300" t="s">
        <v>1538</v>
      </c>
      <c r="G346" s="300" t="s">
        <v>1538</v>
      </c>
      <c r="H346" s="745" t="s">
        <v>1538</v>
      </c>
      <c r="I346" s="746"/>
      <c r="J346" s="93" t="s">
        <v>1538</v>
      </c>
      <c r="K346" s="91" t="s">
        <v>1538</v>
      </c>
      <c r="L346" s="449"/>
      <c r="M346" s="450" t="s">
        <v>1538</v>
      </c>
      <c r="N346" s="447"/>
      <c r="O346" s="313" t="s">
        <v>6</v>
      </c>
      <c r="P346" s="241">
        <v>1</v>
      </c>
      <c r="Q346" s="242">
        <v>538.46153849999996</v>
      </c>
      <c r="R346" s="776">
        <v>2540.0650000000001</v>
      </c>
      <c r="S346" s="776"/>
      <c r="T346" s="228"/>
      <c r="U346" s="228"/>
      <c r="V346" s="239"/>
    </row>
    <row r="347" spans="1:22" s="23" customFormat="1" ht="16.5" customHeight="1" thickBot="1">
      <c r="A347" s="96" t="s">
        <v>1777</v>
      </c>
      <c r="B347" s="770"/>
      <c r="C347" s="777" t="s">
        <v>88</v>
      </c>
      <c r="D347" s="778"/>
      <c r="E347" s="778"/>
      <c r="F347" s="497"/>
      <c r="G347" s="498"/>
      <c r="H347" s="779" t="s">
        <v>1538</v>
      </c>
      <c r="I347" s="780"/>
      <c r="J347" s="412" t="s">
        <v>1538</v>
      </c>
      <c r="K347" s="243" t="s">
        <v>6</v>
      </c>
      <c r="L347" s="490"/>
      <c r="M347" s="491"/>
      <c r="N347" s="492"/>
      <c r="O347" s="781" t="s">
        <v>1538</v>
      </c>
      <c r="P347" s="781"/>
      <c r="Q347" s="781"/>
      <c r="R347" s="781"/>
      <c r="S347" s="781"/>
      <c r="T347" s="487"/>
      <c r="U347" s="488"/>
      <c r="V347" s="489"/>
    </row>
    <row r="348" spans="1:22" ht="24.95" customHeight="1"/>
    <row r="349" spans="1:22" ht="24.95" customHeight="1"/>
    <row r="350" spans="1:22" s="33" customFormat="1" ht="24" thickBot="1">
      <c r="A350" s="26">
        <v>12</v>
      </c>
      <c r="B350" s="786" t="s">
        <v>49</v>
      </c>
      <c r="C350" s="786"/>
      <c r="D350" s="786"/>
      <c r="E350" s="27">
        <v>12</v>
      </c>
      <c r="F350" s="28" t="s">
        <v>398</v>
      </c>
      <c r="G350" s="29"/>
      <c r="H350" s="29"/>
      <c r="I350" s="28"/>
      <c r="J350" s="28"/>
      <c r="K350" s="28"/>
      <c r="L350" s="28"/>
      <c r="M350" s="30"/>
      <c r="N350" s="30"/>
      <c r="O350" s="29"/>
      <c r="P350" s="29"/>
      <c r="Q350" s="31"/>
      <c r="R350" s="31"/>
      <c r="S350" s="31"/>
      <c r="T350" s="31"/>
      <c r="U350" s="32"/>
    </row>
    <row r="351" spans="1:22" s="20" customFormat="1" ht="24.75" customHeight="1">
      <c r="A351" s="18"/>
      <c r="B351" s="787" t="s">
        <v>54</v>
      </c>
      <c r="C351" s="464" t="s">
        <v>55</v>
      </c>
      <c r="D351" s="465" t="s">
        <v>16</v>
      </c>
      <c r="E351" s="465"/>
      <c r="F351" s="465" t="s">
        <v>56</v>
      </c>
      <c r="G351" s="466"/>
      <c r="H351" s="723" t="s">
        <v>57</v>
      </c>
      <c r="I351" s="789" t="s">
        <v>340</v>
      </c>
      <c r="J351" s="723" t="s">
        <v>17</v>
      </c>
      <c r="K351" s="723" t="s">
        <v>293</v>
      </c>
      <c r="L351" s="723" t="s">
        <v>58</v>
      </c>
      <c r="M351" s="723" t="s">
        <v>193</v>
      </c>
      <c r="N351" s="782" t="s">
        <v>308</v>
      </c>
      <c r="O351" s="783"/>
      <c r="P351" s="784" t="s">
        <v>21</v>
      </c>
      <c r="Q351" s="785"/>
      <c r="R351" s="735" t="s">
        <v>205</v>
      </c>
      <c r="S351" s="736"/>
      <c r="T351" s="714" t="s">
        <v>180</v>
      </c>
      <c r="U351" s="715"/>
      <c r="V351" s="716"/>
    </row>
    <row r="352" spans="1:22" s="20" customFormat="1" ht="73.5" customHeight="1">
      <c r="A352" s="18"/>
      <c r="B352" s="788"/>
      <c r="C352" s="467" t="s">
        <v>59</v>
      </c>
      <c r="D352" s="468" t="s">
        <v>3</v>
      </c>
      <c r="E352" s="468" t="s">
        <v>18</v>
      </c>
      <c r="F352" s="468" t="s">
        <v>60</v>
      </c>
      <c r="G352" s="469" t="s">
        <v>61</v>
      </c>
      <c r="H352" s="724"/>
      <c r="I352" s="790"/>
      <c r="J352" s="724"/>
      <c r="K352" s="724"/>
      <c r="L352" s="724"/>
      <c r="M352" s="724"/>
      <c r="N352" s="467" t="s">
        <v>191</v>
      </c>
      <c r="O352" s="468" t="s">
        <v>73</v>
      </c>
      <c r="P352" s="717"/>
      <c r="Q352" s="718"/>
      <c r="R352" s="737"/>
      <c r="S352" s="738"/>
      <c r="T352" s="470" t="s">
        <v>181</v>
      </c>
      <c r="U352" s="471" t="s">
        <v>190</v>
      </c>
      <c r="V352" s="472" t="s">
        <v>225</v>
      </c>
    </row>
    <row r="353" spans="1:22" s="20" customFormat="1" ht="26.25" customHeight="1">
      <c r="A353" s="18"/>
      <c r="B353" s="396"/>
      <c r="C353" s="603">
        <v>3</v>
      </c>
      <c r="D353" s="397">
        <v>4</v>
      </c>
      <c r="E353" s="397">
        <v>5</v>
      </c>
      <c r="F353" s="397">
        <v>6</v>
      </c>
      <c r="G353" s="397">
        <v>7</v>
      </c>
      <c r="H353" s="397">
        <v>8</v>
      </c>
      <c r="I353" s="397">
        <v>9</v>
      </c>
      <c r="J353" s="397">
        <v>10</v>
      </c>
      <c r="K353" s="397">
        <v>11</v>
      </c>
      <c r="L353" s="397">
        <v>12</v>
      </c>
      <c r="M353" s="397">
        <v>13</v>
      </c>
      <c r="N353" s="397">
        <v>14</v>
      </c>
      <c r="O353" s="397">
        <v>15</v>
      </c>
      <c r="P353" s="398">
        <v>16</v>
      </c>
      <c r="Q353" s="399">
        <v>17</v>
      </c>
      <c r="R353" s="398">
        <v>18</v>
      </c>
      <c r="S353" s="399">
        <v>19</v>
      </c>
      <c r="T353" s="400">
        <v>20</v>
      </c>
      <c r="U353" s="213">
        <v>21</v>
      </c>
      <c r="V353" s="401">
        <v>22</v>
      </c>
    </row>
    <row r="354" spans="1:22" s="35" customFormat="1" ht="50.1" customHeight="1">
      <c r="A354" s="34" t="s">
        <v>1778</v>
      </c>
      <c r="B354" s="402">
        <v>1</v>
      </c>
      <c r="C354" s="604" t="s">
        <v>737</v>
      </c>
      <c r="D354" s="390" t="s">
        <v>739</v>
      </c>
      <c r="E354" s="390" t="s">
        <v>741</v>
      </c>
      <c r="F354" s="390" t="s">
        <v>672</v>
      </c>
      <c r="G354" s="382">
        <v>1</v>
      </c>
      <c r="H354" s="538" t="s">
        <v>23</v>
      </c>
      <c r="I354" s="388" t="s">
        <v>672</v>
      </c>
      <c r="J354" s="389" t="s">
        <v>398</v>
      </c>
      <c r="K354" s="426">
        <v>44453</v>
      </c>
      <c r="L354" s="426">
        <v>45036</v>
      </c>
      <c r="M354" s="383">
        <v>1247.8399999999999</v>
      </c>
      <c r="N354" s="424" t="s">
        <v>1538</v>
      </c>
      <c r="O354" s="215" t="s">
        <v>1538</v>
      </c>
      <c r="P354" s="719"/>
      <c r="Q354" s="720"/>
      <c r="R354" s="721"/>
      <c r="S354" s="722"/>
      <c r="T354" s="385" t="s">
        <v>24</v>
      </c>
      <c r="U354" s="386">
        <v>90</v>
      </c>
      <c r="V354" s="387" t="s">
        <v>24</v>
      </c>
    </row>
    <row r="355" spans="1:22" s="35" customFormat="1" ht="50.1" customHeight="1">
      <c r="A355" s="34" t="s">
        <v>1779</v>
      </c>
      <c r="B355" s="402">
        <v>2</v>
      </c>
      <c r="C355" s="604" t="s">
        <v>738</v>
      </c>
      <c r="D355" s="390" t="s">
        <v>740</v>
      </c>
      <c r="E355" s="390" t="s">
        <v>742</v>
      </c>
      <c r="F355" s="390" t="s">
        <v>672</v>
      </c>
      <c r="G355" s="382">
        <v>1</v>
      </c>
      <c r="H355" s="538" t="s">
        <v>24</v>
      </c>
      <c r="I355" s="388" t="s">
        <v>672</v>
      </c>
      <c r="J355" s="389" t="s">
        <v>398</v>
      </c>
      <c r="K355" s="426">
        <v>39769</v>
      </c>
      <c r="L355" s="426">
        <v>40018</v>
      </c>
      <c r="M355" s="383">
        <v>1016.76</v>
      </c>
      <c r="N355" s="424">
        <v>1016.76</v>
      </c>
      <c r="O355" s="215">
        <v>1016.76</v>
      </c>
      <c r="P355" s="719"/>
      <c r="Q355" s="720"/>
      <c r="R355" s="721"/>
      <c r="S355" s="722"/>
      <c r="T355" s="385" t="s">
        <v>24</v>
      </c>
      <c r="U355" s="386">
        <v>14</v>
      </c>
      <c r="V355" s="387" t="s">
        <v>24</v>
      </c>
    </row>
    <row r="356" spans="1:22" s="35" customFormat="1" ht="24.95" customHeight="1">
      <c r="A356" s="34" t="s">
        <v>1780</v>
      </c>
      <c r="B356" s="402">
        <v>3</v>
      </c>
      <c r="C356" s="604"/>
      <c r="D356" s="390"/>
      <c r="E356" s="390"/>
      <c r="F356" s="390"/>
      <c r="G356" s="382"/>
      <c r="H356" s="538"/>
      <c r="I356" s="388"/>
      <c r="J356" s="389" t="s">
        <v>1538</v>
      </c>
      <c r="K356" s="426"/>
      <c r="L356" s="426"/>
      <c r="M356" s="383"/>
      <c r="N356" s="424" t="s">
        <v>1538</v>
      </c>
      <c r="O356" s="215" t="s">
        <v>1538</v>
      </c>
      <c r="P356" s="719"/>
      <c r="Q356" s="720"/>
      <c r="R356" s="721"/>
      <c r="S356" s="722"/>
      <c r="T356" s="385"/>
      <c r="U356" s="386"/>
      <c r="V356" s="387"/>
    </row>
    <row r="357" spans="1:22" s="35" customFormat="1" ht="24.95" customHeight="1">
      <c r="A357" s="34" t="s">
        <v>1781</v>
      </c>
      <c r="B357" s="402">
        <v>4</v>
      </c>
      <c r="C357" s="604"/>
      <c r="D357" s="390"/>
      <c r="E357" s="390"/>
      <c r="F357" s="390"/>
      <c r="G357" s="382"/>
      <c r="H357" s="538"/>
      <c r="I357" s="388"/>
      <c r="J357" s="389" t="s">
        <v>1538</v>
      </c>
      <c r="K357" s="426"/>
      <c r="L357" s="426"/>
      <c r="M357" s="383"/>
      <c r="N357" s="424" t="s">
        <v>1538</v>
      </c>
      <c r="O357" s="215" t="s">
        <v>1538</v>
      </c>
      <c r="P357" s="719"/>
      <c r="Q357" s="720"/>
      <c r="R357" s="721"/>
      <c r="S357" s="722"/>
      <c r="T357" s="385"/>
      <c r="U357" s="386"/>
      <c r="V357" s="387"/>
    </row>
    <row r="358" spans="1:22" s="35" customFormat="1" ht="24.95" customHeight="1">
      <c r="A358" s="34" t="s">
        <v>1782</v>
      </c>
      <c r="B358" s="402">
        <v>5</v>
      </c>
      <c r="C358" s="604"/>
      <c r="D358" s="390"/>
      <c r="E358" s="390"/>
      <c r="F358" s="390"/>
      <c r="G358" s="382"/>
      <c r="H358" s="538"/>
      <c r="I358" s="388"/>
      <c r="J358" s="389" t="s">
        <v>1538</v>
      </c>
      <c r="K358" s="426"/>
      <c r="L358" s="426"/>
      <c r="M358" s="383"/>
      <c r="N358" s="424" t="s">
        <v>1538</v>
      </c>
      <c r="O358" s="215" t="s">
        <v>1538</v>
      </c>
      <c r="P358" s="719"/>
      <c r="Q358" s="720"/>
      <c r="R358" s="721"/>
      <c r="S358" s="722"/>
      <c r="T358" s="385"/>
      <c r="U358" s="386"/>
      <c r="V358" s="387"/>
    </row>
    <row r="359" spans="1:22" s="35" customFormat="1" ht="24.95" customHeight="1">
      <c r="A359" s="34" t="s">
        <v>1783</v>
      </c>
      <c r="B359" s="402">
        <v>6</v>
      </c>
      <c r="C359" s="604"/>
      <c r="D359" s="390"/>
      <c r="E359" s="390"/>
      <c r="F359" s="390"/>
      <c r="G359" s="382"/>
      <c r="H359" s="538"/>
      <c r="I359" s="388"/>
      <c r="J359" s="389" t="s">
        <v>1538</v>
      </c>
      <c r="K359" s="426"/>
      <c r="L359" s="426"/>
      <c r="M359" s="383"/>
      <c r="N359" s="424" t="s">
        <v>1538</v>
      </c>
      <c r="O359" s="215" t="s">
        <v>1538</v>
      </c>
      <c r="P359" s="719"/>
      <c r="Q359" s="720"/>
      <c r="R359" s="721"/>
      <c r="S359" s="722"/>
      <c r="T359" s="385"/>
      <c r="U359" s="386"/>
      <c r="V359" s="387"/>
    </row>
    <row r="360" spans="1:22" s="35" customFormat="1" ht="24.95" customHeight="1">
      <c r="A360" s="34" t="s">
        <v>1784</v>
      </c>
      <c r="B360" s="402">
        <v>7</v>
      </c>
      <c r="C360" s="604"/>
      <c r="D360" s="390"/>
      <c r="E360" s="390"/>
      <c r="F360" s="390"/>
      <c r="G360" s="382"/>
      <c r="H360" s="538"/>
      <c r="I360" s="388"/>
      <c r="J360" s="389" t="s">
        <v>1538</v>
      </c>
      <c r="K360" s="426"/>
      <c r="L360" s="426"/>
      <c r="M360" s="383"/>
      <c r="N360" s="424" t="s">
        <v>1538</v>
      </c>
      <c r="O360" s="215" t="s">
        <v>1538</v>
      </c>
      <c r="P360" s="719"/>
      <c r="Q360" s="720"/>
      <c r="R360" s="721"/>
      <c r="S360" s="722"/>
      <c r="T360" s="385"/>
      <c r="U360" s="386"/>
      <c r="V360" s="387"/>
    </row>
    <row r="361" spans="1:22" s="35" customFormat="1" ht="24.95" customHeight="1">
      <c r="A361" s="34" t="s">
        <v>1785</v>
      </c>
      <c r="B361" s="402">
        <v>8</v>
      </c>
      <c r="C361" s="604"/>
      <c r="D361" s="390"/>
      <c r="E361" s="390"/>
      <c r="F361" s="390"/>
      <c r="G361" s="382"/>
      <c r="H361" s="538"/>
      <c r="I361" s="388"/>
      <c r="J361" s="389" t="s">
        <v>1538</v>
      </c>
      <c r="K361" s="426"/>
      <c r="L361" s="426"/>
      <c r="M361" s="384"/>
      <c r="N361" s="424" t="s">
        <v>1538</v>
      </c>
      <c r="O361" s="215" t="s">
        <v>1538</v>
      </c>
      <c r="P361" s="719"/>
      <c r="Q361" s="720"/>
      <c r="R361" s="721"/>
      <c r="S361" s="722"/>
      <c r="T361" s="385"/>
      <c r="U361" s="386"/>
      <c r="V361" s="387"/>
    </row>
    <row r="362" spans="1:22" s="35" customFormat="1" ht="24.95" customHeight="1">
      <c r="A362" s="34" t="s">
        <v>1786</v>
      </c>
      <c r="B362" s="402">
        <v>9</v>
      </c>
      <c r="C362" s="604"/>
      <c r="D362" s="390"/>
      <c r="E362" s="390"/>
      <c r="F362" s="390"/>
      <c r="G362" s="382"/>
      <c r="H362" s="538"/>
      <c r="I362" s="388"/>
      <c r="J362" s="389" t="s">
        <v>1538</v>
      </c>
      <c r="K362" s="426"/>
      <c r="L362" s="426"/>
      <c r="M362" s="384"/>
      <c r="N362" s="424" t="s">
        <v>1538</v>
      </c>
      <c r="O362" s="215" t="s">
        <v>1538</v>
      </c>
      <c r="P362" s="719"/>
      <c r="Q362" s="720"/>
      <c r="R362" s="721"/>
      <c r="S362" s="722"/>
      <c r="T362" s="385"/>
      <c r="U362" s="386"/>
      <c r="V362" s="387"/>
    </row>
    <row r="363" spans="1:22" s="35" customFormat="1" ht="24.95" customHeight="1" thickBot="1">
      <c r="A363" s="34" t="s">
        <v>1787</v>
      </c>
      <c r="B363" s="406">
        <v>10</v>
      </c>
      <c r="C363" s="605"/>
      <c r="D363" s="391"/>
      <c r="E363" s="391"/>
      <c r="F363" s="391"/>
      <c r="G363" s="392"/>
      <c r="H363" s="539"/>
      <c r="I363" s="393"/>
      <c r="J363" s="394" t="s">
        <v>1538</v>
      </c>
      <c r="K363" s="427"/>
      <c r="L363" s="427"/>
      <c r="M363" s="395"/>
      <c r="N363" s="424" t="s">
        <v>1538</v>
      </c>
      <c r="O363" s="215" t="s">
        <v>1538</v>
      </c>
      <c r="P363" s="719"/>
      <c r="Q363" s="720"/>
      <c r="R363" s="721"/>
      <c r="S363" s="722"/>
      <c r="T363" s="385"/>
      <c r="U363" s="386"/>
      <c r="V363" s="387"/>
    </row>
    <row r="364" spans="1:22" s="20" customFormat="1" ht="12" customHeight="1">
      <c r="A364" s="34"/>
      <c r="B364" s="36"/>
      <c r="C364" s="606"/>
      <c r="D364" s="37"/>
      <c r="E364" s="37"/>
      <c r="F364" s="37"/>
      <c r="G364" s="37"/>
      <c r="H364" s="403"/>
      <c r="I364" s="37"/>
      <c r="J364" s="37"/>
      <c r="K364" s="37"/>
      <c r="L364" s="37"/>
      <c r="M364" s="37"/>
      <c r="N364" s="37"/>
      <c r="O364" s="214"/>
      <c r="P364" s="37"/>
      <c r="Q364" s="37"/>
      <c r="R364" s="214"/>
      <c r="S364" s="37"/>
      <c r="T364" s="37"/>
      <c r="U364" s="38"/>
      <c r="V364" s="39"/>
    </row>
    <row r="365" spans="1:22" s="20" customFormat="1" ht="17.25" customHeight="1" thickBot="1">
      <c r="A365" s="34" t="s">
        <v>1788</v>
      </c>
      <c r="B365" s="473"/>
      <c r="C365" s="474"/>
      <c r="D365" s="474"/>
      <c r="E365" s="474"/>
      <c r="F365" s="474"/>
      <c r="G365" s="474"/>
      <c r="H365" s="474"/>
      <c r="I365" s="474"/>
      <c r="J365" s="474"/>
      <c r="K365" s="474"/>
      <c r="L365" s="474"/>
      <c r="M365" s="474"/>
      <c r="N365" s="410" t="s">
        <v>317</v>
      </c>
      <c r="O365" s="411">
        <v>1016.76</v>
      </c>
      <c r="P365" s="419"/>
      <c r="Q365" s="419"/>
      <c r="R365" s="420"/>
      <c r="S365" s="420"/>
      <c r="T365" s="421"/>
      <c r="U365" s="422"/>
      <c r="V365" s="423"/>
    </row>
    <row r="366" spans="1:22" ht="17.25" customHeight="1">
      <c r="B366" s="41"/>
      <c r="C366" s="607"/>
      <c r="D366" s="41"/>
      <c r="E366" s="41"/>
      <c r="F366" s="41"/>
      <c r="G366" s="42"/>
      <c r="H366" s="42"/>
      <c r="I366" s="42"/>
      <c r="J366" s="42"/>
      <c r="K366" s="42"/>
      <c r="L366" s="42"/>
      <c r="M366" s="42"/>
      <c r="N366" s="42"/>
      <c r="O366" s="42"/>
      <c r="P366" s="42"/>
      <c r="Q366" s="42"/>
      <c r="R366" s="42"/>
      <c r="S366" s="42"/>
      <c r="T366" s="42"/>
      <c r="U366" s="42"/>
      <c r="V366" s="42"/>
    </row>
    <row r="367" spans="1:22" s="20" customFormat="1" ht="16.5" customHeight="1" thickBot="1">
      <c r="A367" s="18"/>
      <c r="B367" s="739" t="s">
        <v>65</v>
      </c>
      <c r="C367" s="739"/>
      <c r="D367" s="739"/>
      <c r="E367" s="739"/>
      <c r="F367" s="739"/>
      <c r="G367" s="739"/>
      <c r="H367" s="739"/>
      <c r="I367" s="739"/>
      <c r="J367" s="739"/>
      <c r="K367" s="739"/>
      <c r="L367" s="739"/>
      <c r="M367" s="739"/>
      <c r="N367" s="739"/>
      <c r="O367" s="739"/>
      <c r="P367" s="739"/>
      <c r="Q367" s="739"/>
      <c r="R367" s="739"/>
      <c r="S367" s="739"/>
      <c r="T367" s="739"/>
      <c r="U367" s="739"/>
      <c r="V367" s="739"/>
    </row>
    <row r="368" spans="1:22" s="23" customFormat="1" ht="22.5" customHeight="1">
      <c r="A368" s="96" t="s">
        <v>1789</v>
      </c>
      <c r="B368" s="768" t="s">
        <v>62</v>
      </c>
      <c r="C368" s="764" t="s">
        <v>83</v>
      </c>
      <c r="D368" s="760"/>
      <c r="E368" s="760"/>
      <c r="F368" s="760"/>
      <c r="G368" s="760"/>
      <c r="H368" s="760"/>
      <c r="I368" s="760"/>
      <c r="J368" s="760"/>
      <c r="K368" s="760"/>
      <c r="L368" s="760"/>
      <c r="M368" s="736"/>
      <c r="N368" s="475"/>
      <c r="O368" s="476"/>
      <c r="P368" s="764" t="s">
        <v>90</v>
      </c>
      <c r="Q368" s="760"/>
      <c r="R368" s="760"/>
      <c r="S368" s="736"/>
      <c r="T368" s="735" t="s">
        <v>358</v>
      </c>
      <c r="U368" s="736"/>
      <c r="V368" s="742" t="s">
        <v>6</v>
      </c>
    </row>
    <row r="369" spans="1:22" s="23" customFormat="1" ht="22.5" customHeight="1">
      <c r="A369" s="96" t="s">
        <v>1790</v>
      </c>
      <c r="B369" s="769"/>
      <c r="C369" s="771" t="s">
        <v>84</v>
      </c>
      <c r="D369" s="772"/>
      <c r="E369" s="773"/>
      <c r="F369" s="479">
        <v>1</v>
      </c>
      <c r="G369" s="774" t="s">
        <v>287</v>
      </c>
      <c r="H369" s="724" t="s">
        <v>286</v>
      </c>
      <c r="I369" s="724"/>
      <c r="J369" s="771" t="s">
        <v>285</v>
      </c>
      <c r="K369" s="775"/>
      <c r="L369" s="480"/>
      <c r="M369" s="480"/>
      <c r="N369" s="481"/>
      <c r="O369" s="482"/>
      <c r="P369" s="765"/>
      <c r="Q369" s="766"/>
      <c r="R369" s="766"/>
      <c r="S369" s="767"/>
      <c r="T369" s="737"/>
      <c r="U369" s="738"/>
      <c r="V369" s="743"/>
    </row>
    <row r="370" spans="1:22" s="23" customFormat="1" ht="51.75" customHeight="1" thickBot="1">
      <c r="A370" s="96" t="s">
        <v>1791</v>
      </c>
      <c r="B370" s="769"/>
      <c r="C370" s="772" t="s">
        <v>82</v>
      </c>
      <c r="D370" s="773"/>
      <c r="E370" s="483" t="s">
        <v>86</v>
      </c>
      <c r="F370" s="477" t="s">
        <v>306</v>
      </c>
      <c r="G370" s="774"/>
      <c r="H370" s="724"/>
      <c r="I370" s="724"/>
      <c r="J370" s="467" t="s">
        <v>284</v>
      </c>
      <c r="K370" s="478" t="s">
        <v>292</v>
      </c>
      <c r="L370" s="484" t="s">
        <v>369</v>
      </c>
      <c r="M370" s="484"/>
      <c r="N370" s="485" t="s">
        <v>334</v>
      </c>
      <c r="O370" s="486"/>
      <c r="P370" s="417" t="s">
        <v>1579</v>
      </c>
      <c r="Q370" s="306" t="s">
        <v>91</v>
      </c>
      <c r="R370" s="307"/>
      <c r="S370" s="97">
        <v>1</v>
      </c>
      <c r="T370" s="740"/>
      <c r="U370" s="741"/>
      <c r="V370" s="744"/>
    </row>
    <row r="371" spans="1:22" s="23" customFormat="1" ht="15.75" customHeight="1">
      <c r="A371" s="96" t="s">
        <v>1792</v>
      </c>
      <c r="B371" s="769"/>
      <c r="C371" s="608">
        <v>1</v>
      </c>
      <c r="D371" s="86" t="s">
        <v>1538</v>
      </c>
      <c r="E371" s="92" t="s">
        <v>1538</v>
      </c>
      <c r="F371" s="300" t="s">
        <v>1538</v>
      </c>
      <c r="G371" s="300" t="s">
        <v>1538</v>
      </c>
      <c r="H371" s="745" t="s">
        <v>1538</v>
      </c>
      <c r="I371" s="746"/>
      <c r="J371" s="93" t="s">
        <v>1538</v>
      </c>
      <c r="K371" s="91" t="s">
        <v>1538</v>
      </c>
      <c r="L371" s="449" t="s">
        <v>1114</v>
      </c>
      <c r="M371" s="450" t="s">
        <v>1557</v>
      </c>
      <c r="N371" s="365" t="s">
        <v>24</v>
      </c>
      <c r="O371" s="747" t="s">
        <v>15</v>
      </c>
      <c r="P371" s="748"/>
      <c r="Q371" s="751">
        <v>12</v>
      </c>
      <c r="R371" s="754" t="s">
        <v>1114</v>
      </c>
      <c r="S371" s="755"/>
      <c r="T371" s="735" t="s">
        <v>68</v>
      </c>
      <c r="U371" s="760"/>
      <c r="V371" s="736"/>
    </row>
    <row r="372" spans="1:22" s="23" customFormat="1" ht="15.75" customHeight="1" thickBot="1">
      <c r="A372" s="96" t="s">
        <v>1793</v>
      </c>
      <c r="B372" s="769"/>
      <c r="C372" s="608">
        <v>2</v>
      </c>
      <c r="D372" s="86" t="s">
        <v>1538</v>
      </c>
      <c r="E372" s="92" t="s">
        <v>1538</v>
      </c>
      <c r="F372" s="300" t="s">
        <v>1538</v>
      </c>
      <c r="G372" s="300" t="s">
        <v>1538</v>
      </c>
      <c r="H372" s="745" t="s">
        <v>1538</v>
      </c>
      <c r="I372" s="746"/>
      <c r="J372" s="93" t="s">
        <v>1538</v>
      </c>
      <c r="K372" s="91" t="s">
        <v>1538</v>
      </c>
      <c r="L372" s="449"/>
      <c r="M372" s="450" t="s">
        <v>1538</v>
      </c>
      <c r="N372" s="365" t="s">
        <v>24</v>
      </c>
      <c r="O372" s="747"/>
      <c r="P372" s="748"/>
      <c r="Q372" s="752"/>
      <c r="R372" s="756"/>
      <c r="S372" s="757"/>
      <c r="T372" s="740"/>
      <c r="U372" s="761"/>
      <c r="V372" s="741"/>
    </row>
    <row r="373" spans="1:22" s="23" customFormat="1" ht="15.75" customHeight="1">
      <c r="A373" s="96" t="s">
        <v>1794</v>
      </c>
      <c r="B373" s="769"/>
      <c r="C373" s="608">
        <v>3</v>
      </c>
      <c r="D373" s="86" t="s">
        <v>1538</v>
      </c>
      <c r="E373" s="92" t="s">
        <v>1538</v>
      </c>
      <c r="F373" s="300" t="s">
        <v>1538</v>
      </c>
      <c r="G373" s="300" t="s">
        <v>1538</v>
      </c>
      <c r="H373" s="745" t="s">
        <v>1538</v>
      </c>
      <c r="I373" s="746"/>
      <c r="J373" s="93" t="s">
        <v>1538</v>
      </c>
      <c r="K373" s="91" t="s">
        <v>1538</v>
      </c>
      <c r="L373" s="449"/>
      <c r="M373" s="450" t="s">
        <v>1538</v>
      </c>
      <c r="N373" s="365"/>
      <c r="O373" s="749"/>
      <c r="P373" s="750"/>
      <c r="Q373" s="753"/>
      <c r="R373" s="758"/>
      <c r="S373" s="759"/>
      <c r="T373" s="237"/>
      <c r="U373" s="237"/>
      <c r="V373" s="238"/>
    </row>
    <row r="374" spans="1:22" s="23" customFormat="1" ht="15.75" customHeight="1">
      <c r="A374" s="96" t="s">
        <v>1795</v>
      </c>
      <c r="B374" s="769"/>
      <c r="C374" s="608">
        <v>4</v>
      </c>
      <c r="D374" s="86" t="s">
        <v>1538</v>
      </c>
      <c r="E374" s="92" t="s">
        <v>1538</v>
      </c>
      <c r="F374" s="300" t="s">
        <v>1538</v>
      </c>
      <c r="G374" s="300" t="s">
        <v>1538</v>
      </c>
      <c r="H374" s="745" t="s">
        <v>1538</v>
      </c>
      <c r="I374" s="746"/>
      <c r="J374" s="93" t="s">
        <v>1538</v>
      </c>
      <c r="K374" s="91" t="s">
        <v>1538</v>
      </c>
      <c r="L374" s="449"/>
      <c r="M374" s="450" t="s">
        <v>1538</v>
      </c>
      <c r="N374" s="365"/>
      <c r="O374" s="762" t="s">
        <v>310</v>
      </c>
      <c r="P374" s="771" t="s">
        <v>309</v>
      </c>
      <c r="Q374" s="772"/>
      <c r="R374" s="772"/>
      <c r="S374" s="773"/>
      <c r="T374" s="228"/>
      <c r="U374" s="228"/>
      <c r="V374" s="239"/>
    </row>
    <row r="375" spans="1:22" s="23" customFormat="1" ht="17.25" customHeight="1">
      <c r="A375" s="96" t="s">
        <v>1796</v>
      </c>
      <c r="B375" s="769"/>
      <c r="C375" s="608">
        <v>5</v>
      </c>
      <c r="D375" s="86" t="s">
        <v>1538</v>
      </c>
      <c r="E375" s="92" t="s">
        <v>1538</v>
      </c>
      <c r="F375" s="300" t="s">
        <v>1538</v>
      </c>
      <c r="G375" s="300" t="s">
        <v>1538</v>
      </c>
      <c r="H375" s="745" t="s">
        <v>1538</v>
      </c>
      <c r="I375" s="746"/>
      <c r="J375" s="93" t="s">
        <v>1538</v>
      </c>
      <c r="K375" s="91" t="s">
        <v>1538</v>
      </c>
      <c r="L375" s="449"/>
      <c r="M375" s="450" t="s">
        <v>1538</v>
      </c>
      <c r="N375" s="365"/>
      <c r="O375" s="763"/>
      <c r="P375" s="467" t="s">
        <v>92</v>
      </c>
      <c r="Q375" s="467" t="s">
        <v>294</v>
      </c>
      <c r="R375" s="724" t="s">
        <v>307</v>
      </c>
      <c r="S375" s="724"/>
      <c r="T375" s="228"/>
      <c r="U375" s="228"/>
      <c r="V375" s="239"/>
    </row>
    <row r="376" spans="1:22" s="23" customFormat="1" ht="16.5" customHeight="1" thickBot="1">
      <c r="A376" s="96" t="s">
        <v>1797</v>
      </c>
      <c r="B376" s="769"/>
      <c r="C376" s="609">
        <v>6</v>
      </c>
      <c r="D376" s="94" t="s">
        <v>1538</v>
      </c>
      <c r="E376" s="95" t="s">
        <v>1538</v>
      </c>
      <c r="F376" s="300" t="s">
        <v>1538</v>
      </c>
      <c r="G376" s="300" t="s">
        <v>1538</v>
      </c>
      <c r="H376" s="745" t="s">
        <v>1538</v>
      </c>
      <c r="I376" s="746"/>
      <c r="J376" s="93" t="s">
        <v>1538</v>
      </c>
      <c r="K376" s="91" t="s">
        <v>1538</v>
      </c>
      <c r="L376" s="449"/>
      <c r="M376" s="450" t="s">
        <v>1538</v>
      </c>
      <c r="N376" s="447"/>
      <c r="O376" s="313" t="s">
        <v>6</v>
      </c>
      <c r="P376" s="241">
        <v>1</v>
      </c>
      <c r="Q376" s="242">
        <v>538.46153849999996</v>
      </c>
      <c r="R376" s="776">
        <v>1016.76</v>
      </c>
      <c r="S376" s="776"/>
      <c r="T376" s="228"/>
      <c r="U376" s="228"/>
      <c r="V376" s="239"/>
    </row>
    <row r="377" spans="1:22" s="23" customFormat="1" ht="16.5" customHeight="1" thickBot="1">
      <c r="A377" s="96" t="s">
        <v>1798</v>
      </c>
      <c r="B377" s="770"/>
      <c r="C377" s="777" t="s">
        <v>88</v>
      </c>
      <c r="D377" s="778"/>
      <c r="E377" s="778"/>
      <c r="F377" s="497"/>
      <c r="G377" s="498"/>
      <c r="H377" s="779" t="s">
        <v>1538</v>
      </c>
      <c r="I377" s="780"/>
      <c r="J377" s="412" t="s">
        <v>1538</v>
      </c>
      <c r="K377" s="243" t="s">
        <v>6</v>
      </c>
      <c r="L377" s="490"/>
      <c r="M377" s="491"/>
      <c r="N377" s="492"/>
      <c r="O377" s="781" t="s">
        <v>1538</v>
      </c>
      <c r="P377" s="781"/>
      <c r="Q377" s="781"/>
      <c r="R377" s="781"/>
      <c r="S377" s="781"/>
      <c r="T377" s="487"/>
      <c r="U377" s="488"/>
      <c r="V377" s="489"/>
    </row>
    <row r="378" spans="1:22" ht="24.95" customHeight="1"/>
    <row r="379" spans="1:22" ht="24.95" customHeight="1"/>
    <row r="380" spans="1:22" s="33" customFormat="1" ht="24" thickBot="1">
      <c r="A380" s="26">
        <v>13</v>
      </c>
      <c r="B380" s="786" t="s">
        <v>49</v>
      </c>
      <c r="C380" s="786"/>
      <c r="D380" s="786"/>
      <c r="E380" s="27">
        <v>13</v>
      </c>
      <c r="F380" s="28" t="s">
        <v>399</v>
      </c>
      <c r="G380" s="29"/>
      <c r="H380" s="29"/>
      <c r="I380" s="28"/>
      <c r="J380" s="28"/>
      <c r="K380" s="28"/>
      <c r="L380" s="28"/>
      <c r="M380" s="30"/>
      <c r="N380" s="30"/>
      <c r="O380" s="29"/>
      <c r="P380" s="29"/>
      <c r="Q380" s="31"/>
      <c r="R380" s="31"/>
      <c r="S380" s="31"/>
      <c r="T380" s="31"/>
      <c r="U380" s="32"/>
    </row>
    <row r="381" spans="1:22" s="20" customFormat="1" ht="24.75" customHeight="1">
      <c r="A381" s="18"/>
      <c r="B381" s="787" t="s">
        <v>54</v>
      </c>
      <c r="C381" s="464" t="s">
        <v>55</v>
      </c>
      <c r="D381" s="465" t="s">
        <v>16</v>
      </c>
      <c r="E381" s="465"/>
      <c r="F381" s="465" t="s">
        <v>56</v>
      </c>
      <c r="G381" s="466"/>
      <c r="H381" s="723" t="s">
        <v>57</v>
      </c>
      <c r="I381" s="789" t="s">
        <v>340</v>
      </c>
      <c r="J381" s="723" t="s">
        <v>17</v>
      </c>
      <c r="K381" s="723" t="s">
        <v>293</v>
      </c>
      <c r="L381" s="723" t="s">
        <v>58</v>
      </c>
      <c r="M381" s="723" t="s">
        <v>193</v>
      </c>
      <c r="N381" s="782" t="s">
        <v>308</v>
      </c>
      <c r="O381" s="783"/>
      <c r="P381" s="784" t="s">
        <v>21</v>
      </c>
      <c r="Q381" s="785"/>
      <c r="R381" s="735" t="s">
        <v>205</v>
      </c>
      <c r="S381" s="736"/>
      <c r="T381" s="714" t="s">
        <v>180</v>
      </c>
      <c r="U381" s="715"/>
      <c r="V381" s="716"/>
    </row>
    <row r="382" spans="1:22" s="20" customFormat="1" ht="73.5" customHeight="1">
      <c r="A382" s="18"/>
      <c r="B382" s="788"/>
      <c r="C382" s="467" t="s">
        <v>59</v>
      </c>
      <c r="D382" s="468" t="s">
        <v>3</v>
      </c>
      <c r="E382" s="468" t="s">
        <v>18</v>
      </c>
      <c r="F382" s="468" t="s">
        <v>60</v>
      </c>
      <c r="G382" s="469" t="s">
        <v>61</v>
      </c>
      <c r="H382" s="724"/>
      <c r="I382" s="790"/>
      <c r="J382" s="724"/>
      <c r="K382" s="724"/>
      <c r="L382" s="724"/>
      <c r="M382" s="724"/>
      <c r="N382" s="467" t="s">
        <v>191</v>
      </c>
      <c r="O382" s="468" t="s">
        <v>73</v>
      </c>
      <c r="P382" s="717"/>
      <c r="Q382" s="718"/>
      <c r="R382" s="737"/>
      <c r="S382" s="738"/>
      <c r="T382" s="470" t="s">
        <v>181</v>
      </c>
      <c r="U382" s="471" t="s">
        <v>190</v>
      </c>
      <c r="V382" s="472" t="s">
        <v>225</v>
      </c>
    </row>
    <row r="383" spans="1:22" s="20" customFormat="1" ht="26.25" customHeight="1">
      <c r="A383" s="18"/>
      <c r="B383" s="396"/>
      <c r="C383" s="603">
        <v>3</v>
      </c>
      <c r="D383" s="397">
        <v>4</v>
      </c>
      <c r="E383" s="397">
        <v>5</v>
      </c>
      <c r="F383" s="397">
        <v>6</v>
      </c>
      <c r="G383" s="397">
        <v>7</v>
      </c>
      <c r="H383" s="397">
        <v>8</v>
      </c>
      <c r="I383" s="397">
        <v>9</v>
      </c>
      <c r="J383" s="397">
        <v>10</v>
      </c>
      <c r="K383" s="397">
        <v>11</v>
      </c>
      <c r="L383" s="397">
        <v>12</v>
      </c>
      <c r="M383" s="397">
        <v>13</v>
      </c>
      <c r="N383" s="397">
        <v>14</v>
      </c>
      <c r="O383" s="397">
        <v>15</v>
      </c>
      <c r="P383" s="398">
        <v>16</v>
      </c>
      <c r="Q383" s="399">
        <v>17</v>
      </c>
      <c r="R383" s="398">
        <v>18</v>
      </c>
      <c r="S383" s="399">
        <v>19</v>
      </c>
      <c r="T383" s="400">
        <v>20</v>
      </c>
      <c r="U383" s="213">
        <v>21</v>
      </c>
      <c r="V383" s="401">
        <v>22</v>
      </c>
    </row>
    <row r="384" spans="1:22" s="35" customFormat="1" ht="24.95" customHeight="1">
      <c r="A384" s="34" t="s">
        <v>1799</v>
      </c>
      <c r="B384" s="727">
        <v>1</v>
      </c>
      <c r="C384" s="729" t="s">
        <v>695</v>
      </c>
      <c r="D384" s="731" t="s">
        <v>743</v>
      </c>
      <c r="E384" s="731" t="s">
        <v>1045</v>
      </c>
      <c r="F384" s="731" t="s">
        <v>671</v>
      </c>
      <c r="G384" s="382">
        <v>0.5</v>
      </c>
      <c r="H384" s="725" t="s">
        <v>24</v>
      </c>
      <c r="I384" s="388">
        <v>1</v>
      </c>
      <c r="J384" s="389" t="s">
        <v>515</v>
      </c>
      <c r="K384" s="733">
        <v>40161</v>
      </c>
      <c r="L384" s="733">
        <v>40907</v>
      </c>
      <c r="M384" s="383">
        <v>1658.73</v>
      </c>
      <c r="N384" s="424">
        <v>829.36500000000001</v>
      </c>
      <c r="O384" s="215">
        <v>829.36500000000001</v>
      </c>
      <c r="P384" s="719"/>
      <c r="Q384" s="720"/>
      <c r="R384" s="721"/>
      <c r="S384" s="722"/>
      <c r="T384" s="385" t="s">
        <v>24</v>
      </c>
      <c r="U384" s="386">
        <v>57</v>
      </c>
      <c r="V384" s="387" t="s">
        <v>24</v>
      </c>
    </row>
    <row r="385" spans="1:22" s="35" customFormat="1" ht="24.95" customHeight="1">
      <c r="A385" s="34" t="s">
        <v>1800</v>
      </c>
      <c r="B385" s="728"/>
      <c r="C385" s="730"/>
      <c r="D385" s="732"/>
      <c r="E385" s="732"/>
      <c r="F385" s="732"/>
      <c r="G385" s="382">
        <v>0.5</v>
      </c>
      <c r="H385" s="726"/>
      <c r="I385" s="388">
        <v>3</v>
      </c>
      <c r="J385" s="389" t="s">
        <v>517</v>
      </c>
      <c r="K385" s="734"/>
      <c r="L385" s="734"/>
      <c r="M385" s="383">
        <v>1658.74</v>
      </c>
      <c r="N385" s="424">
        <v>829.37</v>
      </c>
      <c r="O385" s="215">
        <v>829.37</v>
      </c>
      <c r="P385" s="719"/>
      <c r="Q385" s="720"/>
      <c r="R385" s="721"/>
      <c r="S385" s="722"/>
      <c r="T385" s="385" t="s">
        <v>24</v>
      </c>
      <c r="U385" s="386">
        <v>24</v>
      </c>
      <c r="V385" s="387" t="s">
        <v>24</v>
      </c>
    </row>
    <row r="386" spans="1:22" s="35" customFormat="1" ht="50.1" customHeight="1">
      <c r="A386" s="34" t="s">
        <v>1801</v>
      </c>
      <c r="B386" s="402">
        <v>2</v>
      </c>
      <c r="C386" s="604" t="s">
        <v>744</v>
      </c>
      <c r="D386" s="390" t="s">
        <v>745</v>
      </c>
      <c r="E386" s="390" t="s">
        <v>746</v>
      </c>
      <c r="F386" s="390" t="s">
        <v>671</v>
      </c>
      <c r="G386" s="382">
        <v>0.95</v>
      </c>
      <c r="H386" s="538" t="s">
        <v>24</v>
      </c>
      <c r="I386" s="388">
        <v>2</v>
      </c>
      <c r="J386" s="389" t="s">
        <v>516</v>
      </c>
      <c r="K386" s="426">
        <v>41470</v>
      </c>
      <c r="L386" s="426">
        <v>41814</v>
      </c>
      <c r="M386" s="383">
        <v>817.77</v>
      </c>
      <c r="N386" s="424">
        <v>776.88149999999996</v>
      </c>
      <c r="O386" s="215">
        <v>776.88149999999996</v>
      </c>
      <c r="P386" s="719"/>
      <c r="Q386" s="720"/>
      <c r="R386" s="721"/>
      <c r="S386" s="722"/>
      <c r="T386" s="385" t="s">
        <v>24</v>
      </c>
      <c r="U386" s="386">
        <v>49</v>
      </c>
      <c r="V386" s="387" t="s">
        <v>24</v>
      </c>
    </row>
    <row r="387" spans="1:22" s="35" customFormat="1" ht="24.95" customHeight="1">
      <c r="A387" s="34" t="s">
        <v>1802</v>
      </c>
      <c r="B387" s="402">
        <v>3</v>
      </c>
      <c r="C387" s="604"/>
      <c r="D387" s="390"/>
      <c r="E387" s="390"/>
      <c r="F387" s="390"/>
      <c r="G387" s="382"/>
      <c r="H387" s="538"/>
      <c r="I387" s="388"/>
      <c r="J387" s="389" t="s">
        <v>1538</v>
      </c>
      <c r="K387" s="426"/>
      <c r="L387" s="426"/>
      <c r="M387" s="383"/>
      <c r="N387" s="424" t="s">
        <v>1538</v>
      </c>
      <c r="O387" s="215" t="s">
        <v>1538</v>
      </c>
      <c r="P387" s="719"/>
      <c r="Q387" s="720"/>
      <c r="R387" s="721"/>
      <c r="S387" s="722"/>
      <c r="T387" s="385"/>
      <c r="U387" s="386"/>
      <c r="V387" s="387"/>
    </row>
    <row r="388" spans="1:22" s="35" customFormat="1" ht="24.95" customHeight="1">
      <c r="A388" s="34" t="s">
        <v>1803</v>
      </c>
      <c r="B388" s="402">
        <v>4</v>
      </c>
      <c r="C388" s="604"/>
      <c r="D388" s="390"/>
      <c r="E388" s="390"/>
      <c r="F388" s="390"/>
      <c r="G388" s="382"/>
      <c r="H388" s="538"/>
      <c r="I388" s="388"/>
      <c r="J388" s="389" t="s">
        <v>1538</v>
      </c>
      <c r="K388" s="426"/>
      <c r="L388" s="426"/>
      <c r="M388" s="383"/>
      <c r="N388" s="424" t="s">
        <v>1538</v>
      </c>
      <c r="O388" s="215" t="s">
        <v>1538</v>
      </c>
      <c r="P388" s="719"/>
      <c r="Q388" s="720"/>
      <c r="R388" s="721"/>
      <c r="S388" s="722"/>
      <c r="T388" s="385"/>
      <c r="U388" s="386"/>
      <c r="V388" s="387"/>
    </row>
    <row r="389" spans="1:22" s="35" customFormat="1" ht="24.95" customHeight="1">
      <c r="A389" s="34" t="s">
        <v>1804</v>
      </c>
      <c r="B389" s="402">
        <v>5</v>
      </c>
      <c r="C389" s="604"/>
      <c r="D389" s="390"/>
      <c r="E389" s="390"/>
      <c r="F389" s="390"/>
      <c r="G389" s="382"/>
      <c r="H389" s="538"/>
      <c r="I389" s="388"/>
      <c r="J389" s="389" t="s">
        <v>1538</v>
      </c>
      <c r="K389" s="426"/>
      <c r="L389" s="426"/>
      <c r="M389" s="383"/>
      <c r="N389" s="424" t="s">
        <v>1538</v>
      </c>
      <c r="O389" s="215" t="s">
        <v>1538</v>
      </c>
      <c r="P389" s="719"/>
      <c r="Q389" s="720"/>
      <c r="R389" s="721"/>
      <c r="S389" s="722"/>
      <c r="T389" s="385"/>
      <c r="U389" s="386"/>
      <c r="V389" s="387"/>
    </row>
    <row r="390" spans="1:22" s="35" customFormat="1" ht="24.95" customHeight="1">
      <c r="A390" s="34" t="s">
        <v>1805</v>
      </c>
      <c r="B390" s="402">
        <v>6</v>
      </c>
      <c r="C390" s="604"/>
      <c r="D390" s="390"/>
      <c r="E390" s="390"/>
      <c r="F390" s="390"/>
      <c r="G390" s="382"/>
      <c r="H390" s="538"/>
      <c r="I390" s="388"/>
      <c r="J390" s="389" t="s">
        <v>1538</v>
      </c>
      <c r="K390" s="426"/>
      <c r="L390" s="426"/>
      <c r="M390" s="383"/>
      <c r="N390" s="424" t="s">
        <v>1538</v>
      </c>
      <c r="O390" s="215" t="s">
        <v>1538</v>
      </c>
      <c r="P390" s="719"/>
      <c r="Q390" s="720"/>
      <c r="R390" s="721"/>
      <c r="S390" s="722"/>
      <c r="T390" s="385"/>
      <c r="U390" s="386"/>
      <c r="V390" s="387"/>
    </row>
    <row r="391" spans="1:22" s="35" customFormat="1" ht="24.95" customHeight="1">
      <c r="A391" s="34" t="s">
        <v>1806</v>
      </c>
      <c r="B391" s="402">
        <v>7</v>
      </c>
      <c r="C391" s="604"/>
      <c r="D391" s="390"/>
      <c r="E391" s="390"/>
      <c r="F391" s="390"/>
      <c r="G391" s="382"/>
      <c r="H391" s="538"/>
      <c r="I391" s="388"/>
      <c r="J391" s="389" t="s">
        <v>1538</v>
      </c>
      <c r="K391" s="426"/>
      <c r="L391" s="426"/>
      <c r="M391" s="384"/>
      <c r="N391" s="424" t="s">
        <v>1538</v>
      </c>
      <c r="O391" s="215" t="s">
        <v>1538</v>
      </c>
      <c r="P391" s="719"/>
      <c r="Q391" s="720"/>
      <c r="R391" s="721"/>
      <c r="S391" s="722"/>
      <c r="T391" s="385"/>
      <c r="U391" s="386"/>
      <c r="V391" s="387"/>
    </row>
    <row r="392" spans="1:22" s="35" customFormat="1" ht="24.95" customHeight="1">
      <c r="A392" s="34" t="s">
        <v>1807</v>
      </c>
      <c r="B392" s="402">
        <v>8</v>
      </c>
      <c r="C392" s="604"/>
      <c r="D392" s="390"/>
      <c r="E392" s="390"/>
      <c r="F392" s="390"/>
      <c r="G392" s="382"/>
      <c r="H392" s="538"/>
      <c r="I392" s="388"/>
      <c r="J392" s="389" t="s">
        <v>1538</v>
      </c>
      <c r="K392" s="426"/>
      <c r="L392" s="426"/>
      <c r="M392" s="384"/>
      <c r="N392" s="424" t="s">
        <v>1538</v>
      </c>
      <c r="O392" s="215" t="s">
        <v>1538</v>
      </c>
      <c r="P392" s="719"/>
      <c r="Q392" s="720"/>
      <c r="R392" s="721"/>
      <c r="S392" s="722"/>
      <c r="T392" s="385"/>
      <c r="U392" s="386"/>
      <c r="V392" s="387"/>
    </row>
    <row r="393" spans="1:22" s="35" customFormat="1" ht="24.95" customHeight="1" thickBot="1">
      <c r="A393" s="34" t="s">
        <v>1808</v>
      </c>
      <c r="B393" s="406">
        <v>9</v>
      </c>
      <c r="C393" s="605"/>
      <c r="D393" s="391"/>
      <c r="E393" s="391"/>
      <c r="F393" s="391"/>
      <c r="G393" s="392"/>
      <c r="H393" s="539"/>
      <c r="I393" s="393"/>
      <c r="J393" s="394" t="s">
        <v>1538</v>
      </c>
      <c r="K393" s="427"/>
      <c r="L393" s="427"/>
      <c r="M393" s="395"/>
      <c r="N393" s="424" t="s">
        <v>1538</v>
      </c>
      <c r="O393" s="215" t="s">
        <v>1538</v>
      </c>
      <c r="P393" s="719"/>
      <c r="Q393" s="720"/>
      <c r="R393" s="721"/>
      <c r="S393" s="722"/>
      <c r="T393" s="385"/>
      <c r="U393" s="386"/>
      <c r="V393" s="387"/>
    </row>
    <row r="394" spans="1:22" s="20" customFormat="1" ht="12" customHeight="1">
      <c r="A394" s="34"/>
      <c r="B394" s="36"/>
      <c r="C394" s="606"/>
      <c r="D394" s="37"/>
      <c r="E394" s="37"/>
      <c r="F394" s="37"/>
      <c r="G394" s="37"/>
      <c r="H394" s="403"/>
      <c r="I394" s="37"/>
      <c r="J394" s="37"/>
      <c r="K394" s="37"/>
      <c r="L394" s="37"/>
      <c r="M394" s="37"/>
      <c r="N394" s="37"/>
      <c r="O394" s="214"/>
      <c r="P394" s="37"/>
      <c r="Q394" s="37"/>
      <c r="R394" s="214"/>
      <c r="S394" s="37"/>
      <c r="T394" s="37"/>
      <c r="U394" s="38"/>
      <c r="V394" s="39"/>
    </row>
    <row r="395" spans="1:22" s="20" customFormat="1" ht="17.25" customHeight="1" thickBot="1">
      <c r="A395" s="34" t="s">
        <v>1809</v>
      </c>
      <c r="B395" s="473"/>
      <c r="C395" s="474"/>
      <c r="D395" s="474"/>
      <c r="E395" s="474"/>
      <c r="F395" s="474"/>
      <c r="G395" s="474"/>
      <c r="H395" s="474"/>
      <c r="I395" s="474"/>
      <c r="J395" s="474"/>
      <c r="K395" s="474"/>
      <c r="L395" s="474"/>
      <c r="M395" s="474"/>
      <c r="N395" s="410" t="s">
        <v>317</v>
      </c>
      <c r="O395" s="411">
        <v>1217.80825</v>
      </c>
      <c r="P395" s="419"/>
      <c r="Q395" s="419"/>
      <c r="R395" s="420"/>
      <c r="S395" s="420"/>
      <c r="T395" s="421"/>
      <c r="U395" s="422"/>
      <c r="V395" s="423"/>
    </row>
    <row r="396" spans="1:22" ht="17.25" customHeight="1">
      <c r="B396" s="41"/>
      <c r="C396" s="607"/>
      <c r="D396" s="41"/>
      <c r="E396" s="41"/>
      <c r="F396" s="41"/>
      <c r="G396" s="42"/>
      <c r="H396" s="42"/>
      <c r="I396" s="42"/>
      <c r="J396" s="42"/>
      <c r="K396" s="42"/>
      <c r="L396" s="42"/>
      <c r="M396" s="42"/>
      <c r="N396" s="42"/>
      <c r="O396" s="42"/>
      <c r="P396" s="42"/>
      <c r="Q396" s="42"/>
      <c r="R396" s="42"/>
      <c r="S396" s="42"/>
      <c r="T396" s="42"/>
      <c r="U396" s="42"/>
      <c r="V396" s="42"/>
    </row>
    <row r="397" spans="1:22" s="20" customFormat="1" ht="16.5" customHeight="1" thickBot="1">
      <c r="A397" s="18"/>
      <c r="B397" s="739" t="s">
        <v>65</v>
      </c>
      <c r="C397" s="739"/>
      <c r="D397" s="739"/>
      <c r="E397" s="739"/>
      <c r="F397" s="739"/>
      <c r="G397" s="739"/>
      <c r="H397" s="739"/>
      <c r="I397" s="739"/>
      <c r="J397" s="739"/>
      <c r="K397" s="739"/>
      <c r="L397" s="739"/>
      <c r="M397" s="739"/>
      <c r="N397" s="739"/>
      <c r="O397" s="739"/>
      <c r="P397" s="739"/>
      <c r="Q397" s="739"/>
      <c r="R397" s="739"/>
      <c r="S397" s="739"/>
      <c r="T397" s="739"/>
      <c r="U397" s="739"/>
      <c r="V397" s="739"/>
    </row>
    <row r="398" spans="1:22" s="23" customFormat="1" ht="22.5" customHeight="1">
      <c r="A398" s="96" t="s">
        <v>1810</v>
      </c>
      <c r="B398" s="768" t="s">
        <v>62</v>
      </c>
      <c r="C398" s="764" t="s">
        <v>83</v>
      </c>
      <c r="D398" s="760"/>
      <c r="E398" s="760"/>
      <c r="F398" s="760"/>
      <c r="G398" s="760"/>
      <c r="H398" s="760"/>
      <c r="I398" s="760"/>
      <c r="J398" s="760"/>
      <c r="K398" s="760"/>
      <c r="L398" s="760"/>
      <c r="M398" s="736"/>
      <c r="N398" s="475"/>
      <c r="O398" s="476"/>
      <c r="P398" s="764" t="s">
        <v>90</v>
      </c>
      <c r="Q398" s="760"/>
      <c r="R398" s="760"/>
      <c r="S398" s="736"/>
      <c r="T398" s="735" t="s">
        <v>358</v>
      </c>
      <c r="U398" s="736"/>
      <c r="V398" s="742" t="s">
        <v>6</v>
      </c>
    </row>
    <row r="399" spans="1:22" s="23" customFormat="1" ht="22.5" customHeight="1">
      <c r="A399" s="96" t="s">
        <v>1811</v>
      </c>
      <c r="B399" s="769"/>
      <c r="C399" s="771" t="s">
        <v>84</v>
      </c>
      <c r="D399" s="772"/>
      <c r="E399" s="773"/>
      <c r="F399" s="479">
        <v>4</v>
      </c>
      <c r="G399" s="774" t="s">
        <v>287</v>
      </c>
      <c r="H399" s="724" t="s">
        <v>286</v>
      </c>
      <c r="I399" s="724"/>
      <c r="J399" s="771" t="s">
        <v>285</v>
      </c>
      <c r="K399" s="775"/>
      <c r="L399" s="480"/>
      <c r="M399" s="480"/>
      <c r="N399" s="481"/>
      <c r="O399" s="482"/>
      <c r="P399" s="765"/>
      <c r="Q399" s="766"/>
      <c r="R399" s="766"/>
      <c r="S399" s="767"/>
      <c r="T399" s="737"/>
      <c r="U399" s="738"/>
      <c r="V399" s="743"/>
    </row>
    <row r="400" spans="1:22" s="23" customFormat="1" ht="51.75" customHeight="1" thickBot="1">
      <c r="A400" s="96" t="s">
        <v>1812</v>
      </c>
      <c r="B400" s="769"/>
      <c r="C400" s="772" t="s">
        <v>82</v>
      </c>
      <c r="D400" s="773"/>
      <c r="E400" s="483" t="s">
        <v>86</v>
      </c>
      <c r="F400" s="477" t="s">
        <v>306</v>
      </c>
      <c r="G400" s="774"/>
      <c r="H400" s="724"/>
      <c r="I400" s="724"/>
      <c r="J400" s="467" t="s">
        <v>284</v>
      </c>
      <c r="K400" s="478" t="s">
        <v>292</v>
      </c>
      <c r="L400" s="484" t="s">
        <v>369</v>
      </c>
      <c r="M400" s="484"/>
      <c r="N400" s="485" t="s">
        <v>334</v>
      </c>
      <c r="O400" s="486"/>
      <c r="P400" s="417" t="s">
        <v>1579</v>
      </c>
      <c r="Q400" s="306" t="s">
        <v>91</v>
      </c>
      <c r="R400" s="307"/>
      <c r="S400" s="97">
        <v>2</v>
      </c>
      <c r="T400" s="740"/>
      <c r="U400" s="741"/>
      <c r="V400" s="744"/>
    </row>
    <row r="401" spans="1:22" s="23" customFormat="1" ht="15.75" customHeight="1">
      <c r="A401" s="96" t="s">
        <v>1813</v>
      </c>
      <c r="B401" s="769"/>
      <c r="C401" s="608">
        <v>1</v>
      </c>
      <c r="D401" s="86" t="s">
        <v>515</v>
      </c>
      <c r="E401" s="92">
        <v>0.55000000000000004</v>
      </c>
      <c r="F401" s="300">
        <v>829.36500000000001</v>
      </c>
      <c r="G401" s="300">
        <v>269.23</v>
      </c>
      <c r="H401" s="745" t="s">
        <v>6</v>
      </c>
      <c r="I401" s="746"/>
      <c r="J401" s="93" t="s">
        <v>6</v>
      </c>
      <c r="K401" s="91" t="s">
        <v>1538</v>
      </c>
      <c r="L401" s="449" t="s">
        <v>361</v>
      </c>
      <c r="M401" s="450" t="s">
        <v>1602</v>
      </c>
      <c r="N401" s="365" t="s">
        <v>24</v>
      </c>
      <c r="O401" s="747" t="s">
        <v>15</v>
      </c>
      <c r="P401" s="748"/>
      <c r="Q401" s="751">
        <v>13</v>
      </c>
      <c r="R401" s="754" t="s">
        <v>1114</v>
      </c>
      <c r="S401" s="755"/>
      <c r="T401" s="735" t="s">
        <v>68</v>
      </c>
      <c r="U401" s="760"/>
      <c r="V401" s="736"/>
    </row>
    <row r="402" spans="1:22" s="23" customFormat="1" ht="15.75" customHeight="1" thickBot="1">
      <c r="A402" s="96" t="s">
        <v>1814</v>
      </c>
      <c r="B402" s="769"/>
      <c r="C402" s="608">
        <v>2</v>
      </c>
      <c r="D402" s="86" t="s">
        <v>516</v>
      </c>
      <c r="E402" s="92">
        <v>0.25</v>
      </c>
      <c r="F402" s="300">
        <v>776.88149999999996</v>
      </c>
      <c r="G402" s="300">
        <v>269.23</v>
      </c>
      <c r="H402" s="745" t="s">
        <v>6</v>
      </c>
      <c r="I402" s="746"/>
      <c r="J402" s="93" t="s">
        <v>6</v>
      </c>
      <c r="K402" s="91" t="s">
        <v>1538</v>
      </c>
      <c r="L402" s="449" t="s">
        <v>361</v>
      </c>
      <c r="M402" s="450" t="s">
        <v>1602</v>
      </c>
      <c r="N402" s="365" t="s">
        <v>24</v>
      </c>
      <c r="O402" s="747"/>
      <c r="P402" s="748"/>
      <c r="Q402" s="752"/>
      <c r="R402" s="756"/>
      <c r="S402" s="757"/>
      <c r="T402" s="740"/>
      <c r="U402" s="761"/>
      <c r="V402" s="741"/>
    </row>
    <row r="403" spans="1:22" s="23" customFormat="1" ht="15.75" customHeight="1">
      <c r="A403" s="96" t="s">
        <v>1815</v>
      </c>
      <c r="B403" s="769"/>
      <c r="C403" s="608">
        <v>3</v>
      </c>
      <c r="D403" s="86" t="s">
        <v>517</v>
      </c>
      <c r="E403" s="92">
        <v>0.1</v>
      </c>
      <c r="F403" s="300">
        <v>829.37</v>
      </c>
      <c r="G403" s="300">
        <v>269.23</v>
      </c>
      <c r="H403" s="745" t="s">
        <v>6</v>
      </c>
      <c r="I403" s="746"/>
      <c r="J403" s="93" t="s">
        <v>6</v>
      </c>
      <c r="K403" s="91" t="s">
        <v>1538</v>
      </c>
      <c r="L403" s="449" t="s">
        <v>1114</v>
      </c>
      <c r="M403" s="450" t="s">
        <v>1557</v>
      </c>
      <c r="N403" s="365" t="s">
        <v>24</v>
      </c>
      <c r="O403" s="749"/>
      <c r="P403" s="750"/>
      <c r="Q403" s="753"/>
      <c r="R403" s="758"/>
      <c r="S403" s="759"/>
      <c r="T403" s="237"/>
      <c r="U403" s="237"/>
      <c r="V403" s="238"/>
    </row>
    <row r="404" spans="1:22" s="23" customFormat="1" ht="15.75" customHeight="1">
      <c r="A404" s="96" t="s">
        <v>1816</v>
      </c>
      <c r="B404" s="769"/>
      <c r="C404" s="608">
        <v>4</v>
      </c>
      <c r="D404" s="86" t="s">
        <v>518</v>
      </c>
      <c r="E404" s="92">
        <v>0.1</v>
      </c>
      <c r="F404" s="300" t="s">
        <v>1604</v>
      </c>
      <c r="G404" s="300">
        <v>269.23</v>
      </c>
      <c r="H404" s="745" t="s">
        <v>31</v>
      </c>
      <c r="I404" s="746"/>
      <c r="J404" s="93" t="s">
        <v>6</v>
      </c>
      <c r="K404" s="91" t="s">
        <v>1538</v>
      </c>
      <c r="L404" s="449" t="s">
        <v>361</v>
      </c>
      <c r="M404" s="450" t="s">
        <v>1602</v>
      </c>
      <c r="N404" s="365" t="s">
        <v>24</v>
      </c>
      <c r="O404" s="762" t="s">
        <v>310</v>
      </c>
      <c r="P404" s="771" t="s">
        <v>309</v>
      </c>
      <c r="Q404" s="772"/>
      <c r="R404" s="772"/>
      <c r="S404" s="773"/>
      <c r="T404" s="228"/>
      <c r="U404" s="228"/>
      <c r="V404" s="239"/>
    </row>
    <row r="405" spans="1:22" s="23" customFormat="1" ht="17.25" customHeight="1">
      <c r="A405" s="96" t="s">
        <v>1817</v>
      </c>
      <c r="B405" s="769"/>
      <c r="C405" s="608">
        <v>5</v>
      </c>
      <c r="D405" s="86" t="s">
        <v>1538</v>
      </c>
      <c r="E405" s="92" t="s">
        <v>1538</v>
      </c>
      <c r="F405" s="300" t="s">
        <v>1538</v>
      </c>
      <c r="G405" s="300" t="s">
        <v>1538</v>
      </c>
      <c r="H405" s="745" t="s">
        <v>1538</v>
      </c>
      <c r="I405" s="746"/>
      <c r="J405" s="93" t="s">
        <v>1538</v>
      </c>
      <c r="K405" s="91" t="s">
        <v>1538</v>
      </c>
      <c r="L405" s="449"/>
      <c r="M405" s="450" t="s">
        <v>1538</v>
      </c>
      <c r="N405" s="365"/>
      <c r="O405" s="763"/>
      <c r="P405" s="467" t="s">
        <v>92</v>
      </c>
      <c r="Q405" s="467" t="s">
        <v>294</v>
      </c>
      <c r="R405" s="724" t="s">
        <v>307</v>
      </c>
      <c r="S405" s="724"/>
      <c r="T405" s="228"/>
      <c r="U405" s="228"/>
      <c r="V405" s="239"/>
    </row>
    <row r="406" spans="1:22" s="23" customFormat="1" ht="16.5" customHeight="1" thickBot="1">
      <c r="A406" s="96" t="s">
        <v>1818</v>
      </c>
      <c r="B406" s="769"/>
      <c r="C406" s="609">
        <v>6</v>
      </c>
      <c r="D406" s="94" t="s">
        <v>1538</v>
      </c>
      <c r="E406" s="95" t="s">
        <v>1538</v>
      </c>
      <c r="F406" s="300" t="s">
        <v>1538</v>
      </c>
      <c r="G406" s="300" t="s">
        <v>1538</v>
      </c>
      <c r="H406" s="745" t="s">
        <v>1538</v>
      </c>
      <c r="I406" s="746"/>
      <c r="J406" s="93" t="s">
        <v>1538</v>
      </c>
      <c r="K406" s="91" t="s">
        <v>1538</v>
      </c>
      <c r="L406" s="449"/>
      <c r="M406" s="450" t="s">
        <v>1538</v>
      </c>
      <c r="N406" s="447"/>
      <c r="O406" s="313" t="s">
        <v>6</v>
      </c>
      <c r="P406" s="241">
        <v>1</v>
      </c>
      <c r="Q406" s="242">
        <v>538.46153849999996</v>
      </c>
      <c r="R406" s="776">
        <v>2435.6165000000001</v>
      </c>
      <c r="S406" s="776"/>
      <c r="T406" s="228"/>
      <c r="U406" s="228"/>
      <c r="V406" s="239"/>
    </row>
    <row r="407" spans="1:22" s="23" customFormat="1" ht="16.5" customHeight="1" thickBot="1">
      <c r="A407" s="96" t="s">
        <v>1819</v>
      </c>
      <c r="B407" s="770"/>
      <c r="C407" s="777" t="s">
        <v>88</v>
      </c>
      <c r="D407" s="778"/>
      <c r="E407" s="778"/>
      <c r="F407" s="497"/>
      <c r="G407" s="498"/>
      <c r="H407" s="779" t="s">
        <v>6</v>
      </c>
      <c r="I407" s="780"/>
      <c r="J407" s="412" t="s">
        <v>6</v>
      </c>
      <c r="K407" s="243" t="s">
        <v>6</v>
      </c>
      <c r="L407" s="490"/>
      <c r="M407" s="491"/>
      <c r="N407" s="492"/>
      <c r="O407" s="781" t="s">
        <v>1538</v>
      </c>
      <c r="P407" s="781"/>
      <c r="Q407" s="781"/>
      <c r="R407" s="781"/>
      <c r="S407" s="781"/>
      <c r="T407" s="487"/>
      <c r="U407" s="488"/>
      <c r="V407" s="489"/>
    </row>
    <row r="408" spans="1:22" ht="24.95" customHeight="1"/>
    <row r="409" spans="1:22" ht="24.95" customHeight="1"/>
    <row r="410" spans="1:22" s="33" customFormat="1" ht="24" thickBot="1">
      <c r="A410" s="26">
        <v>14</v>
      </c>
      <c r="B410" s="786" t="s">
        <v>49</v>
      </c>
      <c r="C410" s="786"/>
      <c r="D410" s="786"/>
      <c r="E410" s="27">
        <v>14</v>
      </c>
      <c r="F410" s="28" t="s">
        <v>400</v>
      </c>
      <c r="G410" s="29"/>
      <c r="H410" s="29"/>
      <c r="I410" s="28"/>
      <c r="J410" s="28"/>
      <c r="K410" s="28"/>
      <c r="L410" s="28"/>
      <c r="M410" s="30"/>
      <c r="N410" s="30"/>
      <c r="O410" s="29"/>
      <c r="P410" s="29"/>
      <c r="Q410" s="31"/>
      <c r="R410" s="31"/>
      <c r="S410" s="31"/>
      <c r="T410" s="31"/>
      <c r="U410" s="32"/>
    </row>
    <row r="411" spans="1:22" s="20" customFormat="1" ht="24.75" customHeight="1">
      <c r="A411" s="18"/>
      <c r="B411" s="787" t="s">
        <v>54</v>
      </c>
      <c r="C411" s="464" t="s">
        <v>55</v>
      </c>
      <c r="D411" s="465" t="s">
        <v>16</v>
      </c>
      <c r="E411" s="465"/>
      <c r="F411" s="465" t="s">
        <v>56</v>
      </c>
      <c r="G411" s="466"/>
      <c r="H411" s="723" t="s">
        <v>57</v>
      </c>
      <c r="I411" s="789" t="s">
        <v>340</v>
      </c>
      <c r="J411" s="723" t="s">
        <v>17</v>
      </c>
      <c r="K411" s="723" t="s">
        <v>293</v>
      </c>
      <c r="L411" s="723" t="s">
        <v>58</v>
      </c>
      <c r="M411" s="723" t="s">
        <v>193</v>
      </c>
      <c r="N411" s="782" t="s">
        <v>308</v>
      </c>
      <c r="O411" s="783"/>
      <c r="P411" s="784" t="s">
        <v>21</v>
      </c>
      <c r="Q411" s="785"/>
      <c r="R411" s="735" t="s">
        <v>205</v>
      </c>
      <c r="S411" s="736"/>
      <c r="T411" s="714" t="s">
        <v>180</v>
      </c>
      <c r="U411" s="715"/>
      <c r="V411" s="716"/>
    </row>
    <row r="412" spans="1:22" s="20" customFormat="1" ht="73.5" customHeight="1">
      <c r="A412" s="18"/>
      <c r="B412" s="788"/>
      <c r="C412" s="467" t="s">
        <v>59</v>
      </c>
      <c r="D412" s="468" t="s">
        <v>3</v>
      </c>
      <c r="E412" s="468" t="s">
        <v>18</v>
      </c>
      <c r="F412" s="468" t="s">
        <v>60</v>
      </c>
      <c r="G412" s="469" t="s">
        <v>61</v>
      </c>
      <c r="H412" s="724"/>
      <c r="I412" s="790"/>
      <c r="J412" s="724"/>
      <c r="K412" s="724"/>
      <c r="L412" s="724"/>
      <c r="M412" s="724"/>
      <c r="N412" s="467" t="s">
        <v>191</v>
      </c>
      <c r="O412" s="468" t="s">
        <v>73</v>
      </c>
      <c r="P412" s="717"/>
      <c r="Q412" s="718"/>
      <c r="R412" s="737"/>
      <c r="S412" s="738"/>
      <c r="T412" s="470" t="s">
        <v>181</v>
      </c>
      <c r="U412" s="471" t="s">
        <v>190</v>
      </c>
      <c r="V412" s="472" t="s">
        <v>225</v>
      </c>
    </row>
    <row r="413" spans="1:22" s="20" customFormat="1" ht="26.25" customHeight="1">
      <c r="A413" s="18"/>
      <c r="B413" s="396"/>
      <c r="C413" s="603">
        <v>3</v>
      </c>
      <c r="D413" s="397">
        <v>4</v>
      </c>
      <c r="E413" s="397">
        <v>5</v>
      </c>
      <c r="F413" s="397">
        <v>6</v>
      </c>
      <c r="G413" s="397">
        <v>7</v>
      </c>
      <c r="H413" s="397">
        <v>8</v>
      </c>
      <c r="I413" s="397">
        <v>9</v>
      </c>
      <c r="J413" s="397">
        <v>10</v>
      </c>
      <c r="K413" s="397">
        <v>11</v>
      </c>
      <c r="L413" s="397">
        <v>12</v>
      </c>
      <c r="M413" s="397">
        <v>13</v>
      </c>
      <c r="N413" s="397">
        <v>14</v>
      </c>
      <c r="O413" s="397">
        <v>15</v>
      </c>
      <c r="P413" s="398">
        <v>16</v>
      </c>
      <c r="Q413" s="399">
        <v>17</v>
      </c>
      <c r="R413" s="398">
        <v>18</v>
      </c>
      <c r="S413" s="399">
        <v>19</v>
      </c>
      <c r="T413" s="400">
        <v>20</v>
      </c>
      <c r="U413" s="213">
        <v>21</v>
      </c>
      <c r="V413" s="401">
        <v>22</v>
      </c>
    </row>
    <row r="414" spans="1:22" s="35" customFormat="1" ht="50.1" customHeight="1">
      <c r="A414" s="34" t="s">
        <v>1820</v>
      </c>
      <c r="B414" s="402">
        <v>1</v>
      </c>
      <c r="C414" s="604" t="s">
        <v>747</v>
      </c>
      <c r="D414" s="390">
        <v>2071738</v>
      </c>
      <c r="E414" s="390" t="s">
        <v>1046</v>
      </c>
      <c r="F414" s="390" t="s">
        <v>671</v>
      </c>
      <c r="G414" s="382">
        <v>0.5</v>
      </c>
      <c r="H414" s="538" t="s">
        <v>24</v>
      </c>
      <c r="I414" s="388">
        <v>1</v>
      </c>
      <c r="J414" s="389" t="s">
        <v>519</v>
      </c>
      <c r="K414" s="426">
        <v>39386</v>
      </c>
      <c r="L414" s="426">
        <v>39493</v>
      </c>
      <c r="M414" s="383">
        <v>186.23</v>
      </c>
      <c r="N414" s="424">
        <v>93.114999999999995</v>
      </c>
      <c r="O414" s="215">
        <v>93.114999999999995</v>
      </c>
      <c r="P414" s="719"/>
      <c r="Q414" s="720"/>
      <c r="R414" s="721"/>
      <c r="S414" s="722"/>
      <c r="T414" s="385" t="s">
        <v>24</v>
      </c>
      <c r="U414" s="386">
        <v>3</v>
      </c>
      <c r="V414" s="387" t="s">
        <v>24</v>
      </c>
    </row>
    <row r="415" spans="1:22" s="35" customFormat="1" ht="50.1" customHeight="1">
      <c r="A415" s="34" t="s">
        <v>1821</v>
      </c>
      <c r="B415" s="402">
        <v>2</v>
      </c>
      <c r="C415" s="604" t="s">
        <v>748</v>
      </c>
      <c r="D415" s="390" t="s">
        <v>750</v>
      </c>
      <c r="E415" s="390" t="s">
        <v>751</v>
      </c>
      <c r="F415" s="390" t="s">
        <v>672</v>
      </c>
      <c r="G415" s="382">
        <v>1</v>
      </c>
      <c r="H415" s="538" t="s">
        <v>23</v>
      </c>
      <c r="I415" s="388">
        <v>1</v>
      </c>
      <c r="J415" s="389" t="s">
        <v>519</v>
      </c>
      <c r="K415" s="426">
        <v>37634</v>
      </c>
      <c r="L415" s="426">
        <v>37726</v>
      </c>
      <c r="M415" s="383">
        <v>451.81</v>
      </c>
      <c r="N415" s="424" t="s">
        <v>1538</v>
      </c>
      <c r="O415" s="215" t="s">
        <v>1538</v>
      </c>
      <c r="P415" s="719"/>
      <c r="Q415" s="720"/>
      <c r="R415" s="721"/>
      <c r="S415" s="722"/>
      <c r="T415" s="385" t="s">
        <v>24</v>
      </c>
      <c r="U415" s="386">
        <v>88</v>
      </c>
      <c r="V415" s="387" t="s">
        <v>24</v>
      </c>
    </row>
    <row r="416" spans="1:22" s="35" customFormat="1" ht="50.1" customHeight="1">
      <c r="A416" s="34" t="s">
        <v>1822</v>
      </c>
      <c r="B416" s="402">
        <v>3</v>
      </c>
      <c r="C416" s="604" t="s">
        <v>749</v>
      </c>
      <c r="D416" s="390" t="s">
        <v>1047</v>
      </c>
      <c r="E416" s="390" t="s">
        <v>1048</v>
      </c>
      <c r="F416" s="390" t="s">
        <v>672</v>
      </c>
      <c r="G416" s="382">
        <v>1</v>
      </c>
      <c r="H416" s="538" t="s">
        <v>23</v>
      </c>
      <c r="I416" s="388">
        <v>2</v>
      </c>
      <c r="J416" s="389" t="s">
        <v>520</v>
      </c>
      <c r="K416" s="426">
        <v>33258</v>
      </c>
      <c r="L416" s="426">
        <v>34232</v>
      </c>
      <c r="M416" s="383">
        <v>4680.4399999999996</v>
      </c>
      <c r="N416" s="424" t="s">
        <v>1538</v>
      </c>
      <c r="O416" s="215" t="s">
        <v>1538</v>
      </c>
      <c r="P416" s="719"/>
      <c r="Q416" s="720"/>
      <c r="R416" s="721"/>
      <c r="S416" s="722"/>
      <c r="T416" s="385" t="s">
        <v>24</v>
      </c>
      <c r="U416" s="386">
        <v>1</v>
      </c>
      <c r="V416" s="387" t="s">
        <v>24</v>
      </c>
    </row>
    <row r="417" spans="1:22" s="35" customFormat="1" ht="24.95" customHeight="1">
      <c r="A417" s="34" t="s">
        <v>1823</v>
      </c>
      <c r="B417" s="402">
        <v>4</v>
      </c>
      <c r="C417" s="604"/>
      <c r="D417" s="390"/>
      <c r="E417" s="390"/>
      <c r="F417" s="390"/>
      <c r="G417" s="382"/>
      <c r="H417" s="538"/>
      <c r="I417" s="388"/>
      <c r="J417" s="389" t="s">
        <v>1538</v>
      </c>
      <c r="K417" s="426"/>
      <c r="L417" s="426"/>
      <c r="M417" s="383"/>
      <c r="N417" s="424" t="s">
        <v>1538</v>
      </c>
      <c r="O417" s="215" t="s">
        <v>1538</v>
      </c>
      <c r="P417" s="719"/>
      <c r="Q417" s="720"/>
      <c r="R417" s="721"/>
      <c r="S417" s="722"/>
      <c r="T417" s="385"/>
      <c r="U417" s="386"/>
      <c r="V417" s="387"/>
    </row>
    <row r="418" spans="1:22" s="35" customFormat="1" ht="24.95" customHeight="1">
      <c r="A418" s="34" t="s">
        <v>1824</v>
      </c>
      <c r="B418" s="402">
        <v>5</v>
      </c>
      <c r="C418" s="604"/>
      <c r="D418" s="390"/>
      <c r="E418" s="390"/>
      <c r="F418" s="390"/>
      <c r="G418" s="382"/>
      <c r="H418" s="538"/>
      <c r="I418" s="388"/>
      <c r="J418" s="389" t="s">
        <v>1538</v>
      </c>
      <c r="K418" s="426"/>
      <c r="L418" s="426"/>
      <c r="M418" s="383"/>
      <c r="N418" s="424" t="s">
        <v>1538</v>
      </c>
      <c r="O418" s="215" t="s">
        <v>1538</v>
      </c>
      <c r="P418" s="719"/>
      <c r="Q418" s="720"/>
      <c r="R418" s="721"/>
      <c r="S418" s="722"/>
      <c r="T418" s="385"/>
      <c r="U418" s="386"/>
      <c r="V418" s="387"/>
    </row>
    <row r="419" spans="1:22" s="35" customFormat="1" ht="24.95" customHeight="1">
      <c r="A419" s="34" t="s">
        <v>1825</v>
      </c>
      <c r="B419" s="402">
        <v>6</v>
      </c>
      <c r="C419" s="604"/>
      <c r="D419" s="390"/>
      <c r="E419" s="390"/>
      <c r="F419" s="390"/>
      <c r="G419" s="382"/>
      <c r="H419" s="538"/>
      <c r="I419" s="388"/>
      <c r="J419" s="389" t="s">
        <v>1538</v>
      </c>
      <c r="K419" s="426"/>
      <c r="L419" s="426"/>
      <c r="M419" s="383"/>
      <c r="N419" s="424" t="s">
        <v>1538</v>
      </c>
      <c r="O419" s="215" t="s">
        <v>1538</v>
      </c>
      <c r="P419" s="719"/>
      <c r="Q419" s="720"/>
      <c r="R419" s="721"/>
      <c r="S419" s="722"/>
      <c r="T419" s="385"/>
      <c r="U419" s="386"/>
      <c r="V419" s="387"/>
    </row>
    <row r="420" spans="1:22" s="35" customFormat="1" ht="24.95" customHeight="1">
      <c r="A420" s="34" t="s">
        <v>1826</v>
      </c>
      <c r="B420" s="402">
        <v>7</v>
      </c>
      <c r="C420" s="604"/>
      <c r="D420" s="390"/>
      <c r="E420" s="390"/>
      <c r="F420" s="390"/>
      <c r="G420" s="382"/>
      <c r="H420" s="538"/>
      <c r="I420" s="388"/>
      <c r="J420" s="389" t="s">
        <v>1538</v>
      </c>
      <c r="K420" s="426"/>
      <c r="L420" s="426"/>
      <c r="M420" s="383"/>
      <c r="N420" s="424" t="s">
        <v>1538</v>
      </c>
      <c r="O420" s="215" t="s">
        <v>1538</v>
      </c>
      <c r="P420" s="719"/>
      <c r="Q420" s="720"/>
      <c r="R420" s="721"/>
      <c r="S420" s="722"/>
      <c r="T420" s="385"/>
      <c r="U420" s="386"/>
      <c r="V420" s="387"/>
    </row>
    <row r="421" spans="1:22" s="35" customFormat="1" ht="24.95" customHeight="1">
      <c r="A421" s="34" t="s">
        <v>1827</v>
      </c>
      <c r="B421" s="402">
        <v>8</v>
      </c>
      <c r="C421" s="604"/>
      <c r="D421" s="390"/>
      <c r="E421" s="390"/>
      <c r="F421" s="390"/>
      <c r="G421" s="382"/>
      <c r="H421" s="538"/>
      <c r="I421" s="388"/>
      <c r="J421" s="389" t="s">
        <v>1538</v>
      </c>
      <c r="K421" s="426"/>
      <c r="L421" s="426"/>
      <c r="M421" s="384"/>
      <c r="N421" s="424" t="s">
        <v>1538</v>
      </c>
      <c r="O421" s="215" t="s">
        <v>1538</v>
      </c>
      <c r="P421" s="719"/>
      <c r="Q421" s="720"/>
      <c r="R421" s="721"/>
      <c r="S421" s="722"/>
      <c r="T421" s="385"/>
      <c r="U421" s="386"/>
      <c r="V421" s="387"/>
    </row>
    <row r="422" spans="1:22" s="35" customFormat="1" ht="24.95" customHeight="1">
      <c r="A422" s="34" t="s">
        <v>1828</v>
      </c>
      <c r="B422" s="402">
        <v>9</v>
      </c>
      <c r="C422" s="604"/>
      <c r="D422" s="390"/>
      <c r="E422" s="390"/>
      <c r="F422" s="390"/>
      <c r="G422" s="382"/>
      <c r="H422" s="538"/>
      <c r="I422" s="388"/>
      <c r="J422" s="389" t="s">
        <v>1538</v>
      </c>
      <c r="K422" s="426"/>
      <c r="L422" s="426"/>
      <c r="M422" s="384"/>
      <c r="N422" s="424" t="s">
        <v>1538</v>
      </c>
      <c r="O422" s="215" t="s">
        <v>1538</v>
      </c>
      <c r="P422" s="719"/>
      <c r="Q422" s="720"/>
      <c r="R422" s="721"/>
      <c r="S422" s="722"/>
      <c r="T422" s="385"/>
      <c r="U422" s="386"/>
      <c r="V422" s="387"/>
    </row>
    <row r="423" spans="1:22" s="35" customFormat="1" ht="24.95" customHeight="1" thickBot="1">
      <c r="A423" s="34" t="s">
        <v>1829</v>
      </c>
      <c r="B423" s="406">
        <v>10</v>
      </c>
      <c r="C423" s="605"/>
      <c r="D423" s="391"/>
      <c r="E423" s="391"/>
      <c r="F423" s="391"/>
      <c r="G423" s="392"/>
      <c r="H423" s="539"/>
      <c r="I423" s="393"/>
      <c r="J423" s="394" t="s">
        <v>1538</v>
      </c>
      <c r="K423" s="427"/>
      <c r="L423" s="427"/>
      <c r="M423" s="395"/>
      <c r="N423" s="424" t="s">
        <v>1538</v>
      </c>
      <c r="O423" s="215" t="s">
        <v>1538</v>
      </c>
      <c r="P423" s="719"/>
      <c r="Q423" s="720"/>
      <c r="R423" s="721"/>
      <c r="S423" s="722"/>
      <c r="T423" s="385"/>
      <c r="U423" s="386"/>
      <c r="V423" s="387"/>
    </row>
    <row r="424" spans="1:22" s="20" customFormat="1" ht="12" customHeight="1">
      <c r="A424" s="34"/>
      <c r="B424" s="36"/>
      <c r="C424" s="606"/>
      <c r="D424" s="37"/>
      <c r="E424" s="37"/>
      <c r="F424" s="37"/>
      <c r="G424" s="37"/>
      <c r="H424" s="403"/>
      <c r="I424" s="37"/>
      <c r="J424" s="37"/>
      <c r="K424" s="37"/>
      <c r="L424" s="37"/>
      <c r="M424" s="37"/>
      <c r="N424" s="37"/>
      <c r="O424" s="214"/>
      <c r="P424" s="37"/>
      <c r="Q424" s="37"/>
      <c r="R424" s="214"/>
      <c r="S424" s="37"/>
      <c r="T424" s="37"/>
      <c r="U424" s="38"/>
      <c r="V424" s="39"/>
    </row>
    <row r="425" spans="1:22" s="20" customFormat="1" ht="17.25" customHeight="1" thickBot="1">
      <c r="A425" s="34" t="s">
        <v>1830</v>
      </c>
      <c r="B425" s="473"/>
      <c r="C425" s="474"/>
      <c r="D425" s="474"/>
      <c r="E425" s="474"/>
      <c r="F425" s="474"/>
      <c r="G425" s="474"/>
      <c r="H425" s="474"/>
      <c r="I425" s="474"/>
      <c r="J425" s="474"/>
      <c r="K425" s="474"/>
      <c r="L425" s="474"/>
      <c r="M425" s="474"/>
      <c r="N425" s="410" t="s">
        <v>317</v>
      </c>
      <c r="O425" s="411">
        <v>93.114999999999995</v>
      </c>
      <c r="P425" s="419"/>
      <c r="Q425" s="419"/>
      <c r="R425" s="420"/>
      <c r="S425" s="420"/>
      <c r="T425" s="421"/>
      <c r="U425" s="422"/>
      <c r="V425" s="423"/>
    </row>
    <row r="426" spans="1:22" ht="17.25" customHeight="1">
      <c r="B426" s="41"/>
      <c r="C426" s="607"/>
      <c r="D426" s="41"/>
      <c r="E426" s="41"/>
      <c r="F426" s="41"/>
      <c r="G426" s="42"/>
      <c r="H426" s="42"/>
      <c r="I426" s="42"/>
      <c r="J426" s="42"/>
      <c r="K426" s="42"/>
      <c r="L426" s="42"/>
      <c r="M426" s="42"/>
      <c r="N426" s="42"/>
      <c r="O426" s="42"/>
      <c r="P426" s="42"/>
      <c r="Q426" s="42"/>
      <c r="R426" s="42"/>
      <c r="S426" s="42"/>
      <c r="T426" s="42"/>
      <c r="U426" s="42"/>
      <c r="V426" s="42"/>
    </row>
    <row r="427" spans="1:22" s="20" customFormat="1" ht="16.5" customHeight="1" thickBot="1">
      <c r="A427" s="18"/>
      <c r="B427" s="739" t="s">
        <v>65</v>
      </c>
      <c r="C427" s="739"/>
      <c r="D427" s="739"/>
      <c r="E427" s="739"/>
      <c r="F427" s="739"/>
      <c r="G427" s="739"/>
      <c r="H427" s="739"/>
      <c r="I427" s="739"/>
      <c r="J427" s="739"/>
      <c r="K427" s="739"/>
      <c r="L427" s="739"/>
      <c r="M427" s="739"/>
      <c r="N427" s="739"/>
      <c r="O427" s="739"/>
      <c r="P427" s="739"/>
      <c r="Q427" s="739"/>
      <c r="R427" s="739"/>
      <c r="S427" s="739"/>
      <c r="T427" s="739"/>
      <c r="U427" s="739"/>
      <c r="V427" s="739"/>
    </row>
    <row r="428" spans="1:22" s="23" customFormat="1" ht="22.5" customHeight="1">
      <c r="A428" s="96" t="s">
        <v>1831</v>
      </c>
      <c r="B428" s="768" t="s">
        <v>62</v>
      </c>
      <c r="C428" s="764" t="s">
        <v>83</v>
      </c>
      <c r="D428" s="760"/>
      <c r="E428" s="760"/>
      <c r="F428" s="760"/>
      <c r="G428" s="760"/>
      <c r="H428" s="760"/>
      <c r="I428" s="760"/>
      <c r="J428" s="760"/>
      <c r="K428" s="760"/>
      <c r="L428" s="760"/>
      <c r="M428" s="736"/>
      <c r="N428" s="475"/>
      <c r="O428" s="476"/>
      <c r="P428" s="764" t="s">
        <v>90</v>
      </c>
      <c r="Q428" s="760"/>
      <c r="R428" s="760"/>
      <c r="S428" s="736"/>
      <c r="T428" s="735" t="s">
        <v>358</v>
      </c>
      <c r="U428" s="736"/>
      <c r="V428" s="742" t="s">
        <v>192</v>
      </c>
    </row>
    <row r="429" spans="1:22" s="23" customFormat="1" ht="22.5" customHeight="1">
      <c r="A429" s="96" t="s">
        <v>1832</v>
      </c>
      <c r="B429" s="769"/>
      <c r="C429" s="771" t="s">
        <v>84</v>
      </c>
      <c r="D429" s="772"/>
      <c r="E429" s="773"/>
      <c r="F429" s="479">
        <v>2</v>
      </c>
      <c r="G429" s="774" t="s">
        <v>287</v>
      </c>
      <c r="H429" s="724" t="s">
        <v>286</v>
      </c>
      <c r="I429" s="724"/>
      <c r="J429" s="771" t="s">
        <v>285</v>
      </c>
      <c r="K429" s="775"/>
      <c r="L429" s="480"/>
      <c r="M429" s="480"/>
      <c r="N429" s="481"/>
      <c r="O429" s="482"/>
      <c r="P429" s="765"/>
      <c r="Q429" s="766"/>
      <c r="R429" s="766"/>
      <c r="S429" s="767"/>
      <c r="T429" s="737"/>
      <c r="U429" s="738"/>
      <c r="V429" s="743"/>
    </row>
    <row r="430" spans="1:22" s="23" customFormat="1" ht="51.75" customHeight="1" thickBot="1">
      <c r="A430" s="96" t="s">
        <v>1833</v>
      </c>
      <c r="B430" s="769"/>
      <c r="C430" s="772" t="s">
        <v>82</v>
      </c>
      <c r="D430" s="773"/>
      <c r="E430" s="483" t="s">
        <v>86</v>
      </c>
      <c r="F430" s="477" t="s">
        <v>306</v>
      </c>
      <c r="G430" s="774"/>
      <c r="H430" s="724"/>
      <c r="I430" s="724"/>
      <c r="J430" s="467" t="s">
        <v>284</v>
      </c>
      <c r="K430" s="478" t="s">
        <v>292</v>
      </c>
      <c r="L430" s="484" t="s">
        <v>369</v>
      </c>
      <c r="M430" s="484"/>
      <c r="N430" s="485" t="s">
        <v>334</v>
      </c>
      <c r="O430" s="486"/>
      <c r="P430" s="417" t="s">
        <v>1579</v>
      </c>
      <c r="Q430" s="306" t="s">
        <v>91</v>
      </c>
      <c r="R430" s="307"/>
      <c r="S430" s="97">
        <v>1</v>
      </c>
      <c r="T430" s="740"/>
      <c r="U430" s="741"/>
      <c r="V430" s="744"/>
    </row>
    <row r="431" spans="1:22" s="23" customFormat="1" ht="15.75" customHeight="1">
      <c r="A431" s="96" t="s">
        <v>1834</v>
      </c>
      <c r="B431" s="769"/>
      <c r="C431" s="608">
        <v>1</v>
      </c>
      <c r="D431" s="86" t="s">
        <v>519</v>
      </c>
      <c r="E431" s="92">
        <v>0.7</v>
      </c>
      <c r="F431" s="300">
        <v>93.114999999999995</v>
      </c>
      <c r="G431" s="300">
        <v>269.23</v>
      </c>
      <c r="H431" s="745" t="s">
        <v>31</v>
      </c>
      <c r="I431" s="746"/>
      <c r="J431" s="93" t="s">
        <v>6</v>
      </c>
      <c r="K431" s="91" t="s">
        <v>1538</v>
      </c>
      <c r="L431" s="449" t="s">
        <v>1114</v>
      </c>
      <c r="M431" s="450" t="s">
        <v>1557</v>
      </c>
      <c r="N431" s="365" t="s">
        <v>24</v>
      </c>
      <c r="O431" s="747" t="s">
        <v>15</v>
      </c>
      <c r="P431" s="748"/>
      <c r="Q431" s="751">
        <v>14</v>
      </c>
      <c r="R431" s="754" t="s">
        <v>1114</v>
      </c>
      <c r="S431" s="755"/>
      <c r="T431" s="735" t="s">
        <v>68</v>
      </c>
      <c r="U431" s="760"/>
      <c r="V431" s="736"/>
    </row>
    <row r="432" spans="1:22" s="23" customFormat="1" ht="15.75" customHeight="1" thickBot="1">
      <c r="A432" s="96" t="s">
        <v>1835</v>
      </c>
      <c r="B432" s="769"/>
      <c r="C432" s="608">
        <v>2</v>
      </c>
      <c r="D432" s="86" t="s">
        <v>520</v>
      </c>
      <c r="E432" s="92">
        <v>0.3</v>
      </c>
      <c r="F432" s="300" t="s">
        <v>1604</v>
      </c>
      <c r="G432" s="300">
        <v>269.23</v>
      </c>
      <c r="H432" s="745" t="s">
        <v>31</v>
      </c>
      <c r="I432" s="746"/>
      <c r="J432" s="93" t="s">
        <v>31</v>
      </c>
      <c r="K432" s="91" t="s">
        <v>1836</v>
      </c>
      <c r="L432" s="449" t="s">
        <v>361</v>
      </c>
      <c r="M432" s="450" t="s">
        <v>1602</v>
      </c>
      <c r="N432" s="365" t="s">
        <v>24</v>
      </c>
      <c r="O432" s="747"/>
      <c r="P432" s="748"/>
      <c r="Q432" s="752"/>
      <c r="R432" s="756"/>
      <c r="S432" s="757"/>
      <c r="T432" s="740"/>
      <c r="U432" s="761"/>
      <c r="V432" s="741"/>
    </row>
    <row r="433" spans="1:22" s="23" customFormat="1" ht="15.75" customHeight="1">
      <c r="A433" s="96" t="s">
        <v>1837</v>
      </c>
      <c r="B433" s="769"/>
      <c r="C433" s="608">
        <v>3</v>
      </c>
      <c r="D433" s="86" t="s">
        <v>1538</v>
      </c>
      <c r="E433" s="92" t="s">
        <v>1538</v>
      </c>
      <c r="F433" s="300" t="s">
        <v>1538</v>
      </c>
      <c r="G433" s="300" t="s">
        <v>1538</v>
      </c>
      <c r="H433" s="745" t="s">
        <v>1538</v>
      </c>
      <c r="I433" s="746"/>
      <c r="J433" s="93" t="s">
        <v>1538</v>
      </c>
      <c r="K433" s="91" t="s">
        <v>1538</v>
      </c>
      <c r="L433" s="449"/>
      <c r="M433" s="450" t="s">
        <v>1538</v>
      </c>
      <c r="N433" s="365"/>
      <c r="O433" s="749"/>
      <c r="P433" s="750"/>
      <c r="Q433" s="753"/>
      <c r="R433" s="758"/>
      <c r="S433" s="759"/>
      <c r="T433" s="237"/>
      <c r="U433" s="237"/>
      <c r="V433" s="238"/>
    </row>
    <row r="434" spans="1:22" s="23" customFormat="1" ht="15.75" customHeight="1">
      <c r="A434" s="96" t="s">
        <v>1838</v>
      </c>
      <c r="B434" s="769"/>
      <c r="C434" s="608">
        <v>4</v>
      </c>
      <c r="D434" s="86" t="s">
        <v>1538</v>
      </c>
      <c r="E434" s="92" t="s">
        <v>1538</v>
      </c>
      <c r="F434" s="300" t="s">
        <v>1538</v>
      </c>
      <c r="G434" s="300" t="s">
        <v>1538</v>
      </c>
      <c r="H434" s="745" t="s">
        <v>1538</v>
      </c>
      <c r="I434" s="746"/>
      <c r="J434" s="93" t="s">
        <v>1538</v>
      </c>
      <c r="K434" s="91" t="s">
        <v>1538</v>
      </c>
      <c r="L434" s="449"/>
      <c r="M434" s="450" t="s">
        <v>1538</v>
      </c>
      <c r="N434" s="365"/>
      <c r="O434" s="762" t="s">
        <v>310</v>
      </c>
      <c r="P434" s="771" t="s">
        <v>309</v>
      </c>
      <c r="Q434" s="772"/>
      <c r="R434" s="772"/>
      <c r="S434" s="773"/>
      <c r="T434" s="228"/>
      <c r="U434" s="228"/>
      <c r="V434" s="239"/>
    </row>
    <row r="435" spans="1:22" s="23" customFormat="1" ht="17.25" customHeight="1">
      <c r="A435" s="96" t="s">
        <v>1839</v>
      </c>
      <c r="B435" s="769"/>
      <c r="C435" s="608">
        <v>5</v>
      </c>
      <c r="D435" s="86" t="s">
        <v>1538</v>
      </c>
      <c r="E435" s="92" t="s">
        <v>1538</v>
      </c>
      <c r="F435" s="300" t="s">
        <v>1538</v>
      </c>
      <c r="G435" s="300" t="s">
        <v>1538</v>
      </c>
      <c r="H435" s="745" t="s">
        <v>1538</v>
      </c>
      <c r="I435" s="746"/>
      <c r="J435" s="93" t="s">
        <v>1538</v>
      </c>
      <c r="K435" s="91" t="s">
        <v>1538</v>
      </c>
      <c r="L435" s="449"/>
      <c r="M435" s="450" t="s">
        <v>1538</v>
      </c>
      <c r="N435" s="365"/>
      <c r="O435" s="763"/>
      <c r="P435" s="467" t="s">
        <v>92</v>
      </c>
      <c r="Q435" s="467" t="s">
        <v>294</v>
      </c>
      <c r="R435" s="724" t="s">
        <v>307</v>
      </c>
      <c r="S435" s="724"/>
      <c r="T435" s="228"/>
      <c r="U435" s="228"/>
      <c r="V435" s="239"/>
    </row>
    <row r="436" spans="1:22" s="23" customFormat="1" ht="16.5" customHeight="1" thickBot="1">
      <c r="A436" s="96" t="s">
        <v>1840</v>
      </c>
      <c r="B436" s="769"/>
      <c r="C436" s="609">
        <v>6</v>
      </c>
      <c r="D436" s="94" t="s">
        <v>1538</v>
      </c>
      <c r="E436" s="95" t="s">
        <v>1538</v>
      </c>
      <c r="F436" s="300" t="s">
        <v>1538</v>
      </c>
      <c r="G436" s="300" t="s">
        <v>1538</v>
      </c>
      <c r="H436" s="745" t="s">
        <v>1538</v>
      </c>
      <c r="I436" s="746"/>
      <c r="J436" s="93" t="s">
        <v>1538</v>
      </c>
      <c r="K436" s="91" t="s">
        <v>1538</v>
      </c>
      <c r="L436" s="449"/>
      <c r="M436" s="450" t="s">
        <v>1538</v>
      </c>
      <c r="N436" s="447"/>
      <c r="O436" s="313" t="s">
        <v>31</v>
      </c>
      <c r="P436" s="241">
        <v>1</v>
      </c>
      <c r="Q436" s="242">
        <v>538.46153849999996</v>
      </c>
      <c r="R436" s="776">
        <v>93.114999999999995</v>
      </c>
      <c r="S436" s="776"/>
      <c r="T436" s="228"/>
      <c r="U436" s="228"/>
      <c r="V436" s="239"/>
    </row>
    <row r="437" spans="1:22" s="23" customFormat="1" ht="16.5" customHeight="1" thickBot="1">
      <c r="A437" s="96" t="s">
        <v>1841</v>
      </c>
      <c r="B437" s="770"/>
      <c r="C437" s="777" t="s">
        <v>88</v>
      </c>
      <c r="D437" s="778"/>
      <c r="E437" s="778"/>
      <c r="F437" s="497"/>
      <c r="G437" s="498"/>
      <c r="H437" s="779" t="s">
        <v>31</v>
      </c>
      <c r="I437" s="780"/>
      <c r="J437" s="412" t="s">
        <v>31</v>
      </c>
      <c r="K437" s="243" t="s">
        <v>31</v>
      </c>
      <c r="L437" s="490"/>
      <c r="M437" s="491"/>
      <c r="N437" s="492"/>
      <c r="O437" s="781" t="s">
        <v>1564</v>
      </c>
      <c r="P437" s="781"/>
      <c r="Q437" s="781"/>
      <c r="R437" s="781"/>
      <c r="S437" s="781"/>
      <c r="T437" s="487"/>
      <c r="U437" s="488"/>
      <c r="V437" s="489"/>
    </row>
    <row r="438" spans="1:22" ht="24.95" customHeight="1"/>
    <row r="439" spans="1:22" ht="24.95" customHeight="1"/>
    <row r="440" spans="1:22" s="33" customFormat="1" ht="24" thickBot="1">
      <c r="A440" s="26">
        <v>15</v>
      </c>
      <c r="B440" s="786" t="s">
        <v>49</v>
      </c>
      <c r="C440" s="786"/>
      <c r="D440" s="786"/>
      <c r="E440" s="27">
        <v>15</v>
      </c>
      <c r="F440" s="28" t="s">
        <v>401</v>
      </c>
      <c r="G440" s="29"/>
      <c r="H440" s="29"/>
      <c r="I440" s="28"/>
      <c r="J440" s="28"/>
      <c r="K440" s="28"/>
      <c r="L440" s="28"/>
      <c r="M440" s="30"/>
      <c r="N440" s="30"/>
      <c r="O440" s="29"/>
      <c r="P440" s="29"/>
      <c r="Q440" s="31"/>
      <c r="R440" s="31"/>
      <c r="S440" s="31"/>
      <c r="T440" s="31"/>
      <c r="U440" s="32"/>
    </row>
    <row r="441" spans="1:22" s="20" customFormat="1" ht="24.75" customHeight="1">
      <c r="A441" s="18"/>
      <c r="B441" s="787" t="s">
        <v>54</v>
      </c>
      <c r="C441" s="464" t="s">
        <v>55</v>
      </c>
      <c r="D441" s="465" t="s">
        <v>16</v>
      </c>
      <c r="E441" s="465"/>
      <c r="F441" s="465" t="s">
        <v>56</v>
      </c>
      <c r="G441" s="466"/>
      <c r="H441" s="723" t="s">
        <v>57</v>
      </c>
      <c r="I441" s="789" t="s">
        <v>340</v>
      </c>
      <c r="J441" s="723" t="s">
        <v>17</v>
      </c>
      <c r="K441" s="723" t="s">
        <v>293</v>
      </c>
      <c r="L441" s="723" t="s">
        <v>58</v>
      </c>
      <c r="M441" s="723" t="s">
        <v>193</v>
      </c>
      <c r="N441" s="782" t="s">
        <v>308</v>
      </c>
      <c r="O441" s="783"/>
      <c r="P441" s="784" t="s">
        <v>21</v>
      </c>
      <c r="Q441" s="785"/>
      <c r="R441" s="735" t="s">
        <v>205</v>
      </c>
      <c r="S441" s="736"/>
      <c r="T441" s="714" t="s">
        <v>180</v>
      </c>
      <c r="U441" s="715"/>
      <c r="V441" s="716"/>
    </row>
    <row r="442" spans="1:22" s="20" customFormat="1" ht="73.5" customHeight="1">
      <c r="A442" s="18"/>
      <c r="B442" s="788"/>
      <c r="C442" s="467" t="s">
        <v>59</v>
      </c>
      <c r="D442" s="468" t="s">
        <v>3</v>
      </c>
      <c r="E442" s="468" t="s">
        <v>18</v>
      </c>
      <c r="F442" s="468" t="s">
        <v>60</v>
      </c>
      <c r="G442" s="469" t="s">
        <v>61</v>
      </c>
      <c r="H442" s="724"/>
      <c r="I442" s="790"/>
      <c r="J442" s="724"/>
      <c r="K442" s="724"/>
      <c r="L442" s="724"/>
      <c r="M442" s="724"/>
      <c r="N442" s="467" t="s">
        <v>191</v>
      </c>
      <c r="O442" s="468" t="s">
        <v>73</v>
      </c>
      <c r="P442" s="717"/>
      <c r="Q442" s="718"/>
      <c r="R442" s="737"/>
      <c r="S442" s="738"/>
      <c r="T442" s="470" t="s">
        <v>181</v>
      </c>
      <c r="U442" s="471" t="s">
        <v>190</v>
      </c>
      <c r="V442" s="472" t="s">
        <v>225</v>
      </c>
    </row>
    <row r="443" spans="1:22" s="20" customFormat="1" ht="26.25" customHeight="1">
      <c r="A443" s="18"/>
      <c r="B443" s="396"/>
      <c r="C443" s="603">
        <v>3</v>
      </c>
      <c r="D443" s="397">
        <v>4</v>
      </c>
      <c r="E443" s="397">
        <v>5</v>
      </c>
      <c r="F443" s="397">
        <v>6</v>
      </c>
      <c r="G443" s="397">
        <v>7</v>
      </c>
      <c r="H443" s="397">
        <v>8</v>
      </c>
      <c r="I443" s="397">
        <v>9</v>
      </c>
      <c r="J443" s="397">
        <v>10</v>
      </c>
      <c r="K443" s="397">
        <v>11</v>
      </c>
      <c r="L443" s="397">
        <v>12</v>
      </c>
      <c r="M443" s="397">
        <v>13</v>
      </c>
      <c r="N443" s="397">
        <v>14</v>
      </c>
      <c r="O443" s="397">
        <v>15</v>
      </c>
      <c r="P443" s="398">
        <v>16</v>
      </c>
      <c r="Q443" s="399">
        <v>17</v>
      </c>
      <c r="R443" s="398">
        <v>18</v>
      </c>
      <c r="S443" s="399">
        <v>19</v>
      </c>
      <c r="T443" s="400">
        <v>20</v>
      </c>
      <c r="U443" s="213">
        <v>21</v>
      </c>
      <c r="V443" s="401">
        <v>22</v>
      </c>
    </row>
    <row r="444" spans="1:22" s="35" customFormat="1" ht="50.1" customHeight="1">
      <c r="A444" s="34" t="s">
        <v>1842</v>
      </c>
      <c r="B444" s="402">
        <v>1</v>
      </c>
      <c r="C444" s="604" t="s">
        <v>682</v>
      </c>
      <c r="D444" s="390" t="s">
        <v>752</v>
      </c>
      <c r="E444" s="390" t="s">
        <v>753</v>
      </c>
      <c r="F444" s="390" t="s">
        <v>671</v>
      </c>
      <c r="G444" s="382">
        <v>0.2</v>
      </c>
      <c r="H444" s="538" t="s">
        <v>24</v>
      </c>
      <c r="I444" s="388" t="s">
        <v>672</v>
      </c>
      <c r="J444" s="389" t="s">
        <v>401</v>
      </c>
      <c r="K444" s="426">
        <v>41639</v>
      </c>
      <c r="L444" s="426">
        <v>43443</v>
      </c>
      <c r="M444" s="383">
        <v>7715.9</v>
      </c>
      <c r="N444" s="424">
        <v>1543.18</v>
      </c>
      <c r="O444" s="215">
        <v>1543.18</v>
      </c>
      <c r="P444" s="719"/>
      <c r="Q444" s="720"/>
      <c r="R444" s="721"/>
      <c r="S444" s="722"/>
      <c r="T444" s="385" t="s">
        <v>24</v>
      </c>
      <c r="U444" s="386">
        <v>27</v>
      </c>
      <c r="V444" s="387" t="s">
        <v>24</v>
      </c>
    </row>
    <row r="445" spans="1:22" s="35" customFormat="1" ht="24.95" customHeight="1">
      <c r="A445" s="34" t="s">
        <v>1843</v>
      </c>
      <c r="B445" s="402">
        <v>2</v>
      </c>
      <c r="C445" s="604"/>
      <c r="D445" s="390"/>
      <c r="E445" s="390"/>
      <c r="F445" s="390"/>
      <c r="G445" s="382"/>
      <c r="H445" s="538"/>
      <c r="I445" s="388"/>
      <c r="J445" s="389" t="s">
        <v>1538</v>
      </c>
      <c r="K445" s="426"/>
      <c r="L445" s="426"/>
      <c r="M445" s="383"/>
      <c r="N445" s="424" t="s">
        <v>1538</v>
      </c>
      <c r="O445" s="215" t="s">
        <v>1538</v>
      </c>
      <c r="P445" s="719"/>
      <c r="Q445" s="720"/>
      <c r="R445" s="721"/>
      <c r="S445" s="722"/>
      <c r="T445" s="385"/>
      <c r="U445" s="386"/>
      <c r="V445" s="387"/>
    </row>
    <row r="446" spans="1:22" s="35" customFormat="1" ht="24.95" customHeight="1">
      <c r="A446" s="34" t="s">
        <v>1844</v>
      </c>
      <c r="B446" s="402">
        <v>3</v>
      </c>
      <c r="C446" s="604"/>
      <c r="D446" s="390"/>
      <c r="E446" s="390"/>
      <c r="F446" s="390"/>
      <c r="G446" s="382"/>
      <c r="H446" s="538"/>
      <c r="I446" s="388"/>
      <c r="J446" s="389" t="s">
        <v>1538</v>
      </c>
      <c r="K446" s="426"/>
      <c r="L446" s="426"/>
      <c r="M446" s="383"/>
      <c r="N446" s="424" t="s">
        <v>1538</v>
      </c>
      <c r="O446" s="215" t="s">
        <v>1538</v>
      </c>
      <c r="P446" s="719"/>
      <c r="Q446" s="720"/>
      <c r="R446" s="721"/>
      <c r="S446" s="722"/>
      <c r="T446" s="385"/>
      <c r="U446" s="386"/>
      <c r="V446" s="387"/>
    </row>
    <row r="447" spans="1:22" s="35" customFormat="1" ht="24.95" customHeight="1">
      <c r="A447" s="34" t="s">
        <v>1845</v>
      </c>
      <c r="B447" s="402">
        <v>4</v>
      </c>
      <c r="C447" s="604"/>
      <c r="D447" s="390"/>
      <c r="E447" s="390"/>
      <c r="F447" s="390"/>
      <c r="G447" s="382"/>
      <c r="H447" s="538"/>
      <c r="I447" s="388"/>
      <c r="J447" s="389" t="s">
        <v>1538</v>
      </c>
      <c r="K447" s="426"/>
      <c r="L447" s="426"/>
      <c r="M447" s="383"/>
      <c r="N447" s="424" t="s">
        <v>1538</v>
      </c>
      <c r="O447" s="215" t="s">
        <v>1538</v>
      </c>
      <c r="P447" s="719"/>
      <c r="Q447" s="720"/>
      <c r="R447" s="721"/>
      <c r="S447" s="722"/>
      <c r="T447" s="385"/>
      <c r="U447" s="386"/>
      <c r="V447" s="387"/>
    </row>
    <row r="448" spans="1:22" s="35" customFormat="1" ht="24.95" customHeight="1">
      <c r="A448" s="34" t="s">
        <v>1846</v>
      </c>
      <c r="B448" s="402">
        <v>5</v>
      </c>
      <c r="C448" s="604"/>
      <c r="D448" s="390"/>
      <c r="E448" s="390"/>
      <c r="F448" s="390"/>
      <c r="G448" s="382"/>
      <c r="H448" s="538"/>
      <c r="I448" s="388"/>
      <c r="J448" s="389" t="s">
        <v>1538</v>
      </c>
      <c r="K448" s="426"/>
      <c r="L448" s="426"/>
      <c r="M448" s="383"/>
      <c r="N448" s="424" t="s">
        <v>1538</v>
      </c>
      <c r="O448" s="215" t="s">
        <v>1538</v>
      </c>
      <c r="P448" s="719"/>
      <c r="Q448" s="720"/>
      <c r="R448" s="721"/>
      <c r="S448" s="722"/>
      <c r="T448" s="385"/>
      <c r="U448" s="386"/>
      <c r="V448" s="387"/>
    </row>
    <row r="449" spans="1:22" s="35" customFormat="1" ht="24.95" customHeight="1">
      <c r="A449" s="34" t="s">
        <v>1847</v>
      </c>
      <c r="B449" s="402">
        <v>6</v>
      </c>
      <c r="C449" s="604"/>
      <c r="D449" s="390"/>
      <c r="E449" s="390"/>
      <c r="F449" s="390"/>
      <c r="G449" s="382"/>
      <c r="H449" s="538"/>
      <c r="I449" s="388"/>
      <c r="J449" s="389" t="s">
        <v>1538</v>
      </c>
      <c r="K449" s="426"/>
      <c r="L449" s="426"/>
      <c r="M449" s="383"/>
      <c r="N449" s="424" t="s">
        <v>1538</v>
      </c>
      <c r="O449" s="215" t="s">
        <v>1538</v>
      </c>
      <c r="P449" s="719"/>
      <c r="Q449" s="720"/>
      <c r="R449" s="721"/>
      <c r="S449" s="722"/>
      <c r="T449" s="385"/>
      <c r="U449" s="386"/>
      <c r="V449" s="387"/>
    </row>
    <row r="450" spans="1:22" s="35" customFormat="1" ht="24.95" customHeight="1">
      <c r="A450" s="34" t="s">
        <v>1848</v>
      </c>
      <c r="B450" s="402">
        <v>7</v>
      </c>
      <c r="C450" s="604"/>
      <c r="D450" s="390"/>
      <c r="E450" s="390"/>
      <c r="F450" s="390"/>
      <c r="G450" s="382"/>
      <c r="H450" s="538"/>
      <c r="I450" s="388"/>
      <c r="J450" s="389" t="s">
        <v>1538</v>
      </c>
      <c r="K450" s="426"/>
      <c r="L450" s="426"/>
      <c r="M450" s="383"/>
      <c r="N450" s="424" t="s">
        <v>1538</v>
      </c>
      <c r="O450" s="215" t="s">
        <v>1538</v>
      </c>
      <c r="P450" s="719"/>
      <c r="Q450" s="720"/>
      <c r="R450" s="721"/>
      <c r="S450" s="722"/>
      <c r="T450" s="385"/>
      <c r="U450" s="386"/>
      <c r="V450" s="387"/>
    </row>
    <row r="451" spans="1:22" s="35" customFormat="1" ht="24.95" customHeight="1">
      <c r="A451" s="34" t="s">
        <v>1849</v>
      </c>
      <c r="B451" s="402">
        <v>8</v>
      </c>
      <c r="C451" s="604"/>
      <c r="D451" s="390"/>
      <c r="E451" s="390"/>
      <c r="F451" s="390"/>
      <c r="G451" s="382"/>
      <c r="H451" s="538"/>
      <c r="I451" s="388"/>
      <c r="J451" s="389" t="s">
        <v>1538</v>
      </c>
      <c r="K451" s="426"/>
      <c r="L451" s="426"/>
      <c r="M451" s="384"/>
      <c r="N451" s="424" t="s">
        <v>1538</v>
      </c>
      <c r="O451" s="215" t="s">
        <v>1538</v>
      </c>
      <c r="P451" s="719"/>
      <c r="Q451" s="720"/>
      <c r="R451" s="721"/>
      <c r="S451" s="722"/>
      <c r="T451" s="385"/>
      <c r="U451" s="386"/>
      <c r="V451" s="387"/>
    </row>
    <row r="452" spans="1:22" s="35" customFormat="1" ht="24.95" customHeight="1">
      <c r="A452" s="34" t="s">
        <v>1850</v>
      </c>
      <c r="B452" s="402">
        <v>9</v>
      </c>
      <c r="C452" s="604"/>
      <c r="D452" s="390"/>
      <c r="E452" s="390"/>
      <c r="F452" s="390"/>
      <c r="G452" s="382"/>
      <c r="H452" s="538"/>
      <c r="I452" s="388"/>
      <c r="J452" s="389" t="s">
        <v>1538</v>
      </c>
      <c r="K452" s="426"/>
      <c r="L452" s="426"/>
      <c r="M452" s="384"/>
      <c r="N452" s="424" t="s">
        <v>1538</v>
      </c>
      <c r="O452" s="215" t="s">
        <v>1538</v>
      </c>
      <c r="P452" s="719"/>
      <c r="Q452" s="720"/>
      <c r="R452" s="721"/>
      <c r="S452" s="722"/>
      <c r="T452" s="385"/>
      <c r="U452" s="386"/>
      <c r="V452" s="387"/>
    </row>
    <row r="453" spans="1:22" s="35" customFormat="1" ht="24.95" customHeight="1" thickBot="1">
      <c r="A453" s="34" t="s">
        <v>1851</v>
      </c>
      <c r="B453" s="406">
        <v>10</v>
      </c>
      <c r="C453" s="605"/>
      <c r="D453" s="391"/>
      <c r="E453" s="391"/>
      <c r="F453" s="391"/>
      <c r="G453" s="392"/>
      <c r="H453" s="539"/>
      <c r="I453" s="393"/>
      <c r="J453" s="394" t="s">
        <v>1538</v>
      </c>
      <c r="K453" s="427"/>
      <c r="L453" s="427"/>
      <c r="M453" s="395"/>
      <c r="N453" s="424" t="s">
        <v>1538</v>
      </c>
      <c r="O453" s="215" t="s">
        <v>1538</v>
      </c>
      <c r="P453" s="719"/>
      <c r="Q453" s="720"/>
      <c r="R453" s="721"/>
      <c r="S453" s="722"/>
      <c r="T453" s="385"/>
      <c r="U453" s="386"/>
      <c r="V453" s="387"/>
    </row>
    <row r="454" spans="1:22" s="20" customFormat="1" ht="12" customHeight="1">
      <c r="A454" s="34"/>
      <c r="B454" s="36"/>
      <c r="C454" s="606"/>
      <c r="D454" s="37"/>
      <c r="E454" s="37"/>
      <c r="F454" s="37"/>
      <c r="G454" s="37"/>
      <c r="H454" s="403"/>
      <c r="I454" s="37"/>
      <c r="J454" s="37"/>
      <c r="K454" s="37"/>
      <c r="L454" s="37"/>
      <c r="M454" s="37"/>
      <c r="N454" s="37"/>
      <c r="O454" s="214"/>
      <c r="P454" s="37"/>
      <c r="Q454" s="37"/>
      <c r="R454" s="214"/>
      <c r="S454" s="37"/>
      <c r="T454" s="37"/>
      <c r="U454" s="38"/>
      <c r="V454" s="39"/>
    </row>
    <row r="455" spans="1:22" s="20" customFormat="1" ht="17.25" customHeight="1" thickBot="1">
      <c r="A455" s="34" t="s">
        <v>1852</v>
      </c>
      <c r="B455" s="473"/>
      <c r="C455" s="474"/>
      <c r="D455" s="474"/>
      <c r="E455" s="474"/>
      <c r="F455" s="474"/>
      <c r="G455" s="474"/>
      <c r="H455" s="474"/>
      <c r="I455" s="474"/>
      <c r="J455" s="474"/>
      <c r="K455" s="474"/>
      <c r="L455" s="474"/>
      <c r="M455" s="474"/>
      <c r="N455" s="410" t="s">
        <v>317</v>
      </c>
      <c r="O455" s="411">
        <v>1543.18</v>
      </c>
      <c r="P455" s="419"/>
      <c r="Q455" s="419"/>
      <c r="R455" s="420"/>
      <c r="S455" s="420"/>
      <c r="T455" s="421"/>
      <c r="U455" s="422"/>
      <c r="V455" s="423"/>
    </row>
    <row r="456" spans="1:22" ht="17.25" customHeight="1">
      <c r="B456" s="41"/>
      <c r="C456" s="607"/>
      <c r="D456" s="41"/>
      <c r="E456" s="41"/>
      <c r="F456" s="41"/>
      <c r="G456" s="42"/>
      <c r="H456" s="42"/>
      <c r="I456" s="42"/>
      <c r="J456" s="42"/>
      <c r="K456" s="42"/>
      <c r="L456" s="42"/>
      <c r="M456" s="42"/>
      <c r="N456" s="42"/>
      <c r="O456" s="42"/>
      <c r="P456" s="42"/>
      <c r="Q456" s="42"/>
      <c r="R456" s="42"/>
      <c r="S456" s="42"/>
      <c r="T456" s="42"/>
      <c r="U456" s="42"/>
      <c r="V456" s="42"/>
    </row>
    <row r="457" spans="1:22" s="20" customFormat="1" ht="16.5" customHeight="1" thickBot="1">
      <c r="A457" s="18"/>
      <c r="B457" s="739" t="s">
        <v>65</v>
      </c>
      <c r="C457" s="739"/>
      <c r="D457" s="739"/>
      <c r="E457" s="739"/>
      <c r="F457" s="739"/>
      <c r="G457" s="739"/>
      <c r="H457" s="739"/>
      <c r="I457" s="739"/>
      <c r="J457" s="739"/>
      <c r="K457" s="739"/>
      <c r="L457" s="739"/>
      <c r="M457" s="739"/>
      <c r="N457" s="739"/>
      <c r="O457" s="739"/>
      <c r="P457" s="739"/>
      <c r="Q457" s="739"/>
      <c r="R457" s="739"/>
      <c r="S457" s="739"/>
      <c r="T457" s="739"/>
      <c r="U457" s="739"/>
      <c r="V457" s="739"/>
    </row>
    <row r="458" spans="1:22" s="23" customFormat="1" ht="22.5" customHeight="1">
      <c r="A458" s="96" t="s">
        <v>1853</v>
      </c>
      <c r="B458" s="768" t="s">
        <v>62</v>
      </c>
      <c r="C458" s="764" t="s">
        <v>83</v>
      </c>
      <c r="D458" s="760"/>
      <c r="E458" s="760"/>
      <c r="F458" s="760"/>
      <c r="G458" s="760"/>
      <c r="H458" s="760"/>
      <c r="I458" s="760"/>
      <c r="J458" s="760"/>
      <c r="K458" s="760"/>
      <c r="L458" s="760"/>
      <c r="M458" s="736"/>
      <c r="N458" s="475"/>
      <c r="O458" s="476"/>
      <c r="P458" s="764" t="s">
        <v>90</v>
      </c>
      <c r="Q458" s="760"/>
      <c r="R458" s="760"/>
      <c r="S458" s="736"/>
      <c r="T458" s="735" t="s">
        <v>358</v>
      </c>
      <c r="U458" s="736"/>
      <c r="V458" s="742" t="s">
        <v>6</v>
      </c>
    </row>
    <row r="459" spans="1:22" s="23" customFormat="1" ht="22.5" customHeight="1">
      <c r="A459" s="96" t="s">
        <v>1854</v>
      </c>
      <c r="B459" s="769"/>
      <c r="C459" s="771" t="s">
        <v>84</v>
      </c>
      <c r="D459" s="772"/>
      <c r="E459" s="773"/>
      <c r="F459" s="479">
        <v>1</v>
      </c>
      <c r="G459" s="774" t="s">
        <v>287</v>
      </c>
      <c r="H459" s="724" t="s">
        <v>286</v>
      </c>
      <c r="I459" s="724"/>
      <c r="J459" s="771" t="s">
        <v>285</v>
      </c>
      <c r="K459" s="775"/>
      <c r="L459" s="480"/>
      <c r="M459" s="480"/>
      <c r="N459" s="481"/>
      <c r="O459" s="482"/>
      <c r="P459" s="765"/>
      <c r="Q459" s="766"/>
      <c r="R459" s="766"/>
      <c r="S459" s="767"/>
      <c r="T459" s="737"/>
      <c r="U459" s="738"/>
      <c r="V459" s="743"/>
    </row>
    <row r="460" spans="1:22" s="23" customFormat="1" ht="51.75" customHeight="1" thickBot="1">
      <c r="A460" s="96" t="s">
        <v>1855</v>
      </c>
      <c r="B460" s="769"/>
      <c r="C460" s="772" t="s">
        <v>82</v>
      </c>
      <c r="D460" s="773"/>
      <c r="E460" s="483" t="s">
        <v>86</v>
      </c>
      <c r="F460" s="477" t="s">
        <v>306</v>
      </c>
      <c r="G460" s="774"/>
      <c r="H460" s="724"/>
      <c r="I460" s="724"/>
      <c r="J460" s="467" t="s">
        <v>284</v>
      </c>
      <c r="K460" s="478" t="s">
        <v>292</v>
      </c>
      <c r="L460" s="484" t="s">
        <v>369</v>
      </c>
      <c r="M460" s="484"/>
      <c r="N460" s="485" t="s">
        <v>334</v>
      </c>
      <c r="O460" s="486"/>
      <c r="P460" s="417" t="s">
        <v>1579</v>
      </c>
      <c r="Q460" s="306" t="s">
        <v>91</v>
      </c>
      <c r="R460" s="307"/>
      <c r="S460" s="97">
        <v>1</v>
      </c>
      <c r="T460" s="740"/>
      <c r="U460" s="741"/>
      <c r="V460" s="744"/>
    </row>
    <row r="461" spans="1:22" s="23" customFormat="1" ht="15.75" customHeight="1">
      <c r="A461" s="96" t="s">
        <v>1856</v>
      </c>
      <c r="B461" s="769"/>
      <c r="C461" s="608">
        <v>1</v>
      </c>
      <c r="D461" s="86" t="s">
        <v>1538</v>
      </c>
      <c r="E461" s="92" t="s">
        <v>1538</v>
      </c>
      <c r="F461" s="300" t="s">
        <v>1538</v>
      </c>
      <c r="G461" s="300" t="s">
        <v>1538</v>
      </c>
      <c r="H461" s="745" t="s">
        <v>1538</v>
      </c>
      <c r="I461" s="746"/>
      <c r="J461" s="93" t="s">
        <v>1538</v>
      </c>
      <c r="K461" s="91" t="s">
        <v>1538</v>
      </c>
      <c r="L461" s="449" t="s">
        <v>361</v>
      </c>
      <c r="M461" s="450" t="s">
        <v>1602</v>
      </c>
      <c r="N461" s="365" t="s">
        <v>24</v>
      </c>
      <c r="O461" s="747" t="s">
        <v>15</v>
      </c>
      <c r="P461" s="748"/>
      <c r="Q461" s="751">
        <v>15</v>
      </c>
      <c r="R461" s="754" t="s">
        <v>361</v>
      </c>
      <c r="S461" s="755"/>
      <c r="T461" s="735" t="s">
        <v>68</v>
      </c>
      <c r="U461" s="760"/>
      <c r="V461" s="736"/>
    </row>
    <row r="462" spans="1:22" s="23" customFormat="1" ht="15.75" customHeight="1" thickBot="1">
      <c r="A462" s="96" t="s">
        <v>1857</v>
      </c>
      <c r="B462" s="769"/>
      <c r="C462" s="608">
        <v>2</v>
      </c>
      <c r="D462" s="86" t="s">
        <v>1538</v>
      </c>
      <c r="E462" s="92" t="s">
        <v>1538</v>
      </c>
      <c r="F462" s="300" t="s">
        <v>1538</v>
      </c>
      <c r="G462" s="300" t="s">
        <v>1538</v>
      </c>
      <c r="H462" s="745" t="s">
        <v>1538</v>
      </c>
      <c r="I462" s="746"/>
      <c r="J462" s="93" t="s">
        <v>1538</v>
      </c>
      <c r="K462" s="91" t="s">
        <v>1538</v>
      </c>
      <c r="L462" s="449"/>
      <c r="M462" s="450" t="s">
        <v>1538</v>
      </c>
      <c r="N462" s="365" t="s">
        <v>24</v>
      </c>
      <c r="O462" s="747"/>
      <c r="P462" s="748"/>
      <c r="Q462" s="752"/>
      <c r="R462" s="756"/>
      <c r="S462" s="757"/>
      <c r="T462" s="740"/>
      <c r="U462" s="761"/>
      <c r="V462" s="741"/>
    </row>
    <row r="463" spans="1:22" s="23" customFormat="1" ht="15.75" customHeight="1">
      <c r="A463" s="96" t="s">
        <v>1858</v>
      </c>
      <c r="B463" s="769"/>
      <c r="C463" s="608">
        <v>3</v>
      </c>
      <c r="D463" s="86" t="s">
        <v>1538</v>
      </c>
      <c r="E463" s="92" t="s">
        <v>1538</v>
      </c>
      <c r="F463" s="300" t="s">
        <v>1538</v>
      </c>
      <c r="G463" s="300" t="s">
        <v>1538</v>
      </c>
      <c r="H463" s="745" t="s">
        <v>1538</v>
      </c>
      <c r="I463" s="746"/>
      <c r="J463" s="93" t="s">
        <v>1538</v>
      </c>
      <c r="K463" s="91" t="s">
        <v>1538</v>
      </c>
      <c r="L463" s="449"/>
      <c r="M463" s="450" t="s">
        <v>1538</v>
      </c>
      <c r="N463" s="365"/>
      <c r="O463" s="749"/>
      <c r="P463" s="750"/>
      <c r="Q463" s="753"/>
      <c r="R463" s="758"/>
      <c r="S463" s="759"/>
      <c r="T463" s="237"/>
      <c r="U463" s="237"/>
      <c r="V463" s="238"/>
    </row>
    <row r="464" spans="1:22" s="23" customFormat="1" ht="15.75" customHeight="1">
      <c r="A464" s="96" t="s">
        <v>1859</v>
      </c>
      <c r="B464" s="769"/>
      <c r="C464" s="608">
        <v>4</v>
      </c>
      <c r="D464" s="86" t="s">
        <v>1538</v>
      </c>
      <c r="E464" s="92" t="s">
        <v>1538</v>
      </c>
      <c r="F464" s="300" t="s">
        <v>1538</v>
      </c>
      <c r="G464" s="300" t="s">
        <v>1538</v>
      </c>
      <c r="H464" s="745" t="s">
        <v>1538</v>
      </c>
      <c r="I464" s="746"/>
      <c r="J464" s="93" t="s">
        <v>1538</v>
      </c>
      <c r="K464" s="91" t="s">
        <v>1538</v>
      </c>
      <c r="L464" s="449"/>
      <c r="M464" s="450" t="s">
        <v>1538</v>
      </c>
      <c r="N464" s="365"/>
      <c r="O464" s="762" t="s">
        <v>310</v>
      </c>
      <c r="P464" s="771" t="s">
        <v>309</v>
      </c>
      <c r="Q464" s="772"/>
      <c r="R464" s="772"/>
      <c r="S464" s="773"/>
      <c r="T464" s="228"/>
      <c r="U464" s="228"/>
      <c r="V464" s="239"/>
    </row>
    <row r="465" spans="1:22" s="23" customFormat="1" ht="17.25" customHeight="1">
      <c r="A465" s="96" t="s">
        <v>1860</v>
      </c>
      <c r="B465" s="769"/>
      <c r="C465" s="608">
        <v>5</v>
      </c>
      <c r="D465" s="86" t="s">
        <v>1538</v>
      </c>
      <c r="E465" s="92" t="s">
        <v>1538</v>
      </c>
      <c r="F465" s="300" t="s">
        <v>1538</v>
      </c>
      <c r="G465" s="300" t="s">
        <v>1538</v>
      </c>
      <c r="H465" s="745" t="s">
        <v>1538</v>
      </c>
      <c r="I465" s="746"/>
      <c r="J465" s="93" t="s">
        <v>1538</v>
      </c>
      <c r="K465" s="91" t="s">
        <v>1538</v>
      </c>
      <c r="L465" s="449"/>
      <c r="M465" s="450" t="s">
        <v>1538</v>
      </c>
      <c r="N465" s="365"/>
      <c r="O465" s="763"/>
      <c r="P465" s="467" t="s">
        <v>92</v>
      </c>
      <c r="Q465" s="467" t="s">
        <v>294</v>
      </c>
      <c r="R465" s="724" t="s">
        <v>307</v>
      </c>
      <c r="S465" s="724"/>
      <c r="T465" s="228"/>
      <c r="U465" s="228"/>
      <c r="V465" s="239"/>
    </row>
    <row r="466" spans="1:22" s="23" customFormat="1" ht="16.5" customHeight="1" thickBot="1">
      <c r="A466" s="96" t="s">
        <v>1861</v>
      </c>
      <c r="B466" s="769"/>
      <c r="C466" s="609">
        <v>6</v>
      </c>
      <c r="D466" s="94" t="s">
        <v>1538</v>
      </c>
      <c r="E466" s="95" t="s">
        <v>1538</v>
      </c>
      <c r="F466" s="300" t="s">
        <v>1538</v>
      </c>
      <c r="G466" s="300" t="s">
        <v>1538</v>
      </c>
      <c r="H466" s="745" t="s">
        <v>1538</v>
      </c>
      <c r="I466" s="746"/>
      <c r="J466" s="93" t="s">
        <v>1538</v>
      </c>
      <c r="K466" s="91" t="s">
        <v>1538</v>
      </c>
      <c r="L466" s="449"/>
      <c r="M466" s="450" t="s">
        <v>1538</v>
      </c>
      <c r="N466" s="447"/>
      <c r="O466" s="313" t="s">
        <v>6</v>
      </c>
      <c r="P466" s="241">
        <v>1</v>
      </c>
      <c r="Q466" s="242">
        <v>538.46153849999996</v>
      </c>
      <c r="R466" s="776">
        <v>1543.18</v>
      </c>
      <c r="S466" s="776"/>
      <c r="T466" s="228"/>
      <c r="U466" s="228"/>
      <c r="V466" s="239"/>
    </row>
    <row r="467" spans="1:22" s="23" customFormat="1" ht="16.5" customHeight="1" thickBot="1">
      <c r="A467" s="96" t="s">
        <v>1862</v>
      </c>
      <c r="B467" s="770"/>
      <c r="C467" s="777" t="s">
        <v>88</v>
      </c>
      <c r="D467" s="778"/>
      <c r="E467" s="778"/>
      <c r="F467" s="497"/>
      <c r="G467" s="498"/>
      <c r="H467" s="779" t="s">
        <v>1538</v>
      </c>
      <c r="I467" s="780"/>
      <c r="J467" s="412" t="s">
        <v>1538</v>
      </c>
      <c r="K467" s="243" t="s">
        <v>6</v>
      </c>
      <c r="L467" s="490"/>
      <c r="M467" s="491"/>
      <c r="N467" s="492"/>
      <c r="O467" s="781" t="s">
        <v>1538</v>
      </c>
      <c r="P467" s="781"/>
      <c r="Q467" s="781"/>
      <c r="R467" s="781"/>
      <c r="S467" s="781"/>
      <c r="T467" s="487"/>
      <c r="U467" s="488"/>
      <c r="V467" s="489"/>
    </row>
    <row r="468" spans="1:22" ht="24.95" customHeight="1"/>
    <row r="469" spans="1:22" ht="24.95" customHeight="1"/>
    <row r="470" spans="1:22" s="33" customFormat="1" ht="24" thickBot="1">
      <c r="A470" s="26">
        <v>16</v>
      </c>
      <c r="B470" s="786" t="s">
        <v>49</v>
      </c>
      <c r="C470" s="786"/>
      <c r="D470" s="786"/>
      <c r="E470" s="27">
        <v>16</v>
      </c>
      <c r="F470" s="28" t="s">
        <v>402</v>
      </c>
      <c r="G470" s="29"/>
      <c r="H470" s="29"/>
      <c r="I470" s="28"/>
      <c r="J470" s="28"/>
      <c r="K470" s="28"/>
      <c r="L470" s="28"/>
      <c r="M470" s="30"/>
      <c r="N470" s="30"/>
      <c r="O470" s="29"/>
      <c r="P470" s="29"/>
      <c r="Q470" s="31"/>
      <c r="R470" s="31"/>
      <c r="S470" s="31"/>
      <c r="T470" s="31"/>
      <c r="U470" s="32"/>
    </row>
    <row r="471" spans="1:22" s="20" customFormat="1" ht="24.75" customHeight="1">
      <c r="A471" s="18"/>
      <c r="B471" s="787" t="s">
        <v>54</v>
      </c>
      <c r="C471" s="464" t="s">
        <v>55</v>
      </c>
      <c r="D471" s="465" t="s">
        <v>16</v>
      </c>
      <c r="E471" s="465"/>
      <c r="F471" s="465" t="s">
        <v>56</v>
      </c>
      <c r="G471" s="466"/>
      <c r="H471" s="723" t="s">
        <v>57</v>
      </c>
      <c r="I471" s="789" t="s">
        <v>340</v>
      </c>
      <c r="J471" s="723" t="s">
        <v>17</v>
      </c>
      <c r="K471" s="723" t="s">
        <v>293</v>
      </c>
      <c r="L471" s="723" t="s">
        <v>58</v>
      </c>
      <c r="M471" s="723" t="s">
        <v>193</v>
      </c>
      <c r="N471" s="782" t="s">
        <v>308</v>
      </c>
      <c r="O471" s="783"/>
      <c r="P471" s="784" t="s">
        <v>21</v>
      </c>
      <c r="Q471" s="785"/>
      <c r="R471" s="735" t="s">
        <v>205</v>
      </c>
      <c r="S471" s="736"/>
      <c r="T471" s="714" t="s">
        <v>180</v>
      </c>
      <c r="U471" s="715"/>
      <c r="V471" s="716"/>
    </row>
    <row r="472" spans="1:22" s="20" customFormat="1" ht="73.5" customHeight="1">
      <c r="A472" s="18"/>
      <c r="B472" s="788"/>
      <c r="C472" s="467" t="s">
        <v>59</v>
      </c>
      <c r="D472" s="468" t="s">
        <v>3</v>
      </c>
      <c r="E472" s="468" t="s">
        <v>18</v>
      </c>
      <c r="F472" s="468" t="s">
        <v>60</v>
      </c>
      <c r="G472" s="469" t="s">
        <v>61</v>
      </c>
      <c r="H472" s="724"/>
      <c r="I472" s="790"/>
      <c r="J472" s="724"/>
      <c r="K472" s="724"/>
      <c r="L472" s="724"/>
      <c r="M472" s="724"/>
      <c r="N472" s="467" t="s">
        <v>191</v>
      </c>
      <c r="O472" s="468" t="s">
        <v>73</v>
      </c>
      <c r="P472" s="717"/>
      <c r="Q472" s="718"/>
      <c r="R472" s="737"/>
      <c r="S472" s="738"/>
      <c r="T472" s="470" t="s">
        <v>181</v>
      </c>
      <c r="U472" s="471" t="s">
        <v>190</v>
      </c>
      <c r="V472" s="472" t="s">
        <v>225</v>
      </c>
    </row>
    <row r="473" spans="1:22" s="20" customFormat="1" ht="26.25" customHeight="1">
      <c r="A473" s="18"/>
      <c r="B473" s="396"/>
      <c r="C473" s="603">
        <v>3</v>
      </c>
      <c r="D473" s="397">
        <v>4</v>
      </c>
      <c r="E473" s="397">
        <v>5</v>
      </c>
      <c r="F473" s="397">
        <v>6</v>
      </c>
      <c r="G473" s="397">
        <v>7</v>
      </c>
      <c r="H473" s="397">
        <v>8</v>
      </c>
      <c r="I473" s="397">
        <v>9</v>
      </c>
      <c r="J473" s="397">
        <v>10</v>
      </c>
      <c r="K473" s="397">
        <v>11</v>
      </c>
      <c r="L473" s="397">
        <v>12</v>
      </c>
      <c r="M473" s="397">
        <v>13</v>
      </c>
      <c r="N473" s="397">
        <v>14</v>
      </c>
      <c r="O473" s="397">
        <v>15</v>
      </c>
      <c r="P473" s="398">
        <v>16</v>
      </c>
      <c r="Q473" s="399">
        <v>17</v>
      </c>
      <c r="R473" s="398">
        <v>18</v>
      </c>
      <c r="S473" s="399">
        <v>19</v>
      </c>
      <c r="T473" s="400">
        <v>20</v>
      </c>
      <c r="U473" s="213">
        <v>21</v>
      </c>
      <c r="V473" s="401">
        <v>22</v>
      </c>
    </row>
    <row r="474" spans="1:22" s="35" customFormat="1" ht="50.1" customHeight="1">
      <c r="A474" s="34" t="s">
        <v>1863</v>
      </c>
      <c r="B474" s="402">
        <v>1</v>
      </c>
      <c r="C474" s="604" t="s">
        <v>754</v>
      </c>
      <c r="D474" s="390" t="s">
        <v>756</v>
      </c>
      <c r="E474" s="390" t="s">
        <v>758</v>
      </c>
      <c r="F474" s="390" t="s">
        <v>672</v>
      </c>
      <c r="G474" s="382">
        <v>1</v>
      </c>
      <c r="H474" s="538" t="s">
        <v>24</v>
      </c>
      <c r="I474" s="388" t="s">
        <v>672</v>
      </c>
      <c r="J474" s="389" t="s">
        <v>402</v>
      </c>
      <c r="K474" s="426">
        <v>39447</v>
      </c>
      <c r="L474" s="426">
        <v>39772</v>
      </c>
      <c r="M474" s="383">
        <v>1173.95</v>
      </c>
      <c r="N474" s="424">
        <v>1173.95</v>
      </c>
      <c r="O474" s="215">
        <v>1173.95</v>
      </c>
      <c r="P474" s="719"/>
      <c r="Q474" s="720"/>
      <c r="R474" s="721"/>
      <c r="S474" s="722"/>
      <c r="T474" s="385" t="s">
        <v>24</v>
      </c>
      <c r="U474" s="386">
        <v>44</v>
      </c>
      <c r="V474" s="387" t="s">
        <v>24</v>
      </c>
    </row>
    <row r="475" spans="1:22" s="35" customFormat="1" ht="50.1" customHeight="1">
      <c r="A475" s="34" t="s">
        <v>1864</v>
      </c>
      <c r="B475" s="402">
        <v>2</v>
      </c>
      <c r="C475" s="604" t="s">
        <v>755</v>
      </c>
      <c r="D475" s="390" t="s">
        <v>757</v>
      </c>
      <c r="E475" s="390" t="s">
        <v>759</v>
      </c>
      <c r="F475" s="390" t="s">
        <v>672</v>
      </c>
      <c r="G475" s="382">
        <v>1</v>
      </c>
      <c r="H475" s="538" t="s">
        <v>24</v>
      </c>
      <c r="I475" s="388" t="s">
        <v>672</v>
      </c>
      <c r="J475" s="389" t="s">
        <v>402</v>
      </c>
      <c r="K475" s="426">
        <v>36421</v>
      </c>
      <c r="L475" s="426">
        <v>36663</v>
      </c>
      <c r="M475" s="383">
        <v>482.98</v>
      </c>
      <c r="N475" s="424">
        <v>482.98</v>
      </c>
      <c r="O475" s="215">
        <v>482.98</v>
      </c>
      <c r="P475" s="719"/>
      <c r="Q475" s="720"/>
      <c r="R475" s="721"/>
      <c r="S475" s="722"/>
      <c r="T475" s="385" t="s">
        <v>24</v>
      </c>
      <c r="U475" s="386">
        <v>34</v>
      </c>
      <c r="V475" s="387" t="s">
        <v>24</v>
      </c>
    </row>
    <row r="476" spans="1:22" s="35" customFormat="1" ht="24.95" customHeight="1">
      <c r="A476" s="34" t="s">
        <v>1865</v>
      </c>
      <c r="B476" s="402">
        <v>3</v>
      </c>
      <c r="C476" s="604"/>
      <c r="D476" s="390"/>
      <c r="E476" s="390"/>
      <c r="F476" s="390"/>
      <c r="G476" s="382"/>
      <c r="H476" s="538"/>
      <c r="I476" s="388"/>
      <c r="J476" s="389" t="s">
        <v>1538</v>
      </c>
      <c r="K476" s="426"/>
      <c r="L476" s="426"/>
      <c r="M476" s="383"/>
      <c r="N476" s="424" t="s">
        <v>1538</v>
      </c>
      <c r="O476" s="215" t="s">
        <v>1538</v>
      </c>
      <c r="P476" s="719"/>
      <c r="Q476" s="720"/>
      <c r="R476" s="721"/>
      <c r="S476" s="722"/>
      <c r="T476" s="385"/>
      <c r="U476" s="386"/>
      <c r="V476" s="387"/>
    </row>
    <row r="477" spans="1:22" s="35" customFormat="1" ht="24.95" customHeight="1">
      <c r="A477" s="34" t="s">
        <v>1866</v>
      </c>
      <c r="B477" s="402">
        <v>4</v>
      </c>
      <c r="C477" s="604"/>
      <c r="D477" s="390"/>
      <c r="E477" s="390"/>
      <c r="F477" s="390"/>
      <c r="G477" s="382"/>
      <c r="H477" s="538"/>
      <c r="I477" s="388"/>
      <c r="J477" s="389" t="s">
        <v>1538</v>
      </c>
      <c r="K477" s="426"/>
      <c r="L477" s="426"/>
      <c r="M477" s="383"/>
      <c r="N477" s="424" t="s">
        <v>1538</v>
      </c>
      <c r="O477" s="215" t="s">
        <v>1538</v>
      </c>
      <c r="P477" s="719"/>
      <c r="Q477" s="720"/>
      <c r="R477" s="721"/>
      <c r="S477" s="722"/>
      <c r="T477" s="385"/>
      <c r="U477" s="386"/>
      <c r="V477" s="387"/>
    </row>
    <row r="478" spans="1:22" s="35" customFormat="1" ht="24.95" customHeight="1">
      <c r="A478" s="34" t="s">
        <v>1867</v>
      </c>
      <c r="B478" s="402">
        <v>5</v>
      </c>
      <c r="C478" s="604"/>
      <c r="D478" s="390"/>
      <c r="E478" s="390"/>
      <c r="F478" s="390"/>
      <c r="G478" s="382"/>
      <c r="H478" s="538"/>
      <c r="I478" s="388"/>
      <c r="J478" s="389" t="s">
        <v>1538</v>
      </c>
      <c r="K478" s="426"/>
      <c r="L478" s="426"/>
      <c r="M478" s="383"/>
      <c r="N478" s="424" t="s">
        <v>1538</v>
      </c>
      <c r="O478" s="215" t="s">
        <v>1538</v>
      </c>
      <c r="P478" s="719"/>
      <c r="Q478" s="720"/>
      <c r="R478" s="721"/>
      <c r="S478" s="722"/>
      <c r="T478" s="385"/>
      <c r="U478" s="386"/>
      <c r="V478" s="387"/>
    </row>
    <row r="479" spans="1:22" s="35" customFormat="1" ht="24.95" customHeight="1">
      <c r="A479" s="34" t="s">
        <v>1868</v>
      </c>
      <c r="B479" s="402">
        <v>6</v>
      </c>
      <c r="C479" s="604"/>
      <c r="D479" s="390"/>
      <c r="E479" s="390"/>
      <c r="F479" s="390"/>
      <c r="G479" s="382"/>
      <c r="H479" s="538"/>
      <c r="I479" s="388"/>
      <c r="J479" s="389" t="s">
        <v>1538</v>
      </c>
      <c r="K479" s="426"/>
      <c r="L479" s="426"/>
      <c r="M479" s="383"/>
      <c r="N479" s="424" t="s">
        <v>1538</v>
      </c>
      <c r="O479" s="215" t="s">
        <v>1538</v>
      </c>
      <c r="P479" s="719"/>
      <c r="Q479" s="720"/>
      <c r="R479" s="721"/>
      <c r="S479" s="722"/>
      <c r="T479" s="385"/>
      <c r="U479" s="386"/>
      <c r="V479" s="387"/>
    </row>
    <row r="480" spans="1:22" s="35" customFormat="1" ht="24.95" customHeight="1">
      <c r="A480" s="34" t="s">
        <v>1869</v>
      </c>
      <c r="B480" s="402">
        <v>7</v>
      </c>
      <c r="C480" s="604"/>
      <c r="D480" s="390"/>
      <c r="E480" s="390"/>
      <c r="F480" s="390"/>
      <c r="G480" s="382"/>
      <c r="H480" s="538"/>
      <c r="I480" s="388"/>
      <c r="J480" s="389" t="s">
        <v>1538</v>
      </c>
      <c r="K480" s="426"/>
      <c r="L480" s="426"/>
      <c r="M480" s="383"/>
      <c r="N480" s="424" t="s">
        <v>1538</v>
      </c>
      <c r="O480" s="215" t="s">
        <v>1538</v>
      </c>
      <c r="P480" s="719"/>
      <c r="Q480" s="720"/>
      <c r="R480" s="721"/>
      <c r="S480" s="722"/>
      <c r="T480" s="385"/>
      <c r="U480" s="386"/>
      <c r="V480" s="387"/>
    </row>
    <row r="481" spans="1:22" s="35" customFormat="1" ht="24.95" customHeight="1">
      <c r="A481" s="34" t="s">
        <v>1870</v>
      </c>
      <c r="B481" s="402">
        <v>8</v>
      </c>
      <c r="C481" s="604"/>
      <c r="D481" s="390"/>
      <c r="E481" s="390"/>
      <c r="F481" s="390"/>
      <c r="G481" s="382"/>
      <c r="H481" s="538"/>
      <c r="I481" s="388"/>
      <c r="J481" s="389" t="s">
        <v>1538</v>
      </c>
      <c r="K481" s="426"/>
      <c r="L481" s="426"/>
      <c r="M481" s="384"/>
      <c r="N481" s="424" t="s">
        <v>1538</v>
      </c>
      <c r="O481" s="215" t="s">
        <v>1538</v>
      </c>
      <c r="P481" s="719"/>
      <c r="Q481" s="720"/>
      <c r="R481" s="721"/>
      <c r="S481" s="722"/>
      <c r="T481" s="385"/>
      <c r="U481" s="386"/>
      <c r="V481" s="387"/>
    </row>
    <row r="482" spans="1:22" s="35" customFormat="1" ht="24.95" customHeight="1">
      <c r="A482" s="34" t="s">
        <v>1871</v>
      </c>
      <c r="B482" s="402">
        <v>9</v>
      </c>
      <c r="C482" s="604"/>
      <c r="D482" s="390"/>
      <c r="E482" s="390"/>
      <c r="F482" s="390"/>
      <c r="G482" s="382"/>
      <c r="H482" s="538"/>
      <c r="I482" s="388"/>
      <c r="J482" s="389" t="s">
        <v>1538</v>
      </c>
      <c r="K482" s="426"/>
      <c r="L482" s="426"/>
      <c r="M482" s="384"/>
      <c r="N482" s="424" t="s">
        <v>1538</v>
      </c>
      <c r="O482" s="215" t="s">
        <v>1538</v>
      </c>
      <c r="P482" s="719"/>
      <c r="Q482" s="720"/>
      <c r="R482" s="721"/>
      <c r="S482" s="722"/>
      <c r="T482" s="385"/>
      <c r="U482" s="386"/>
      <c r="V482" s="387"/>
    </row>
    <row r="483" spans="1:22" s="35" customFormat="1" ht="24.95" customHeight="1" thickBot="1">
      <c r="A483" s="34" t="s">
        <v>1872</v>
      </c>
      <c r="B483" s="406">
        <v>10</v>
      </c>
      <c r="C483" s="605"/>
      <c r="D483" s="391"/>
      <c r="E483" s="391"/>
      <c r="F483" s="391"/>
      <c r="G483" s="392"/>
      <c r="H483" s="539"/>
      <c r="I483" s="393"/>
      <c r="J483" s="394" t="s">
        <v>1538</v>
      </c>
      <c r="K483" s="427"/>
      <c r="L483" s="427"/>
      <c r="M483" s="395"/>
      <c r="N483" s="424" t="s">
        <v>1538</v>
      </c>
      <c r="O483" s="215" t="s">
        <v>1538</v>
      </c>
      <c r="P483" s="719"/>
      <c r="Q483" s="720"/>
      <c r="R483" s="721"/>
      <c r="S483" s="722"/>
      <c r="T483" s="385"/>
      <c r="U483" s="386"/>
      <c r="V483" s="387"/>
    </row>
    <row r="484" spans="1:22" s="20" customFormat="1" ht="12" customHeight="1">
      <c r="A484" s="34"/>
      <c r="B484" s="36"/>
      <c r="C484" s="606"/>
      <c r="D484" s="37"/>
      <c r="E484" s="37"/>
      <c r="F484" s="37"/>
      <c r="G484" s="37"/>
      <c r="H484" s="403"/>
      <c r="I484" s="37"/>
      <c r="J484" s="37"/>
      <c r="K484" s="37"/>
      <c r="L484" s="37"/>
      <c r="M484" s="37"/>
      <c r="N484" s="37"/>
      <c r="O484" s="214"/>
      <c r="P484" s="37"/>
      <c r="Q484" s="37"/>
      <c r="R484" s="214"/>
      <c r="S484" s="37"/>
      <c r="T484" s="37"/>
      <c r="U484" s="38"/>
      <c r="V484" s="39"/>
    </row>
    <row r="485" spans="1:22" s="20" customFormat="1" ht="17.25" customHeight="1" thickBot="1">
      <c r="A485" s="34" t="s">
        <v>1873</v>
      </c>
      <c r="B485" s="473"/>
      <c r="C485" s="474"/>
      <c r="D485" s="474"/>
      <c r="E485" s="474"/>
      <c r="F485" s="474"/>
      <c r="G485" s="474"/>
      <c r="H485" s="474"/>
      <c r="I485" s="474"/>
      <c r="J485" s="474"/>
      <c r="K485" s="474"/>
      <c r="L485" s="474"/>
      <c r="M485" s="474"/>
      <c r="N485" s="410" t="s">
        <v>317</v>
      </c>
      <c r="O485" s="411">
        <v>828.46500000000003</v>
      </c>
      <c r="P485" s="419"/>
      <c r="Q485" s="419"/>
      <c r="R485" s="420"/>
      <c r="S485" s="420"/>
      <c r="T485" s="421"/>
      <c r="U485" s="422"/>
      <c r="V485" s="423"/>
    </row>
    <row r="486" spans="1:22" ht="17.25" customHeight="1">
      <c r="B486" s="41"/>
      <c r="C486" s="607"/>
      <c r="D486" s="41"/>
      <c r="E486" s="41"/>
      <c r="F486" s="41"/>
      <c r="G486" s="42"/>
      <c r="H486" s="42"/>
      <c r="I486" s="42"/>
      <c r="J486" s="42"/>
      <c r="K486" s="42"/>
      <c r="L486" s="42"/>
      <c r="M486" s="42"/>
      <c r="N486" s="42"/>
      <c r="O486" s="42"/>
      <c r="P486" s="42"/>
      <c r="Q486" s="42"/>
      <c r="R486" s="42"/>
      <c r="S486" s="42"/>
      <c r="T486" s="42"/>
      <c r="U486" s="42"/>
      <c r="V486" s="42"/>
    </row>
    <row r="487" spans="1:22" s="20" customFormat="1" ht="16.5" customHeight="1" thickBot="1">
      <c r="A487" s="18"/>
      <c r="B487" s="739" t="s">
        <v>65</v>
      </c>
      <c r="C487" s="739"/>
      <c r="D487" s="739"/>
      <c r="E487" s="739"/>
      <c r="F487" s="739"/>
      <c r="G487" s="739"/>
      <c r="H487" s="739"/>
      <c r="I487" s="739"/>
      <c r="J487" s="739"/>
      <c r="K487" s="739"/>
      <c r="L487" s="739"/>
      <c r="M487" s="739"/>
      <c r="N487" s="739"/>
      <c r="O487" s="739"/>
      <c r="P487" s="739"/>
      <c r="Q487" s="739"/>
      <c r="R487" s="739"/>
      <c r="S487" s="739"/>
      <c r="T487" s="739"/>
      <c r="U487" s="739"/>
      <c r="V487" s="739"/>
    </row>
    <row r="488" spans="1:22" s="23" customFormat="1" ht="22.5" customHeight="1">
      <c r="A488" s="96" t="s">
        <v>1874</v>
      </c>
      <c r="B488" s="768" t="s">
        <v>62</v>
      </c>
      <c r="C488" s="764" t="s">
        <v>83</v>
      </c>
      <c r="D488" s="760"/>
      <c r="E488" s="760"/>
      <c r="F488" s="760"/>
      <c r="G488" s="760"/>
      <c r="H488" s="760"/>
      <c r="I488" s="760"/>
      <c r="J488" s="760"/>
      <c r="K488" s="760"/>
      <c r="L488" s="760"/>
      <c r="M488" s="736"/>
      <c r="N488" s="475"/>
      <c r="O488" s="476"/>
      <c r="P488" s="764" t="s">
        <v>90</v>
      </c>
      <c r="Q488" s="760"/>
      <c r="R488" s="760"/>
      <c r="S488" s="736"/>
      <c r="T488" s="735" t="s">
        <v>358</v>
      </c>
      <c r="U488" s="736"/>
      <c r="V488" s="742" t="s">
        <v>6</v>
      </c>
    </row>
    <row r="489" spans="1:22" s="23" customFormat="1" ht="22.5" customHeight="1">
      <c r="A489" s="96" t="s">
        <v>1875</v>
      </c>
      <c r="B489" s="769"/>
      <c r="C489" s="771" t="s">
        <v>84</v>
      </c>
      <c r="D489" s="772"/>
      <c r="E489" s="773"/>
      <c r="F489" s="479">
        <v>1</v>
      </c>
      <c r="G489" s="774" t="s">
        <v>287</v>
      </c>
      <c r="H489" s="724" t="s">
        <v>286</v>
      </c>
      <c r="I489" s="724"/>
      <c r="J489" s="771" t="s">
        <v>285</v>
      </c>
      <c r="K489" s="775"/>
      <c r="L489" s="480"/>
      <c r="M489" s="480"/>
      <c r="N489" s="481"/>
      <c r="O489" s="482"/>
      <c r="P489" s="765"/>
      <c r="Q489" s="766"/>
      <c r="R489" s="766"/>
      <c r="S489" s="767"/>
      <c r="T489" s="737"/>
      <c r="U489" s="738"/>
      <c r="V489" s="743"/>
    </row>
    <row r="490" spans="1:22" s="23" customFormat="1" ht="51.75" customHeight="1" thickBot="1">
      <c r="A490" s="96" t="s">
        <v>1876</v>
      </c>
      <c r="B490" s="769"/>
      <c r="C490" s="772" t="s">
        <v>82</v>
      </c>
      <c r="D490" s="773"/>
      <c r="E490" s="483" t="s">
        <v>86</v>
      </c>
      <c r="F490" s="477" t="s">
        <v>306</v>
      </c>
      <c r="G490" s="774"/>
      <c r="H490" s="724"/>
      <c r="I490" s="724"/>
      <c r="J490" s="467" t="s">
        <v>284</v>
      </c>
      <c r="K490" s="478" t="s">
        <v>292</v>
      </c>
      <c r="L490" s="484" t="s">
        <v>369</v>
      </c>
      <c r="M490" s="484"/>
      <c r="N490" s="485" t="s">
        <v>334</v>
      </c>
      <c r="O490" s="486"/>
      <c r="P490" s="417" t="s">
        <v>1579</v>
      </c>
      <c r="Q490" s="306" t="s">
        <v>91</v>
      </c>
      <c r="R490" s="307"/>
      <c r="S490" s="97">
        <v>2</v>
      </c>
      <c r="T490" s="740"/>
      <c r="U490" s="741"/>
      <c r="V490" s="744"/>
    </row>
    <row r="491" spans="1:22" s="23" customFormat="1" ht="15.75" customHeight="1">
      <c r="A491" s="96" t="s">
        <v>1877</v>
      </c>
      <c r="B491" s="769"/>
      <c r="C491" s="608">
        <v>1</v>
      </c>
      <c r="D491" s="86" t="s">
        <v>1538</v>
      </c>
      <c r="E491" s="92" t="s">
        <v>1538</v>
      </c>
      <c r="F491" s="300" t="s">
        <v>1538</v>
      </c>
      <c r="G491" s="300" t="s">
        <v>1538</v>
      </c>
      <c r="H491" s="745" t="s">
        <v>1538</v>
      </c>
      <c r="I491" s="746"/>
      <c r="J491" s="93" t="s">
        <v>1538</v>
      </c>
      <c r="K491" s="91" t="s">
        <v>1538</v>
      </c>
      <c r="L491" s="449" t="s">
        <v>361</v>
      </c>
      <c r="M491" s="450" t="s">
        <v>1602</v>
      </c>
      <c r="N491" s="365" t="s">
        <v>24</v>
      </c>
      <c r="O491" s="747" t="s">
        <v>15</v>
      </c>
      <c r="P491" s="748"/>
      <c r="Q491" s="751">
        <v>16</v>
      </c>
      <c r="R491" s="754" t="s">
        <v>361</v>
      </c>
      <c r="S491" s="755"/>
      <c r="T491" s="735" t="s">
        <v>68</v>
      </c>
      <c r="U491" s="760"/>
      <c r="V491" s="736"/>
    </row>
    <row r="492" spans="1:22" s="23" customFormat="1" ht="15.75" customHeight="1" thickBot="1">
      <c r="A492" s="96" t="s">
        <v>1878</v>
      </c>
      <c r="B492" s="769"/>
      <c r="C492" s="608">
        <v>2</v>
      </c>
      <c r="D492" s="86" t="s">
        <v>1538</v>
      </c>
      <c r="E492" s="92" t="s">
        <v>1538</v>
      </c>
      <c r="F492" s="300" t="s">
        <v>1538</v>
      </c>
      <c r="G492" s="300" t="s">
        <v>1538</v>
      </c>
      <c r="H492" s="745" t="s">
        <v>1538</v>
      </c>
      <c r="I492" s="746"/>
      <c r="J492" s="93" t="s">
        <v>1538</v>
      </c>
      <c r="K492" s="91" t="s">
        <v>1538</v>
      </c>
      <c r="L492" s="449"/>
      <c r="M492" s="450" t="s">
        <v>1538</v>
      </c>
      <c r="N492" s="365" t="s">
        <v>24</v>
      </c>
      <c r="O492" s="747"/>
      <c r="P492" s="748"/>
      <c r="Q492" s="752"/>
      <c r="R492" s="756"/>
      <c r="S492" s="757"/>
      <c r="T492" s="740"/>
      <c r="U492" s="761"/>
      <c r="V492" s="741"/>
    </row>
    <row r="493" spans="1:22" s="23" customFormat="1" ht="15.75" customHeight="1">
      <c r="A493" s="96" t="s">
        <v>1879</v>
      </c>
      <c r="B493" s="769"/>
      <c r="C493" s="608">
        <v>3</v>
      </c>
      <c r="D493" s="86" t="s">
        <v>1538</v>
      </c>
      <c r="E493" s="92" t="s">
        <v>1538</v>
      </c>
      <c r="F493" s="300" t="s">
        <v>1538</v>
      </c>
      <c r="G493" s="300" t="s">
        <v>1538</v>
      </c>
      <c r="H493" s="745" t="s">
        <v>1538</v>
      </c>
      <c r="I493" s="746"/>
      <c r="J493" s="93" t="s">
        <v>1538</v>
      </c>
      <c r="K493" s="91" t="s">
        <v>1538</v>
      </c>
      <c r="L493" s="449"/>
      <c r="M493" s="450" t="s">
        <v>1538</v>
      </c>
      <c r="N493" s="365"/>
      <c r="O493" s="749"/>
      <c r="P493" s="750"/>
      <c r="Q493" s="753"/>
      <c r="R493" s="758"/>
      <c r="S493" s="759"/>
      <c r="T493" s="237"/>
      <c r="U493" s="237"/>
      <c r="V493" s="238"/>
    </row>
    <row r="494" spans="1:22" s="23" customFormat="1" ht="15.75" customHeight="1">
      <c r="A494" s="96" t="s">
        <v>1880</v>
      </c>
      <c r="B494" s="769"/>
      <c r="C494" s="608">
        <v>4</v>
      </c>
      <c r="D494" s="86" t="s">
        <v>1538</v>
      </c>
      <c r="E494" s="92" t="s">
        <v>1538</v>
      </c>
      <c r="F494" s="300" t="s">
        <v>1538</v>
      </c>
      <c r="G494" s="300" t="s">
        <v>1538</v>
      </c>
      <c r="H494" s="745" t="s">
        <v>1538</v>
      </c>
      <c r="I494" s="746"/>
      <c r="J494" s="93" t="s">
        <v>1538</v>
      </c>
      <c r="K494" s="91" t="s">
        <v>1538</v>
      </c>
      <c r="L494" s="449"/>
      <c r="M494" s="450" t="s">
        <v>1538</v>
      </c>
      <c r="N494" s="365"/>
      <c r="O494" s="762" t="s">
        <v>310</v>
      </c>
      <c r="P494" s="771" t="s">
        <v>309</v>
      </c>
      <c r="Q494" s="772"/>
      <c r="R494" s="772"/>
      <c r="S494" s="773"/>
      <c r="T494" s="228"/>
      <c r="U494" s="228"/>
      <c r="V494" s="239"/>
    </row>
    <row r="495" spans="1:22" s="23" customFormat="1" ht="17.25" customHeight="1">
      <c r="A495" s="96" t="s">
        <v>1881</v>
      </c>
      <c r="B495" s="769"/>
      <c r="C495" s="608">
        <v>5</v>
      </c>
      <c r="D495" s="86" t="s">
        <v>1538</v>
      </c>
      <c r="E495" s="92" t="s">
        <v>1538</v>
      </c>
      <c r="F495" s="300" t="s">
        <v>1538</v>
      </c>
      <c r="G495" s="300" t="s">
        <v>1538</v>
      </c>
      <c r="H495" s="745" t="s">
        <v>1538</v>
      </c>
      <c r="I495" s="746"/>
      <c r="J495" s="93" t="s">
        <v>1538</v>
      </c>
      <c r="K495" s="91" t="s">
        <v>1538</v>
      </c>
      <c r="L495" s="449"/>
      <c r="M495" s="450" t="s">
        <v>1538</v>
      </c>
      <c r="N495" s="365"/>
      <c r="O495" s="763"/>
      <c r="P495" s="467" t="s">
        <v>92</v>
      </c>
      <c r="Q495" s="467" t="s">
        <v>294</v>
      </c>
      <c r="R495" s="724" t="s">
        <v>307</v>
      </c>
      <c r="S495" s="724"/>
      <c r="T495" s="228"/>
      <c r="U495" s="228"/>
      <c r="V495" s="239"/>
    </row>
    <row r="496" spans="1:22" s="23" customFormat="1" ht="16.5" customHeight="1" thickBot="1">
      <c r="A496" s="96" t="s">
        <v>1882</v>
      </c>
      <c r="B496" s="769"/>
      <c r="C496" s="609">
        <v>6</v>
      </c>
      <c r="D496" s="94" t="s">
        <v>1538</v>
      </c>
      <c r="E496" s="95" t="s">
        <v>1538</v>
      </c>
      <c r="F496" s="300" t="s">
        <v>1538</v>
      </c>
      <c r="G496" s="300" t="s">
        <v>1538</v>
      </c>
      <c r="H496" s="745" t="s">
        <v>1538</v>
      </c>
      <c r="I496" s="746"/>
      <c r="J496" s="93" t="s">
        <v>1538</v>
      </c>
      <c r="K496" s="91" t="s">
        <v>1538</v>
      </c>
      <c r="L496" s="449"/>
      <c r="M496" s="450" t="s">
        <v>1538</v>
      </c>
      <c r="N496" s="447"/>
      <c r="O496" s="313" t="s">
        <v>6</v>
      </c>
      <c r="P496" s="241">
        <v>1</v>
      </c>
      <c r="Q496" s="242">
        <v>538.46153849999996</v>
      </c>
      <c r="R496" s="776">
        <v>1656.93</v>
      </c>
      <c r="S496" s="776"/>
      <c r="T496" s="228"/>
      <c r="U496" s="228"/>
      <c r="V496" s="239"/>
    </row>
    <row r="497" spans="1:22" s="23" customFormat="1" ht="16.5" customHeight="1" thickBot="1">
      <c r="A497" s="96" t="s">
        <v>1883</v>
      </c>
      <c r="B497" s="770"/>
      <c r="C497" s="777" t="s">
        <v>88</v>
      </c>
      <c r="D497" s="778"/>
      <c r="E497" s="778"/>
      <c r="F497" s="497"/>
      <c r="G497" s="498"/>
      <c r="H497" s="779" t="s">
        <v>1538</v>
      </c>
      <c r="I497" s="780"/>
      <c r="J497" s="412" t="s">
        <v>1538</v>
      </c>
      <c r="K497" s="243" t="s">
        <v>6</v>
      </c>
      <c r="L497" s="490"/>
      <c r="M497" s="491"/>
      <c r="N497" s="492"/>
      <c r="O497" s="781" t="s">
        <v>1538</v>
      </c>
      <c r="P497" s="781"/>
      <c r="Q497" s="781"/>
      <c r="R497" s="781"/>
      <c r="S497" s="781"/>
      <c r="T497" s="487"/>
      <c r="U497" s="488"/>
      <c r="V497" s="489"/>
    </row>
    <row r="498" spans="1:22" ht="24.95" customHeight="1"/>
    <row r="499" spans="1:22" ht="24.95" customHeight="1"/>
    <row r="500" spans="1:22" s="33" customFormat="1" ht="24" thickBot="1">
      <c r="A500" s="26">
        <v>17</v>
      </c>
      <c r="B500" s="786" t="s">
        <v>49</v>
      </c>
      <c r="C500" s="786"/>
      <c r="D500" s="786"/>
      <c r="E500" s="27">
        <v>17</v>
      </c>
      <c r="F500" s="28" t="s">
        <v>403</v>
      </c>
      <c r="G500" s="29"/>
      <c r="H500" s="29"/>
      <c r="I500" s="28"/>
      <c r="J500" s="28"/>
      <c r="K500" s="28"/>
      <c r="L500" s="28"/>
      <c r="M500" s="30"/>
      <c r="N500" s="30"/>
      <c r="O500" s="29"/>
      <c r="P500" s="29"/>
      <c r="Q500" s="31"/>
      <c r="R500" s="31"/>
      <c r="S500" s="31"/>
      <c r="T500" s="31"/>
      <c r="U500" s="32"/>
    </row>
    <row r="501" spans="1:22" s="20" customFormat="1" ht="24.75" customHeight="1">
      <c r="A501" s="18"/>
      <c r="B501" s="787" t="s">
        <v>54</v>
      </c>
      <c r="C501" s="464" t="s">
        <v>55</v>
      </c>
      <c r="D501" s="465" t="s">
        <v>16</v>
      </c>
      <c r="E501" s="465"/>
      <c r="F501" s="465" t="s">
        <v>56</v>
      </c>
      <c r="G501" s="466"/>
      <c r="H501" s="723" t="s">
        <v>57</v>
      </c>
      <c r="I501" s="789" t="s">
        <v>340</v>
      </c>
      <c r="J501" s="723" t="s">
        <v>17</v>
      </c>
      <c r="K501" s="723" t="s">
        <v>293</v>
      </c>
      <c r="L501" s="723" t="s">
        <v>58</v>
      </c>
      <c r="M501" s="723" t="s">
        <v>193</v>
      </c>
      <c r="N501" s="782" t="s">
        <v>308</v>
      </c>
      <c r="O501" s="783"/>
      <c r="P501" s="784" t="s">
        <v>21</v>
      </c>
      <c r="Q501" s="785"/>
      <c r="R501" s="735" t="s">
        <v>205</v>
      </c>
      <c r="S501" s="736"/>
      <c r="T501" s="714" t="s">
        <v>180</v>
      </c>
      <c r="U501" s="715"/>
      <c r="V501" s="716"/>
    </row>
    <row r="502" spans="1:22" s="20" customFormat="1" ht="73.5" customHeight="1">
      <c r="A502" s="18"/>
      <c r="B502" s="788"/>
      <c r="C502" s="467" t="s">
        <v>59</v>
      </c>
      <c r="D502" s="468" t="s">
        <v>3</v>
      </c>
      <c r="E502" s="468" t="s">
        <v>18</v>
      </c>
      <c r="F502" s="468" t="s">
        <v>60</v>
      </c>
      <c r="G502" s="469" t="s">
        <v>61</v>
      </c>
      <c r="H502" s="724"/>
      <c r="I502" s="790"/>
      <c r="J502" s="724"/>
      <c r="K502" s="724"/>
      <c r="L502" s="724"/>
      <c r="M502" s="724"/>
      <c r="N502" s="467" t="s">
        <v>191</v>
      </c>
      <c r="O502" s="468" t="s">
        <v>73</v>
      </c>
      <c r="P502" s="717"/>
      <c r="Q502" s="718"/>
      <c r="R502" s="737"/>
      <c r="S502" s="738"/>
      <c r="T502" s="470" t="s">
        <v>181</v>
      </c>
      <c r="U502" s="471" t="s">
        <v>190</v>
      </c>
      <c r="V502" s="472" t="s">
        <v>225</v>
      </c>
    </row>
    <row r="503" spans="1:22" s="20" customFormat="1" ht="26.25" customHeight="1">
      <c r="A503" s="18"/>
      <c r="B503" s="396"/>
      <c r="C503" s="603">
        <v>3</v>
      </c>
      <c r="D503" s="397">
        <v>4</v>
      </c>
      <c r="E503" s="397">
        <v>5</v>
      </c>
      <c r="F503" s="397">
        <v>6</v>
      </c>
      <c r="G503" s="397">
        <v>7</v>
      </c>
      <c r="H503" s="397">
        <v>8</v>
      </c>
      <c r="I503" s="397">
        <v>9</v>
      </c>
      <c r="J503" s="397">
        <v>10</v>
      </c>
      <c r="K503" s="397">
        <v>11</v>
      </c>
      <c r="L503" s="397">
        <v>12</v>
      </c>
      <c r="M503" s="397">
        <v>13</v>
      </c>
      <c r="N503" s="397">
        <v>14</v>
      </c>
      <c r="O503" s="397">
        <v>15</v>
      </c>
      <c r="P503" s="398">
        <v>16</v>
      </c>
      <c r="Q503" s="399">
        <v>17</v>
      </c>
      <c r="R503" s="398">
        <v>18</v>
      </c>
      <c r="S503" s="399">
        <v>19</v>
      </c>
      <c r="T503" s="400">
        <v>20</v>
      </c>
      <c r="U503" s="213">
        <v>21</v>
      </c>
      <c r="V503" s="401">
        <v>22</v>
      </c>
    </row>
    <row r="504" spans="1:22" s="35" customFormat="1" ht="24.95" customHeight="1">
      <c r="A504" s="34" t="s">
        <v>1884</v>
      </c>
      <c r="B504" s="727">
        <v>1</v>
      </c>
      <c r="C504" s="729" t="s">
        <v>760</v>
      </c>
      <c r="D504" s="731" t="s">
        <v>761</v>
      </c>
      <c r="E504" s="731" t="s">
        <v>762</v>
      </c>
      <c r="F504" s="731" t="s">
        <v>671</v>
      </c>
      <c r="G504" s="382">
        <v>0.1</v>
      </c>
      <c r="H504" s="725" t="s">
        <v>24</v>
      </c>
      <c r="I504" s="388">
        <v>2</v>
      </c>
      <c r="J504" s="389" t="s">
        <v>522</v>
      </c>
      <c r="K504" s="733">
        <v>43774</v>
      </c>
      <c r="L504" s="733">
        <v>38046</v>
      </c>
      <c r="M504" s="383">
        <v>5175.7299999999996</v>
      </c>
      <c r="N504" s="424">
        <v>517.57299999999998</v>
      </c>
      <c r="O504" s="215">
        <v>517.57299999999998</v>
      </c>
      <c r="P504" s="719"/>
      <c r="Q504" s="720"/>
      <c r="R504" s="721"/>
      <c r="S504" s="722"/>
      <c r="T504" s="385" t="s">
        <v>24</v>
      </c>
      <c r="U504" s="386">
        <v>56</v>
      </c>
      <c r="V504" s="387" t="s">
        <v>24</v>
      </c>
    </row>
    <row r="505" spans="1:22" s="35" customFormat="1" ht="24.95" customHeight="1">
      <c r="A505" s="34" t="s">
        <v>1885</v>
      </c>
      <c r="B505" s="728"/>
      <c r="C505" s="730"/>
      <c r="D505" s="732"/>
      <c r="E505" s="732"/>
      <c r="F505" s="732"/>
      <c r="G505" s="382">
        <v>0.6</v>
      </c>
      <c r="H505" s="726"/>
      <c r="I505" s="388">
        <v>1</v>
      </c>
      <c r="J505" s="389" t="s">
        <v>521</v>
      </c>
      <c r="K505" s="734"/>
      <c r="L505" s="734"/>
      <c r="M505" s="383">
        <v>5175.7299999999996</v>
      </c>
      <c r="N505" s="424">
        <v>3105.4379999999996</v>
      </c>
      <c r="O505" s="215">
        <v>3105.4380000000001</v>
      </c>
      <c r="P505" s="719"/>
      <c r="Q505" s="720"/>
      <c r="R505" s="721"/>
      <c r="S505" s="722"/>
      <c r="T505" s="385" t="s">
        <v>24</v>
      </c>
      <c r="U505" s="386">
        <v>81</v>
      </c>
      <c r="V505" s="387" t="s">
        <v>24</v>
      </c>
    </row>
    <row r="506" spans="1:22" s="35" customFormat="1" ht="50.1" customHeight="1">
      <c r="A506" s="34" t="s">
        <v>1886</v>
      </c>
      <c r="B506" s="402">
        <v>2</v>
      </c>
      <c r="C506" s="604" t="s">
        <v>760</v>
      </c>
      <c r="D506" s="390" t="s">
        <v>763</v>
      </c>
      <c r="E506" s="390" t="s">
        <v>765</v>
      </c>
      <c r="F506" s="390" t="s">
        <v>671</v>
      </c>
      <c r="G506" s="382">
        <v>0.5</v>
      </c>
      <c r="H506" s="538" t="s">
        <v>24</v>
      </c>
      <c r="I506" s="388">
        <v>2</v>
      </c>
      <c r="J506" s="389" t="s">
        <v>522</v>
      </c>
      <c r="K506" s="426">
        <v>43031</v>
      </c>
      <c r="L506" s="426">
        <v>43100</v>
      </c>
      <c r="M506" s="383">
        <v>66.42</v>
      </c>
      <c r="N506" s="424">
        <v>33.21</v>
      </c>
      <c r="O506" s="215">
        <v>33.21</v>
      </c>
      <c r="P506" s="719"/>
      <c r="Q506" s="720"/>
      <c r="R506" s="721"/>
      <c r="S506" s="722"/>
      <c r="T506" s="385" t="s">
        <v>24</v>
      </c>
      <c r="U506" s="386">
        <v>17</v>
      </c>
      <c r="V506" s="387" t="s">
        <v>24</v>
      </c>
    </row>
    <row r="507" spans="1:22" s="35" customFormat="1" ht="50.1" customHeight="1">
      <c r="A507" s="34" t="s">
        <v>1887</v>
      </c>
      <c r="B507" s="402">
        <v>3</v>
      </c>
      <c r="C507" s="604" t="s">
        <v>760</v>
      </c>
      <c r="D507" s="390" t="s">
        <v>764</v>
      </c>
      <c r="E507" s="390" t="s">
        <v>766</v>
      </c>
      <c r="F507" s="390" t="s">
        <v>671</v>
      </c>
      <c r="G507" s="382">
        <v>0.4</v>
      </c>
      <c r="H507" s="538" t="s">
        <v>24</v>
      </c>
      <c r="I507" s="388">
        <v>2</v>
      </c>
      <c r="J507" s="389" t="s">
        <v>522</v>
      </c>
      <c r="K507" s="426">
        <v>43962</v>
      </c>
      <c r="L507" s="426">
        <v>45097</v>
      </c>
      <c r="M507" s="383">
        <v>769.88</v>
      </c>
      <c r="N507" s="424">
        <v>307.952</v>
      </c>
      <c r="O507" s="215">
        <v>307.952</v>
      </c>
      <c r="P507" s="719"/>
      <c r="Q507" s="720"/>
      <c r="R507" s="721"/>
      <c r="S507" s="722"/>
      <c r="T507" s="385" t="s">
        <v>24</v>
      </c>
      <c r="U507" s="386">
        <v>64</v>
      </c>
      <c r="V507" s="387" t="s">
        <v>24</v>
      </c>
    </row>
    <row r="508" spans="1:22" s="35" customFormat="1" ht="24.95" customHeight="1">
      <c r="A508" s="34" t="s">
        <v>1888</v>
      </c>
      <c r="B508" s="402">
        <v>4</v>
      </c>
      <c r="C508" s="604"/>
      <c r="D508" s="390"/>
      <c r="E508" s="390"/>
      <c r="F508" s="390"/>
      <c r="G508" s="382"/>
      <c r="H508" s="538"/>
      <c r="I508" s="388"/>
      <c r="J508" s="389" t="s">
        <v>1538</v>
      </c>
      <c r="K508" s="426"/>
      <c r="L508" s="426"/>
      <c r="M508" s="383"/>
      <c r="N508" s="424" t="s">
        <v>1538</v>
      </c>
      <c r="O508" s="215" t="s">
        <v>1538</v>
      </c>
      <c r="P508" s="719"/>
      <c r="Q508" s="720"/>
      <c r="R508" s="721"/>
      <c r="S508" s="722"/>
      <c r="T508" s="385"/>
      <c r="U508" s="386"/>
      <c r="V508" s="387"/>
    </row>
    <row r="509" spans="1:22" s="35" customFormat="1" ht="24.95" customHeight="1">
      <c r="A509" s="34" t="s">
        <v>1889</v>
      </c>
      <c r="B509" s="402">
        <v>5</v>
      </c>
      <c r="C509" s="604"/>
      <c r="D509" s="390"/>
      <c r="E509" s="390"/>
      <c r="F509" s="390"/>
      <c r="G509" s="382"/>
      <c r="H509" s="538"/>
      <c r="I509" s="388"/>
      <c r="J509" s="389" t="s">
        <v>1538</v>
      </c>
      <c r="K509" s="426"/>
      <c r="L509" s="426"/>
      <c r="M509" s="383"/>
      <c r="N509" s="424" t="s">
        <v>1538</v>
      </c>
      <c r="O509" s="215" t="s">
        <v>1538</v>
      </c>
      <c r="P509" s="719"/>
      <c r="Q509" s="720"/>
      <c r="R509" s="721"/>
      <c r="S509" s="722"/>
      <c r="T509" s="385"/>
      <c r="U509" s="386"/>
      <c r="V509" s="387"/>
    </row>
    <row r="510" spans="1:22" s="35" customFormat="1" ht="24.95" customHeight="1">
      <c r="A510" s="34" t="s">
        <v>1890</v>
      </c>
      <c r="B510" s="402">
        <v>6</v>
      </c>
      <c r="C510" s="604"/>
      <c r="D510" s="390"/>
      <c r="E510" s="390"/>
      <c r="F510" s="390"/>
      <c r="G510" s="382"/>
      <c r="H510" s="538"/>
      <c r="I510" s="388"/>
      <c r="J510" s="389" t="s">
        <v>1538</v>
      </c>
      <c r="K510" s="426"/>
      <c r="L510" s="426"/>
      <c r="M510" s="383"/>
      <c r="N510" s="424" t="s">
        <v>1538</v>
      </c>
      <c r="O510" s="215" t="s">
        <v>1538</v>
      </c>
      <c r="P510" s="719"/>
      <c r="Q510" s="720"/>
      <c r="R510" s="721"/>
      <c r="S510" s="722"/>
      <c r="T510" s="385"/>
      <c r="U510" s="386"/>
      <c r="V510" s="387"/>
    </row>
    <row r="511" spans="1:22" s="35" customFormat="1" ht="24.95" customHeight="1">
      <c r="A511" s="34" t="s">
        <v>1891</v>
      </c>
      <c r="B511" s="402">
        <v>7</v>
      </c>
      <c r="C511" s="604"/>
      <c r="D511" s="390"/>
      <c r="E511" s="390"/>
      <c r="F511" s="390"/>
      <c r="G511" s="382"/>
      <c r="H511" s="538"/>
      <c r="I511" s="388"/>
      <c r="J511" s="389" t="s">
        <v>1538</v>
      </c>
      <c r="K511" s="426"/>
      <c r="L511" s="426"/>
      <c r="M511" s="384"/>
      <c r="N511" s="424" t="s">
        <v>1538</v>
      </c>
      <c r="O511" s="215" t="s">
        <v>1538</v>
      </c>
      <c r="P511" s="719"/>
      <c r="Q511" s="720"/>
      <c r="R511" s="721"/>
      <c r="S511" s="722"/>
      <c r="T511" s="385"/>
      <c r="U511" s="386"/>
      <c r="V511" s="387"/>
    </row>
    <row r="512" spans="1:22" s="35" customFormat="1" ht="24.95" customHeight="1">
      <c r="A512" s="34" t="s">
        <v>1892</v>
      </c>
      <c r="B512" s="402">
        <v>8</v>
      </c>
      <c r="C512" s="604"/>
      <c r="D512" s="390"/>
      <c r="E512" s="390"/>
      <c r="F512" s="390"/>
      <c r="G512" s="382"/>
      <c r="H512" s="538"/>
      <c r="I512" s="388"/>
      <c r="J512" s="389" t="s">
        <v>1538</v>
      </c>
      <c r="K512" s="426"/>
      <c r="L512" s="426"/>
      <c r="M512" s="384"/>
      <c r="N512" s="424" t="s">
        <v>1538</v>
      </c>
      <c r="O512" s="215" t="s">
        <v>1538</v>
      </c>
      <c r="P512" s="719"/>
      <c r="Q512" s="720"/>
      <c r="R512" s="721"/>
      <c r="S512" s="722"/>
      <c r="T512" s="385"/>
      <c r="U512" s="386"/>
      <c r="V512" s="387"/>
    </row>
    <row r="513" spans="1:22" s="35" customFormat="1" ht="24.95" customHeight="1" thickBot="1">
      <c r="A513" s="34" t="s">
        <v>1893</v>
      </c>
      <c r="B513" s="406">
        <v>9</v>
      </c>
      <c r="C513" s="605"/>
      <c r="D513" s="391"/>
      <c r="E513" s="391"/>
      <c r="F513" s="391"/>
      <c r="G513" s="392"/>
      <c r="H513" s="539"/>
      <c r="I513" s="393"/>
      <c r="J513" s="394" t="s">
        <v>1538</v>
      </c>
      <c r="K513" s="427"/>
      <c r="L513" s="427"/>
      <c r="M513" s="395"/>
      <c r="N513" s="424" t="s">
        <v>1538</v>
      </c>
      <c r="O513" s="215" t="s">
        <v>1538</v>
      </c>
      <c r="P513" s="719"/>
      <c r="Q513" s="720"/>
      <c r="R513" s="721"/>
      <c r="S513" s="722"/>
      <c r="T513" s="385"/>
      <c r="U513" s="386"/>
      <c r="V513" s="387"/>
    </row>
    <row r="514" spans="1:22" s="20" customFormat="1" ht="12" customHeight="1">
      <c r="A514" s="34"/>
      <c r="B514" s="36"/>
      <c r="C514" s="606"/>
      <c r="D514" s="37"/>
      <c r="E514" s="37"/>
      <c r="F514" s="37"/>
      <c r="G514" s="37"/>
      <c r="H514" s="403"/>
      <c r="I514" s="37"/>
      <c r="J514" s="37"/>
      <c r="K514" s="37"/>
      <c r="L514" s="37"/>
      <c r="M514" s="37"/>
      <c r="N514" s="37"/>
      <c r="O514" s="214"/>
      <c r="P514" s="37"/>
      <c r="Q514" s="37"/>
      <c r="R514" s="214"/>
      <c r="S514" s="37"/>
      <c r="T514" s="37"/>
      <c r="U514" s="38"/>
      <c r="V514" s="39"/>
    </row>
    <row r="515" spans="1:22" s="20" customFormat="1" ht="17.25" customHeight="1" thickBot="1">
      <c r="A515" s="34" t="s">
        <v>1894</v>
      </c>
      <c r="B515" s="473"/>
      <c r="C515" s="474"/>
      <c r="D515" s="474"/>
      <c r="E515" s="474"/>
      <c r="F515" s="474"/>
      <c r="G515" s="474"/>
      <c r="H515" s="474"/>
      <c r="I515" s="474"/>
      <c r="J515" s="474"/>
      <c r="K515" s="474"/>
      <c r="L515" s="474"/>
      <c r="M515" s="474"/>
      <c r="N515" s="410" t="s">
        <v>317</v>
      </c>
      <c r="O515" s="411">
        <v>1321.3909999999998</v>
      </c>
      <c r="P515" s="419"/>
      <c r="Q515" s="419"/>
      <c r="R515" s="420"/>
      <c r="S515" s="420"/>
      <c r="T515" s="421"/>
      <c r="U515" s="422"/>
      <c r="V515" s="423"/>
    </row>
    <row r="516" spans="1:22" ht="17.25" customHeight="1">
      <c r="B516" s="41"/>
      <c r="C516" s="607"/>
      <c r="D516" s="41"/>
      <c r="E516" s="41"/>
      <c r="F516" s="41"/>
      <c r="G516" s="42"/>
      <c r="H516" s="42"/>
      <c r="I516" s="42"/>
      <c r="J516" s="42"/>
      <c r="K516" s="42"/>
      <c r="L516" s="42"/>
      <c r="M516" s="42"/>
      <c r="N516" s="42"/>
      <c r="O516" s="42"/>
      <c r="P516" s="42"/>
      <c r="Q516" s="42"/>
      <c r="R516" s="42"/>
      <c r="S516" s="42"/>
      <c r="T516" s="42"/>
      <c r="U516" s="42"/>
      <c r="V516" s="42"/>
    </row>
    <row r="517" spans="1:22" s="20" customFormat="1" ht="16.5" customHeight="1" thickBot="1">
      <c r="A517" s="18"/>
      <c r="B517" s="739" t="s">
        <v>65</v>
      </c>
      <c r="C517" s="739"/>
      <c r="D517" s="739"/>
      <c r="E517" s="739"/>
      <c r="F517" s="739"/>
      <c r="G517" s="739"/>
      <c r="H517" s="739"/>
      <c r="I517" s="739"/>
      <c r="J517" s="739"/>
      <c r="K517" s="739"/>
      <c r="L517" s="739"/>
      <c r="M517" s="739"/>
      <c r="N517" s="739"/>
      <c r="O517" s="739"/>
      <c r="P517" s="739"/>
      <c r="Q517" s="739"/>
      <c r="R517" s="739"/>
      <c r="S517" s="739"/>
      <c r="T517" s="739"/>
      <c r="U517" s="739"/>
      <c r="V517" s="739"/>
    </row>
    <row r="518" spans="1:22" s="23" customFormat="1" ht="22.5" customHeight="1">
      <c r="A518" s="96" t="s">
        <v>1895</v>
      </c>
      <c r="B518" s="768" t="s">
        <v>62</v>
      </c>
      <c r="C518" s="764" t="s">
        <v>83</v>
      </c>
      <c r="D518" s="760"/>
      <c r="E518" s="760"/>
      <c r="F518" s="760"/>
      <c r="G518" s="760"/>
      <c r="H518" s="760"/>
      <c r="I518" s="760"/>
      <c r="J518" s="760"/>
      <c r="K518" s="760"/>
      <c r="L518" s="760"/>
      <c r="M518" s="736"/>
      <c r="N518" s="475"/>
      <c r="O518" s="476"/>
      <c r="P518" s="764" t="s">
        <v>90</v>
      </c>
      <c r="Q518" s="760"/>
      <c r="R518" s="760"/>
      <c r="S518" s="736"/>
      <c r="T518" s="735" t="s">
        <v>358</v>
      </c>
      <c r="U518" s="736"/>
      <c r="V518" s="742" t="s">
        <v>6</v>
      </c>
    </row>
    <row r="519" spans="1:22" s="23" customFormat="1" ht="22.5" customHeight="1">
      <c r="A519" s="96" t="s">
        <v>1896</v>
      </c>
      <c r="B519" s="769"/>
      <c r="C519" s="771" t="s">
        <v>84</v>
      </c>
      <c r="D519" s="772"/>
      <c r="E519" s="773"/>
      <c r="F519" s="479">
        <v>2</v>
      </c>
      <c r="G519" s="774" t="s">
        <v>287</v>
      </c>
      <c r="H519" s="724" t="s">
        <v>286</v>
      </c>
      <c r="I519" s="724"/>
      <c r="J519" s="771" t="s">
        <v>285</v>
      </c>
      <c r="K519" s="775"/>
      <c r="L519" s="480"/>
      <c r="M519" s="480"/>
      <c r="N519" s="481"/>
      <c r="O519" s="482"/>
      <c r="P519" s="765"/>
      <c r="Q519" s="766"/>
      <c r="R519" s="766"/>
      <c r="S519" s="767"/>
      <c r="T519" s="737"/>
      <c r="U519" s="738"/>
      <c r="V519" s="743"/>
    </row>
    <row r="520" spans="1:22" s="23" customFormat="1" ht="51.75" customHeight="1" thickBot="1">
      <c r="A520" s="96" t="s">
        <v>1897</v>
      </c>
      <c r="B520" s="769"/>
      <c r="C520" s="772" t="s">
        <v>82</v>
      </c>
      <c r="D520" s="773"/>
      <c r="E520" s="483" t="s">
        <v>86</v>
      </c>
      <c r="F520" s="477" t="s">
        <v>306</v>
      </c>
      <c r="G520" s="774"/>
      <c r="H520" s="724"/>
      <c r="I520" s="724"/>
      <c r="J520" s="467" t="s">
        <v>284</v>
      </c>
      <c r="K520" s="478" t="s">
        <v>292</v>
      </c>
      <c r="L520" s="484" t="s">
        <v>369</v>
      </c>
      <c r="M520" s="484"/>
      <c r="N520" s="485" t="s">
        <v>334</v>
      </c>
      <c r="O520" s="486"/>
      <c r="P520" s="417" t="s">
        <v>1579</v>
      </c>
      <c r="Q520" s="306" t="s">
        <v>91</v>
      </c>
      <c r="R520" s="307"/>
      <c r="S520" s="97">
        <v>3</v>
      </c>
      <c r="T520" s="740"/>
      <c r="U520" s="741"/>
      <c r="V520" s="744"/>
    </row>
    <row r="521" spans="1:22" s="23" customFormat="1" ht="15.75" customHeight="1">
      <c r="A521" s="96" t="s">
        <v>1898</v>
      </c>
      <c r="B521" s="769"/>
      <c r="C521" s="608">
        <v>1</v>
      </c>
      <c r="D521" s="86" t="s">
        <v>521</v>
      </c>
      <c r="E521" s="92">
        <v>0.5</v>
      </c>
      <c r="F521" s="300">
        <v>3105.4380000000001</v>
      </c>
      <c r="G521" s="300">
        <v>269.23</v>
      </c>
      <c r="H521" s="745" t="s">
        <v>6</v>
      </c>
      <c r="I521" s="746"/>
      <c r="J521" s="93" t="s">
        <v>6</v>
      </c>
      <c r="K521" s="91" t="s">
        <v>1538</v>
      </c>
      <c r="L521" s="449" t="s">
        <v>361</v>
      </c>
      <c r="M521" s="450" t="s">
        <v>1602</v>
      </c>
      <c r="N521" s="365" t="s">
        <v>24</v>
      </c>
      <c r="O521" s="747" t="s">
        <v>15</v>
      </c>
      <c r="P521" s="748"/>
      <c r="Q521" s="751">
        <v>17</v>
      </c>
      <c r="R521" s="754" t="s">
        <v>1114</v>
      </c>
      <c r="S521" s="755"/>
      <c r="T521" s="735" t="s">
        <v>68</v>
      </c>
      <c r="U521" s="760"/>
      <c r="V521" s="736"/>
    </row>
    <row r="522" spans="1:22" s="23" customFormat="1" ht="15.75" customHeight="1" thickBot="1">
      <c r="A522" s="96" t="s">
        <v>1899</v>
      </c>
      <c r="B522" s="769"/>
      <c r="C522" s="608">
        <v>2</v>
      </c>
      <c r="D522" s="86" t="s">
        <v>522</v>
      </c>
      <c r="E522" s="92">
        <v>0.5</v>
      </c>
      <c r="F522" s="300">
        <v>858.73500000000001</v>
      </c>
      <c r="G522" s="300">
        <v>269.23</v>
      </c>
      <c r="H522" s="745" t="s">
        <v>6</v>
      </c>
      <c r="I522" s="746"/>
      <c r="J522" s="93" t="s">
        <v>6</v>
      </c>
      <c r="K522" s="91" t="s">
        <v>1538</v>
      </c>
      <c r="L522" s="449" t="s">
        <v>1114</v>
      </c>
      <c r="M522" s="450" t="s">
        <v>1557</v>
      </c>
      <c r="N522" s="365" t="s">
        <v>24</v>
      </c>
      <c r="O522" s="747"/>
      <c r="P522" s="748"/>
      <c r="Q522" s="752"/>
      <c r="R522" s="756"/>
      <c r="S522" s="757"/>
      <c r="T522" s="740"/>
      <c r="U522" s="761"/>
      <c r="V522" s="741"/>
    </row>
    <row r="523" spans="1:22" s="23" customFormat="1" ht="15.75" customHeight="1">
      <c r="A523" s="96" t="s">
        <v>1900</v>
      </c>
      <c r="B523" s="769"/>
      <c r="C523" s="608">
        <v>3</v>
      </c>
      <c r="D523" s="86" t="s">
        <v>1538</v>
      </c>
      <c r="E523" s="92" t="s">
        <v>1538</v>
      </c>
      <c r="F523" s="300" t="s">
        <v>1538</v>
      </c>
      <c r="G523" s="300" t="s">
        <v>1538</v>
      </c>
      <c r="H523" s="745" t="s">
        <v>1538</v>
      </c>
      <c r="I523" s="746"/>
      <c r="J523" s="93" t="s">
        <v>1538</v>
      </c>
      <c r="K523" s="91" t="s">
        <v>1538</v>
      </c>
      <c r="L523" s="449"/>
      <c r="M523" s="450" t="s">
        <v>1538</v>
      </c>
      <c r="N523" s="365"/>
      <c r="O523" s="749"/>
      <c r="P523" s="750"/>
      <c r="Q523" s="753"/>
      <c r="R523" s="758"/>
      <c r="S523" s="759"/>
      <c r="T523" s="237"/>
      <c r="U523" s="237"/>
      <c r="V523" s="238"/>
    </row>
    <row r="524" spans="1:22" s="23" customFormat="1" ht="15.75" customHeight="1">
      <c r="A524" s="96" t="s">
        <v>1901</v>
      </c>
      <c r="B524" s="769"/>
      <c r="C524" s="608">
        <v>4</v>
      </c>
      <c r="D524" s="86" t="s">
        <v>1538</v>
      </c>
      <c r="E524" s="92" t="s">
        <v>1538</v>
      </c>
      <c r="F524" s="300" t="s">
        <v>1538</v>
      </c>
      <c r="G524" s="300" t="s">
        <v>1538</v>
      </c>
      <c r="H524" s="745" t="s">
        <v>1538</v>
      </c>
      <c r="I524" s="746"/>
      <c r="J524" s="93" t="s">
        <v>1538</v>
      </c>
      <c r="K524" s="91" t="s">
        <v>1538</v>
      </c>
      <c r="L524" s="449"/>
      <c r="M524" s="450" t="s">
        <v>1538</v>
      </c>
      <c r="N524" s="365"/>
      <c r="O524" s="762" t="s">
        <v>310</v>
      </c>
      <c r="P524" s="771" t="s">
        <v>309</v>
      </c>
      <c r="Q524" s="772"/>
      <c r="R524" s="772"/>
      <c r="S524" s="773"/>
      <c r="T524" s="228"/>
      <c r="U524" s="228"/>
      <c r="V524" s="239"/>
    </row>
    <row r="525" spans="1:22" s="23" customFormat="1" ht="17.25" customHeight="1">
      <c r="A525" s="96" t="s">
        <v>1902</v>
      </c>
      <c r="B525" s="769"/>
      <c r="C525" s="608">
        <v>5</v>
      </c>
      <c r="D525" s="86" t="s">
        <v>1538</v>
      </c>
      <c r="E525" s="92" t="s">
        <v>1538</v>
      </c>
      <c r="F525" s="300" t="s">
        <v>1538</v>
      </c>
      <c r="G525" s="300" t="s">
        <v>1538</v>
      </c>
      <c r="H525" s="745" t="s">
        <v>1538</v>
      </c>
      <c r="I525" s="746"/>
      <c r="J525" s="93" t="s">
        <v>1538</v>
      </c>
      <c r="K525" s="91" t="s">
        <v>1538</v>
      </c>
      <c r="L525" s="449"/>
      <c r="M525" s="450" t="s">
        <v>1538</v>
      </c>
      <c r="N525" s="365"/>
      <c r="O525" s="763"/>
      <c r="P525" s="467" t="s">
        <v>92</v>
      </c>
      <c r="Q525" s="467" t="s">
        <v>294</v>
      </c>
      <c r="R525" s="724" t="s">
        <v>307</v>
      </c>
      <c r="S525" s="724"/>
      <c r="T525" s="228"/>
      <c r="U525" s="228"/>
      <c r="V525" s="239"/>
    </row>
    <row r="526" spans="1:22" s="23" customFormat="1" ht="16.5" customHeight="1" thickBot="1">
      <c r="A526" s="96" t="s">
        <v>1903</v>
      </c>
      <c r="B526" s="769"/>
      <c r="C526" s="609">
        <v>6</v>
      </c>
      <c r="D526" s="94" t="s">
        <v>1538</v>
      </c>
      <c r="E526" s="95" t="s">
        <v>1538</v>
      </c>
      <c r="F526" s="300" t="s">
        <v>1538</v>
      </c>
      <c r="G526" s="300" t="s">
        <v>1538</v>
      </c>
      <c r="H526" s="745" t="s">
        <v>1538</v>
      </c>
      <c r="I526" s="746"/>
      <c r="J526" s="93" t="s">
        <v>1538</v>
      </c>
      <c r="K526" s="91" t="s">
        <v>1538</v>
      </c>
      <c r="L526" s="449"/>
      <c r="M526" s="450" t="s">
        <v>1538</v>
      </c>
      <c r="N526" s="447"/>
      <c r="O526" s="313" t="s">
        <v>6</v>
      </c>
      <c r="P526" s="241">
        <v>1</v>
      </c>
      <c r="Q526" s="242">
        <v>538.46153849999996</v>
      </c>
      <c r="R526" s="776">
        <v>3964.1730000000002</v>
      </c>
      <c r="S526" s="776"/>
      <c r="T526" s="228"/>
      <c r="U526" s="228"/>
      <c r="V526" s="239"/>
    </row>
    <row r="527" spans="1:22" s="23" customFormat="1" ht="16.5" customHeight="1" thickBot="1">
      <c r="A527" s="96" t="s">
        <v>1904</v>
      </c>
      <c r="B527" s="770"/>
      <c r="C527" s="777" t="s">
        <v>88</v>
      </c>
      <c r="D527" s="778"/>
      <c r="E527" s="778"/>
      <c r="F527" s="497"/>
      <c r="G527" s="498"/>
      <c r="H527" s="779" t="s">
        <v>6</v>
      </c>
      <c r="I527" s="780"/>
      <c r="J527" s="412" t="s">
        <v>6</v>
      </c>
      <c r="K527" s="243" t="s">
        <v>6</v>
      </c>
      <c r="L527" s="490"/>
      <c r="M527" s="491"/>
      <c r="N527" s="492"/>
      <c r="O527" s="781" t="s">
        <v>1538</v>
      </c>
      <c r="P527" s="781"/>
      <c r="Q527" s="781"/>
      <c r="R527" s="781"/>
      <c r="S527" s="781"/>
      <c r="T527" s="487"/>
      <c r="U527" s="488"/>
      <c r="V527" s="489"/>
    </row>
    <row r="528" spans="1:22" ht="24.95" customHeight="1"/>
    <row r="529" spans="1:22" ht="24.95" customHeight="1"/>
    <row r="530" spans="1:22" s="33" customFormat="1" ht="24" thickBot="1">
      <c r="A530" s="26">
        <v>18</v>
      </c>
      <c r="B530" s="786" t="s">
        <v>49</v>
      </c>
      <c r="C530" s="786"/>
      <c r="D530" s="786"/>
      <c r="E530" s="27">
        <v>18</v>
      </c>
      <c r="F530" s="28" t="s">
        <v>404</v>
      </c>
      <c r="G530" s="29"/>
      <c r="H530" s="29"/>
      <c r="I530" s="28"/>
      <c r="J530" s="28"/>
      <c r="K530" s="28"/>
      <c r="L530" s="28"/>
      <c r="M530" s="30"/>
      <c r="N530" s="30"/>
      <c r="O530" s="29"/>
      <c r="P530" s="29"/>
      <c r="Q530" s="31"/>
      <c r="R530" s="31"/>
      <c r="S530" s="31"/>
      <c r="T530" s="31"/>
      <c r="U530" s="32"/>
    </row>
    <row r="531" spans="1:22" s="20" customFormat="1" ht="24.75" customHeight="1">
      <c r="A531" s="18"/>
      <c r="B531" s="787" t="s">
        <v>54</v>
      </c>
      <c r="C531" s="464" t="s">
        <v>55</v>
      </c>
      <c r="D531" s="465" t="s">
        <v>16</v>
      </c>
      <c r="E531" s="465"/>
      <c r="F531" s="465" t="s">
        <v>56</v>
      </c>
      <c r="G531" s="466"/>
      <c r="H531" s="723" t="s">
        <v>57</v>
      </c>
      <c r="I531" s="789" t="s">
        <v>340</v>
      </c>
      <c r="J531" s="723" t="s">
        <v>17</v>
      </c>
      <c r="K531" s="723" t="s">
        <v>293</v>
      </c>
      <c r="L531" s="723" t="s">
        <v>58</v>
      </c>
      <c r="M531" s="723" t="s">
        <v>193</v>
      </c>
      <c r="N531" s="782" t="s">
        <v>308</v>
      </c>
      <c r="O531" s="783"/>
      <c r="P531" s="784" t="s">
        <v>21</v>
      </c>
      <c r="Q531" s="785"/>
      <c r="R531" s="735" t="s">
        <v>205</v>
      </c>
      <c r="S531" s="736"/>
      <c r="T531" s="714" t="s">
        <v>180</v>
      </c>
      <c r="U531" s="715"/>
      <c r="V531" s="716"/>
    </row>
    <row r="532" spans="1:22" s="20" customFormat="1" ht="73.5" customHeight="1">
      <c r="A532" s="18"/>
      <c r="B532" s="788"/>
      <c r="C532" s="467" t="s">
        <v>59</v>
      </c>
      <c r="D532" s="468" t="s">
        <v>3</v>
      </c>
      <c r="E532" s="468" t="s">
        <v>18</v>
      </c>
      <c r="F532" s="468" t="s">
        <v>60</v>
      </c>
      <c r="G532" s="469" t="s">
        <v>61</v>
      </c>
      <c r="H532" s="724"/>
      <c r="I532" s="790"/>
      <c r="J532" s="724"/>
      <c r="K532" s="724"/>
      <c r="L532" s="724"/>
      <c r="M532" s="724"/>
      <c r="N532" s="467" t="s">
        <v>191</v>
      </c>
      <c r="O532" s="468" t="s">
        <v>73</v>
      </c>
      <c r="P532" s="717"/>
      <c r="Q532" s="718"/>
      <c r="R532" s="737"/>
      <c r="S532" s="738"/>
      <c r="T532" s="470" t="s">
        <v>181</v>
      </c>
      <c r="U532" s="471" t="s">
        <v>190</v>
      </c>
      <c r="V532" s="472" t="s">
        <v>225</v>
      </c>
    </row>
    <row r="533" spans="1:22" s="20" customFormat="1" ht="26.25" customHeight="1">
      <c r="A533" s="18"/>
      <c r="B533" s="396"/>
      <c r="C533" s="603">
        <v>3</v>
      </c>
      <c r="D533" s="397">
        <v>4</v>
      </c>
      <c r="E533" s="397">
        <v>5</v>
      </c>
      <c r="F533" s="397">
        <v>6</v>
      </c>
      <c r="G533" s="397">
        <v>7</v>
      </c>
      <c r="H533" s="397">
        <v>8</v>
      </c>
      <c r="I533" s="397">
        <v>9</v>
      </c>
      <c r="J533" s="397">
        <v>10</v>
      </c>
      <c r="K533" s="397">
        <v>11</v>
      </c>
      <c r="L533" s="397">
        <v>12</v>
      </c>
      <c r="M533" s="397">
        <v>13</v>
      </c>
      <c r="N533" s="397">
        <v>14</v>
      </c>
      <c r="O533" s="397">
        <v>15</v>
      </c>
      <c r="P533" s="398">
        <v>16</v>
      </c>
      <c r="Q533" s="399">
        <v>17</v>
      </c>
      <c r="R533" s="398">
        <v>18</v>
      </c>
      <c r="S533" s="399">
        <v>19</v>
      </c>
      <c r="T533" s="400">
        <v>20</v>
      </c>
      <c r="U533" s="213">
        <v>21</v>
      </c>
      <c r="V533" s="401">
        <v>22</v>
      </c>
    </row>
    <row r="534" spans="1:22" s="35" customFormat="1" ht="50.1" customHeight="1">
      <c r="A534" s="34" t="s">
        <v>1905</v>
      </c>
      <c r="B534" s="402">
        <v>1</v>
      </c>
      <c r="C534" s="604" t="s">
        <v>767</v>
      </c>
      <c r="D534" s="390">
        <v>2150609</v>
      </c>
      <c r="E534" s="390" t="s">
        <v>768</v>
      </c>
      <c r="F534" s="390" t="s">
        <v>671</v>
      </c>
      <c r="G534" s="382">
        <v>0.24</v>
      </c>
      <c r="H534" s="538" t="s">
        <v>24</v>
      </c>
      <c r="I534" s="388">
        <v>1</v>
      </c>
      <c r="J534" s="389" t="s">
        <v>523</v>
      </c>
      <c r="K534" s="426">
        <v>42073</v>
      </c>
      <c r="L534" s="426">
        <v>43464</v>
      </c>
      <c r="M534" s="383">
        <v>8133.2</v>
      </c>
      <c r="N534" s="424">
        <v>1951.9679999999998</v>
      </c>
      <c r="O534" s="215">
        <v>1951.9680000000001</v>
      </c>
      <c r="P534" s="719"/>
      <c r="Q534" s="720"/>
      <c r="R534" s="721"/>
      <c r="S534" s="722"/>
      <c r="T534" s="385" t="s">
        <v>24</v>
      </c>
      <c r="U534" s="386">
        <v>33</v>
      </c>
      <c r="V534" s="387" t="s">
        <v>24</v>
      </c>
    </row>
    <row r="535" spans="1:22" s="35" customFormat="1" ht="50.1" customHeight="1">
      <c r="A535" s="34" t="s">
        <v>1906</v>
      </c>
      <c r="B535" s="402">
        <v>2</v>
      </c>
      <c r="C535" s="604" t="s">
        <v>695</v>
      </c>
      <c r="D535" s="390" t="s">
        <v>769</v>
      </c>
      <c r="E535" s="390" t="s">
        <v>770</v>
      </c>
      <c r="F535" s="390" t="s">
        <v>671</v>
      </c>
      <c r="G535" s="382">
        <v>0.4</v>
      </c>
      <c r="H535" s="538" t="s">
        <v>24</v>
      </c>
      <c r="I535" s="388">
        <v>1</v>
      </c>
      <c r="J535" s="389" t="s">
        <v>523</v>
      </c>
      <c r="K535" s="426">
        <v>43384</v>
      </c>
      <c r="L535" s="426">
        <v>43687</v>
      </c>
      <c r="M535" s="383">
        <v>872.24</v>
      </c>
      <c r="N535" s="424">
        <v>348.89600000000002</v>
      </c>
      <c r="O535" s="215">
        <v>348.89600000000002</v>
      </c>
      <c r="P535" s="719"/>
      <c r="Q535" s="720"/>
      <c r="R535" s="721"/>
      <c r="S535" s="722"/>
      <c r="T535" s="385" t="s">
        <v>24</v>
      </c>
      <c r="U535" s="386">
        <v>36</v>
      </c>
      <c r="V535" s="387" t="s">
        <v>24</v>
      </c>
    </row>
    <row r="536" spans="1:22" s="35" customFormat="1" ht="50.1" customHeight="1">
      <c r="A536" s="34" t="s">
        <v>1907</v>
      </c>
      <c r="B536" s="402">
        <v>3</v>
      </c>
      <c r="C536" s="604" t="s">
        <v>771</v>
      </c>
      <c r="D536" s="390" t="s">
        <v>772</v>
      </c>
      <c r="E536" s="390" t="s">
        <v>1049</v>
      </c>
      <c r="F536" s="390" t="s">
        <v>672</v>
      </c>
      <c r="G536" s="382">
        <v>1</v>
      </c>
      <c r="H536" s="538" t="s">
        <v>24</v>
      </c>
      <c r="I536" s="388">
        <v>1</v>
      </c>
      <c r="J536" s="389" t="s">
        <v>523</v>
      </c>
      <c r="K536" s="426">
        <v>44720</v>
      </c>
      <c r="L536" s="426">
        <v>45350</v>
      </c>
      <c r="M536" s="383">
        <v>819.19</v>
      </c>
      <c r="N536" s="424">
        <v>819.19</v>
      </c>
      <c r="O536" s="215">
        <v>819.19</v>
      </c>
      <c r="P536" s="719"/>
      <c r="Q536" s="720"/>
      <c r="R536" s="721"/>
      <c r="S536" s="722"/>
      <c r="T536" s="385" t="s">
        <v>24</v>
      </c>
      <c r="U536" s="386">
        <v>50</v>
      </c>
      <c r="V536" s="387" t="s">
        <v>24</v>
      </c>
    </row>
    <row r="537" spans="1:22" s="35" customFormat="1" ht="24.95" customHeight="1">
      <c r="A537" s="34" t="s">
        <v>1908</v>
      </c>
      <c r="B537" s="402">
        <v>4</v>
      </c>
      <c r="C537" s="604"/>
      <c r="D537" s="390"/>
      <c r="E537" s="390"/>
      <c r="F537" s="390"/>
      <c r="G537" s="382"/>
      <c r="H537" s="538"/>
      <c r="I537" s="388"/>
      <c r="J537" s="389" t="s">
        <v>1538</v>
      </c>
      <c r="K537" s="426"/>
      <c r="L537" s="426"/>
      <c r="M537" s="383"/>
      <c r="N537" s="424" t="s">
        <v>1538</v>
      </c>
      <c r="O537" s="215" t="s">
        <v>1538</v>
      </c>
      <c r="P537" s="719"/>
      <c r="Q537" s="720"/>
      <c r="R537" s="721"/>
      <c r="S537" s="722"/>
      <c r="T537" s="385"/>
      <c r="U537" s="386"/>
      <c r="V537" s="387"/>
    </row>
    <row r="538" spans="1:22" s="35" customFormat="1" ht="24.95" customHeight="1">
      <c r="A538" s="34" t="s">
        <v>1909</v>
      </c>
      <c r="B538" s="402">
        <v>5</v>
      </c>
      <c r="C538" s="604"/>
      <c r="D538" s="390"/>
      <c r="E538" s="390"/>
      <c r="F538" s="390"/>
      <c r="G538" s="382"/>
      <c r="H538" s="538"/>
      <c r="I538" s="388"/>
      <c r="J538" s="389" t="s">
        <v>1538</v>
      </c>
      <c r="K538" s="426"/>
      <c r="L538" s="426"/>
      <c r="M538" s="383"/>
      <c r="N538" s="424" t="s">
        <v>1538</v>
      </c>
      <c r="O538" s="215" t="s">
        <v>1538</v>
      </c>
      <c r="P538" s="719"/>
      <c r="Q538" s="720"/>
      <c r="R538" s="721"/>
      <c r="S538" s="722"/>
      <c r="T538" s="385"/>
      <c r="U538" s="386"/>
      <c r="V538" s="387"/>
    </row>
    <row r="539" spans="1:22" s="35" customFormat="1" ht="24.95" customHeight="1">
      <c r="A539" s="34" t="s">
        <v>1910</v>
      </c>
      <c r="B539" s="402">
        <v>6</v>
      </c>
      <c r="C539" s="604"/>
      <c r="D539" s="390"/>
      <c r="E539" s="390"/>
      <c r="F539" s="390"/>
      <c r="G539" s="382"/>
      <c r="H539" s="538"/>
      <c r="I539" s="388"/>
      <c r="J539" s="389" t="s">
        <v>1538</v>
      </c>
      <c r="K539" s="426"/>
      <c r="L539" s="426"/>
      <c r="M539" s="383"/>
      <c r="N539" s="424" t="s">
        <v>1538</v>
      </c>
      <c r="O539" s="215" t="s">
        <v>1538</v>
      </c>
      <c r="P539" s="719"/>
      <c r="Q539" s="720"/>
      <c r="R539" s="721"/>
      <c r="S539" s="722"/>
      <c r="T539" s="385"/>
      <c r="U539" s="386"/>
      <c r="V539" s="387"/>
    </row>
    <row r="540" spans="1:22" s="35" customFormat="1" ht="24.95" customHeight="1">
      <c r="A540" s="34" t="s">
        <v>1911</v>
      </c>
      <c r="B540" s="402">
        <v>7</v>
      </c>
      <c r="C540" s="604"/>
      <c r="D540" s="390"/>
      <c r="E540" s="390"/>
      <c r="F540" s="390"/>
      <c r="G540" s="382"/>
      <c r="H540" s="538"/>
      <c r="I540" s="388"/>
      <c r="J540" s="389" t="s">
        <v>1538</v>
      </c>
      <c r="K540" s="426"/>
      <c r="L540" s="426"/>
      <c r="M540" s="383"/>
      <c r="N540" s="424" t="s">
        <v>1538</v>
      </c>
      <c r="O540" s="215" t="s">
        <v>1538</v>
      </c>
      <c r="P540" s="719"/>
      <c r="Q540" s="720"/>
      <c r="R540" s="721"/>
      <c r="S540" s="722"/>
      <c r="T540" s="385"/>
      <c r="U540" s="386"/>
      <c r="V540" s="387"/>
    </row>
    <row r="541" spans="1:22" s="35" customFormat="1" ht="24.95" customHeight="1">
      <c r="A541" s="34" t="s">
        <v>1912</v>
      </c>
      <c r="B541" s="402">
        <v>8</v>
      </c>
      <c r="C541" s="604"/>
      <c r="D541" s="390"/>
      <c r="E541" s="390"/>
      <c r="F541" s="390"/>
      <c r="G541" s="382"/>
      <c r="H541" s="538"/>
      <c r="I541" s="388"/>
      <c r="J541" s="389" t="s">
        <v>1538</v>
      </c>
      <c r="K541" s="426"/>
      <c r="L541" s="426"/>
      <c r="M541" s="384"/>
      <c r="N541" s="424" t="s">
        <v>1538</v>
      </c>
      <c r="O541" s="215" t="s">
        <v>1538</v>
      </c>
      <c r="P541" s="719"/>
      <c r="Q541" s="720"/>
      <c r="R541" s="721"/>
      <c r="S541" s="722"/>
      <c r="T541" s="385"/>
      <c r="U541" s="386"/>
      <c r="V541" s="387"/>
    </row>
    <row r="542" spans="1:22" s="35" customFormat="1" ht="24.95" customHeight="1">
      <c r="A542" s="34" t="s">
        <v>1913</v>
      </c>
      <c r="B542" s="402">
        <v>9</v>
      </c>
      <c r="C542" s="604"/>
      <c r="D542" s="390"/>
      <c r="E542" s="390"/>
      <c r="F542" s="390"/>
      <c r="G542" s="382"/>
      <c r="H542" s="538"/>
      <c r="I542" s="388"/>
      <c r="J542" s="389" t="s">
        <v>1538</v>
      </c>
      <c r="K542" s="426"/>
      <c r="L542" s="426"/>
      <c r="M542" s="384"/>
      <c r="N542" s="424" t="s">
        <v>1538</v>
      </c>
      <c r="O542" s="215" t="s">
        <v>1538</v>
      </c>
      <c r="P542" s="719"/>
      <c r="Q542" s="720"/>
      <c r="R542" s="721"/>
      <c r="S542" s="722"/>
      <c r="T542" s="385"/>
      <c r="U542" s="386"/>
      <c r="V542" s="387"/>
    </row>
    <row r="543" spans="1:22" s="35" customFormat="1" ht="24.95" customHeight="1" thickBot="1">
      <c r="A543" s="34" t="s">
        <v>1914</v>
      </c>
      <c r="B543" s="406">
        <v>10</v>
      </c>
      <c r="C543" s="605"/>
      <c r="D543" s="391"/>
      <c r="E543" s="391"/>
      <c r="F543" s="391"/>
      <c r="G543" s="392"/>
      <c r="H543" s="539"/>
      <c r="I543" s="393"/>
      <c r="J543" s="394" t="s">
        <v>1538</v>
      </c>
      <c r="K543" s="427"/>
      <c r="L543" s="427"/>
      <c r="M543" s="395"/>
      <c r="N543" s="424" t="s">
        <v>1538</v>
      </c>
      <c r="O543" s="215" t="s">
        <v>1538</v>
      </c>
      <c r="P543" s="719"/>
      <c r="Q543" s="720"/>
      <c r="R543" s="721"/>
      <c r="S543" s="722"/>
      <c r="T543" s="385"/>
      <c r="U543" s="386"/>
      <c r="V543" s="387"/>
    </row>
    <row r="544" spans="1:22" s="20" customFormat="1" ht="12" customHeight="1">
      <c r="A544" s="34"/>
      <c r="B544" s="36"/>
      <c r="C544" s="606"/>
      <c r="D544" s="37"/>
      <c r="E544" s="37"/>
      <c r="F544" s="37"/>
      <c r="G544" s="37"/>
      <c r="H544" s="403"/>
      <c r="I544" s="37"/>
      <c r="J544" s="37"/>
      <c r="K544" s="37"/>
      <c r="L544" s="37"/>
      <c r="M544" s="37"/>
      <c r="N544" s="37"/>
      <c r="O544" s="214"/>
      <c r="P544" s="37"/>
      <c r="Q544" s="37"/>
      <c r="R544" s="214"/>
      <c r="S544" s="37"/>
      <c r="T544" s="37"/>
      <c r="U544" s="38"/>
      <c r="V544" s="39"/>
    </row>
    <row r="545" spans="1:22" s="20" customFormat="1" ht="17.25" customHeight="1" thickBot="1">
      <c r="A545" s="34" t="s">
        <v>1915</v>
      </c>
      <c r="B545" s="473"/>
      <c r="C545" s="474"/>
      <c r="D545" s="474"/>
      <c r="E545" s="474"/>
      <c r="F545" s="474"/>
      <c r="G545" s="474"/>
      <c r="H545" s="474"/>
      <c r="I545" s="474"/>
      <c r="J545" s="474"/>
      <c r="K545" s="474"/>
      <c r="L545" s="474"/>
      <c r="M545" s="474"/>
      <c r="N545" s="410" t="s">
        <v>317</v>
      </c>
      <c r="O545" s="411">
        <v>1040.018</v>
      </c>
      <c r="P545" s="419"/>
      <c r="Q545" s="419"/>
      <c r="R545" s="420"/>
      <c r="S545" s="420"/>
      <c r="T545" s="421"/>
      <c r="U545" s="422"/>
      <c r="V545" s="423"/>
    </row>
    <row r="546" spans="1:22" ht="17.25" customHeight="1">
      <c r="B546" s="41"/>
      <c r="C546" s="607"/>
      <c r="D546" s="41"/>
      <c r="E546" s="41"/>
      <c r="F546" s="41"/>
      <c r="G546" s="42"/>
      <c r="H546" s="42"/>
      <c r="I546" s="42"/>
      <c r="J546" s="42"/>
      <c r="K546" s="42"/>
      <c r="L546" s="42"/>
      <c r="M546" s="42"/>
      <c r="N546" s="42"/>
      <c r="O546" s="42"/>
      <c r="P546" s="42"/>
      <c r="Q546" s="42"/>
      <c r="R546" s="42"/>
      <c r="S546" s="42"/>
      <c r="T546" s="42"/>
      <c r="U546" s="42"/>
      <c r="V546" s="42"/>
    </row>
    <row r="547" spans="1:22" s="20" customFormat="1" ht="16.5" customHeight="1" thickBot="1">
      <c r="A547" s="18"/>
      <c r="B547" s="739" t="s">
        <v>65</v>
      </c>
      <c r="C547" s="739"/>
      <c r="D547" s="739"/>
      <c r="E547" s="739"/>
      <c r="F547" s="739"/>
      <c r="G547" s="739"/>
      <c r="H547" s="739"/>
      <c r="I547" s="739"/>
      <c r="J547" s="739"/>
      <c r="K547" s="739"/>
      <c r="L547" s="739"/>
      <c r="M547" s="739"/>
      <c r="N547" s="739"/>
      <c r="O547" s="739"/>
      <c r="P547" s="739"/>
      <c r="Q547" s="739"/>
      <c r="R547" s="739"/>
      <c r="S547" s="739"/>
      <c r="T547" s="739"/>
      <c r="U547" s="739"/>
      <c r="V547" s="739"/>
    </row>
    <row r="548" spans="1:22" s="23" customFormat="1" ht="22.5" customHeight="1">
      <c r="A548" s="96" t="s">
        <v>1916</v>
      </c>
      <c r="B548" s="768" t="s">
        <v>62</v>
      </c>
      <c r="C548" s="764" t="s">
        <v>83</v>
      </c>
      <c r="D548" s="760"/>
      <c r="E548" s="760"/>
      <c r="F548" s="760"/>
      <c r="G548" s="760"/>
      <c r="H548" s="760"/>
      <c r="I548" s="760"/>
      <c r="J548" s="760"/>
      <c r="K548" s="760"/>
      <c r="L548" s="760"/>
      <c r="M548" s="736"/>
      <c r="N548" s="475"/>
      <c r="O548" s="476"/>
      <c r="P548" s="764" t="s">
        <v>90</v>
      </c>
      <c r="Q548" s="760"/>
      <c r="R548" s="760"/>
      <c r="S548" s="736"/>
      <c r="T548" s="735" t="s">
        <v>358</v>
      </c>
      <c r="U548" s="736"/>
      <c r="V548" s="742" t="s">
        <v>6</v>
      </c>
    </row>
    <row r="549" spans="1:22" s="23" customFormat="1" ht="22.5" customHeight="1">
      <c r="A549" s="96" t="s">
        <v>1917</v>
      </c>
      <c r="B549" s="769"/>
      <c r="C549" s="771" t="s">
        <v>84</v>
      </c>
      <c r="D549" s="772"/>
      <c r="E549" s="773"/>
      <c r="F549" s="479">
        <v>2</v>
      </c>
      <c r="G549" s="774" t="s">
        <v>287</v>
      </c>
      <c r="H549" s="724" t="s">
        <v>286</v>
      </c>
      <c r="I549" s="724"/>
      <c r="J549" s="771" t="s">
        <v>285</v>
      </c>
      <c r="K549" s="775"/>
      <c r="L549" s="480"/>
      <c r="M549" s="480"/>
      <c r="N549" s="481"/>
      <c r="O549" s="482"/>
      <c r="P549" s="765"/>
      <c r="Q549" s="766"/>
      <c r="R549" s="766"/>
      <c r="S549" s="767"/>
      <c r="T549" s="737"/>
      <c r="U549" s="738"/>
      <c r="V549" s="743"/>
    </row>
    <row r="550" spans="1:22" s="23" customFormat="1" ht="51.75" customHeight="1" thickBot="1">
      <c r="A550" s="96" t="s">
        <v>1918</v>
      </c>
      <c r="B550" s="769"/>
      <c r="C550" s="772" t="s">
        <v>82</v>
      </c>
      <c r="D550" s="773"/>
      <c r="E550" s="483" t="s">
        <v>86</v>
      </c>
      <c r="F550" s="477" t="s">
        <v>306</v>
      </c>
      <c r="G550" s="774"/>
      <c r="H550" s="724"/>
      <c r="I550" s="724"/>
      <c r="J550" s="467" t="s">
        <v>284</v>
      </c>
      <c r="K550" s="478" t="s">
        <v>292</v>
      </c>
      <c r="L550" s="484" t="s">
        <v>369</v>
      </c>
      <c r="M550" s="484"/>
      <c r="N550" s="485" t="s">
        <v>334</v>
      </c>
      <c r="O550" s="486"/>
      <c r="P550" s="417" t="s">
        <v>1579</v>
      </c>
      <c r="Q550" s="306" t="s">
        <v>91</v>
      </c>
      <c r="R550" s="307"/>
      <c r="S550" s="97">
        <v>3</v>
      </c>
      <c r="T550" s="740"/>
      <c r="U550" s="741"/>
      <c r="V550" s="744"/>
    </row>
    <row r="551" spans="1:22" s="23" customFormat="1" ht="15.75" customHeight="1">
      <c r="A551" s="96" t="s">
        <v>1919</v>
      </c>
      <c r="B551" s="769"/>
      <c r="C551" s="608">
        <v>1</v>
      </c>
      <c r="D551" s="86" t="s">
        <v>523</v>
      </c>
      <c r="E551" s="92">
        <v>0.9</v>
      </c>
      <c r="F551" s="300">
        <v>3120.0540000000001</v>
      </c>
      <c r="G551" s="300">
        <v>269.23</v>
      </c>
      <c r="H551" s="745" t="s">
        <v>6</v>
      </c>
      <c r="I551" s="746"/>
      <c r="J551" s="93" t="s">
        <v>6</v>
      </c>
      <c r="K551" s="91" t="s">
        <v>1538</v>
      </c>
      <c r="L551" s="449" t="s">
        <v>1114</v>
      </c>
      <c r="M551" s="450" t="s">
        <v>1557</v>
      </c>
      <c r="N551" s="365" t="s">
        <v>24</v>
      </c>
      <c r="O551" s="747" t="s">
        <v>15</v>
      </c>
      <c r="P551" s="748"/>
      <c r="Q551" s="751">
        <v>18</v>
      </c>
      <c r="R551" s="754" t="s">
        <v>1114</v>
      </c>
      <c r="S551" s="755"/>
      <c r="T551" s="735" t="s">
        <v>68</v>
      </c>
      <c r="U551" s="760"/>
      <c r="V551" s="736"/>
    </row>
    <row r="552" spans="1:22" s="23" customFormat="1" ht="15.75" customHeight="1" thickBot="1">
      <c r="A552" s="96" t="s">
        <v>1920</v>
      </c>
      <c r="B552" s="769"/>
      <c r="C552" s="608">
        <v>2</v>
      </c>
      <c r="D552" s="86" t="s">
        <v>524</v>
      </c>
      <c r="E552" s="92">
        <v>0.1</v>
      </c>
      <c r="F552" s="300" t="s">
        <v>1604</v>
      </c>
      <c r="G552" s="300">
        <v>269.23</v>
      </c>
      <c r="H552" s="745" t="s">
        <v>31</v>
      </c>
      <c r="I552" s="746"/>
      <c r="J552" s="93" t="s">
        <v>6</v>
      </c>
      <c r="K552" s="91" t="s">
        <v>1538</v>
      </c>
      <c r="L552" s="449" t="s">
        <v>1114</v>
      </c>
      <c r="M552" s="450" t="s">
        <v>1557</v>
      </c>
      <c r="N552" s="365" t="s">
        <v>24</v>
      </c>
      <c r="O552" s="747"/>
      <c r="P552" s="748"/>
      <c r="Q552" s="752"/>
      <c r="R552" s="756"/>
      <c r="S552" s="757"/>
      <c r="T552" s="740"/>
      <c r="U552" s="761"/>
      <c r="V552" s="741"/>
    </row>
    <row r="553" spans="1:22" s="23" customFormat="1" ht="15.75" customHeight="1">
      <c r="A553" s="96" t="s">
        <v>1921</v>
      </c>
      <c r="B553" s="769"/>
      <c r="C553" s="608">
        <v>3</v>
      </c>
      <c r="D553" s="86" t="s">
        <v>1538</v>
      </c>
      <c r="E553" s="92" t="s">
        <v>1538</v>
      </c>
      <c r="F553" s="300" t="s">
        <v>1538</v>
      </c>
      <c r="G553" s="300" t="s">
        <v>1538</v>
      </c>
      <c r="H553" s="745" t="s">
        <v>1538</v>
      </c>
      <c r="I553" s="746"/>
      <c r="J553" s="93" t="s">
        <v>1538</v>
      </c>
      <c r="K553" s="91" t="s">
        <v>1538</v>
      </c>
      <c r="L553" s="449"/>
      <c r="M553" s="450" t="s">
        <v>1538</v>
      </c>
      <c r="N553" s="365"/>
      <c r="O553" s="749"/>
      <c r="P553" s="750"/>
      <c r="Q553" s="753"/>
      <c r="R553" s="758"/>
      <c r="S553" s="759"/>
      <c r="T553" s="237"/>
      <c r="U553" s="237"/>
      <c r="V553" s="238"/>
    </row>
    <row r="554" spans="1:22" s="23" customFormat="1" ht="15.75" customHeight="1">
      <c r="A554" s="96" t="s">
        <v>1922</v>
      </c>
      <c r="B554" s="769"/>
      <c r="C554" s="608">
        <v>4</v>
      </c>
      <c r="D554" s="86" t="s">
        <v>1538</v>
      </c>
      <c r="E554" s="92" t="s">
        <v>1538</v>
      </c>
      <c r="F554" s="300" t="s">
        <v>1538</v>
      </c>
      <c r="G554" s="300" t="s">
        <v>1538</v>
      </c>
      <c r="H554" s="745" t="s">
        <v>1538</v>
      </c>
      <c r="I554" s="746"/>
      <c r="J554" s="93" t="s">
        <v>1538</v>
      </c>
      <c r="K554" s="91" t="s">
        <v>1538</v>
      </c>
      <c r="L554" s="449"/>
      <c r="M554" s="450" t="s">
        <v>1538</v>
      </c>
      <c r="N554" s="365"/>
      <c r="O554" s="762" t="s">
        <v>310</v>
      </c>
      <c r="P554" s="771" t="s">
        <v>309</v>
      </c>
      <c r="Q554" s="772"/>
      <c r="R554" s="772"/>
      <c r="S554" s="773"/>
      <c r="T554" s="228"/>
      <c r="U554" s="228"/>
      <c r="V554" s="239"/>
    </row>
    <row r="555" spans="1:22" s="23" customFormat="1" ht="17.25" customHeight="1">
      <c r="A555" s="96" t="s">
        <v>1923</v>
      </c>
      <c r="B555" s="769"/>
      <c r="C555" s="608">
        <v>5</v>
      </c>
      <c r="D555" s="86" t="s">
        <v>1538</v>
      </c>
      <c r="E555" s="92" t="s">
        <v>1538</v>
      </c>
      <c r="F555" s="300" t="s">
        <v>1538</v>
      </c>
      <c r="G555" s="300" t="s">
        <v>1538</v>
      </c>
      <c r="H555" s="745" t="s">
        <v>1538</v>
      </c>
      <c r="I555" s="746"/>
      <c r="J555" s="93" t="s">
        <v>1538</v>
      </c>
      <c r="K555" s="91" t="s">
        <v>1538</v>
      </c>
      <c r="L555" s="449"/>
      <c r="M555" s="450" t="s">
        <v>1538</v>
      </c>
      <c r="N555" s="365"/>
      <c r="O555" s="763"/>
      <c r="P555" s="467" t="s">
        <v>92</v>
      </c>
      <c r="Q555" s="467" t="s">
        <v>294</v>
      </c>
      <c r="R555" s="724" t="s">
        <v>307</v>
      </c>
      <c r="S555" s="724"/>
      <c r="T555" s="228"/>
      <c r="U555" s="228"/>
      <c r="V555" s="239"/>
    </row>
    <row r="556" spans="1:22" s="23" customFormat="1" ht="16.5" customHeight="1" thickBot="1">
      <c r="A556" s="96" t="s">
        <v>1924</v>
      </c>
      <c r="B556" s="769"/>
      <c r="C556" s="609">
        <v>6</v>
      </c>
      <c r="D556" s="94" t="s">
        <v>1538</v>
      </c>
      <c r="E556" s="95" t="s">
        <v>1538</v>
      </c>
      <c r="F556" s="300" t="s">
        <v>1538</v>
      </c>
      <c r="G556" s="300" t="s">
        <v>1538</v>
      </c>
      <c r="H556" s="745" t="s">
        <v>1538</v>
      </c>
      <c r="I556" s="746"/>
      <c r="J556" s="93" t="s">
        <v>1538</v>
      </c>
      <c r="K556" s="91" t="s">
        <v>1538</v>
      </c>
      <c r="L556" s="449"/>
      <c r="M556" s="450" t="s">
        <v>1538</v>
      </c>
      <c r="N556" s="447"/>
      <c r="O556" s="313" t="s">
        <v>6</v>
      </c>
      <c r="P556" s="241">
        <v>1</v>
      </c>
      <c r="Q556" s="242">
        <v>538.46153849999996</v>
      </c>
      <c r="R556" s="776">
        <v>3120.0540000000001</v>
      </c>
      <c r="S556" s="776"/>
      <c r="T556" s="228"/>
      <c r="U556" s="228"/>
      <c r="V556" s="239"/>
    </row>
    <row r="557" spans="1:22" s="23" customFormat="1" ht="16.5" customHeight="1" thickBot="1">
      <c r="A557" s="96" t="s">
        <v>1925</v>
      </c>
      <c r="B557" s="770"/>
      <c r="C557" s="777" t="s">
        <v>88</v>
      </c>
      <c r="D557" s="778"/>
      <c r="E557" s="778"/>
      <c r="F557" s="497"/>
      <c r="G557" s="498"/>
      <c r="H557" s="779" t="s">
        <v>6</v>
      </c>
      <c r="I557" s="780"/>
      <c r="J557" s="412" t="s">
        <v>6</v>
      </c>
      <c r="K557" s="243" t="s">
        <v>6</v>
      </c>
      <c r="L557" s="490"/>
      <c r="M557" s="491"/>
      <c r="N557" s="492"/>
      <c r="O557" s="781" t="s">
        <v>1538</v>
      </c>
      <c r="P557" s="781"/>
      <c r="Q557" s="781"/>
      <c r="R557" s="781"/>
      <c r="S557" s="781"/>
      <c r="T557" s="487"/>
      <c r="U557" s="488"/>
      <c r="V557" s="489"/>
    </row>
    <row r="558" spans="1:22" ht="24.95" customHeight="1"/>
    <row r="559" spans="1:22" ht="24.95" customHeight="1"/>
    <row r="560" spans="1:22" s="33" customFormat="1" ht="24" thickBot="1">
      <c r="A560" s="26">
        <v>19</v>
      </c>
      <c r="B560" s="786" t="s">
        <v>49</v>
      </c>
      <c r="C560" s="786"/>
      <c r="D560" s="786"/>
      <c r="E560" s="27">
        <v>19</v>
      </c>
      <c r="F560" s="28" t="s">
        <v>405</v>
      </c>
      <c r="G560" s="29"/>
      <c r="H560" s="29"/>
      <c r="I560" s="28"/>
      <c r="J560" s="28"/>
      <c r="K560" s="28"/>
      <c r="L560" s="28"/>
      <c r="M560" s="30"/>
      <c r="N560" s="30"/>
      <c r="O560" s="29"/>
      <c r="P560" s="29"/>
      <c r="Q560" s="31"/>
      <c r="R560" s="31"/>
      <c r="S560" s="31"/>
      <c r="T560" s="31"/>
      <c r="U560" s="32"/>
    </row>
    <row r="561" spans="1:22" s="20" customFormat="1" ht="24.75" customHeight="1">
      <c r="A561" s="18"/>
      <c r="B561" s="787" t="s">
        <v>54</v>
      </c>
      <c r="C561" s="464" t="s">
        <v>55</v>
      </c>
      <c r="D561" s="465" t="s">
        <v>16</v>
      </c>
      <c r="E561" s="465"/>
      <c r="F561" s="465" t="s">
        <v>56</v>
      </c>
      <c r="G561" s="466"/>
      <c r="H561" s="723" t="s">
        <v>57</v>
      </c>
      <c r="I561" s="789" t="s">
        <v>340</v>
      </c>
      <c r="J561" s="723" t="s">
        <v>17</v>
      </c>
      <c r="K561" s="723" t="s">
        <v>293</v>
      </c>
      <c r="L561" s="723" t="s">
        <v>58</v>
      </c>
      <c r="M561" s="723" t="s">
        <v>193</v>
      </c>
      <c r="N561" s="782" t="s">
        <v>308</v>
      </c>
      <c r="O561" s="783"/>
      <c r="P561" s="784" t="s">
        <v>21</v>
      </c>
      <c r="Q561" s="785"/>
      <c r="R561" s="735" t="s">
        <v>205</v>
      </c>
      <c r="S561" s="736"/>
      <c r="T561" s="714" t="s">
        <v>180</v>
      </c>
      <c r="U561" s="715"/>
      <c r="V561" s="716"/>
    </row>
    <row r="562" spans="1:22" s="20" customFormat="1" ht="73.5" customHeight="1">
      <c r="A562" s="18"/>
      <c r="B562" s="788"/>
      <c r="C562" s="467" t="s">
        <v>59</v>
      </c>
      <c r="D562" s="468" t="s">
        <v>3</v>
      </c>
      <c r="E562" s="468" t="s">
        <v>18</v>
      </c>
      <c r="F562" s="468" t="s">
        <v>60</v>
      </c>
      <c r="G562" s="469" t="s">
        <v>61</v>
      </c>
      <c r="H562" s="724"/>
      <c r="I562" s="790"/>
      <c r="J562" s="724"/>
      <c r="K562" s="724"/>
      <c r="L562" s="724"/>
      <c r="M562" s="724"/>
      <c r="N562" s="467" t="s">
        <v>191</v>
      </c>
      <c r="O562" s="468" t="s">
        <v>73</v>
      </c>
      <c r="P562" s="717"/>
      <c r="Q562" s="718"/>
      <c r="R562" s="737"/>
      <c r="S562" s="738"/>
      <c r="T562" s="470" t="s">
        <v>181</v>
      </c>
      <c r="U562" s="471" t="s">
        <v>190</v>
      </c>
      <c r="V562" s="472" t="s">
        <v>225</v>
      </c>
    </row>
    <row r="563" spans="1:22" s="20" customFormat="1" ht="26.25" customHeight="1">
      <c r="A563" s="18"/>
      <c r="B563" s="396"/>
      <c r="C563" s="603">
        <v>3</v>
      </c>
      <c r="D563" s="397">
        <v>4</v>
      </c>
      <c r="E563" s="397">
        <v>5</v>
      </c>
      <c r="F563" s="397">
        <v>6</v>
      </c>
      <c r="G563" s="397">
        <v>7</v>
      </c>
      <c r="H563" s="397">
        <v>8</v>
      </c>
      <c r="I563" s="397">
        <v>9</v>
      </c>
      <c r="J563" s="397">
        <v>10</v>
      </c>
      <c r="K563" s="397">
        <v>11</v>
      </c>
      <c r="L563" s="397">
        <v>12</v>
      </c>
      <c r="M563" s="397">
        <v>13</v>
      </c>
      <c r="N563" s="397">
        <v>14</v>
      </c>
      <c r="O563" s="397">
        <v>15</v>
      </c>
      <c r="P563" s="398">
        <v>16</v>
      </c>
      <c r="Q563" s="399">
        <v>17</v>
      </c>
      <c r="R563" s="398">
        <v>18</v>
      </c>
      <c r="S563" s="399">
        <v>19</v>
      </c>
      <c r="T563" s="400">
        <v>20</v>
      </c>
      <c r="U563" s="213">
        <v>21</v>
      </c>
      <c r="V563" s="401">
        <v>22</v>
      </c>
    </row>
    <row r="564" spans="1:22" s="35" customFormat="1" ht="24.95" customHeight="1">
      <c r="A564" s="34" t="s">
        <v>1926</v>
      </c>
      <c r="B564" s="727">
        <v>1</v>
      </c>
      <c r="C564" s="729" t="s">
        <v>682</v>
      </c>
      <c r="D564" s="731" t="s">
        <v>774</v>
      </c>
      <c r="E564" s="731" t="s">
        <v>1050</v>
      </c>
      <c r="F564" s="731" t="s">
        <v>671</v>
      </c>
      <c r="G564" s="382">
        <v>0.1</v>
      </c>
      <c r="H564" s="725" t="s">
        <v>24</v>
      </c>
      <c r="I564" s="388">
        <v>1</v>
      </c>
      <c r="J564" s="389" t="s">
        <v>525</v>
      </c>
      <c r="K564" s="733">
        <v>43271</v>
      </c>
      <c r="L564" s="733">
        <v>43707</v>
      </c>
      <c r="M564" s="383">
        <v>1532.5</v>
      </c>
      <c r="N564" s="424">
        <v>153.25</v>
      </c>
      <c r="O564" s="215">
        <v>153.25</v>
      </c>
      <c r="P564" s="719"/>
      <c r="Q564" s="720"/>
      <c r="R564" s="721"/>
      <c r="S564" s="722"/>
      <c r="T564" s="385" t="s">
        <v>24</v>
      </c>
      <c r="U564" s="386">
        <v>78</v>
      </c>
      <c r="V564" s="387" t="s">
        <v>24</v>
      </c>
    </row>
    <row r="565" spans="1:22" s="35" customFormat="1" ht="24.95" customHeight="1">
      <c r="A565" s="34" t="s">
        <v>1927</v>
      </c>
      <c r="B565" s="728"/>
      <c r="C565" s="730"/>
      <c r="D565" s="732"/>
      <c r="E565" s="732"/>
      <c r="F565" s="732"/>
      <c r="G565" s="382">
        <v>0.9</v>
      </c>
      <c r="H565" s="726"/>
      <c r="I565" s="388">
        <v>2</v>
      </c>
      <c r="J565" s="389" t="s">
        <v>526</v>
      </c>
      <c r="K565" s="734"/>
      <c r="L565" s="734"/>
      <c r="M565" s="383">
        <v>1532.5</v>
      </c>
      <c r="N565" s="424">
        <v>1379.25</v>
      </c>
      <c r="O565" s="215">
        <v>1379.25</v>
      </c>
      <c r="P565" s="719"/>
      <c r="Q565" s="720"/>
      <c r="R565" s="721"/>
      <c r="S565" s="722"/>
      <c r="T565" s="385" t="s">
        <v>24</v>
      </c>
      <c r="U565" s="386">
        <v>50</v>
      </c>
      <c r="V565" s="387" t="s">
        <v>24</v>
      </c>
    </row>
    <row r="566" spans="1:22" s="35" customFormat="1" ht="50.1" customHeight="1">
      <c r="A566" s="34" t="s">
        <v>1928</v>
      </c>
      <c r="B566" s="402">
        <v>2</v>
      </c>
      <c r="C566" s="604" t="s">
        <v>773</v>
      </c>
      <c r="D566" s="390" t="s">
        <v>775</v>
      </c>
      <c r="E566" s="390" t="s">
        <v>776</v>
      </c>
      <c r="F566" s="390" t="s">
        <v>671</v>
      </c>
      <c r="G566" s="382">
        <v>0.95</v>
      </c>
      <c r="H566" s="538" t="s">
        <v>24</v>
      </c>
      <c r="I566" s="388">
        <v>1</v>
      </c>
      <c r="J566" s="389" t="s">
        <v>525</v>
      </c>
      <c r="K566" s="426">
        <v>35592</v>
      </c>
      <c r="L566" s="426">
        <v>36140</v>
      </c>
      <c r="M566" s="383">
        <v>4896</v>
      </c>
      <c r="N566" s="424">
        <v>4651.2</v>
      </c>
      <c r="O566" s="215">
        <v>4651.2</v>
      </c>
      <c r="P566" s="719"/>
      <c r="Q566" s="720"/>
      <c r="R566" s="721"/>
      <c r="S566" s="722"/>
      <c r="T566" s="385" t="s">
        <v>24</v>
      </c>
      <c r="U566" s="386">
        <v>13</v>
      </c>
      <c r="V566" s="387" t="s">
        <v>24</v>
      </c>
    </row>
    <row r="567" spans="1:22" s="35" customFormat="1" ht="24.95" customHeight="1">
      <c r="A567" s="34" t="s">
        <v>1929</v>
      </c>
      <c r="B567" s="402">
        <v>3</v>
      </c>
      <c r="C567" s="604"/>
      <c r="D567" s="390"/>
      <c r="E567" s="390"/>
      <c r="F567" s="390"/>
      <c r="G567" s="382"/>
      <c r="H567" s="538"/>
      <c r="I567" s="388"/>
      <c r="J567" s="389" t="s">
        <v>1538</v>
      </c>
      <c r="K567" s="426"/>
      <c r="L567" s="426"/>
      <c r="M567" s="383"/>
      <c r="N567" s="424" t="s">
        <v>1538</v>
      </c>
      <c r="O567" s="215" t="s">
        <v>1538</v>
      </c>
      <c r="P567" s="719"/>
      <c r="Q567" s="720"/>
      <c r="R567" s="721"/>
      <c r="S567" s="722"/>
      <c r="T567" s="385"/>
      <c r="U567" s="386"/>
      <c r="V567" s="387"/>
    </row>
    <row r="568" spans="1:22" s="35" customFormat="1" ht="24.95" customHeight="1">
      <c r="A568" s="34" t="s">
        <v>1930</v>
      </c>
      <c r="B568" s="402">
        <v>4</v>
      </c>
      <c r="C568" s="604"/>
      <c r="D568" s="390"/>
      <c r="E568" s="390"/>
      <c r="F568" s="390"/>
      <c r="G568" s="382"/>
      <c r="H568" s="538"/>
      <c r="I568" s="388"/>
      <c r="J568" s="389" t="s">
        <v>1538</v>
      </c>
      <c r="K568" s="426"/>
      <c r="L568" s="426"/>
      <c r="M568" s="383"/>
      <c r="N568" s="424" t="s">
        <v>1538</v>
      </c>
      <c r="O568" s="215" t="s">
        <v>1538</v>
      </c>
      <c r="P568" s="719"/>
      <c r="Q568" s="720"/>
      <c r="R568" s="721"/>
      <c r="S568" s="722"/>
      <c r="T568" s="385"/>
      <c r="U568" s="386"/>
      <c r="V568" s="387"/>
    </row>
    <row r="569" spans="1:22" s="35" customFormat="1" ht="24.95" customHeight="1">
      <c r="A569" s="34" t="s">
        <v>1931</v>
      </c>
      <c r="B569" s="402">
        <v>5</v>
      </c>
      <c r="C569" s="604"/>
      <c r="D569" s="390"/>
      <c r="E569" s="390"/>
      <c r="F569" s="390"/>
      <c r="G569" s="382"/>
      <c r="H569" s="538"/>
      <c r="I569" s="388"/>
      <c r="J569" s="389" t="s">
        <v>1538</v>
      </c>
      <c r="K569" s="426"/>
      <c r="L569" s="426"/>
      <c r="M569" s="383"/>
      <c r="N569" s="424" t="s">
        <v>1538</v>
      </c>
      <c r="O569" s="215" t="s">
        <v>1538</v>
      </c>
      <c r="P569" s="719"/>
      <c r="Q569" s="720"/>
      <c r="R569" s="721"/>
      <c r="S569" s="722"/>
      <c r="T569" s="385"/>
      <c r="U569" s="386"/>
      <c r="V569" s="387"/>
    </row>
    <row r="570" spans="1:22" s="35" customFormat="1" ht="24.95" customHeight="1">
      <c r="A570" s="34" t="s">
        <v>1932</v>
      </c>
      <c r="B570" s="402">
        <v>6</v>
      </c>
      <c r="C570" s="604"/>
      <c r="D570" s="390"/>
      <c r="E570" s="390"/>
      <c r="F570" s="390"/>
      <c r="G570" s="382"/>
      <c r="H570" s="538"/>
      <c r="I570" s="388"/>
      <c r="J570" s="389" t="s">
        <v>1538</v>
      </c>
      <c r="K570" s="426"/>
      <c r="L570" s="426"/>
      <c r="M570" s="383"/>
      <c r="N570" s="424" t="s">
        <v>1538</v>
      </c>
      <c r="O570" s="215" t="s">
        <v>1538</v>
      </c>
      <c r="P570" s="719"/>
      <c r="Q570" s="720"/>
      <c r="R570" s="721"/>
      <c r="S570" s="722"/>
      <c r="T570" s="385"/>
      <c r="U570" s="386"/>
      <c r="V570" s="387"/>
    </row>
    <row r="571" spans="1:22" s="35" customFormat="1" ht="24.95" customHeight="1">
      <c r="A571" s="34" t="s">
        <v>1933</v>
      </c>
      <c r="B571" s="402">
        <v>7</v>
      </c>
      <c r="C571" s="604"/>
      <c r="D571" s="390"/>
      <c r="E571" s="390"/>
      <c r="F571" s="390"/>
      <c r="G571" s="382"/>
      <c r="H571" s="538"/>
      <c r="I571" s="388"/>
      <c r="J571" s="389" t="s">
        <v>1538</v>
      </c>
      <c r="K571" s="426"/>
      <c r="L571" s="426"/>
      <c r="M571" s="384"/>
      <c r="N571" s="424" t="s">
        <v>1538</v>
      </c>
      <c r="O571" s="215" t="s">
        <v>1538</v>
      </c>
      <c r="P571" s="719"/>
      <c r="Q571" s="720"/>
      <c r="R571" s="721"/>
      <c r="S571" s="722"/>
      <c r="T571" s="385"/>
      <c r="U571" s="386"/>
      <c r="V571" s="387"/>
    </row>
    <row r="572" spans="1:22" s="35" customFormat="1" ht="24.95" customHeight="1">
      <c r="A572" s="34" t="s">
        <v>1934</v>
      </c>
      <c r="B572" s="402">
        <v>8</v>
      </c>
      <c r="C572" s="604"/>
      <c r="D572" s="390"/>
      <c r="E572" s="390"/>
      <c r="F572" s="390"/>
      <c r="G572" s="382"/>
      <c r="H572" s="538"/>
      <c r="I572" s="388"/>
      <c r="J572" s="389" t="s">
        <v>1538</v>
      </c>
      <c r="K572" s="426"/>
      <c r="L572" s="426"/>
      <c r="M572" s="384"/>
      <c r="N572" s="424" t="s">
        <v>1538</v>
      </c>
      <c r="O572" s="215" t="s">
        <v>1538</v>
      </c>
      <c r="P572" s="719"/>
      <c r="Q572" s="720"/>
      <c r="R572" s="721"/>
      <c r="S572" s="722"/>
      <c r="T572" s="385"/>
      <c r="U572" s="386"/>
      <c r="V572" s="387"/>
    </row>
    <row r="573" spans="1:22" s="35" customFormat="1" ht="24.95" customHeight="1" thickBot="1">
      <c r="A573" s="34" t="s">
        <v>1935</v>
      </c>
      <c r="B573" s="406">
        <v>9</v>
      </c>
      <c r="C573" s="605"/>
      <c r="D573" s="391"/>
      <c r="E573" s="391"/>
      <c r="F573" s="391"/>
      <c r="G573" s="392"/>
      <c r="H573" s="539"/>
      <c r="I573" s="393"/>
      <c r="J573" s="394" t="s">
        <v>1538</v>
      </c>
      <c r="K573" s="427"/>
      <c r="L573" s="427"/>
      <c r="M573" s="395"/>
      <c r="N573" s="424" t="s">
        <v>1538</v>
      </c>
      <c r="O573" s="215" t="s">
        <v>1538</v>
      </c>
      <c r="P573" s="719"/>
      <c r="Q573" s="720"/>
      <c r="R573" s="721"/>
      <c r="S573" s="722"/>
      <c r="T573" s="385"/>
      <c r="U573" s="386"/>
      <c r="V573" s="387"/>
    </row>
    <row r="574" spans="1:22" s="20" customFormat="1" ht="12" customHeight="1">
      <c r="A574" s="34"/>
      <c r="B574" s="36"/>
      <c r="C574" s="606"/>
      <c r="D574" s="37"/>
      <c r="E574" s="37"/>
      <c r="F574" s="37"/>
      <c r="G574" s="37"/>
      <c r="H574" s="403"/>
      <c r="I574" s="37"/>
      <c r="J574" s="37"/>
      <c r="K574" s="37"/>
      <c r="L574" s="37"/>
      <c r="M574" s="37"/>
      <c r="N574" s="37"/>
      <c r="O574" s="214"/>
      <c r="P574" s="37"/>
      <c r="Q574" s="37"/>
      <c r="R574" s="214"/>
      <c r="S574" s="37"/>
      <c r="T574" s="37"/>
      <c r="U574" s="38"/>
      <c r="V574" s="39"/>
    </row>
    <row r="575" spans="1:22" s="20" customFormat="1" ht="17.25" customHeight="1" thickBot="1">
      <c r="A575" s="34" t="s">
        <v>1936</v>
      </c>
      <c r="B575" s="473"/>
      <c r="C575" s="474"/>
      <c r="D575" s="474"/>
      <c r="E575" s="474"/>
      <c r="F575" s="474"/>
      <c r="G575" s="474"/>
      <c r="H575" s="474"/>
      <c r="I575" s="474"/>
      <c r="J575" s="474"/>
      <c r="K575" s="474"/>
      <c r="L575" s="474"/>
      <c r="M575" s="474"/>
      <c r="N575" s="410" t="s">
        <v>317</v>
      </c>
      <c r="O575" s="411">
        <v>3091.85</v>
      </c>
      <c r="P575" s="419"/>
      <c r="Q575" s="419"/>
      <c r="R575" s="420"/>
      <c r="S575" s="420"/>
      <c r="T575" s="421"/>
      <c r="U575" s="422"/>
      <c r="V575" s="423"/>
    </row>
    <row r="576" spans="1:22" ht="17.25" customHeight="1">
      <c r="B576" s="41"/>
      <c r="C576" s="607"/>
      <c r="D576" s="41"/>
      <c r="E576" s="41"/>
      <c r="F576" s="41"/>
      <c r="G576" s="42"/>
      <c r="H576" s="42"/>
      <c r="I576" s="42"/>
      <c r="J576" s="42"/>
      <c r="K576" s="42"/>
      <c r="L576" s="42"/>
      <c r="M576" s="42"/>
      <c r="N576" s="42"/>
      <c r="O576" s="42"/>
      <c r="P576" s="42"/>
      <c r="Q576" s="42"/>
      <c r="R576" s="42"/>
      <c r="S576" s="42"/>
      <c r="T576" s="42"/>
      <c r="U576" s="42"/>
      <c r="V576" s="42"/>
    </row>
    <row r="577" spans="1:22" s="20" customFormat="1" ht="16.5" customHeight="1" thickBot="1">
      <c r="A577" s="18"/>
      <c r="B577" s="739" t="s">
        <v>65</v>
      </c>
      <c r="C577" s="739"/>
      <c r="D577" s="739"/>
      <c r="E577" s="739"/>
      <c r="F577" s="739"/>
      <c r="G577" s="739"/>
      <c r="H577" s="739"/>
      <c r="I577" s="739"/>
      <c r="J577" s="739"/>
      <c r="K577" s="739"/>
      <c r="L577" s="739"/>
      <c r="M577" s="739"/>
      <c r="N577" s="739"/>
      <c r="O577" s="739"/>
      <c r="P577" s="739"/>
      <c r="Q577" s="739"/>
      <c r="R577" s="739"/>
      <c r="S577" s="739"/>
      <c r="T577" s="739"/>
      <c r="U577" s="739"/>
      <c r="V577" s="739"/>
    </row>
    <row r="578" spans="1:22" s="23" customFormat="1" ht="22.5" customHeight="1">
      <c r="A578" s="96" t="s">
        <v>1937</v>
      </c>
      <c r="B578" s="768" t="s">
        <v>62</v>
      </c>
      <c r="C578" s="764" t="s">
        <v>83</v>
      </c>
      <c r="D578" s="760"/>
      <c r="E578" s="760"/>
      <c r="F578" s="760"/>
      <c r="G578" s="760"/>
      <c r="H578" s="760"/>
      <c r="I578" s="760"/>
      <c r="J578" s="760"/>
      <c r="K578" s="760"/>
      <c r="L578" s="760"/>
      <c r="M578" s="736"/>
      <c r="N578" s="475"/>
      <c r="O578" s="476"/>
      <c r="P578" s="764" t="s">
        <v>90</v>
      </c>
      <c r="Q578" s="760"/>
      <c r="R578" s="760"/>
      <c r="S578" s="736"/>
      <c r="T578" s="735" t="s">
        <v>358</v>
      </c>
      <c r="U578" s="736"/>
      <c r="V578" s="742" t="s">
        <v>6</v>
      </c>
    </row>
    <row r="579" spans="1:22" s="23" customFormat="1" ht="22.5" customHeight="1">
      <c r="A579" s="96" t="s">
        <v>1938</v>
      </c>
      <c r="B579" s="769"/>
      <c r="C579" s="771" t="s">
        <v>84</v>
      </c>
      <c r="D579" s="772"/>
      <c r="E579" s="773"/>
      <c r="F579" s="479">
        <v>2</v>
      </c>
      <c r="G579" s="774" t="s">
        <v>287</v>
      </c>
      <c r="H579" s="724" t="s">
        <v>286</v>
      </c>
      <c r="I579" s="724"/>
      <c r="J579" s="771" t="s">
        <v>285</v>
      </c>
      <c r="K579" s="775"/>
      <c r="L579" s="480"/>
      <c r="M579" s="480"/>
      <c r="N579" s="481"/>
      <c r="O579" s="482"/>
      <c r="P579" s="765"/>
      <c r="Q579" s="766"/>
      <c r="R579" s="766"/>
      <c r="S579" s="767"/>
      <c r="T579" s="737"/>
      <c r="U579" s="738"/>
      <c r="V579" s="743"/>
    </row>
    <row r="580" spans="1:22" s="23" customFormat="1" ht="51.75" customHeight="1" thickBot="1">
      <c r="A580" s="96" t="s">
        <v>1939</v>
      </c>
      <c r="B580" s="769"/>
      <c r="C580" s="772" t="s">
        <v>82</v>
      </c>
      <c r="D580" s="773"/>
      <c r="E580" s="483" t="s">
        <v>86</v>
      </c>
      <c r="F580" s="477" t="s">
        <v>306</v>
      </c>
      <c r="G580" s="774"/>
      <c r="H580" s="724"/>
      <c r="I580" s="724"/>
      <c r="J580" s="467" t="s">
        <v>284</v>
      </c>
      <c r="K580" s="478" t="s">
        <v>292</v>
      </c>
      <c r="L580" s="484" t="s">
        <v>369</v>
      </c>
      <c r="M580" s="484"/>
      <c r="N580" s="485" t="s">
        <v>334</v>
      </c>
      <c r="O580" s="486"/>
      <c r="P580" s="417" t="s">
        <v>1579</v>
      </c>
      <c r="Q580" s="306" t="s">
        <v>91</v>
      </c>
      <c r="R580" s="307"/>
      <c r="S580" s="97">
        <v>2</v>
      </c>
      <c r="T580" s="740"/>
      <c r="U580" s="741"/>
      <c r="V580" s="744"/>
    </row>
    <row r="581" spans="1:22" s="23" customFormat="1" ht="15.75" customHeight="1">
      <c r="A581" s="96" t="s">
        <v>1940</v>
      </c>
      <c r="B581" s="769"/>
      <c r="C581" s="608">
        <v>1</v>
      </c>
      <c r="D581" s="86" t="s">
        <v>525</v>
      </c>
      <c r="E581" s="92">
        <v>0.6</v>
      </c>
      <c r="F581" s="300">
        <v>4804.45</v>
      </c>
      <c r="G581" s="300">
        <v>269.23</v>
      </c>
      <c r="H581" s="745" t="s">
        <v>6</v>
      </c>
      <c r="I581" s="746"/>
      <c r="J581" s="93" t="s">
        <v>6</v>
      </c>
      <c r="K581" s="91" t="s">
        <v>1538</v>
      </c>
      <c r="L581" s="449" t="s">
        <v>361</v>
      </c>
      <c r="M581" s="450" t="s">
        <v>1602</v>
      </c>
      <c r="N581" s="365" t="s">
        <v>24</v>
      </c>
      <c r="O581" s="747" t="s">
        <v>15</v>
      </c>
      <c r="P581" s="748"/>
      <c r="Q581" s="751">
        <v>19</v>
      </c>
      <c r="R581" s="754" t="s">
        <v>1114</v>
      </c>
      <c r="S581" s="755"/>
      <c r="T581" s="735" t="s">
        <v>68</v>
      </c>
      <c r="U581" s="760"/>
      <c r="V581" s="736"/>
    </row>
    <row r="582" spans="1:22" s="23" customFormat="1" ht="15.75" customHeight="1" thickBot="1">
      <c r="A582" s="96" t="s">
        <v>1941</v>
      </c>
      <c r="B582" s="769"/>
      <c r="C582" s="608">
        <v>2</v>
      </c>
      <c r="D582" s="86" t="s">
        <v>526</v>
      </c>
      <c r="E582" s="92">
        <v>0.4</v>
      </c>
      <c r="F582" s="300">
        <v>1379.25</v>
      </c>
      <c r="G582" s="300">
        <v>269.23</v>
      </c>
      <c r="H582" s="745" t="s">
        <v>6</v>
      </c>
      <c r="I582" s="746"/>
      <c r="J582" s="93" t="s">
        <v>6</v>
      </c>
      <c r="K582" s="91" t="s">
        <v>1538</v>
      </c>
      <c r="L582" s="449" t="s">
        <v>1114</v>
      </c>
      <c r="M582" s="450" t="s">
        <v>1557</v>
      </c>
      <c r="N582" s="365" t="s">
        <v>24</v>
      </c>
      <c r="O582" s="747"/>
      <c r="P582" s="748"/>
      <c r="Q582" s="752"/>
      <c r="R582" s="756"/>
      <c r="S582" s="757"/>
      <c r="T582" s="740"/>
      <c r="U582" s="761"/>
      <c r="V582" s="741"/>
    </row>
    <row r="583" spans="1:22" s="23" customFormat="1" ht="15.75" customHeight="1">
      <c r="A583" s="96" t="s">
        <v>1942</v>
      </c>
      <c r="B583" s="769"/>
      <c r="C583" s="608">
        <v>3</v>
      </c>
      <c r="D583" s="86" t="s">
        <v>1538</v>
      </c>
      <c r="E583" s="92" t="s">
        <v>1538</v>
      </c>
      <c r="F583" s="300" t="s">
        <v>1538</v>
      </c>
      <c r="G583" s="300" t="s">
        <v>1538</v>
      </c>
      <c r="H583" s="745" t="s">
        <v>1538</v>
      </c>
      <c r="I583" s="746"/>
      <c r="J583" s="93" t="s">
        <v>1538</v>
      </c>
      <c r="K583" s="91" t="s">
        <v>1538</v>
      </c>
      <c r="L583" s="449"/>
      <c r="M583" s="450" t="s">
        <v>1538</v>
      </c>
      <c r="N583" s="365"/>
      <c r="O583" s="749"/>
      <c r="P583" s="750"/>
      <c r="Q583" s="753"/>
      <c r="R583" s="758"/>
      <c r="S583" s="759"/>
      <c r="T583" s="237"/>
      <c r="U583" s="237"/>
      <c r="V583" s="238"/>
    </row>
    <row r="584" spans="1:22" s="23" customFormat="1" ht="15.75" customHeight="1">
      <c r="A584" s="96" t="s">
        <v>1943</v>
      </c>
      <c r="B584" s="769"/>
      <c r="C584" s="608">
        <v>4</v>
      </c>
      <c r="D584" s="86" t="s">
        <v>1538</v>
      </c>
      <c r="E584" s="92" t="s">
        <v>1538</v>
      </c>
      <c r="F584" s="300" t="s">
        <v>1538</v>
      </c>
      <c r="G584" s="300" t="s">
        <v>1538</v>
      </c>
      <c r="H584" s="745" t="s">
        <v>1538</v>
      </c>
      <c r="I584" s="746"/>
      <c r="J584" s="93" t="s">
        <v>1538</v>
      </c>
      <c r="K584" s="91" t="s">
        <v>1538</v>
      </c>
      <c r="L584" s="449"/>
      <c r="M584" s="450" t="s">
        <v>1538</v>
      </c>
      <c r="N584" s="365"/>
      <c r="O584" s="762" t="s">
        <v>310</v>
      </c>
      <c r="P584" s="771" t="s">
        <v>309</v>
      </c>
      <c r="Q584" s="772"/>
      <c r="R584" s="772"/>
      <c r="S584" s="773"/>
      <c r="T584" s="228"/>
      <c r="U584" s="228"/>
      <c r="V584" s="239"/>
    </row>
    <row r="585" spans="1:22" s="23" customFormat="1" ht="17.25" customHeight="1">
      <c r="A585" s="96" t="s">
        <v>1944</v>
      </c>
      <c r="B585" s="769"/>
      <c r="C585" s="608">
        <v>5</v>
      </c>
      <c r="D585" s="86" t="s">
        <v>1538</v>
      </c>
      <c r="E585" s="92" t="s">
        <v>1538</v>
      </c>
      <c r="F585" s="300" t="s">
        <v>1538</v>
      </c>
      <c r="G585" s="300" t="s">
        <v>1538</v>
      </c>
      <c r="H585" s="745" t="s">
        <v>1538</v>
      </c>
      <c r="I585" s="746"/>
      <c r="J585" s="93" t="s">
        <v>1538</v>
      </c>
      <c r="K585" s="91" t="s">
        <v>1538</v>
      </c>
      <c r="L585" s="449"/>
      <c r="M585" s="450" t="s">
        <v>1538</v>
      </c>
      <c r="N585" s="365"/>
      <c r="O585" s="763"/>
      <c r="P585" s="467" t="s">
        <v>92</v>
      </c>
      <c r="Q585" s="467" t="s">
        <v>294</v>
      </c>
      <c r="R585" s="724" t="s">
        <v>307</v>
      </c>
      <c r="S585" s="724"/>
      <c r="T585" s="228"/>
      <c r="U585" s="228"/>
      <c r="V585" s="239"/>
    </row>
    <row r="586" spans="1:22" s="23" customFormat="1" ht="16.5" customHeight="1" thickBot="1">
      <c r="A586" s="96" t="s">
        <v>1945</v>
      </c>
      <c r="B586" s="769"/>
      <c r="C586" s="609">
        <v>6</v>
      </c>
      <c r="D586" s="94" t="s">
        <v>1538</v>
      </c>
      <c r="E586" s="95" t="s">
        <v>1538</v>
      </c>
      <c r="F586" s="300" t="s">
        <v>1538</v>
      </c>
      <c r="G586" s="300" t="s">
        <v>1538</v>
      </c>
      <c r="H586" s="745" t="s">
        <v>1538</v>
      </c>
      <c r="I586" s="746"/>
      <c r="J586" s="93" t="s">
        <v>1538</v>
      </c>
      <c r="K586" s="91" t="s">
        <v>1538</v>
      </c>
      <c r="L586" s="449"/>
      <c r="M586" s="450" t="s">
        <v>1538</v>
      </c>
      <c r="N586" s="447"/>
      <c r="O586" s="313" t="s">
        <v>6</v>
      </c>
      <c r="P586" s="241">
        <v>1</v>
      </c>
      <c r="Q586" s="242">
        <v>538.46153849999996</v>
      </c>
      <c r="R586" s="776">
        <v>6183.7</v>
      </c>
      <c r="S586" s="776"/>
      <c r="T586" s="228"/>
      <c r="U586" s="228"/>
      <c r="V586" s="239"/>
    </row>
    <row r="587" spans="1:22" s="23" customFormat="1" ht="16.5" customHeight="1" thickBot="1">
      <c r="A587" s="96" t="s">
        <v>1946</v>
      </c>
      <c r="B587" s="770"/>
      <c r="C587" s="777" t="s">
        <v>88</v>
      </c>
      <c r="D587" s="778"/>
      <c r="E587" s="778"/>
      <c r="F587" s="497"/>
      <c r="G587" s="498"/>
      <c r="H587" s="779" t="s">
        <v>6</v>
      </c>
      <c r="I587" s="780"/>
      <c r="J587" s="412" t="s">
        <v>6</v>
      </c>
      <c r="K587" s="243" t="s">
        <v>6</v>
      </c>
      <c r="L587" s="490"/>
      <c r="M587" s="491"/>
      <c r="N587" s="492"/>
      <c r="O587" s="781" t="s">
        <v>1538</v>
      </c>
      <c r="P587" s="781"/>
      <c r="Q587" s="781"/>
      <c r="R587" s="781"/>
      <c r="S587" s="781"/>
      <c r="T587" s="487"/>
      <c r="U587" s="488"/>
      <c r="V587" s="489"/>
    </row>
    <row r="588" spans="1:22" ht="24.95" customHeight="1"/>
    <row r="589" spans="1:22" ht="24.95" customHeight="1"/>
    <row r="590" spans="1:22" s="33" customFormat="1" ht="24" thickBot="1">
      <c r="A590" s="26">
        <v>20</v>
      </c>
      <c r="B590" s="786" t="s">
        <v>49</v>
      </c>
      <c r="C590" s="786"/>
      <c r="D590" s="786"/>
      <c r="E590" s="27">
        <v>20</v>
      </c>
      <c r="F590" s="28" t="s">
        <v>406</v>
      </c>
      <c r="G590" s="29"/>
      <c r="H590" s="29"/>
      <c r="I590" s="28"/>
      <c r="J590" s="28"/>
      <c r="K590" s="28"/>
      <c r="L590" s="28"/>
      <c r="M590" s="30"/>
      <c r="N590" s="30"/>
      <c r="O590" s="29"/>
      <c r="P590" s="29"/>
      <c r="Q590" s="31"/>
      <c r="R590" s="31"/>
      <c r="S590" s="31"/>
      <c r="T590" s="31"/>
      <c r="U590" s="32"/>
    </row>
    <row r="591" spans="1:22" s="20" customFormat="1" ht="24.75" customHeight="1">
      <c r="A591" s="18"/>
      <c r="B591" s="787" t="s">
        <v>54</v>
      </c>
      <c r="C591" s="464" t="s">
        <v>55</v>
      </c>
      <c r="D591" s="465" t="s">
        <v>16</v>
      </c>
      <c r="E591" s="465"/>
      <c r="F591" s="465" t="s">
        <v>56</v>
      </c>
      <c r="G591" s="466"/>
      <c r="H591" s="723" t="s">
        <v>57</v>
      </c>
      <c r="I591" s="789" t="s">
        <v>340</v>
      </c>
      <c r="J591" s="723" t="s">
        <v>17</v>
      </c>
      <c r="K591" s="723" t="s">
        <v>293</v>
      </c>
      <c r="L591" s="723" t="s">
        <v>58</v>
      </c>
      <c r="M591" s="723" t="s">
        <v>193</v>
      </c>
      <c r="N591" s="782" t="s">
        <v>308</v>
      </c>
      <c r="O591" s="783"/>
      <c r="P591" s="784" t="s">
        <v>21</v>
      </c>
      <c r="Q591" s="785"/>
      <c r="R591" s="735" t="s">
        <v>205</v>
      </c>
      <c r="S591" s="736"/>
      <c r="T591" s="714" t="s">
        <v>180</v>
      </c>
      <c r="U591" s="715"/>
      <c r="V591" s="716"/>
    </row>
    <row r="592" spans="1:22" s="20" customFormat="1" ht="73.5" customHeight="1">
      <c r="A592" s="18"/>
      <c r="B592" s="788"/>
      <c r="C592" s="467" t="s">
        <v>59</v>
      </c>
      <c r="D592" s="468" t="s">
        <v>3</v>
      </c>
      <c r="E592" s="468" t="s">
        <v>18</v>
      </c>
      <c r="F592" s="468" t="s">
        <v>60</v>
      </c>
      <c r="G592" s="469" t="s">
        <v>61</v>
      </c>
      <c r="H592" s="724"/>
      <c r="I592" s="790"/>
      <c r="J592" s="724"/>
      <c r="K592" s="724"/>
      <c r="L592" s="724"/>
      <c r="M592" s="724"/>
      <c r="N592" s="467" t="s">
        <v>191</v>
      </c>
      <c r="O592" s="468" t="s">
        <v>73</v>
      </c>
      <c r="P592" s="717"/>
      <c r="Q592" s="718"/>
      <c r="R592" s="737"/>
      <c r="S592" s="738"/>
      <c r="T592" s="470" t="s">
        <v>181</v>
      </c>
      <c r="U592" s="471" t="s">
        <v>190</v>
      </c>
      <c r="V592" s="472" t="s">
        <v>225</v>
      </c>
    </row>
    <row r="593" spans="1:22" s="20" customFormat="1" ht="26.25" customHeight="1">
      <c r="A593" s="18"/>
      <c r="B593" s="396"/>
      <c r="C593" s="603">
        <v>3</v>
      </c>
      <c r="D593" s="397">
        <v>4</v>
      </c>
      <c r="E593" s="397">
        <v>5</v>
      </c>
      <c r="F593" s="397">
        <v>6</v>
      </c>
      <c r="G593" s="397">
        <v>7</v>
      </c>
      <c r="H593" s="397">
        <v>8</v>
      </c>
      <c r="I593" s="397">
        <v>9</v>
      </c>
      <c r="J593" s="397">
        <v>10</v>
      </c>
      <c r="K593" s="397">
        <v>11</v>
      </c>
      <c r="L593" s="397">
        <v>12</v>
      </c>
      <c r="M593" s="397">
        <v>13</v>
      </c>
      <c r="N593" s="397">
        <v>14</v>
      </c>
      <c r="O593" s="397">
        <v>15</v>
      </c>
      <c r="P593" s="398">
        <v>16</v>
      </c>
      <c r="Q593" s="399">
        <v>17</v>
      </c>
      <c r="R593" s="398">
        <v>18</v>
      </c>
      <c r="S593" s="399">
        <v>19</v>
      </c>
      <c r="T593" s="400">
        <v>20</v>
      </c>
      <c r="U593" s="213">
        <v>21</v>
      </c>
      <c r="V593" s="401">
        <v>22</v>
      </c>
    </row>
    <row r="594" spans="1:22" s="35" customFormat="1" ht="50.1" customHeight="1">
      <c r="A594" s="34" t="s">
        <v>1947</v>
      </c>
      <c r="B594" s="402">
        <v>1</v>
      </c>
      <c r="C594" s="604" t="s">
        <v>682</v>
      </c>
      <c r="D594" s="390" t="s">
        <v>777</v>
      </c>
      <c r="E594" s="390" t="s">
        <v>778</v>
      </c>
      <c r="F594" s="390" t="s">
        <v>671</v>
      </c>
      <c r="G594" s="382">
        <v>0.5</v>
      </c>
      <c r="H594" s="538" t="s">
        <v>24</v>
      </c>
      <c r="I594" s="388">
        <v>2</v>
      </c>
      <c r="J594" s="389" t="s">
        <v>528</v>
      </c>
      <c r="K594" s="426">
        <v>37999</v>
      </c>
      <c r="L594" s="426">
        <v>38626</v>
      </c>
      <c r="M594" s="383">
        <v>2126.7600000000002</v>
      </c>
      <c r="N594" s="424">
        <v>1063.3800000000001</v>
      </c>
      <c r="O594" s="215">
        <v>1063.3800000000001</v>
      </c>
      <c r="P594" s="719"/>
      <c r="Q594" s="720"/>
      <c r="R594" s="721"/>
      <c r="S594" s="722"/>
      <c r="T594" s="385" t="s">
        <v>24</v>
      </c>
      <c r="U594" s="386">
        <v>58</v>
      </c>
      <c r="V594" s="387" t="s">
        <v>24</v>
      </c>
    </row>
    <row r="595" spans="1:22" s="35" customFormat="1" ht="50.1" customHeight="1">
      <c r="A595" s="34" t="s">
        <v>1948</v>
      </c>
      <c r="B595" s="402">
        <v>2</v>
      </c>
      <c r="C595" s="604" t="s">
        <v>682</v>
      </c>
      <c r="D595" s="390" t="s">
        <v>779</v>
      </c>
      <c r="E595" s="390" t="s">
        <v>780</v>
      </c>
      <c r="F595" s="390" t="s">
        <v>671</v>
      </c>
      <c r="G595" s="382">
        <v>0.5</v>
      </c>
      <c r="H595" s="538" t="s">
        <v>24</v>
      </c>
      <c r="I595" s="388">
        <v>2</v>
      </c>
      <c r="J595" s="389" t="s">
        <v>528</v>
      </c>
      <c r="K595" s="426">
        <v>37977</v>
      </c>
      <c r="L595" s="426">
        <v>38398</v>
      </c>
      <c r="M595" s="383">
        <v>1668.22</v>
      </c>
      <c r="N595" s="424">
        <v>834.11</v>
      </c>
      <c r="O595" s="215">
        <v>834.11</v>
      </c>
      <c r="P595" s="719"/>
      <c r="Q595" s="720"/>
      <c r="R595" s="721"/>
      <c r="S595" s="722"/>
      <c r="T595" s="385" t="s">
        <v>24</v>
      </c>
      <c r="U595" s="386">
        <v>51</v>
      </c>
      <c r="V595" s="387" t="s">
        <v>24</v>
      </c>
    </row>
    <row r="596" spans="1:22" s="35" customFormat="1" ht="50.1" customHeight="1">
      <c r="A596" s="34" t="s">
        <v>1949</v>
      </c>
      <c r="B596" s="402">
        <v>3</v>
      </c>
      <c r="C596" s="604" t="s">
        <v>682</v>
      </c>
      <c r="D596" s="390" t="s">
        <v>781</v>
      </c>
      <c r="E596" s="390" t="s">
        <v>782</v>
      </c>
      <c r="F596" s="390" t="s">
        <v>671</v>
      </c>
      <c r="G596" s="382">
        <v>0.5</v>
      </c>
      <c r="H596" s="538" t="s">
        <v>24</v>
      </c>
      <c r="I596" s="388">
        <v>2</v>
      </c>
      <c r="J596" s="389" t="s">
        <v>528</v>
      </c>
      <c r="K596" s="426">
        <v>41155</v>
      </c>
      <c r="L596" s="426">
        <v>41475</v>
      </c>
      <c r="M596" s="383">
        <v>1047.73</v>
      </c>
      <c r="N596" s="424">
        <v>523.86500000000001</v>
      </c>
      <c r="O596" s="215">
        <v>523.86500000000001</v>
      </c>
      <c r="P596" s="719"/>
      <c r="Q596" s="720"/>
      <c r="R596" s="721"/>
      <c r="S596" s="722"/>
      <c r="T596" s="385" t="s">
        <v>24</v>
      </c>
      <c r="U596" s="386">
        <v>124</v>
      </c>
      <c r="V596" s="387" t="s">
        <v>24</v>
      </c>
    </row>
    <row r="597" spans="1:22" s="35" customFormat="1" ht="50.1" customHeight="1">
      <c r="A597" s="34" t="s">
        <v>1950</v>
      </c>
      <c r="B597" s="402">
        <v>4</v>
      </c>
      <c r="C597" s="604" t="s">
        <v>1021</v>
      </c>
      <c r="D597" s="390" t="s">
        <v>783</v>
      </c>
      <c r="E597" s="390" t="s">
        <v>1051</v>
      </c>
      <c r="F597" s="390" t="s">
        <v>672</v>
      </c>
      <c r="G597" s="382">
        <v>1</v>
      </c>
      <c r="H597" s="538" t="s">
        <v>24</v>
      </c>
      <c r="I597" s="388">
        <v>1</v>
      </c>
      <c r="J597" s="389" t="s">
        <v>527</v>
      </c>
      <c r="K597" s="426">
        <v>36754</v>
      </c>
      <c r="L597" s="426">
        <v>36990</v>
      </c>
      <c r="M597" s="383">
        <v>537.04</v>
      </c>
      <c r="N597" s="424">
        <v>537.04</v>
      </c>
      <c r="O597" s="215">
        <v>537.04</v>
      </c>
      <c r="P597" s="719"/>
      <c r="Q597" s="720"/>
      <c r="R597" s="721"/>
      <c r="S597" s="722"/>
      <c r="T597" s="385" t="s">
        <v>24</v>
      </c>
      <c r="U597" s="386">
        <v>65</v>
      </c>
      <c r="V597" s="387" t="s">
        <v>24</v>
      </c>
    </row>
    <row r="598" spans="1:22" s="35" customFormat="1" ht="50.1" customHeight="1">
      <c r="A598" s="34" t="s">
        <v>1951</v>
      </c>
      <c r="B598" s="402">
        <v>5</v>
      </c>
      <c r="C598" s="604" t="s">
        <v>682</v>
      </c>
      <c r="D598" s="390" t="s">
        <v>784</v>
      </c>
      <c r="E598" s="390" t="s">
        <v>785</v>
      </c>
      <c r="F598" s="390" t="s">
        <v>671</v>
      </c>
      <c r="G598" s="382">
        <v>0.4</v>
      </c>
      <c r="H598" s="538" t="s">
        <v>24</v>
      </c>
      <c r="I598" s="388">
        <v>1</v>
      </c>
      <c r="J598" s="389" t="s">
        <v>527</v>
      </c>
      <c r="K598" s="426">
        <v>42396</v>
      </c>
      <c r="L598" s="426">
        <v>43404</v>
      </c>
      <c r="M598" s="383">
        <v>5760.75</v>
      </c>
      <c r="N598" s="424">
        <v>2304.3000000000002</v>
      </c>
      <c r="O598" s="215">
        <v>2304.3000000000002</v>
      </c>
      <c r="P598" s="719"/>
      <c r="Q598" s="720"/>
      <c r="R598" s="721"/>
      <c r="S598" s="722"/>
      <c r="T598" s="385" t="s">
        <v>24</v>
      </c>
      <c r="U598" s="386">
        <v>175</v>
      </c>
      <c r="V598" s="387" t="s">
        <v>24</v>
      </c>
    </row>
    <row r="599" spans="1:22" s="35" customFormat="1" ht="24.95" customHeight="1">
      <c r="A599" s="34" t="s">
        <v>1952</v>
      </c>
      <c r="B599" s="402">
        <v>6</v>
      </c>
      <c r="C599" s="604"/>
      <c r="D599" s="390"/>
      <c r="E599" s="390"/>
      <c r="F599" s="390"/>
      <c r="G599" s="382"/>
      <c r="H599" s="538"/>
      <c r="I599" s="388"/>
      <c r="J599" s="389" t="s">
        <v>1538</v>
      </c>
      <c r="K599" s="426"/>
      <c r="L599" s="426"/>
      <c r="M599" s="383"/>
      <c r="N599" s="424" t="s">
        <v>1538</v>
      </c>
      <c r="O599" s="215" t="s">
        <v>1538</v>
      </c>
      <c r="P599" s="719"/>
      <c r="Q599" s="720"/>
      <c r="R599" s="721"/>
      <c r="S599" s="722"/>
      <c r="T599" s="385"/>
      <c r="U599" s="386"/>
      <c r="V599" s="387"/>
    </row>
    <row r="600" spans="1:22" s="35" customFormat="1" ht="24.95" customHeight="1">
      <c r="A600" s="34" t="s">
        <v>1953</v>
      </c>
      <c r="B600" s="402">
        <v>7</v>
      </c>
      <c r="C600" s="604"/>
      <c r="D600" s="390"/>
      <c r="E600" s="390"/>
      <c r="F600" s="390"/>
      <c r="G600" s="382"/>
      <c r="H600" s="538"/>
      <c r="I600" s="388"/>
      <c r="J600" s="389" t="s">
        <v>1538</v>
      </c>
      <c r="K600" s="426"/>
      <c r="L600" s="426"/>
      <c r="M600" s="383"/>
      <c r="N600" s="424" t="s">
        <v>1538</v>
      </c>
      <c r="O600" s="215" t="s">
        <v>1538</v>
      </c>
      <c r="P600" s="719"/>
      <c r="Q600" s="720"/>
      <c r="R600" s="721"/>
      <c r="S600" s="722"/>
      <c r="T600" s="385"/>
      <c r="U600" s="386"/>
      <c r="V600" s="387"/>
    </row>
    <row r="601" spans="1:22" s="35" customFormat="1" ht="24.95" customHeight="1">
      <c r="A601" s="34" t="s">
        <v>1954</v>
      </c>
      <c r="B601" s="402">
        <v>8</v>
      </c>
      <c r="C601" s="604"/>
      <c r="D601" s="390"/>
      <c r="E601" s="390"/>
      <c r="F601" s="390"/>
      <c r="G601" s="382"/>
      <c r="H601" s="538"/>
      <c r="I601" s="388"/>
      <c r="J601" s="389" t="s">
        <v>1538</v>
      </c>
      <c r="K601" s="426"/>
      <c r="L601" s="426"/>
      <c r="M601" s="384"/>
      <c r="N601" s="424" t="s">
        <v>1538</v>
      </c>
      <c r="O601" s="215" t="s">
        <v>1538</v>
      </c>
      <c r="P601" s="719"/>
      <c r="Q601" s="720"/>
      <c r="R601" s="721"/>
      <c r="S601" s="722"/>
      <c r="T601" s="385"/>
      <c r="U601" s="386"/>
      <c r="V601" s="387"/>
    </row>
    <row r="602" spans="1:22" s="35" customFormat="1" ht="24.95" customHeight="1">
      <c r="A602" s="34" t="s">
        <v>1955</v>
      </c>
      <c r="B602" s="402">
        <v>9</v>
      </c>
      <c r="C602" s="604"/>
      <c r="D602" s="390"/>
      <c r="E602" s="390"/>
      <c r="F602" s="390"/>
      <c r="G602" s="382"/>
      <c r="H602" s="538"/>
      <c r="I602" s="388"/>
      <c r="J602" s="389" t="s">
        <v>1538</v>
      </c>
      <c r="K602" s="426"/>
      <c r="L602" s="426"/>
      <c r="M602" s="384"/>
      <c r="N602" s="424" t="s">
        <v>1538</v>
      </c>
      <c r="O602" s="215" t="s">
        <v>1538</v>
      </c>
      <c r="P602" s="719"/>
      <c r="Q602" s="720"/>
      <c r="R602" s="721"/>
      <c r="S602" s="722"/>
      <c r="T602" s="385"/>
      <c r="U602" s="386"/>
      <c r="V602" s="387"/>
    </row>
    <row r="603" spans="1:22" s="35" customFormat="1" ht="24.95" customHeight="1" thickBot="1">
      <c r="A603" s="34" t="s">
        <v>1956</v>
      </c>
      <c r="B603" s="406">
        <v>10</v>
      </c>
      <c r="C603" s="605"/>
      <c r="D603" s="391"/>
      <c r="E603" s="391"/>
      <c r="F603" s="391"/>
      <c r="G603" s="392"/>
      <c r="H603" s="539"/>
      <c r="I603" s="393"/>
      <c r="J603" s="394" t="s">
        <v>1538</v>
      </c>
      <c r="K603" s="427"/>
      <c r="L603" s="427"/>
      <c r="M603" s="395"/>
      <c r="N603" s="424" t="s">
        <v>1538</v>
      </c>
      <c r="O603" s="215" t="s">
        <v>1538</v>
      </c>
      <c r="P603" s="719"/>
      <c r="Q603" s="720"/>
      <c r="R603" s="721"/>
      <c r="S603" s="722"/>
      <c r="T603" s="385"/>
      <c r="U603" s="386"/>
      <c r="V603" s="387"/>
    </row>
    <row r="604" spans="1:22" s="20" customFormat="1" ht="12" customHeight="1">
      <c r="A604" s="34"/>
      <c r="B604" s="36"/>
      <c r="C604" s="606"/>
      <c r="D604" s="37"/>
      <c r="E604" s="37"/>
      <c r="F604" s="37"/>
      <c r="G604" s="37"/>
      <c r="H604" s="403"/>
      <c r="I604" s="37"/>
      <c r="J604" s="37"/>
      <c r="K604" s="37"/>
      <c r="L604" s="37"/>
      <c r="M604" s="37"/>
      <c r="N604" s="37"/>
      <c r="O604" s="214"/>
      <c r="P604" s="37"/>
      <c r="Q604" s="37"/>
      <c r="R604" s="214"/>
      <c r="S604" s="37"/>
      <c r="T604" s="37"/>
      <c r="U604" s="38"/>
      <c r="V604" s="39"/>
    </row>
    <row r="605" spans="1:22" s="20" customFormat="1" ht="17.25" customHeight="1" thickBot="1">
      <c r="A605" s="34" t="s">
        <v>1957</v>
      </c>
      <c r="B605" s="473"/>
      <c r="C605" s="474"/>
      <c r="D605" s="474"/>
      <c r="E605" s="474"/>
      <c r="F605" s="474"/>
      <c r="G605" s="474"/>
      <c r="H605" s="474"/>
      <c r="I605" s="474"/>
      <c r="J605" s="474"/>
      <c r="K605" s="474"/>
      <c r="L605" s="474"/>
      <c r="M605" s="474"/>
      <c r="N605" s="410" t="s">
        <v>317</v>
      </c>
      <c r="O605" s="411">
        <v>1052.5390000000002</v>
      </c>
      <c r="P605" s="419"/>
      <c r="Q605" s="419"/>
      <c r="R605" s="420"/>
      <c r="S605" s="420"/>
      <c r="T605" s="421"/>
      <c r="U605" s="422"/>
      <c r="V605" s="423"/>
    </row>
    <row r="606" spans="1:22" ht="17.25" customHeight="1">
      <c r="B606" s="41"/>
      <c r="C606" s="607"/>
      <c r="D606" s="41"/>
      <c r="E606" s="41"/>
      <c r="F606" s="41"/>
      <c r="G606" s="42"/>
      <c r="H606" s="42"/>
      <c r="I606" s="42"/>
      <c r="J606" s="42"/>
      <c r="K606" s="42"/>
      <c r="L606" s="42"/>
      <c r="M606" s="42"/>
      <c r="N606" s="42"/>
      <c r="O606" s="42"/>
      <c r="P606" s="42"/>
      <c r="Q606" s="42"/>
      <c r="R606" s="42"/>
      <c r="S606" s="42"/>
      <c r="T606" s="42"/>
      <c r="U606" s="42"/>
      <c r="V606" s="42"/>
    </row>
    <row r="607" spans="1:22" s="20" customFormat="1" ht="16.5" customHeight="1" thickBot="1">
      <c r="A607" s="18"/>
      <c r="B607" s="739" t="s">
        <v>65</v>
      </c>
      <c r="C607" s="739"/>
      <c r="D607" s="739"/>
      <c r="E607" s="739"/>
      <c r="F607" s="739"/>
      <c r="G607" s="739"/>
      <c r="H607" s="739"/>
      <c r="I607" s="739"/>
      <c r="J607" s="739"/>
      <c r="K607" s="739"/>
      <c r="L607" s="739"/>
      <c r="M607" s="739"/>
      <c r="N607" s="739"/>
      <c r="O607" s="739"/>
      <c r="P607" s="739"/>
      <c r="Q607" s="739"/>
      <c r="R607" s="739"/>
      <c r="S607" s="739"/>
      <c r="T607" s="739"/>
      <c r="U607" s="739"/>
      <c r="V607" s="739"/>
    </row>
    <row r="608" spans="1:22" s="23" customFormat="1" ht="22.5" customHeight="1">
      <c r="A608" s="96" t="s">
        <v>1958</v>
      </c>
      <c r="B608" s="768" t="s">
        <v>62</v>
      </c>
      <c r="C608" s="764" t="s">
        <v>83</v>
      </c>
      <c r="D608" s="760"/>
      <c r="E608" s="760"/>
      <c r="F608" s="760"/>
      <c r="G608" s="760"/>
      <c r="H608" s="760"/>
      <c r="I608" s="760"/>
      <c r="J608" s="760"/>
      <c r="K608" s="760"/>
      <c r="L608" s="760"/>
      <c r="M608" s="736"/>
      <c r="N608" s="475"/>
      <c r="O608" s="476"/>
      <c r="P608" s="764" t="s">
        <v>90</v>
      </c>
      <c r="Q608" s="760"/>
      <c r="R608" s="760"/>
      <c r="S608" s="736"/>
      <c r="T608" s="735" t="s">
        <v>358</v>
      </c>
      <c r="U608" s="736"/>
      <c r="V608" s="742" t="s">
        <v>6</v>
      </c>
    </row>
    <row r="609" spans="1:22" s="23" customFormat="1" ht="22.5" customHeight="1">
      <c r="A609" s="96" t="s">
        <v>1959</v>
      </c>
      <c r="B609" s="769"/>
      <c r="C609" s="771" t="s">
        <v>84</v>
      </c>
      <c r="D609" s="772"/>
      <c r="E609" s="773"/>
      <c r="F609" s="479">
        <v>2</v>
      </c>
      <c r="G609" s="774" t="s">
        <v>287</v>
      </c>
      <c r="H609" s="724" t="s">
        <v>286</v>
      </c>
      <c r="I609" s="724"/>
      <c r="J609" s="771" t="s">
        <v>285</v>
      </c>
      <c r="K609" s="775"/>
      <c r="L609" s="480"/>
      <c r="M609" s="480"/>
      <c r="N609" s="481"/>
      <c r="O609" s="482"/>
      <c r="P609" s="765"/>
      <c r="Q609" s="766"/>
      <c r="R609" s="766"/>
      <c r="S609" s="767"/>
      <c r="T609" s="737"/>
      <c r="U609" s="738"/>
      <c r="V609" s="743"/>
    </row>
    <row r="610" spans="1:22" s="23" customFormat="1" ht="51.75" customHeight="1" thickBot="1">
      <c r="A610" s="96" t="s">
        <v>1960</v>
      </c>
      <c r="B610" s="769"/>
      <c r="C610" s="772" t="s">
        <v>82</v>
      </c>
      <c r="D610" s="773"/>
      <c r="E610" s="483" t="s">
        <v>86</v>
      </c>
      <c r="F610" s="477" t="s">
        <v>306</v>
      </c>
      <c r="G610" s="774"/>
      <c r="H610" s="724"/>
      <c r="I610" s="724"/>
      <c r="J610" s="467" t="s">
        <v>284</v>
      </c>
      <c r="K610" s="478" t="s">
        <v>292</v>
      </c>
      <c r="L610" s="484" t="s">
        <v>369</v>
      </c>
      <c r="M610" s="484"/>
      <c r="N610" s="485" t="s">
        <v>334</v>
      </c>
      <c r="O610" s="486"/>
      <c r="P610" s="417" t="s">
        <v>1579</v>
      </c>
      <c r="Q610" s="306" t="s">
        <v>91</v>
      </c>
      <c r="R610" s="307"/>
      <c r="S610" s="97">
        <v>5</v>
      </c>
      <c r="T610" s="740"/>
      <c r="U610" s="741"/>
      <c r="V610" s="744"/>
    </row>
    <row r="611" spans="1:22" s="23" customFormat="1" ht="15.75" customHeight="1">
      <c r="A611" s="96" t="s">
        <v>1961</v>
      </c>
      <c r="B611" s="769"/>
      <c r="C611" s="608">
        <v>1</v>
      </c>
      <c r="D611" s="86" t="s">
        <v>527</v>
      </c>
      <c r="E611" s="92">
        <v>0.7</v>
      </c>
      <c r="F611" s="300">
        <v>2841.34</v>
      </c>
      <c r="G611" s="300">
        <v>269.23</v>
      </c>
      <c r="H611" s="745" t="s">
        <v>6</v>
      </c>
      <c r="I611" s="746"/>
      <c r="J611" s="93" t="s">
        <v>6</v>
      </c>
      <c r="K611" s="91" t="s">
        <v>1538</v>
      </c>
      <c r="L611" s="449" t="s">
        <v>1248</v>
      </c>
      <c r="M611" s="450" t="s">
        <v>1962</v>
      </c>
      <c r="N611" s="365" t="s">
        <v>24</v>
      </c>
      <c r="O611" s="747" t="s">
        <v>15</v>
      </c>
      <c r="P611" s="748"/>
      <c r="Q611" s="751">
        <v>20</v>
      </c>
      <c r="R611" s="754" t="s">
        <v>1114</v>
      </c>
      <c r="S611" s="755"/>
      <c r="T611" s="735" t="s">
        <v>68</v>
      </c>
      <c r="U611" s="760"/>
      <c r="V611" s="736"/>
    </row>
    <row r="612" spans="1:22" s="23" customFormat="1" ht="15.75" customHeight="1" thickBot="1">
      <c r="A612" s="96" t="s">
        <v>1963</v>
      </c>
      <c r="B612" s="769"/>
      <c r="C612" s="608">
        <v>2</v>
      </c>
      <c r="D612" s="86" t="s">
        <v>528</v>
      </c>
      <c r="E612" s="92">
        <v>0.3</v>
      </c>
      <c r="F612" s="300">
        <v>2421.3550000000005</v>
      </c>
      <c r="G612" s="300">
        <v>269.23</v>
      </c>
      <c r="H612" s="745" t="s">
        <v>6</v>
      </c>
      <c r="I612" s="746"/>
      <c r="J612" s="93" t="s">
        <v>6</v>
      </c>
      <c r="K612" s="91" t="s">
        <v>1538</v>
      </c>
      <c r="L612" s="449" t="s">
        <v>361</v>
      </c>
      <c r="M612" s="450" t="s">
        <v>1602</v>
      </c>
      <c r="N612" s="365" t="s">
        <v>24</v>
      </c>
      <c r="O612" s="747"/>
      <c r="P612" s="748"/>
      <c r="Q612" s="752"/>
      <c r="R612" s="756"/>
      <c r="S612" s="757"/>
      <c r="T612" s="740"/>
      <c r="U612" s="761"/>
      <c r="V612" s="741"/>
    </row>
    <row r="613" spans="1:22" s="23" customFormat="1" ht="15.75" customHeight="1">
      <c r="A613" s="96" t="s">
        <v>1964</v>
      </c>
      <c r="B613" s="769"/>
      <c r="C613" s="608">
        <v>3</v>
      </c>
      <c r="D613" s="86" t="s">
        <v>1538</v>
      </c>
      <c r="E613" s="92" t="s">
        <v>1538</v>
      </c>
      <c r="F613" s="300" t="s">
        <v>1538</v>
      </c>
      <c r="G613" s="300" t="s">
        <v>1538</v>
      </c>
      <c r="H613" s="745" t="s">
        <v>1538</v>
      </c>
      <c r="I613" s="746"/>
      <c r="J613" s="93" t="s">
        <v>1538</v>
      </c>
      <c r="K613" s="91" t="s">
        <v>1538</v>
      </c>
      <c r="L613" s="449"/>
      <c r="M613" s="450" t="s">
        <v>1538</v>
      </c>
      <c r="N613" s="365"/>
      <c r="O613" s="749"/>
      <c r="P613" s="750"/>
      <c r="Q613" s="753"/>
      <c r="R613" s="758"/>
      <c r="S613" s="759"/>
      <c r="T613" s="237"/>
      <c r="U613" s="237"/>
      <c r="V613" s="238"/>
    </row>
    <row r="614" spans="1:22" s="23" customFormat="1" ht="15.75" customHeight="1">
      <c r="A614" s="96" t="s">
        <v>1965</v>
      </c>
      <c r="B614" s="769"/>
      <c r="C614" s="608">
        <v>4</v>
      </c>
      <c r="D614" s="86" t="s">
        <v>1538</v>
      </c>
      <c r="E614" s="92" t="s">
        <v>1538</v>
      </c>
      <c r="F614" s="300" t="s">
        <v>1538</v>
      </c>
      <c r="G614" s="300" t="s">
        <v>1538</v>
      </c>
      <c r="H614" s="745" t="s">
        <v>1538</v>
      </c>
      <c r="I614" s="746"/>
      <c r="J614" s="93" t="s">
        <v>1538</v>
      </c>
      <c r="K614" s="91" t="s">
        <v>1538</v>
      </c>
      <c r="L614" s="449"/>
      <c r="M614" s="450" t="s">
        <v>1538</v>
      </c>
      <c r="N614" s="365"/>
      <c r="O614" s="762" t="s">
        <v>310</v>
      </c>
      <c r="P614" s="771" t="s">
        <v>309</v>
      </c>
      <c r="Q614" s="772"/>
      <c r="R614" s="772"/>
      <c r="S614" s="773"/>
      <c r="T614" s="228"/>
      <c r="U614" s="228"/>
      <c r="V614" s="239"/>
    </row>
    <row r="615" spans="1:22" s="23" customFormat="1" ht="17.25" customHeight="1">
      <c r="A615" s="96" t="s">
        <v>1966</v>
      </c>
      <c r="B615" s="769"/>
      <c r="C615" s="608">
        <v>5</v>
      </c>
      <c r="D615" s="86" t="s">
        <v>1538</v>
      </c>
      <c r="E615" s="92" t="s">
        <v>1538</v>
      </c>
      <c r="F615" s="300" t="s">
        <v>1538</v>
      </c>
      <c r="G615" s="300" t="s">
        <v>1538</v>
      </c>
      <c r="H615" s="745" t="s">
        <v>1538</v>
      </c>
      <c r="I615" s="746"/>
      <c r="J615" s="93" t="s">
        <v>1538</v>
      </c>
      <c r="K615" s="91" t="s">
        <v>1538</v>
      </c>
      <c r="L615" s="449"/>
      <c r="M615" s="450" t="s">
        <v>1538</v>
      </c>
      <c r="N615" s="365"/>
      <c r="O615" s="763"/>
      <c r="P615" s="467" t="s">
        <v>92</v>
      </c>
      <c r="Q615" s="467" t="s">
        <v>294</v>
      </c>
      <c r="R615" s="724" t="s">
        <v>307</v>
      </c>
      <c r="S615" s="724"/>
      <c r="T615" s="228"/>
      <c r="U615" s="228"/>
      <c r="V615" s="239"/>
    </row>
    <row r="616" spans="1:22" s="23" customFormat="1" ht="16.5" customHeight="1" thickBot="1">
      <c r="A616" s="96" t="s">
        <v>1967</v>
      </c>
      <c r="B616" s="769"/>
      <c r="C616" s="609">
        <v>6</v>
      </c>
      <c r="D616" s="94" t="s">
        <v>1538</v>
      </c>
      <c r="E616" s="95" t="s">
        <v>1538</v>
      </c>
      <c r="F616" s="300" t="s">
        <v>1538</v>
      </c>
      <c r="G616" s="300" t="s">
        <v>1538</v>
      </c>
      <c r="H616" s="745" t="s">
        <v>1538</v>
      </c>
      <c r="I616" s="746"/>
      <c r="J616" s="93" t="s">
        <v>1538</v>
      </c>
      <c r="K616" s="91" t="s">
        <v>1538</v>
      </c>
      <c r="L616" s="449"/>
      <c r="M616" s="450" t="s">
        <v>1538</v>
      </c>
      <c r="N616" s="447"/>
      <c r="O616" s="313" t="s">
        <v>6</v>
      </c>
      <c r="P616" s="241">
        <v>1</v>
      </c>
      <c r="Q616" s="242">
        <v>538.46153849999996</v>
      </c>
      <c r="R616" s="776">
        <v>5262.6950000000006</v>
      </c>
      <c r="S616" s="776"/>
      <c r="T616" s="228"/>
      <c r="U616" s="228"/>
      <c r="V616" s="239"/>
    </row>
    <row r="617" spans="1:22" s="23" customFormat="1" ht="16.5" customHeight="1" thickBot="1">
      <c r="A617" s="96" t="s">
        <v>1968</v>
      </c>
      <c r="B617" s="770"/>
      <c r="C617" s="777" t="s">
        <v>88</v>
      </c>
      <c r="D617" s="778"/>
      <c r="E617" s="778"/>
      <c r="F617" s="497"/>
      <c r="G617" s="498"/>
      <c r="H617" s="779" t="s">
        <v>6</v>
      </c>
      <c r="I617" s="780"/>
      <c r="J617" s="412" t="s">
        <v>6</v>
      </c>
      <c r="K617" s="243" t="s">
        <v>6</v>
      </c>
      <c r="L617" s="490"/>
      <c r="M617" s="491"/>
      <c r="N617" s="492"/>
      <c r="O617" s="781" t="s">
        <v>1538</v>
      </c>
      <c r="P617" s="781"/>
      <c r="Q617" s="781"/>
      <c r="R617" s="781"/>
      <c r="S617" s="781"/>
      <c r="T617" s="487"/>
      <c r="U617" s="488"/>
      <c r="V617" s="489"/>
    </row>
    <row r="618" spans="1:22" ht="24.95" customHeight="1"/>
    <row r="619" spans="1:22" ht="24.95" customHeight="1"/>
    <row r="620" spans="1:22" s="33" customFormat="1" ht="24" thickBot="1">
      <c r="A620" s="26">
        <v>21</v>
      </c>
      <c r="B620" s="786" t="s">
        <v>49</v>
      </c>
      <c r="C620" s="786"/>
      <c r="D620" s="786"/>
      <c r="E620" s="27">
        <v>21</v>
      </c>
      <c r="F620" s="28" t="s">
        <v>407</v>
      </c>
      <c r="G620" s="29"/>
      <c r="H620" s="29"/>
      <c r="I620" s="28"/>
      <c r="J620" s="28"/>
      <c r="K620" s="28"/>
      <c r="L620" s="28"/>
      <c r="M620" s="30"/>
      <c r="N620" s="30"/>
      <c r="O620" s="29"/>
      <c r="P620" s="29"/>
      <c r="Q620" s="31"/>
      <c r="R620" s="31"/>
      <c r="S620" s="31"/>
      <c r="T620" s="31"/>
      <c r="U620" s="32"/>
    </row>
    <row r="621" spans="1:22" s="20" customFormat="1" ht="24.75" customHeight="1">
      <c r="A621" s="18"/>
      <c r="B621" s="787" t="s">
        <v>54</v>
      </c>
      <c r="C621" s="464" t="s">
        <v>55</v>
      </c>
      <c r="D621" s="465" t="s">
        <v>16</v>
      </c>
      <c r="E621" s="465"/>
      <c r="F621" s="465" t="s">
        <v>56</v>
      </c>
      <c r="G621" s="466"/>
      <c r="H621" s="723" t="s">
        <v>57</v>
      </c>
      <c r="I621" s="789" t="s">
        <v>340</v>
      </c>
      <c r="J621" s="723" t="s">
        <v>17</v>
      </c>
      <c r="K621" s="723" t="s">
        <v>293</v>
      </c>
      <c r="L621" s="723" t="s">
        <v>58</v>
      </c>
      <c r="M621" s="723" t="s">
        <v>193</v>
      </c>
      <c r="N621" s="782" t="s">
        <v>308</v>
      </c>
      <c r="O621" s="783"/>
      <c r="P621" s="784" t="s">
        <v>21</v>
      </c>
      <c r="Q621" s="785"/>
      <c r="R621" s="735" t="s">
        <v>205</v>
      </c>
      <c r="S621" s="736"/>
      <c r="T621" s="714" t="s">
        <v>180</v>
      </c>
      <c r="U621" s="715"/>
      <c r="V621" s="716"/>
    </row>
    <row r="622" spans="1:22" s="20" customFormat="1" ht="73.5" customHeight="1">
      <c r="A622" s="18"/>
      <c r="B622" s="788"/>
      <c r="C622" s="467" t="s">
        <v>59</v>
      </c>
      <c r="D622" s="468" t="s">
        <v>3</v>
      </c>
      <c r="E622" s="468" t="s">
        <v>18</v>
      </c>
      <c r="F622" s="468" t="s">
        <v>60</v>
      </c>
      <c r="G622" s="469" t="s">
        <v>61</v>
      </c>
      <c r="H622" s="724"/>
      <c r="I622" s="790"/>
      <c r="J622" s="724"/>
      <c r="K622" s="724"/>
      <c r="L622" s="724"/>
      <c r="M622" s="724"/>
      <c r="N622" s="467" t="s">
        <v>191</v>
      </c>
      <c r="O622" s="468" t="s">
        <v>73</v>
      </c>
      <c r="P622" s="717"/>
      <c r="Q622" s="718"/>
      <c r="R622" s="737"/>
      <c r="S622" s="738"/>
      <c r="T622" s="470" t="s">
        <v>181</v>
      </c>
      <c r="U622" s="471" t="s">
        <v>190</v>
      </c>
      <c r="V622" s="472" t="s">
        <v>225</v>
      </c>
    </row>
    <row r="623" spans="1:22" s="20" customFormat="1" ht="26.25" customHeight="1">
      <c r="A623" s="18"/>
      <c r="B623" s="396"/>
      <c r="C623" s="603">
        <v>3</v>
      </c>
      <c r="D623" s="397">
        <v>4</v>
      </c>
      <c r="E623" s="397">
        <v>5</v>
      </c>
      <c r="F623" s="397">
        <v>6</v>
      </c>
      <c r="G623" s="397">
        <v>7</v>
      </c>
      <c r="H623" s="397">
        <v>8</v>
      </c>
      <c r="I623" s="397">
        <v>9</v>
      </c>
      <c r="J623" s="397">
        <v>10</v>
      </c>
      <c r="K623" s="397">
        <v>11</v>
      </c>
      <c r="L623" s="397">
        <v>12</v>
      </c>
      <c r="M623" s="397">
        <v>13</v>
      </c>
      <c r="N623" s="397">
        <v>14</v>
      </c>
      <c r="O623" s="397">
        <v>15</v>
      </c>
      <c r="P623" s="398">
        <v>16</v>
      </c>
      <c r="Q623" s="399">
        <v>17</v>
      </c>
      <c r="R623" s="398">
        <v>18</v>
      </c>
      <c r="S623" s="399">
        <v>19</v>
      </c>
      <c r="T623" s="400">
        <v>20</v>
      </c>
      <c r="U623" s="213">
        <v>21</v>
      </c>
      <c r="V623" s="401">
        <v>22</v>
      </c>
    </row>
    <row r="624" spans="1:22" s="35" customFormat="1" ht="50.1" customHeight="1">
      <c r="A624" s="34" t="s">
        <v>1969</v>
      </c>
      <c r="B624" s="402">
        <v>1</v>
      </c>
      <c r="C624" s="604" t="s">
        <v>786</v>
      </c>
      <c r="D624" s="390" t="s">
        <v>787</v>
      </c>
      <c r="E624" s="390" t="s">
        <v>788</v>
      </c>
      <c r="F624" s="390" t="s">
        <v>672</v>
      </c>
      <c r="G624" s="382">
        <v>1</v>
      </c>
      <c r="H624" s="538" t="s">
        <v>24</v>
      </c>
      <c r="I624" s="388">
        <v>1</v>
      </c>
      <c r="J624" s="389" t="s">
        <v>529</v>
      </c>
      <c r="K624" s="426">
        <v>41306</v>
      </c>
      <c r="L624" s="426">
        <v>42034</v>
      </c>
      <c r="M624" s="383">
        <v>1070.1099999999999</v>
      </c>
      <c r="N624" s="424">
        <v>1070.1099999999999</v>
      </c>
      <c r="O624" s="215">
        <v>1070.1099999999999</v>
      </c>
      <c r="P624" s="719"/>
      <c r="Q624" s="720"/>
      <c r="R624" s="721"/>
      <c r="S624" s="722"/>
      <c r="T624" s="385" t="s">
        <v>24</v>
      </c>
      <c r="U624" s="386" t="s">
        <v>798</v>
      </c>
      <c r="V624" s="387" t="s">
        <v>24</v>
      </c>
    </row>
    <row r="625" spans="1:22" s="35" customFormat="1" ht="50.1" customHeight="1">
      <c r="A625" s="34" t="s">
        <v>1970</v>
      </c>
      <c r="B625" s="402">
        <v>2</v>
      </c>
      <c r="C625" s="604" t="s">
        <v>789</v>
      </c>
      <c r="D625" s="390" t="s">
        <v>790</v>
      </c>
      <c r="E625" s="390" t="s">
        <v>791</v>
      </c>
      <c r="F625" s="390" t="s">
        <v>672</v>
      </c>
      <c r="G625" s="382">
        <v>1</v>
      </c>
      <c r="H625" s="538" t="s">
        <v>24</v>
      </c>
      <c r="I625" s="388">
        <v>1</v>
      </c>
      <c r="J625" s="389" t="s">
        <v>529</v>
      </c>
      <c r="K625" s="426">
        <v>43791</v>
      </c>
      <c r="L625" s="426">
        <v>44205</v>
      </c>
      <c r="M625" s="383">
        <v>337.68</v>
      </c>
      <c r="N625" s="424">
        <v>337.68</v>
      </c>
      <c r="O625" s="215">
        <v>337.68</v>
      </c>
      <c r="P625" s="719"/>
      <c r="Q625" s="720"/>
      <c r="R625" s="721"/>
      <c r="S625" s="722"/>
      <c r="T625" s="385" t="s">
        <v>24</v>
      </c>
      <c r="U625" s="386" t="s">
        <v>799</v>
      </c>
      <c r="V625" s="387" t="s">
        <v>24</v>
      </c>
    </row>
    <row r="626" spans="1:22" s="35" customFormat="1" ht="50.1" customHeight="1">
      <c r="A626" s="34" t="s">
        <v>1971</v>
      </c>
      <c r="B626" s="402">
        <v>3</v>
      </c>
      <c r="C626" s="604" t="s">
        <v>792</v>
      </c>
      <c r="D626" s="390" t="s">
        <v>793</v>
      </c>
      <c r="E626" s="390" t="s">
        <v>794</v>
      </c>
      <c r="F626" s="390" t="s">
        <v>672</v>
      </c>
      <c r="G626" s="382">
        <v>1</v>
      </c>
      <c r="H626" s="538" t="s">
        <v>24</v>
      </c>
      <c r="I626" s="388">
        <v>1</v>
      </c>
      <c r="J626" s="389" t="s">
        <v>529</v>
      </c>
      <c r="K626" s="426">
        <v>44795</v>
      </c>
      <c r="L626" s="426">
        <v>45344</v>
      </c>
      <c r="M626" s="383">
        <v>1429.35</v>
      </c>
      <c r="N626" s="424">
        <v>1429.35</v>
      </c>
      <c r="O626" s="215">
        <v>1429.35</v>
      </c>
      <c r="P626" s="719"/>
      <c r="Q626" s="720"/>
      <c r="R626" s="721"/>
      <c r="S626" s="722"/>
      <c r="T626" s="385" t="s">
        <v>24</v>
      </c>
      <c r="U626" s="386" t="s">
        <v>800</v>
      </c>
      <c r="V626" s="387" t="s">
        <v>24</v>
      </c>
    </row>
    <row r="627" spans="1:22" s="35" customFormat="1" ht="50.1" customHeight="1">
      <c r="A627" s="34" t="s">
        <v>1972</v>
      </c>
      <c r="B627" s="402">
        <v>4</v>
      </c>
      <c r="C627" s="604" t="s">
        <v>795</v>
      </c>
      <c r="D627" s="390" t="s">
        <v>796</v>
      </c>
      <c r="E627" s="390" t="s">
        <v>797</v>
      </c>
      <c r="F627" s="390" t="s">
        <v>672</v>
      </c>
      <c r="G627" s="382">
        <v>1</v>
      </c>
      <c r="H627" s="538" t="s">
        <v>24</v>
      </c>
      <c r="I627" s="388">
        <v>2</v>
      </c>
      <c r="J627" s="389" t="s">
        <v>530</v>
      </c>
      <c r="K627" s="426">
        <v>35521</v>
      </c>
      <c r="L627" s="426">
        <v>35703</v>
      </c>
      <c r="M627" s="383">
        <v>901.17</v>
      </c>
      <c r="N627" s="424">
        <v>901.17</v>
      </c>
      <c r="O627" s="215">
        <v>901.17</v>
      </c>
      <c r="P627" s="719"/>
      <c r="Q627" s="720"/>
      <c r="R627" s="721"/>
      <c r="S627" s="722"/>
      <c r="T627" s="385" t="s">
        <v>24</v>
      </c>
      <c r="U627" s="386" t="s">
        <v>801</v>
      </c>
      <c r="V627" s="387" t="s">
        <v>24</v>
      </c>
    </row>
    <row r="628" spans="1:22" s="35" customFormat="1" ht="24.95" customHeight="1">
      <c r="A628" s="34" t="s">
        <v>1973</v>
      </c>
      <c r="B628" s="402">
        <v>5</v>
      </c>
      <c r="C628" s="604"/>
      <c r="D628" s="390"/>
      <c r="E628" s="390"/>
      <c r="F628" s="390"/>
      <c r="G628" s="382"/>
      <c r="H628" s="538"/>
      <c r="I628" s="388"/>
      <c r="J628" s="389" t="s">
        <v>1538</v>
      </c>
      <c r="K628" s="426"/>
      <c r="L628" s="426"/>
      <c r="M628" s="383"/>
      <c r="N628" s="424" t="s">
        <v>1538</v>
      </c>
      <c r="O628" s="215" t="s">
        <v>1538</v>
      </c>
      <c r="P628" s="719"/>
      <c r="Q628" s="720"/>
      <c r="R628" s="721"/>
      <c r="S628" s="722"/>
      <c r="T628" s="385"/>
      <c r="U628" s="386"/>
      <c r="V628" s="387"/>
    </row>
    <row r="629" spans="1:22" s="35" customFormat="1" ht="24.95" customHeight="1">
      <c r="A629" s="34" t="s">
        <v>1974</v>
      </c>
      <c r="B629" s="402">
        <v>6</v>
      </c>
      <c r="C629" s="604"/>
      <c r="D629" s="390"/>
      <c r="E629" s="390"/>
      <c r="F629" s="390"/>
      <c r="G629" s="382"/>
      <c r="H629" s="538"/>
      <c r="I629" s="388"/>
      <c r="J629" s="389" t="s">
        <v>1538</v>
      </c>
      <c r="K629" s="426"/>
      <c r="L629" s="426"/>
      <c r="M629" s="383"/>
      <c r="N629" s="424" t="s">
        <v>1538</v>
      </c>
      <c r="O629" s="215" t="s">
        <v>1538</v>
      </c>
      <c r="P629" s="719"/>
      <c r="Q629" s="720"/>
      <c r="R629" s="721"/>
      <c r="S629" s="722"/>
      <c r="T629" s="385"/>
      <c r="U629" s="386"/>
      <c r="V629" s="387"/>
    </row>
    <row r="630" spans="1:22" s="35" customFormat="1" ht="24.95" customHeight="1">
      <c r="A630" s="34" t="s">
        <v>1975</v>
      </c>
      <c r="B630" s="402">
        <v>7</v>
      </c>
      <c r="C630" s="604"/>
      <c r="D630" s="390"/>
      <c r="E630" s="390"/>
      <c r="F630" s="390"/>
      <c r="G630" s="382"/>
      <c r="H630" s="538"/>
      <c r="I630" s="388"/>
      <c r="J630" s="389" t="s">
        <v>1538</v>
      </c>
      <c r="K630" s="426"/>
      <c r="L630" s="426"/>
      <c r="M630" s="383"/>
      <c r="N630" s="424" t="s">
        <v>1538</v>
      </c>
      <c r="O630" s="215" t="s">
        <v>1538</v>
      </c>
      <c r="P630" s="719"/>
      <c r="Q630" s="720"/>
      <c r="R630" s="721"/>
      <c r="S630" s="722"/>
      <c r="T630" s="385"/>
      <c r="U630" s="386"/>
      <c r="V630" s="387"/>
    </row>
    <row r="631" spans="1:22" s="35" customFormat="1" ht="24.95" customHeight="1">
      <c r="A631" s="34" t="s">
        <v>1976</v>
      </c>
      <c r="B631" s="402">
        <v>8</v>
      </c>
      <c r="C631" s="604"/>
      <c r="D631" s="390"/>
      <c r="E631" s="390"/>
      <c r="F631" s="390"/>
      <c r="G631" s="382"/>
      <c r="H631" s="538"/>
      <c r="I631" s="388"/>
      <c r="J631" s="389" t="s">
        <v>1538</v>
      </c>
      <c r="K631" s="426"/>
      <c r="L631" s="426"/>
      <c r="M631" s="384"/>
      <c r="N631" s="424" t="s">
        <v>1538</v>
      </c>
      <c r="O631" s="215" t="s">
        <v>1538</v>
      </c>
      <c r="P631" s="719"/>
      <c r="Q631" s="720"/>
      <c r="R631" s="721"/>
      <c r="S631" s="722"/>
      <c r="T631" s="385"/>
      <c r="U631" s="386"/>
      <c r="V631" s="387"/>
    </row>
    <row r="632" spans="1:22" s="35" customFormat="1" ht="24.95" customHeight="1">
      <c r="A632" s="34" t="s">
        <v>1977</v>
      </c>
      <c r="B632" s="402">
        <v>9</v>
      </c>
      <c r="C632" s="604"/>
      <c r="D632" s="390"/>
      <c r="E632" s="390"/>
      <c r="F632" s="390"/>
      <c r="G632" s="382"/>
      <c r="H632" s="538"/>
      <c r="I632" s="388"/>
      <c r="J632" s="389" t="s">
        <v>1538</v>
      </c>
      <c r="K632" s="426"/>
      <c r="L632" s="426"/>
      <c r="M632" s="384"/>
      <c r="N632" s="424" t="s">
        <v>1538</v>
      </c>
      <c r="O632" s="215" t="s">
        <v>1538</v>
      </c>
      <c r="P632" s="719"/>
      <c r="Q632" s="720"/>
      <c r="R632" s="721"/>
      <c r="S632" s="722"/>
      <c r="T632" s="385"/>
      <c r="U632" s="386"/>
      <c r="V632" s="387"/>
    </row>
    <row r="633" spans="1:22" s="35" customFormat="1" ht="24.95" customHeight="1" thickBot="1">
      <c r="A633" s="34" t="s">
        <v>1978</v>
      </c>
      <c r="B633" s="406">
        <v>10</v>
      </c>
      <c r="C633" s="605"/>
      <c r="D633" s="391"/>
      <c r="E633" s="391"/>
      <c r="F633" s="391"/>
      <c r="G633" s="392"/>
      <c r="H633" s="539"/>
      <c r="I633" s="393"/>
      <c r="J633" s="394" t="s">
        <v>1538</v>
      </c>
      <c r="K633" s="427"/>
      <c r="L633" s="427"/>
      <c r="M633" s="395"/>
      <c r="N633" s="424" t="s">
        <v>1538</v>
      </c>
      <c r="O633" s="215" t="s">
        <v>1538</v>
      </c>
      <c r="P633" s="719"/>
      <c r="Q633" s="720"/>
      <c r="R633" s="721"/>
      <c r="S633" s="722"/>
      <c r="T633" s="385"/>
      <c r="U633" s="386"/>
      <c r="V633" s="387"/>
    </row>
    <row r="634" spans="1:22" s="20" customFormat="1" ht="12" customHeight="1">
      <c r="A634" s="34"/>
      <c r="B634" s="36"/>
      <c r="C634" s="606"/>
      <c r="D634" s="37"/>
      <c r="E634" s="37"/>
      <c r="F634" s="37"/>
      <c r="G634" s="37"/>
      <c r="H634" s="403"/>
      <c r="I634" s="37"/>
      <c r="J634" s="37"/>
      <c r="K634" s="37"/>
      <c r="L634" s="37"/>
      <c r="M634" s="37"/>
      <c r="N634" s="37"/>
      <c r="O634" s="214"/>
      <c r="P634" s="37"/>
      <c r="Q634" s="37"/>
      <c r="R634" s="214"/>
      <c r="S634" s="37"/>
      <c r="T634" s="37"/>
      <c r="U634" s="38"/>
      <c r="V634" s="39"/>
    </row>
    <row r="635" spans="1:22" s="20" customFormat="1" ht="17.25" customHeight="1" thickBot="1">
      <c r="A635" s="34" t="s">
        <v>1979</v>
      </c>
      <c r="B635" s="473"/>
      <c r="C635" s="474"/>
      <c r="D635" s="474"/>
      <c r="E635" s="474"/>
      <c r="F635" s="474"/>
      <c r="G635" s="474"/>
      <c r="H635" s="474"/>
      <c r="I635" s="474"/>
      <c r="J635" s="474"/>
      <c r="K635" s="474"/>
      <c r="L635" s="474"/>
      <c r="M635" s="474"/>
      <c r="N635" s="410" t="s">
        <v>317</v>
      </c>
      <c r="O635" s="411">
        <v>934.57749999999999</v>
      </c>
      <c r="P635" s="419"/>
      <c r="Q635" s="419"/>
      <c r="R635" s="420"/>
      <c r="S635" s="420"/>
      <c r="T635" s="421"/>
      <c r="U635" s="422"/>
      <c r="V635" s="423"/>
    </row>
    <row r="636" spans="1:22" ht="17.25" customHeight="1">
      <c r="B636" s="41"/>
      <c r="C636" s="607"/>
      <c r="D636" s="41"/>
      <c r="E636" s="41"/>
      <c r="F636" s="41"/>
      <c r="G636" s="42"/>
      <c r="H636" s="42"/>
      <c r="I636" s="42"/>
      <c r="J636" s="42"/>
      <c r="K636" s="42"/>
      <c r="L636" s="42"/>
      <c r="M636" s="42"/>
      <c r="N636" s="42"/>
      <c r="O636" s="42"/>
      <c r="P636" s="42"/>
      <c r="Q636" s="42"/>
      <c r="R636" s="42"/>
      <c r="S636" s="42"/>
      <c r="T636" s="42"/>
      <c r="U636" s="42"/>
      <c r="V636" s="42"/>
    </row>
    <row r="637" spans="1:22" s="20" customFormat="1" ht="16.5" customHeight="1" thickBot="1">
      <c r="A637" s="18"/>
      <c r="B637" s="739" t="s">
        <v>65</v>
      </c>
      <c r="C637" s="739"/>
      <c r="D637" s="739"/>
      <c r="E637" s="739"/>
      <c r="F637" s="739"/>
      <c r="G637" s="739"/>
      <c r="H637" s="739"/>
      <c r="I637" s="739"/>
      <c r="J637" s="739"/>
      <c r="K637" s="739"/>
      <c r="L637" s="739"/>
      <c r="M637" s="739"/>
      <c r="N637" s="739"/>
      <c r="O637" s="739"/>
      <c r="P637" s="739"/>
      <c r="Q637" s="739"/>
      <c r="R637" s="739"/>
      <c r="S637" s="739"/>
      <c r="T637" s="739"/>
      <c r="U637" s="739"/>
      <c r="V637" s="739"/>
    </row>
    <row r="638" spans="1:22" s="23" customFormat="1" ht="22.5" customHeight="1">
      <c r="A638" s="96" t="s">
        <v>1980</v>
      </c>
      <c r="B638" s="768" t="s">
        <v>62</v>
      </c>
      <c r="C638" s="764" t="s">
        <v>83</v>
      </c>
      <c r="D638" s="760"/>
      <c r="E638" s="760"/>
      <c r="F638" s="760"/>
      <c r="G638" s="760"/>
      <c r="H638" s="760"/>
      <c r="I638" s="760"/>
      <c r="J638" s="760"/>
      <c r="K638" s="760"/>
      <c r="L638" s="760"/>
      <c r="M638" s="736"/>
      <c r="N638" s="475"/>
      <c r="O638" s="476"/>
      <c r="P638" s="764" t="s">
        <v>90</v>
      </c>
      <c r="Q638" s="760"/>
      <c r="R638" s="760"/>
      <c r="S638" s="736"/>
      <c r="T638" s="735" t="s">
        <v>358</v>
      </c>
      <c r="U638" s="736"/>
      <c r="V638" s="742" t="s">
        <v>6</v>
      </c>
    </row>
    <row r="639" spans="1:22" s="23" customFormat="1" ht="22.5" customHeight="1">
      <c r="A639" s="96" t="s">
        <v>1981</v>
      </c>
      <c r="B639" s="769"/>
      <c r="C639" s="771" t="s">
        <v>84</v>
      </c>
      <c r="D639" s="772"/>
      <c r="E639" s="773"/>
      <c r="F639" s="479">
        <v>2</v>
      </c>
      <c r="G639" s="774" t="s">
        <v>287</v>
      </c>
      <c r="H639" s="724" t="s">
        <v>286</v>
      </c>
      <c r="I639" s="724"/>
      <c r="J639" s="771" t="s">
        <v>285</v>
      </c>
      <c r="K639" s="775"/>
      <c r="L639" s="480"/>
      <c r="M639" s="480"/>
      <c r="N639" s="481"/>
      <c r="O639" s="482"/>
      <c r="P639" s="765"/>
      <c r="Q639" s="766"/>
      <c r="R639" s="766"/>
      <c r="S639" s="767"/>
      <c r="T639" s="737"/>
      <c r="U639" s="738"/>
      <c r="V639" s="743"/>
    </row>
    <row r="640" spans="1:22" s="23" customFormat="1" ht="51.75" customHeight="1" thickBot="1">
      <c r="A640" s="96" t="s">
        <v>1982</v>
      </c>
      <c r="B640" s="769"/>
      <c r="C640" s="772" t="s">
        <v>82</v>
      </c>
      <c r="D640" s="773"/>
      <c r="E640" s="483" t="s">
        <v>86</v>
      </c>
      <c r="F640" s="477" t="s">
        <v>306</v>
      </c>
      <c r="G640" s="774"/>
      <c r="H640" s="724"/>
      <c r="I640" s="724"/>
      <c r="J640" s="467" t="s">
        <v>284</v>
      </c>
      <c r="K640" s="478" t="s">
        <v>292</v>
      </c>
      <c r="L640" s="484" t="s">
        <v>369</v>
      </c>
      <c r="M640" s="484"/>
      <c r="N640" s="485" t="s">
        <v>334</v>
      </c>
      <c r="O640" s="486"/>
      <c r="P640" s="417" t="s">
        <v>1579</v>
      </c>
      <c r="Q640" s="306" t="s">
        <v>91</v>
      </c>
      <c r="R640" s="307"/>
      <c r="S640" s="97">
        <v>4</v>
      </c>
      <c r="T640" s="740"/>
      <c r="U640" s="741"/>
      <c r="V640" s="744"/>
    </row>
    <row r="641" spans="1:22" s="23" customFormat="1" ht="15.75" customHeight="1">
      <c r="A641" s="96" t="s">
        <v>1983</v>
      </c>
      <c r="B641" s="769"/>
      <c r="C641" s="608">
        <v>1</v>
      </c>
      <c r="D641" s="86" t="s">
        <v>529</v>
      </c>
      <c r="E641" s="92">
        <v>0.5</v>
      </c>
      <c r="F641" s="300">
        <v>2837.14</v>
      </c>
      <c r="G641" s="300">
        <v>269.23</v>
      </c>
      <c r="H641" s="745" t="s">
        <v>6</v>
      </c>
      <c r="I641" s="746"/>
      <c r="J641" s="93" t="s">
        <v>6</v>
      </c>
      <c r="K641" s="91" t="s">
        <v>1538</v>
      </c>
      <c r="L641" s="449" t="s">
        <v>1114</v>
      </c>
      <c r="M641" s="450" t="s">
        <v>1557</v>
      </c>
      <c r="N641" s="365" t="s">
        <v>24</v>
      </c>
      <c r="O641" s="747" t="s">
        <v>15</v>
      </c>
      <c r="P641" s="748"/>
      <c r="Q641" s="751">
        <v>21</v>
      </c>
      <c r="R641" s="754" t="s">
        <v>1114</v>
      </c>
      <c r="S641" s="755"/>
      <c r="T641" s="735" t="s">
        <v>68</v>
      </c>
      <c r="U641" s="760"/>
      <c r="V641" s="736"/>
    </row>
    <row r="642" spans="1:22" s="23" customFormat="1" ht="15.75" customHeight="1" thickBot="1">
      <c r="A642" s="96" t="s">
        <v>1984</v>
      </c>
      <c r="B642" s="769"/>
      <c r="C642" s="608">
        <v>2</v>
      </c>
      <c r="D642" s="86" t="s">
        <v>530</v>
      </c>
      <c r="E642" s="92">
        <v>0.5</v>
      </c>
      <c r="F642" s="300">
        <v>901.17</v>
      </c>
      <c r="G642" s="300">
        <v>269.23</v>
      </c>
      <c r="H642" s="745" t="s">
        <v>6</v>
      </c>
      <c r="I642" s="746"/>
      <c r="J642" s="93" t="s">
        <v>6</v>
      </c>
      <c r="K642" s="91" t="s">
        <v>1538</v>
      </c>
      <c r="L642" s="449" t="s">
        <v>1114</v>
      </c>
      <c r="M642" s="450" t="s">
        <v>1557</v>
      </c>
      <c r="N642" s="365" t="s">
        <v>24</v>
      </c>
      <c r="O642" s="747"/>
      <c r="P642" s="748"/>
      <c r="Q642" s="752"/>
      <c r="R642" s="756"/>
      <c r="S642" s="757"/>
      <c r="T642" s="740"/>
      <c r="U642" s="761"/>
      <c r="V642" s="741"/>
    </row>
    <row r="643" spans="1:22" s="23" customFormat="1" ht="15.75" customHeight="1">
      <c r="A643" s="96" t="s">
        <v>1985</v>
      </c>
      <c r="B643" s="769"/>
      <c r="C643" s="608">
        <v>3</v>
      </c>
      <c r="D643" s="86" t="s">
        <v>1538</v>
      </c>
      <c r="E643" s="92" t="s">
        <v>1538</v>
      </c>
      <c r="F643" s="300" t="s">
        <v>1538</v>
      </c>
      <c r="G643" s="300" t="s">
        <v>1538</v>
      </c>
      <c r="H643" s="745" t="s">
        <v>1538</v>
      </c>
      <c r="I643" s="746"/>
      <c r="J643" s="93" t="s">
        <v>1538</v>
      </c>
      <c r="K643" s="91" t="s">
        <v>1538</v>
      </c>
      <c r="L643" s="449"/>
      <c r="M643" s="450" t="s">
        <v>1538</v>
      </c>
      <c r="N643" s="365"/>
      <c r="O643" s="749"/>
      <c r="P643" s="750"/>
      <c r="Q643" s="753"/>
      <c r="R643" s="758"/>
      <c r="S643" s="759"/>
      <c r="T643" s="237"/>
      <c r="U643" s="237"/>
      <c r="V643" s="238"/>
    </row>
    <row r="644" spans="1:22" s="23" customFormat="1" ht="15.75" customHeight="1">
      <c r="A644" s="96" t="s">
        <v>1986</v>
      </c>
      <c r="B644" s="769"/>
      <c r="C644" s="608">
        <v>4</v>
      </c>
      <c r="D644" s="86" t="s">
        <v>1538</v>
      </c>
      <c r="E644" s="92" t="s">
        <v>1538</v>
      </c>
      <c r="F644" s="300" t="s">
        <v>1538</v>
      </c>
      <c r="G644" s="300" t="s">
        <v>1538</v>
      </c>
      <c r="H644" s="745" t="s">
        <v>1538</v>
      </c>
      <c r="I644" s="746"/>
      <c r="J644" s="93" t="s">
        <v>1538</v>
      </c>
      <c r="K644" s="91" t="s">
        <v>1538</v>
      </c>
      <c r="L644" s="449"/>
      <c r="M644" s="450" t="s">
        <v>1538</v>
      </c>
      <c r="N644" s="365"/>
      <c r="O644" s="762" t="s">
        <v>310</v>
      </c>
      <c r="P644" s="771" t="s">
        <v>309</v>
      </c>
      <c r="Q644" s="772"/>
      <c r="R644" s="772"/>
      <c r="S644" s="773"/>
      <c r="T644" s="228"/>
      <c r="U644" s="228"/>
      <c r="V644" s="239"/>
    </row>
    <row r="645" spans="1:22" s="23" customFormat="1" ht="17.25" customHeight="1">
      <c r="A645" s="96" t="s">
        <v>1987</v>
      </c>
      <c r="B645" s="769"/>
      <c r="C645" s="608">
        <v>5</v>
      </c>
      <c r="D645" s="86" t="s">
        <v>1538</v>
      </c>
      <c r="E645" s="92" t="s">
        <v>1538</v>
      </c>
      <c r="F645" s="300" t="s">
        <v>1538</v>
      </c>
      <c r="G645" s="300" t="s">
        <v>1538</v>
      </c>
      <c r="H645" s="745" t="s">
        <v>1538</v>
      </c>
      <c r="I645" s="746"/>
      <c r="J645" s="93" t="s">
        <v>1538</v>
      </c>
      <c r="K645" s="91" t="s">
        <v>1538</v>
      </c>
      <c r="L645" s="449"/>
      <c r="M645" s="450" t="s">
        <v>1538</v>
      </c>
      <c r="N645" s="365"/>
      <c r="O645" s="763"/>
      <c r="P645" s="467" t="s">
        <v>92</v>
      </c>
      <c r="Q645" s="467" t="s">
        <v>294</v>
      </c>
      <c r="R645" s="724" t="s">
        <v>307</v>
      </c>
      <c r="S645" s="724"/>
      <c r="T645" s="228"/>
      <c r="U645" s="228"/>
      <c r="V645" s="239"/>
    </row>
    <row r="646" spans="1:22" s="23" customFormat="1" ht="16.5" customHeight="1" thickBot="1">
      <c r="A646" s="96" t="s">
        <v>1988</v>
      </c>
      <c r="B646" s="769"/>
      <c r="C646" s="609">
        <v>6</v>
      </c>
      <c r="D646" s="94" t="s">
        <v>1538</v>
      </c>
      <c r="E646" s="95" t="s">
        <v>1538</v>
      </c>
      <c r="F646" s="300" t="s">
        <v>1538</v>
      </c>
      <c r="G646" s="300" t="s">
        <v>1538</v>
      </c>
      <c r="H646" s="745" t="s">
        <v>1538</v>
      </c>
      <c r="I646" s="746"/>
      <c r="J646" s="93" t="s">
        <v>1538</v>
      </c>
      <c r="K646" s="91" t="s">
        <v>1538</v>
      </c>
      <c r="L646" s="449"/>
      <c r="M646" s="450" t="s">
        <v>1538</v>
      </c>
      <c r="N646" s="447"/>
      <c r="O646" s="313" t="s">
        <v>6</v>
      </c>
      <c r="P646" s="241">
        <v>1</v>
      </c>
      <c r="Q646" s="242">
        <v>538.46153849999996</v>
      </c>
      <c r="R646" s="776">
        <v>3738.31</v>
      </c>
      <c r="S646" s="776"/>
      <c r="T646" s="228"/>
      <c r="U646" s="228"/>
      <c r="V646" s="239"/>
    </row>
    <row r="647" spans="1:22" s="23" customFormat="1" ht="16.5" customHeight="1" thickBot="1">
      <c r="A647" s="96" t="s">
        <v>1989</v>
      </c>
      <c r="B647" s="770"/>
      <c r="C647" s="777" t="s">
        <v>88</v>
      </c>
      <c r="D647" s="778"/>
      <c r="E647" s="778"/>
      <c r="F647" s="497"/>
      <c r="G647" s="498"/>
      <c r="H647" s="779" t="s">
        <v>6</v>
      </c>
      <c r="I647" s="780"/>
      <c r="J647" s="412" t="s">
        <v>6</v>
      </c>
      <c r="K647" s="243" t="s">
        <v>6</v>
      </c>
      <c r="L647" s="490"/>
      <c r="M647" s="491"/>
      <c r="N647" s="492"/>
      <c r="O647" s="781" t="s">
        <v>1538</v>
      </c>
      <c r="P647" s="781"/>
      <c r="Q647" s="781"/>
      <c r="R647" s="781"/>
      <c r="S647" s="781"/>
      <c r="T647" s="487"/>
      <c r="U647" s="488"/>
      <c r="V647" s="489"/>
    </row>
    <row r="648" spans="1:22" ht="24.95" customHeight="1"/>
    <row r="649" spans="1:22" ht="24.95" customHeight="1"/>
    <row r="650" spans="1:22" s="33" customFormat="1" ht="24" thickBot="1">
      <c r="A650" s="26">
        <v>22</v>
      </c>
      <c r="B650" s="786" t="s">
        <v>49</v>
      </c>
      <c r="C650" s="786"/>
      <c r="D650" s="786"/>
      <c r="E650" s="27">
        <v>22</v>
      </c>
      <c r="F650" s="28" t="s">
        <v>408</v>
      </c>
      <c r="G650" s="29"/>
      <c r="H650" s="29"/>
      <c r="I650" s="28"/>
      <c r="J650" s="28"/>
      <c r="K650" s="28"/>
      <c r="L650" s="28"/>
      <c r="M650" s="30"/>
      <c r="N650" s="30"/>
      <c r="O650" s="29"/>
      <c r="P650" s="29"/>
      <c r="Q650" s="31"/>
      <c r="R650" s="31"/>
      <c r="S650" s="31"/>
      <c r="T650" s="31"/>
      <c r="U650" s="32"/>
    </row>
    <row r="651" spans="1:22" s="20" customFormat="1" ht="24.75" customHeight="1">
      <c r="A651" s="18"/>
      <c r="B651" s="787" t="s">
        <v>54</v>
      </c>
      <c r="C651" s="464" t="s">
        <v>55</v>
      </c>
      <c r="D651" s="465" t="s">
        <v>16</v>
      </c>
      <c r="E651" s="465"/>
      <c r="F651" s="465" t="s">
        <v>56</v>
      </c>
      <c r="G651" s="466"/>
      <c r="H651" s="723" t="s">
        <v>57</v>
      </c>
      <c r="I651" s="789" t="s">
        <v>340</v>
      </c>
      <c r="J651" s="723" t="s">
        <v>17</v>
      </c>
      <c r="K651" s="723" t="s">
        <v>293</v>
      </c>
      <c r="L651" s="723" t="s">
        <v>58</v>
      </c>
      <c r="M651" s="723" t="s">
        <v>193</v>
      </c>
      <c r="N651" s="782" t="s">
        <v>308</v>
      </c>
      <c r="O651" s="783"/>
      <c r="P651" s="784" t="s">
        <v>21</v>
      </c>
      <c r="Q651" s="785"/>
      <c r="R651" s="735" t="s">
        <v>205</v>
      </c>
      <c r="S651" s="736"/>
      <c r="T651" s="714" t="s">
        <v>180</v>
      </c>
      <c r="U651" s="715"/>
      <c r="V651" s="716"/>
    </row>
    <row r="652" spans="1:22" s="20" customFormat="1" ht="73.5" customHeight="1">
      <c r="A652" s="18"/>
      <c r="B652" s="788"/>
      <c r="C652" s="467" t="s">
        <v>59</v>
      </c>
      <c r="D652" s="468" t="s">
        <v>3</v>
      </c>
      <c r="E652" s="468" t="s">
        <v>18</v>
      </c>
      <c r="F652" s="468" t="s">
        <v>60</v>
      </c>
      <c r="G652" s="469" t="s">
        <v>61</v>
      </c>
      <c r="H652" s="724"/>
      <c r="I652" s="790"/>
      <c r="J652" s="724"/>
      <c r="K652" s="724"/>
      <c r="L652" s="724"/>
      <c r="M652" s="724"/>
      <c r="N652" s="467" t="s">
        <v>191</v>
      </c>
      <c r="O652" s="468" t="s">
        <v>73</v>
      </c>
      <c r="P652" s="717"/>
      <c r="Q652" s="718"/>
      <c r="R652" s="737"/>
      <c r="S652" s="738"/>
      <c r="T652" s="470" t="s">
        <v>181</v>
      </c>
      <c r="U652" s="471" t="s">
        <v>190</v>
      </c>
      <c r="V652" s="472" t="s">
        <v>225</v>
      </c>
    </row>
    <row r="653" spans="1:22" s="20" customFormat="1" ht="26.25" customHeight="1">
      <c r="A653" s="18"/>
      <c r="B653" s="396"/>
      <c r="C653" s="603">
        <v>3</v>
      </c>
      <c r="D653" s="397">
        <v>4</v>
      </c>
      <c r="E653" s="397">
        <v>5</v>
      </c>
      <c r="F653" s="397">
        <v>6</v>
      </c>
      <c r="G653" s="397">
        <v>7</v>
      </c>
      <c r="H653" s="397">
        <v>8</v>
      </c>
      <c r="I653" s="397">
        <v>9</v>
      </c>
      <c r="J653" s="397">
        <v>10</v>
      </c>
      <c r="K653" s="397">
        <v>11</v>
      </c>
      <c r="L653" s="397">
        <v>12</v>
      </c>
      <c r="M653" s="397">
        <v>13</v>
      </c>
      <c r="N653" s="397">
        <v>14</v>
      </c>
      <c r="O653" s="397">
        <v>15</v>
      </c>
      <c r="P653" s="398">
        <v>16</v>
      </c>
      <c r="Q653" s="399">
        <v>17</v>
      </c>
      <c r="R653" s="398">
        <v>18</v>
      </c>
      <c r="S653" s="399">
        <v>19</v>
      </c>
      <c r="T653" s="400">
        <v>20</v>
      </c>
      <c r="U653" s="213">
        <v>21</v>
      </c>
      <c r="V653" s="401">
        <v>22</v>
      </c>
    </row>
    <row r="654" spans="1:22" s="35" customFormat="1" ht="50.1" customHeight="1">
      <c r="A654" s="34" t="s">
        <v>1990</v>
      </c>
      <c r="B654" s="402">
        <v>1</v>
      </c>
      <c r="C654" s="604" t="s">
        <v>853</v>
      </c>
      <c r="D654" s="390" t="s">
        <v>804</v>
      </c>
      <c r="E654" s="390" t="s">
        <v>809</v>
      </c>
      <c r="F654" s="390" t="s">
        <v>672</v>
      </c>
      <c r="G654" s="382">
        <v>1</v>
      </c>
      <c r="H654" s="538" t="s">
        <v>24</v>
      </c>
      <c r="I654" s="388">
        <v>1</v>
      </c>
      <c r="J654" s="389" t="s">
        <v>531</v>
      </c>
      <c r="K654" s="426">
        <v>38583</v>
      </c>
      <c r="L654" s="426">
        <v>39790</v>
      </c>
      <c r="M654" s="383">
        <v>3306.91</v>
      </c>
      <c r="N654" s="424">
        <v>3306.91</v>
      </c>
      <c r="O654" s="215">
        <v>3306.91</v>
      </c>
      <c r="P654" s="719"/>
      <c r="Q654" s="720"/>
      <c r="R654" s="721"/>
      <c r="S654" s="722"/>
      <c r="T654" s="385" t="s">
        <v>24</v>
      </c>
      <c r="U654" s="386">
        <v>11</v>
      </c>
      <c r="V654" s="387" t="s">
        <v>24</v>
      </c>
    </row>
    <row r="655" spans="1:22" s="35" customFormat="1" ht="50.1" customHeight="1">
      <c r="A655" s="34" t="s">
        <v>1991</v>
      </c>
      <c r="B655" s="402">
        <v>2</v>
      </c>
      <c r="C655" s="604" t="s">
        <v>802</v>
      </c>
      <c r="D655" s="390" t="s">
        <v>805</v>
      </c>
      <c r="E655" s="390" t="s">
        <v>810</v>
      </c>
      <c r="F655" s="390" t="s">
        <v>671</v>
      </c>
      <c r="G655" s="382">
        <v>0.5</v>
      </c>
      <c r="H655" s="538" t="s">
        <v>24</v>
      </c>
      <c r="I655" s="388">
        <v>1</v>
      </c>
      <c r="J655" s="389" t="s">
        <v>531</v>
      </c>
      <c r="K655" s="426">
        <v>42356</v>
      </c>
      <c r="L655" s="426">
        <v>42824</v>
      </c>
      <c r="M655" s="383">
        <v>3047.3</v>
      </c>
      <c r="N655" s="424">
        <v>1523.65</v>
      </c>
      <c r="O655" s="215">
        <v>1523.65</v>
      </c>
      <c r="P655" s="719"/>
      <c r="Q655" s="720"/>
      <c r="R655" s="721"/>
      <c r="S655" s="722"/>
      <c r="T655" s="385" t="s">
        <v>24</v>
      </c>
      <c r="U655" s="386">
        <v>27</v>
      </c>
      <c r="V655" s="387" t="s">
        <v>24</v>
      </c>
    </row>
    <row r="656" spans="1:22" s="35" customFormat="1" ht="50.1" customHeight="1">
      <c r="A656" s="34" t="s">
        <v>1992</v>
      </c>
      <c r="B656" s="402">
        <v>3</v>
      </c>
      <c r="C656" s="604" t="s">
        <v>682</v>
      </c>
      <c r="D656" s="390" t="s">
        <v>806</v>
      </c>
      <c r="E656" s="390" t="s">
        <v>811</v>
      </c>
      <c r="F656" s="390" t="s">
        <v>671</v>
      </c>
      <c r="G656" s="382">
        <v>0.05</v>
      </c>
      <c r="H656" s="538" t="s">
        <v>23</v>
      </c>
      <c r="I656" s="388">
        <v>2</v>
      </c>
      <c r="J656" s="389" t="s">
        <v>532</v>
      </c>
      <c r="K656" s="426">
        <v>38327</v>
      </c>
      <c r="L656" s="426">
        <v>40668</v>
      </c>
      <c r="M656" s="383">
        <v>12256.66</v>
      </c>
      <c r="N656" s="424" t="s">
        <v>1538</v>
      </c>
      <c r="O656" s="215" t="s">
        <v>1538</v>
      </c>
      <c r="P656" s="719"/>
      <c r="Q656" s="720"/>
      <c r="R656" s="721"/>
      <c r="S656" s="722"/>
      <c r="T656" s="385" t="s">
        <v>24</v>
      </c>
      <c r="U656" s="386">
        <v>46</v>
      </c>
      <c r="V656" s="387"/>
    </row>
    <row r="657" spans="1:22" s="35" customFormat="1" ht="50.1" customHeight="1">
      <c r="A657" s="34" t="s">
        <v>1993</v>
      </c>
      <c r="B657" s="402">
        <v>4</v>
      </c>
      <c r="C657" s="604" t="s">
        <v>803</v>
      </c>
      <c r="D657" s="390" t="s">
        <v>807</v>
      </c>
      <c r="E657" s="390" t="s">
        <v>812</v>
      </c>
      <c r="F657" s="390" t="s">
        <v>672</v>
      </c>
      <c r="G657" s="382">
        <v>1</v>
      </c>
      <c r="H657" s="538" t="s">
        <v>24</v>
      </c>
      <c r="I657" s="388">
        <v>2</v>
      </c>
      <c r="J657" s="389" t="s">
        <v>532</v>
      </c>
      <c r="K657" s="426">
        <v>38841</v>
      </c>
      <c r="L657" s="426">
        <v>39031</v>
      </c>
      <c r="M657" s="383">
        <v>370.76</v>
      </c>
      <c r="N657" s="424">
        <v>370.76</v>
      </c>
      <c r="O657" s="215">
        <v>370.76</v>
      </c>
      <c r="P657" s="719"/>
      <c r="Q657" s="720"/>
      <c r="R657" s="721"/>
      <c r="S657" s="722"/>
      <c r="T657" s="385" t="s">
        <v>24</v>
      </c>
      <c r="U657" s="386">
        <v>22</v>
      </c>
      <c r="V657" s="387" t="s">
        <v>24</v>
      </c>
    </row>
    <row r="658" spans="1:22" s="35" customFormat="1" ht="50.1" customHeight="1">
      <c r="A658" s="34" t="s">
        <v>1994</v>
      </c>
      <c r="B658" s="402">
        <v>5</v>
      </c>
      <c r="C658" s="604" t="s">
        <v>682</v>
      </c>
      <c r="D658" s="390" t="s">
        <v>808</v>
      </c>
      <c r="E658" s="390" t="s">
        <v>813</v>
      </c>
      <c r="F658" s="390" t="s">
        <v>672</v>
      </c>
      <c r="G658" s="382">
        <v>1</v>
      </c>
      <c r="H658" s="538" t="s">
        <v>24</v>
      </c>
      <c r="I658" s="388">
        <v>2</v>
      </c>
      <c r="J658" s="389" t="s">
        <v>532</v>
      </c>
      <c r="K658" s="426">
        <v>37964</v>
      </c>
      <c r="L658" s="426">
        <v>38146</v>
      </c>
      <c r="M658" s="383">
        <v>585.53</v>
      </c>
      <c r="N658" s="424">
        <v>585.53</v>
      </c>
      <c r="O658" s="215">
        <v>585.53</v>
      </c>
      <c r="P658" s="719"/>
      <c r="Q658" s="720"/>
      <c r="R658" s="721"/>
      <c r="S658" s="722"/>
      <c r="T658" s="385" t="s">
        <v>24</v>
      </c>
      <c r="U658" s="386">
        <v>21</v>
      </c>
      <c r="V658" s="387" t="s">
        <v>24</v>
      </c>
    </row>
    <row r="659" spans="1:22" s="35" customFormat="1" ht="24.95" customHeight="1">
      <c r="A659" s="34" t="s">
        <v>1995</v>
      </c>
      <c r="B659" s="402">
        <v>6</v>
      </c>
      <c r="C659" s="604"/>
      <c r="D659" s="390"/>
      <c r="E659" s="390"/>
      <c r="F659" s="390"/>
      <c r="G659" s="382"/>
      <c r="H659" s="538"/>
      <c r="I659" s="388"/>
      <c r="J659" s="389" t="s">
        <v>1538</v>
      </c>
      <c r="K659" s="426"/>
      <c r="L659" s="426"/>
      <c r="M659" s="383"/>
      <c r="N659" s="424" t="s">
        <v>1538</v>
      </c>
      <c r="O659" s="215" t="s">
        <v>1538</v>
      </c>
      <c r="P659" s="719"/>
      <c r="Q659" s="720"/>
      <c r="R659" s="721"/>
      <c r="S659" s="722"/>
      <c r="T659" s="385"/>
      <c r="U659" s="386"/>
      <c r="V659" s="387"/>
    </row>
    <row r="660" spans="1:22" s="35" customFormat="1" ht="24.95" customHeight="1">
      <c r="A660" s="34" t="s">
        <v>1996</v>
      </c>
      <c r="B660" s="402">
        <v>7</v>
      </c>
      <c r="C660" s="604"/>
      <c r="D660" s="390"/>
      <c r="E660" s="390"/>
      <c r="F660" s="390"/>
      <c r="G660" s="382"/>
      <c r="H660" s="538"/>
      <c r="I660" s="388"/>
      <c r="J660" s="389" t="s">
        <v>1538</v>
      </c>
      <c r="K660" s="426"/>
      <c r="L660" s="426"/>
      <c r="M660" s="383"/>
      <c r="N660" s="424" t="s">
        <v>1538</v>
      </c>
      <c r="O660" s="215" t="s">
        <v>1538</v>
      </c>
      <c r="P660" s="719"/>
      <c r="Q660" s="720"/>
      <c r="R660" s="721"/>
      <c r="S660" s="722"/>
      <c r="T660" s="385"/>
      <c r="U660" s="386"/>
      <c r="V660" s="387"/>
    </row>
    <row r="661" spans="1:22" s="35" customFormat="1" ht="24.95" customHeight="1">
      <c r="A661" s="34" t="s">
        <v>1997</v>
      </c>
      <c r="B661" s="402">
        <v>8</v>
      </c>
      <c r="C661" s="604"/>
      <c r="D661" s="390"/>
      <c r="E661" s="390"/>
      <c r="F661" s="390"/>
      <c r="G661" s="382"/>
      <c r="H661" s="538"/>
      <c r="I661" s="388"/>
      <c r="J661" s="389" t="s">
        <v>1538</v>
      </c>
      <c r="K661" s="426"/>
      <c r="L661" s="426"/>
      <c r="M661" s="384"/>
      <c r="N661" s="424" t="s">
        <v>1538</v>
      </c>
      <c r="O661" s="215" t="s">
        <v>1538</v>
      </c>
      <c r="P661" s="719"/>
      <c r="Q661" s="720"/>
      <c r="R661" s="721"/>
      <c r="S661" s="722"/>
      <c r="T661" s="385"/>
      <c r="U661" s="386"/>
      <c r="V661" s="387"/>
    </row>
    <row r="662" spans="1:22" s="35" customFormat="1" ht="24.95" customHeight="1">
      <c r="A662" s="34" t="s">
        <v>1998</v>
      </c>
      <c r="B662" s="402">
        <v>9</v>
      </c>
      <c r="C662" s="604"/>
      <c r="D662" s="390"/>
      <c r="E662" s="390"/>
      <c r="F662" s="390"/>
      <c r="G662" s="382"/>
      <c r="H662" s="538"/>
      <c r="I662" s="388"/>
      <c r="J662" s="389" t="s">
        <v>1538</v>
      </c>
      <c r="K662" s="426"/>
      <c r="L662" s="426"/>
      <c r="M662" s="384"/>
      <c r="N662" s="424" t="s">
        <v>1538</v>
      </c>
      <c r="O662" s="215" t="s">
        <v>1538</v>
      </c>
      <c r="P662" s="719"/>
      <c r="Q662" s="720"/>
      <c r="R662" s="721"/>
      <c r="S662" s="722"/>
      <c r="T662" s="385"/>
      <c r="U662" s="386"/>
      <c r="V662" s="387"/>
    </row>
    <row r="663" spans="1:22" s="35" customFormat="1" ht="24.95" customHeight="1" thickBot="1">
      <c r="A663" s="34" t="s">
        <v>1999</v>
      </c>
      <c r="B663" s="406">
        <v>10</v>
      </c>
      <c r="C663" s="605"/>
      <c r="D663" s="391"/>
      <c r="E663" s="391"/>
      <c r="F663" s="391"/>
      <c r="G663" s="392"/>
      <c r="H663" s="539"/>
      <c r="I663" s="393"/>
      <c r="J663" s="394" t="s">
        <v>1538</v>
      </c>
      <c r="K663" s="427"/>
      <c r="L663" s="427"/>
      <c r="M663" s="395"/>
      <c r="N663" s="424" t="s">
        <v>1538</v>
      </c>
      <c r="O663" s="215" t="s">
        <v>1538</v>
      </c>
      <c r="P663" s="719"/>
      <c r="Q663" s="720"/>
      <c r="R663" s="721"/>
      <c r="S663" s="722"/>
      <c r="T663" s="385"/>
      <c r="U663" s="386"/>
      <c r="V663" s="387"/>
    </row>
    <row r="664" spans="1:22" s="20" customFormat="1" ht="12" customHeight="1">
      <c r="A664" s="34"/>
      <c r="B664" s="36"/>
      <c r="C664" s="606"/>
      <c r="D664" s="37"/>
      <c r="E664" s="37"/>
      <c r="F664" s="37"/>
      <c r="G664" s="37"/>
      <c r="H664" s="403"/>
      <c r="I664" s="37"/>
      <c r="J664" s="37"/>
      <c r="K664" s="37"/>
      <c r="L664" s="37"/>
      <c r="M664" s="37"/>
      <c r="N664" s="37"/>
      <c r="O664" s="214"/>
      <c r="P664" s="37"/>
      <c r="Q664" s="37"/>
      <c r="R664" s="214"/>
      <c r="S664" s="37"/>
      <c r="T664" s="37"/>
      <c r="U664" s="38"/>
      <c r="V664" s="39"/>
    </row>
    <row r="665" spans="1:22" s="20" customFormat="1" ht="17.25" customHeight="1" thickBot="1">
      <c r="A665" s="34" t="s">
        <v>2000</v>
      </c>
      <c r="B665" s="473"/>
      <c r="C665" s="474"/>
      <c r="D665" s="474"/>
      <c r="E665" s="474"/>
      <c r="F665" s="474"/>
      <c r="G665" s="474"/>
      <c r="H665" s="474"/>
      <c r="I665" s="474"/>
      <c r="J665" s="474"/>
      <c r="K665" s="474"/>
      <c r="L665" s="474"/>
      <c r="M665" s="474"/>
      <c r="N665" s="410" t="s">
        <v>317</v>
      </c>
      <c r="O665" s="411">
        <v>1446.7124999999999</v>
      </c>
      <c r="P665" s="419"/>
      <c r="Q665" s="419"/>
      <c r="R665" s="420"/>
      <c r="S665" s="420"/>
      <c r="T665" s="421"/>
      <c r="U665" s="422"/>
      <c r="V665" s="423"/>
    </row>
    <row r="666" spans="1:22" ht="17.25" customHeight="1">
      <c r="B666" s="41"/>
      <c r="C666" s="607"/>
      <c r="D666" s="41"/>
      <c r="E666" s="41"/>
      <c r="F666" s="41"/>
      <c r="G666" s="42"/>
      <c r="H666" s="42"/>
      <c r="I666" s="42"/>
      <c r="J666" s="42"/>
      <c r="K666" s="42"/>
      <c r="L666" s="42"/>
      <c r="M666" s="42"/>
      <c r="N666" s="42"/>
      <c r="O666" s="42"/>
      <c r="P666" s="42"/>
      <c r="Q666" s="42"/>
      <c r="R666" s="42"/>
      <c r="S666" s="42"/>
      <c r="T666" s="42"/>
      <c r="U666" s="42"/>
      <c r="V666" s="42"/>
    </row>
    <row r="667" spans="1:22" s="20" customFormat="1" ht="16.5" customHeight="1" thickBot="1">
      <c r="A667" s="18"/>
      <c r="B667" s="739" t="s">
        <v>65</v>
      </c>
      <c r="C667" s="739"/>
      <c r="D667" s="739"/>
      <c r="E667" s="739"/>
      <c r="F667" s="739"/>
      <c r="G667" s="739"/>
      <c r="H667" s="739"/>
      <c r="I667" s="739"/>
      <c r="J667" s="739"/>
      <c r="K667" s="739"/>
      <c r="L667" s="739"/>
      <c r="M667" s="739"/>
      <c r="N667" s="739"/>
      <c r="O667" s="739"/>
      <c r="P667" s="739"/>
      <c r="Q667" s="739"/>
      <c r="R667" s="739"/>
      <c r="S667" s="739"/>
      <c r="T667" s="739"/>
      <c r="U667" s="739"/>
      <c r="V667" s="739"/>
    </row>
    <row r="668" spans="1:22" s="23" customFormat="1" ht="22.5" customHeight="1">
      <c r="A668" s="96" t="s">
        <v>2001</v>
      </c>
      <c r="B668" s="768" t="s">
        <v>62</v>
      </c>
      <c r="C668" s="764" t="s">
        <v>83</v>
      </c>
      <c r="D668" s="760"/>
      <c r="E668" s="760"/>
      <c r="F668" s="760"/>
      <c r="G668" s="760"/>
      <c r="H668" s="760"/>
      <c r="I668" s="760"/>
      <c r="J668" s="760"/>
      <c r="K668" s="760"/>
      <c r="L668" s="760"/>
      <c r="M668" s="736"/>
      <c r="N668" s="475"/>
      <c r="O668" s="476"/>
      <c r="P668" s="764" t="s">
        <v>90</v>
      </c>
      <c r="Q668" s="760"/>
      <c r="R668" s="760"/>
      <c r="S668" s="736"/>
      <c r="T668" s="735" t="s">
        <v>358</v>
      </c>
      <c r="U668" s="736"/>
      <c r="V668" s="742" t="s">
        <v>6</v>
      </c>
    </row>
    <row r="669" spans="1:22" s="23" customFormat="1" ht="22.5" customHeight="1">
      <c r="A669" s="96" t="s">
        <v>2002</v>
      </c>
      <c r="B669" s="769"/>
      <c r="C669" s="771" t="s">
        <v>84</v>
      </c>
      <c r="D669" s="772"/>
      <c r="E669" s="773"/>
      <c r="F669" s="479">
        <v>2</v>
      </c>
      <c r="G669" s="774" t="s">
        <v>287</v>
      </c>
      <c r="H669" s="724" t="s">
        <v>286</v>
      </c>
      <c r="I669" s="724"/>
      <c r="J669" s="771" t="s">
        <v>285</v>
      </c>
      <c r="K669" s="775"/>
      <c r="L669" s="480"/>
      <c r="M669" s="480"/>
      <c r="N669" s="481"/>
      <c r="O669" s="482"/>
      <c r="P669" s="765"/>
      <c r="Q669" s="766"/>
      <c r="R669" s="766"/>
      <c r="S669" s="767"/>
      <c r="T669" s="737"/>
      <c r="U669" s="738"/>
      <c r="V669" s="743"/>
    </row>
    <row r="670" spans="1:22" s="23" customFormat="1" ht="51.75" customHeight="1" thickBot="1">
      <c r="A670" s="96" t="s">
        <v>2003</v>
      </c>
      <c r="B670" s="769"/>
      <c r="C670" s="772" t="s">
        <v>82</v>
      </c>
      <c r="D670" s="773"/>
      <c r="E670" s="483" t="s">
        <v>86</v>
      </c>
      <c r="F670" s="477" t="s">
        <v>306</v>
      </c>
      <c r="G670" s="774"/>
      <c r="H670" s="724"/>
      <c r="I670" s="724"/>
      <c r="J670" s="467" t="s">
        <v>284</v>
      </c>
      <c r="K670" s="478" t="s">
        <v>292</v>
      </c>
      <c r="L670" s="484" t="s">
        <v>369</v>
      </c>
      <c r="M670" s="484"/>
      <c r="N670" s="485" t="s">
        <v>334</v>
      </c>
      <c r="O670" s="486"/>
      <c r="P670" s="417" t="s">
        <v>1579</v>
      </c>
      <c r="Q670" s="306" t="s">
        <v>91</v>
      </c>
      <c r="R670" s="307"/>
      <c r="S670" s="97">
        <v>4</v>
      </c>
      <c r="T670" s="740"/>
      <c r="U670" s="741"/>
      <c r="V670" s="744"/>
    </row>
    <row r="671" spans="1:22" s="23" customFormat="1" ht="15.75" customHeight="1">
      <c r="A671" s="96" t="s">
        <v>2004</v>
      </c>
      <c r="B671" s="769"/>
      <c r="C671" s="608">
        <v>1</v>
      </c>
      <c r="D671" s="86" t="s">
        <v>531</v>
      </c>
      <c r="E671" s="92">
        <v>0.5</v>
      </c>
      <c r="F671" s="300">
        <v>4830.5599999999995</v>
      </c>
      <c r="G671" s="300">
        <v>269.23</v>
      </c>
      <c r="H671" s="745" t="s">
        <v>6</v>
      </c>
      <c r="I671" s="746"/>
      <c r="J671" s="93" t="s">
        <v>6</v>
      </c>
      <c r="K671" s="91" t="s">
        <v>1538</v>
      </c>
      <c r="L671" s="449" t="s">
        <v>1114</v>
      </c>
      <c r="M671" s="450" t="s">
        <v>1557</v>
      </c>
      <c r="N671" s="365" t="s">
        <v>24</v>
      </c>
      <c r="O671" s="747" t="s">
        <v>15</v>
      </c>
      <c r="P671" s="748"/>
      <c r="Q671" s="751">
        <v>22</v>
      </c>
      <c r="R671" s="754" t="s">
        <v>1114</v>
      </c>
      <c r="S671" s="755"/>
      <c r="T671" s="735" t="s">
        <v>68</v>
      </c>
      <c r="U671" s="760"/>
      <c r="V671" s="736"/>
    </row>
    <row r="672" spans="1:22" s="23" customFormat="1" ht="15.75" customHeight="1" thickBot="1">
      <c r="A672" s="96" t="s">
        <v>2005</v>
      </c>
      <c r="B672" s="769"/>
      <c r="C672" s="608">
        <v>2</v>
      </c>
      <c r="D672" s="86" t="s">
        <v>532</v>
      </c>
      <c r="E672" s="92">
        <v>0.5</v>
      </c>
      <c r="F672" s="300">
        <v>956.29</v>
      </c>
      <c r="G672" s="300">
        <v>269.23</v>
      </c>
      <c r="H672" s="745" t="s">
        <v>6</v>
      </c>
      <c r="I672" s="746"/>
      <c r="J672" s="93" t="s">
        <v>6</v>
      </c>
      <c r="K672" s="91" t="s">
        <v>1538</v>
      </c>
      <c r="L672" s="449" t="s">
        <v>361</v>
      </c>
      <c r="M672" s="450" t="s">
        <v>1602</v>
      </c>
      <c r="N672" s="365" t="s">
        <v>24</v>
      </c>
      <c r="O672" s="747"/>
      <c r="P672" s="748"/>
      <c r="Q672" s="752"/>
      <c r="R672" s="756"/>
      <c r="S672" s="757"/>
      <c r="T672" s="740"/>
      <c r="U672" s="761"/>
      <c r="V672" s="741"/>
    </row>
    <row r="673" spans="1:22" s="23" customFormat="1" ht="15.75" customHeight="1">
      <c r="A673" s="96" t="s">
        <v>2006</v>
      </c>
      <c r="B673" s="769"/>
      <c r="C673" s="608">
        <v>3</v>
      </c>
      <c r="D673" s="86" t="s">
        <v>1538</v>
      </c>
      <c r="E673" s="92" t="s">
        <v>1538</v>
      </c>
      <c r="F673" s="300" t="s">
        <v>1538</v>
      </c>
      <c r="G673" s="300" t="s">
        <v>1538</v>
      </c>
      <c r="H673" s="745" t="s">
        <v>1538</v>
      </c>
      <c r="I673" s="746"/>
      <c r="J673" s="93" t="s">
        <v>1538</v>
      </c>
      <c r="K673" s="91" t="s">
        <v>1538</v>
      </c>
      <c r="L673" s="449"/>
      <c r="M673" s="450" t="s">
        <v>1538</v>
      </c>
      <c r="N673" s="365"/>
      <c r="O673" s="749"/>
      <c r="P673" s="750"/>
      <c r="Q673" s="753"/>
      <c r="R673" s="758"/>
      <c r="S673" s="759"/>
      <c r="T673" s="237"/>
      <c r="U673" s="237"/>
      <c r="V673" s="238"/>
    </row>
    <row r="674" spans="1:22" s="23" customFormat="1" ht="15.75" customHeight="1">
      <c r="A674" s="96" t="s">
        <v>2007</v>
      </c>
      <c r="B674" s="769"/>
      <c r="C674" s="608">
        <v>4</v>
      </c>
      <c r="D674" s="86" t="s">
        <v>1538</v>
      </c>
      <c r="E674" s="92" t="s">
        <v>1538</v>
      </c>
      <c r="F674" s="300" t="s">
        <v>1538</v>
      </c>
      <c r="G674" s="300" t="s">
        <v>1538</v>
      </c>
      <c r="H674" s="745" t="s">
        <v>1538</v>
      </c>
      <c r="I674" s="746"/>
      <c r="J674" s="93" t="s">
        <v>1538</v>
      </c>
      <c r="K674" s="91" t="s">
        <v>1538</v>
      </c>
      <c r="L674" s="449"/>
      <c r="M674" s="450" t="s">
        <v>1538</v>
      </c>
      <c r="N674" s="365"/>
      <c r="O674" s="762" t="s">
        <v>310</v>
      </c>
      <c r="P674" s="771" t="s">
        <v>309</v>
      </c>
      <c r="Q674" s="772"/>
      <c r="R674" s="772"/>
      <c r="S674" s="773"/>
      <c r="T674" s="228"/>
      <c r="U674" s="228"/>
      <c r="V674" s="239"/>
    </row>
    <row r="675" spans="1:22" s="23" customFormat="1" ht="17.25" customHeight="1">
      <c r="A675" s="96" t="s">
        <v>2008</v>
      </c>
      <c r="B675" s="769"/>
      <c r="C675" s="608">
        <v>5</v>
      </c>
      <c r="D675" s="86" t="s">
        <v>1538</v>
      </c>
      <c r="E675" s="92" t="s">
        <v>1538</v>
      </c>
      <c r="F675" s="300" t="s">
        <v>1538</v>
      </c>
      <c r="G675" s="300" t="s">
        <v>1538</v>
      </c>
      <c r="H675" s="745" t="s">
        <v>1538</v>
      </c>
      <c r="I675" s="746"/>
      <c r="J675" s="93" t="s">
        <v>1538</v>
      </c>
      <c r="K675" s="91" t="s">
        <v>1538</v>
      </c>
      <c r="L675" s="449"/>
      <c r="M675" s="450" t="s">
        <v>1538</v>
      </c>
      <c r="N675" s="365"/>
      <c r="O675" s="763"/>
      <c r="P675" s="467" t="s">
        <v>92</v>
      </c>
      <c r="Q675" s="467" t="s">
        <v>294</v>
      </c>
      <c r="R675" s="724" t="s">
        <v>307</v>
      </c>
      <c r="S675" s="724"/>
      <c r="T675" s="228"/>
      <c r="U675" s="228"/>
      <c r="V675" s="239"/>
    </row>
    <row r="676" spans="1:22" s="23" customFormat="1" ht="16.5" customHeight="1" thickBot="1">
      <c r="A676" s="96" t="s">
        <v>2009</v>
      </c>
      <c r="B676" s="769"/>
      <c r="C676" s="609">
        <v>6</v>
      </c>
      <c r="D676" s="94" t="s">
        <v>1538</v>
      </c>
      <c r="E676" s="95" t="s">
        <v>1538</v>
      </c>
      <c r="F676" s="300" t="s">
        <v>1538</v>
      </c>
      <c r="G676" s="300" t="s">
        <v>1538</v>
      </c>
      <c r="H676" s="745" t="s">
        <v>1538</v>
      </c>
      <c r="I676" s="746"/>
      <c r="J676" s="93" t="s">
        <v>1538</v>
      </c>
      <c r="K676" s="91" t="s">
        <v>1538</v>
      </c>
      <c r="L676" s="449"/>
      <c r="M676" s="450" t="s">
        <v>1538</v>
      </c>
      <c r="N676" s="447"/>
      <c r="O676" s="313" t="s">
        <v>6</v>
      </c>
      <c r="P676" s="241">
        <v>1</v>
      </c>
      <c r="Q676" s="242">
        <v>538.46153849999996</v>
      </c>
      <c r="R676" s="776">
        <v>5786.8499999999995</v>
      </c>
      <c r="S676" s="776"/>
      <c r="T676" s="228"/>
      <c r="U676" s="228"/>
      <c r="V676" s="239"/>
    </row>
    <row r="677" spans="1:22" s="23" customFormat="1" ht="16.5" customHeight="1" thickBot="1">
      <c r="A677" s="96" t="s">
        <v>2010</v>
      </c>
      <c r="B677" s="770"/>
      <c r="C677" s="777" t="s">
        <v>88</v>
      </c>
      <c r="D677" s="778"/>
      <c r="E677" s="778"/>
      <c r="F677" s="497"/>
      <c r="G677" s="498"/>
      <c r="H677" s="779" t="s">
        <v>6</v>
      </c>
      <c r="I677" s="780"/>
      <c r="J677" s="412" t="s">
        <v>6</v>
      </c>
      <c r="K677" s="243" t="s">
        <v>6</v>
      </c>
      <c r="L677" s="490"/>
      <c r="M677" s="491"/>
      <c r="N677" s="492"/>
      <c r="O677" s="781" t="s">
        <v>1538</v>
      </c>
      <c r="P677" s="781"/>
      <c r="Q677" s="781"/>
      <c r="R677" s="781"/>
      <c r="S677" s="781"/>
      <c r="T677" s="487"/>
      <c r="U677" s="488"/>
      <c r="V677" s="489"/>
    </row>
    <row r="678" spans="1:22" ht="24.95" customHeight="1"/>
    <row r="679" spans="1:22" ht="24.95" customHeight="1"/>
    <row r="680" spans="1:22" s="33" customFormat="1" ht="24" thickBot="1">
      <c r="A680" s="26">
        <v>23</v>
      </c>
      <c r="B680" s="786" t="s">
        <v>49</v>
      </c>
      <c r="C680" s="786"/>
      <c r="D680" s="786"/>
      <c r="E680" s="27">
        <v>23</v>
      </c>
      <c r="F680" s="28" t="s">
        <v>409</v>
      </c>
      <c r="G680" s="29"/>
      <c r="H680" s="29"/>
      <c r="I680" s="28"/>
      <c r="J680" s="28"/>
      <c r="K680" s="28"/>
      <c r="L680" s="28"/>
      <c r="M680" s="30"/>
      <c r="N680" s="30"/>
      <c r="O680" s="29"/>
      <c r="P680" s="29"/>
      <c r="Q680" s="31"/>
      <c r="R680" s="31"/>
      <c r="S680" s="31"/>
      <c r="T680" s="31"/>
      <c r="U680" s="32"/>
    </row>
    <row r="681" spans="1:22" s="20" customFormat="1" ht="24.75" customHeight="1">
      <c r="A681" s="18"/>
      <c r="B681" s="787" t="s">
        <v>54</v>
      </c>
      <c r="C681" s="464" t="s">
        <v>55</v>
      </c>
      <c r="D681" s="465" t="s">
        <v>16</v>
      </c>
      <c r="E681" s="465"/>
      <c r="F681" s="465" t="s">
        <v>56</v>
      </c>
      <c r="G681" s="466"/>
      <c r="H681" s="723" t="s">
        <v>57</v>
      </c>
      <c r="I681" s="789" t="s">
        <v>340</v>
      </c>
      <c r="J681" s="723" t="s">
        <v>17</v>
      </c>
      <c r="K681" s="723" t="s">
        <v>293</v>
      </c>
      <c r="L681" s="723" t="s">
        <v>58</v>
      </c>
      <c r="M681" s="723" t="s">
        <v>193</v>
      </c>
      <c r="N681" s="782" t="s">
        <v>308</v>
      </c>
      <c r="O681" s="783"/>
      <c r="P681" s="784" t="s">
        <v>21</v>
      </c>
      <c r="Q681" s="785"/>
      <c r="R681" s="735" t="s">
        <v>205</v>
      </c>
      <c r="S681" s="736"/>
      <c r="T681" s="714" t="s">
        <v>180</v>
      </c>
      <c r="U681" s="715"/>
      <c r="V681" s="716"/>
    </row>
    <row r="682" spans="1:22" s="20" customFormat="1" ht="73.5" customHeight="1">
      <c r="A682" s="18"/>
      <c r="B682" s="788"/>
      <c r="C682" s="467" t="s">
        <v>59</v>
      </c>
      <c r="D682" s="468" t="s">
        <v>3</v>
      </c>
      <c r="E682" s="468" t="s">
        <v>18</v>
      </c>
      <c r="F682" s="468" t="s">
        <v>60</v>
      </c>
      <c r="G682" s="469" t="s">
        <v>61</v>
      </c>
      <c r="H682" s="724"/>
      <c r="I682" s="790"/>
      <c r="J682" s="724"/>
      <c r="K682" s="724"/>
      <c r="L682" s="724"/>
      <c r="M682" s="724"/>
      <c r="N682" s="467" t="s">
        <v>191</v>
      </c>
      <c r="O682" s="468" t="s">
        <v>73</v>
      </c>
      <c r="P682" s="717"/>
      <c r="Q682" s="718"/>
      <c r="R682" s="737"/>
      <c r="S682" s="738"/>
      <c r="T682" s="470" t="s">
        <v>181</v>
      </c>
      <c r="U682" s="471" t="s">
        <v>190</v>
      </c>
      <c r="V682" s="472" t="s">
        <v>225</v>
      </c>
    </row>
    <row r="683" spans="1:22" s="20" customFormat="1" ht="26.25" customHeight="1">
      <c r="A683" s="18"/>
      <c r="B683" s="396"/>
      <c r="C683" s="603">
        <v>3</v>
      </c>
      <c r="D683" s="397">
        <v>4</v>
      </c>
      <c r="E683" s="397">
        <v>5</v>
      </c>
      <c r="F683" s="397">
        <v>6</v>
      </c>
      <c r="G683" s="397">
        <v>7</v>
      </c>
      <c r="H683" s="397">
        <v>8</v>
      </c>
      <c r="I683" s="397">
        <v>9</v>
      </c>
      <c r="J683" s="397">
        <v>10</v>
      </c>
      <c r="K683" s="397">
        <v>11</v>
      </c>
      <c r="L683" s="397">
        <v>12</v>
      </c>
      <c r="M683" s="397">
        <v>13</v>
      </c>
      <c r="N683" s="397">
        <v>14</v>
      </c>
      <c r="O683" s="397">
        <v>15</v>
      </c>
      <c r="P683" s="398">
        <v>16</v>
      </c>
      <c r="Q683" s="399">
        <v>17</v>
      </c>
      <c r="R683" s="398">
        <v>18</v>
      </c>
      <c r="S683" s="399">
        <v>19</v>
      </c>
      <c r="T683" s="400">
        <v>20</v>
      </c>
      <c r="U683" s="213">
        <v>21</v>
      </c>
      <c r="V683" s="401">
        <v>22</v>
      </c>
    </row>
    <row r="684" spans="1:22" s="35" customFormat="1" ht="50.1" customHeight="1">
      <c r="A684" s="34" t="s">
        <v>2011</v>
      </c>
      <c r="B684" s="402">
        <v>1</v>
      </c>
      <c r="C684" s="604" t="s">
        <v>814</v>
      </c>
      <c r="D684" s="390" t="s">
        <v>817</v>
      </c>
      <c r="E684" s="390" t="s">
        <v>821</v>
      </c>
      <c r="F684" s="390" t="s">
        <v>671</v>
      </c>
      <c r="G684" s="382">
        <v>0.4</v>
      </c>
      <c r="H684" s="538" t="s">
        <v>24</v>
      </c>
      <c r="I684" s="388">
        <v>1</v>
      </c>
      <c r="J684" s="389" t="s">
        <v>533</v>
      </c>
      <c r="K684" s="426">
        <v>41988</v>
      </c>
      <c r="L684" s="426">
        <v>42672</v>
      </c>
      <c r="M684" s="383">
        <v>3147.16</v>
      </c>
      <c r="N684" s="424">
        <v>1258.864</v>
      </c>
      <c r="O684" s="215">
        <v>1258.864</v>
      </c>
      <c r="P684" s="719"/>
      <c r="Q684" s="720"/>
      <c r="R684" s="721"/>
      <c r="S684" s="722"/>
      <c r="T684" s="385" t="s">
        <v>24</v>
      </c>
      <c r="U684" s="386">
        <v>31</v>
      </c>
      <c r="V684" s="387" t="s">
        <v>24</v>
      </c>
    </row>
    <row r="685" spans="1:22" s="35" customFormat="1" ht="50.1" customHeight="1">
      <c r="A685" s="34" t="s">
        <v>2012</v>
      </c>
      <c r="B685" s="402">
        <v>2</v>
      </c>
      <c r="C685" s="604" t="s">
        <v>815</v>
      </c>
      <c r="D685" s="390" t="s">
        <v>818</v>
      </c>
      <c r="E685" s="390" t="s">
        <v>1052</v>
      </c>
      <c r="F685" s="390" t="s">
        <v>671</v>
      </c>
      <c r="G685" s="382">
        <v>0.9</v>
      </c>
      <c r="H685" s="538" t="s">
        <v>24</v>
      </c>
      <c r="I685" s="388">
        <v>1</v>
      </c>
      <c r="J685" s="389" t="s">
        <v>533</v>
      </c>
      <c r="K685" s="426">
        <v>39896</v>
      </c>
      <c r="L685" s="426">
        <v>40064</v>
      </c>
      <c r="M685" s="383">
        <v>337.76</v>
      </c>
      <c r="N685" s="424">
        <v>303.98399999999998</v>
      </c>
      <c r="O685" s="215">
        <v>303.98399999999998</v>
      </c>
      <c r="P685" s="719"/>
      <c r="Q685" s="720"/>
      <c r="R685" s="721"/>
      <c r="S685" s="722"/>
      <c r="T685" s="385" t="s">
        <v>24</v>
      </c>
      <c r="U685" s="386">
        <v>131</v>
      </c>
      <c r="V685" s="387" t="s">
        <v>24</v>
      </c>
    </row>
    <row r="686" spans="1:22" s="35" customFormat="1" ht="50.1" customHeight="1">
      <c r="A686" s="34" t="s">
        <v>2013</v>
      </c>
      <c r="B686" s="402">
        <v>3</v>
      </c>
      <c r="C686" s="604" t="s">
        <v>816</v>
      </c>
      <c r="D686" s="390" t="s">
        <v>819</v>
      </c>
      <c r="E686" s="390" t="s">
        <v>1053</v>
      </c>
      <c r="F686" s="390" t="s">
        <v>671</v>
      </c>
      <c r="G686" s="382">
        <v>0.6</v>
      </c>
      <c r="H686" s="538" t="s">
        <v>24</v>
      </c>
      <c r="I686" s="388">
        <v>2</v>
      </c>
      <c r="J686" s="389" t="s">
        <v>534</v>
      </c>
      <c r="K686" s="426">
        <v>43467</v>
      </c>
      <c r="L686" s="426">
        <v>44906</v>
      </c>
      <c r="M686" s="383">
        <v>4938.1099999999997</v>
      </c>
      <c r="N686" s="424">
        <v>2962.8659999999995</v>
      </c>
      <c r="O686" s="215">
        <v>2962.866</v>
      </c>
      <c r="P686" s="719"/>
      <c r="Q686" s="720"/>
      <c r="R686" s="721"/>
      <c r="S686" s="722"/>
      <c r="T686" s="385" t="s">
        <v>24</v>
      </c>
      <c r="U686" s="386">
        <v>351</v>
      </c>
      <c r="V686" s="387" t="s">
        <v>24</v>
      </c>
    </row>
    <row r="687" spans="1:22" s="35" customFormat="1" ht="50.1" customHeight="1">
      <c r="A687" s="34" t="s">
        <v>2014</v>
      </c>
      <c r="B687" s="402">
        <v>4</v>
      </c>
      <c r="C687" s="604" t="s">
        <v>816</v>
      </c>
      <c r="D687" s="390" t="s">
        <v>820</v>
      </c>
      <c r="E687" s="390" t="s">
        <v>822</v>
      </c>
      <c r="F687" s="390" t="s">
        <v>671</v>
      </c>
      <c r="G687" s="382">
        <v>0.25</v>
      </c>
      <c r="H687" s="538" t="s">
        <v>24</v>
      </c>
      <c r="I687" s="388">
        <v>2</v>
      </c>
      <c r="J687" s="389" t="s">
        <v>534</v>
      </c>
      <c r="K687" s="426">
        <v>39146</v>
      </c>
      <c r="L687" s="426">
        <v>39391</v>
      </c>
      <c r="M687" s="383">
        <v>622.28</v>
      </c>
      <c r="N687" s="424">
        <v>155.57</v>
      </c>
      <c r="O687" s="215">
        <v>155.57</v>
      </c>
      <c r="P687" s="719"/>
      <c r="Q687" s="720"/>
      <c r="R687" s="721"/>
      <c r="S687" s="722"/>
      <c r="T687" s="385" t="s">
        <v>24</v>
      </c>
      <c r="U687" s="386">
        <v>193</v>
      </c>
      <c r="V687" s="387" t="s">
        <v>24</v>
      </c>
    </row>
    <row r="688" spans="1:22" s="35" customFormat="1" ht="24.95" customHeight="1">
      <c r="A688" s="34" t="s">
        <v>2015</v>
      </c>
      <c r="B688" s="402">
        <v>5</v>
      </c>
      <c r="C688" s="604"/>
      <c r="D688" s="390"/>
      <c r="E688" s="390"/>
      <c r="F688" s="390"/>
      <c r="G688" s="382"/>
      <c r="H688" s="538"/>
      <c r="I688" s="388"/>
      <c r="J688" s="389" t="s">
        <v>1538</v>
      </c>
      <c r="K688" s="426"/>
      <c r="L688" s="426"/>
      <c r="M688" s="383"/>
      <c r="N688" s="424" t="s">
        <v>1538</v>
      </c>
      <c r="O688" s="215" t="s">
        <v>1538</v>
      </c>
      <c r="P688" s="719"/>
      <c r="Q688" s="720"/>
      <c r="R688" s="721"/>
      <c r="S688" s="722"/>
      <c r="T688" s="385"/>
      <c r="U688" s="386"/>
      <c r="V688" s="387"/>
    </row>
    <row r="689" spans="1:22" s="35" customFormat="1" ht="24.95" customHeight="1">
      <c r="A689" s="34" t="s">
        <v>2016</v>
      </c>
      <c r="B689" s="402">
        <v>6</v>
      </c>
      <c r="C689" s="604"/>
      <c r="D689" s="390"/>
      <c r="E689" s="390"/>
      <c r="F689" s="390"/>
      <c r="G689" s="382"/>
      <c r="H689" s="538"/>
      <c r="I689" s="388"/>
      <c r="J689" s="389" t="s">
        <v>1538</v>
      </c>
      <c r="K689" s="426"/>
      <c r="L689" s="426"/>
      <c r="M689" s="383"/>
      <c r="N689" s="424" t="s">
        <v>1538</v>
      </c>
      <c r="O689" s="215" t="s">
        <v>1538</v>
      </c>
      <c r="P689" s="719"/>
      <c r="Q689" s="720"/>
      <c r="R689" s="721"/>
      <c r="S689" s="722"/>
      <c r="T689" s="385"/>
      <c r="U689" s="386"/>
      <c r="V689" s="387"/>
    </row>
    <row r="690" spans="1:22" s="35" customFormat="1" ht="24.95" customHeight="1">
      <c r="A690" s="34" t="s">
        <v>2017</v>
      </c>
      <c r="B690" s="402">
        <v>7</v>
      </c>
      <c r="C690" s="604"/>
      <c r="D690" s="390"/>
      <c r="E690" s="390"/>
      <c r="F690" s="390"/>
      <c r="G690" s="382"/>
      <c r="H690" s="538"/>
      <c r="I690" s="388"/>
      <c r="J690" s="389" t="s">
        <v>1538</v>
      </c>
      <c r="K690" s="426"/>
      <c r="L690" s="426"/>
      <c r="M690" s="383"/>
      <c r="N690" s="424" t="s">
        <v>1538</v>
      </c>
      <c r="O690" s="215" t="s">
        <v>1538</v>
      </c>
      <c r="P690" s="719"/>
      <c r="Q690" s="720"/>
      <c r="R690" s="721"/>
      <c r="S690" s="722"/>
      <c r="T690" s="385"/>
      <c r="U690" s="386"/>
      <c r="V690" s="387"/>
    </row>
    <row r="691" spans="1:22" s="35" customFormat="1" ht="24.95" customHeight="1">
      <c r="A691" s="34" t="s">
        <v>2018</v>
      </c>
      <c r="B691" s="402">
        <v>8</v>
      </c>
      <c r="C691" s="604"/>
      <c r="D691" s="390"/>
      <c r="E691" s="390"/>
      <c r="F691" s="390"/>
      <c r="G691" s="382"/>
      <c r="H691" s="538"/>
      <c r="I691" s="388"/>
      <c r="J691" s="389" t="s">
        <v>1538</v>
      </c>
      <c r="K691" s="426"/>
      <c r="L691" s="426"/>
      <c r="M691" s="384"/>
      <c r="N691" s="424" t="s">
        <v>1538</v>
      </c>
      <c r="O691" s="215" t="s">
        <v>1538</v>
      </c>
      <c r="P691" s="719"/>
      <c r="Q691" s="720"/>
      <c r="R691" s="721"/>
      <c r="S691" s="722"/>
      <c r="T691" s="385"/>
      <c r="U691" s="386"/>
      <c r="V691" s="387"/>
    </row>
    <row r="692" spans="1:22" s="35" customFormat="1" ht="24.95" customHeight="1">
      <c r="A692" s="34" t="s">
        <v>2019</v>
      </c>
      <c r="B692" s="402">
        <v>9</v>
      </c>
      <c r="C692" s="604"/>
      <c r="D692" s="390"/>
      <c r="E692" s="390"/>
      <c r="F692" s="390"/>
      <c r="G692" s="382"/>
      <c r="H692" s="538"/>
      <c r="I692" s="388"/>
      <c r="J692" s="389" t="s">
        <v>1538</v>
      </c>
      <c r="K692" s="426"/>
      <c r="L692" s="426"/>
      <c r="M692" s="384"/>
      <c r="N692" s="424" t="s">
        <v>1538</v>
      </c>
      <c r="O692" s="215" t="s">
        <v>1538</v>
      </c>
      <c r="P692" s="719"/>
      <c r="Q692" s="720"/>
      <c r="R692" s="721"/>
      <c r="S692" s="722"/>
      <c r="T692" s="385"/>
      <c r="U692" s="386"/>
      <c r="V692" s="387"/>
    </row>
    <row r="693" spans="1:22" s="35" customFormat="1" ht="24.95" customHeight="1" thickBot="1">
      <c r="A693" s="34" t="s">
        <v>2020</v>
      </c>
      <c r="B693" s="406">
        <v>10</v>
      </c>
      <c r="C693" s="605"/>
      <c r="D693" s="391"/>
      <c r="E693" s="391"/>
      <c r="F693" s="391"/>
      <c r="G693" s="392"/>
      <c r="H693" s="539"/>
      <c r="I693" s="393"/>
      <c r="J693" s="394" t="s">
        <v>1538</v>
      </c>
      <c r="K693" s="427"/>
      <c r="L693" s="427"/>
      <c r="M693" s="395"/>
      <c r="N693" s="424" t="s">
        <v>1538</v>
      </c>
      <c r="O693" s="215" t="s">
        <v>1538</v>
      </c>
      <c r="P693" s="719"/>
      <c r="Q693" s="720"/>
      <c r="R693" s="721"/>
      <c r="S693" s="722"/>
      <c r="T693" s="385"/>
      <c r="U693" s="386"/>
      <c r="V693" s="387"/>
    </row>
    <row r="694" spans="1:22" s="20" customFormat="1" ht="12" customHeight="1">
      <c r="A694" s="34"/>
      <c r="B694" s="36"/>
      <c r="C694" s="606"/>
      <c r="D694" s="37"/>
      <c r="E694" s="37"/>
      <c r="F694" s="37"/>
      <c r="G694" s="37"/>
      <c r="H694" s="403"/>
      <c r="I694" s="37"/>
      <c r="J694" s="37"/>
      <c r="K694" s="37"/>
      <c r="L694" s="37"/>
      <c r="M694" s="37"/>
      <c r="N694" s="37"/>
      <c r="O694" s="214"/>
      <c r="P694" s="37"/>
      <c r="Q694" s="37"/>
      <c r="R694" s="214"/>
      <c r="S694" s="37"/>
      <c r="T694" s="37"/>
      <c r="U694" s="38"/>
      <c r="V694" s="39"/>
    </row>
    <row r="695" spans="1:22" s="20" customFormat="1" ht="17.25" customHeight="1" thickBot="1">
      <c r="A695" s="34" t="s">
        <v>2021</v>
      </c>
      <c r="B695" s="473"/>
      <c r="C695" s="474"/>
      <c r="D695" s="474"/>
      <c r="E695" s="474"/>
      <c r="F695" s="474"/>
      <c r="G695" s="474"/>
      <c r="H695" s="474"/>
      <c r="I695" s="474"/>
      <c r="J695" s="474"/>
      <c r="K695" s="474"/>
      <c r="L695" s="474"/>
      <c r="M695" s="474"/>
      <c r="N695" s="410" t="s">
        <v>317</v>
      </c>
      <c r="O695" s="411">
        <v>1170.3209999999999</v>
      </c>
      <c r="P695" s="419"/>
      <c r="Q695" s="419"/>
      <c r="R695" s="420"/>
      <c r="S695" s="420"/>
      <c r="T695" s="421"/>
      <c r="U695" s="422"/>
      <c r="V695" s="423"/>
    </row>
    <row r="696" spans="1:22" ht="17.25" customHeight="1">
      <c r="B696" s="41"/>
      <c r="C696" s="607"/>
      <c r="D696" s="41"/>
      <c r="E696" s="41"/>
      <c r="F696" s="41"/>
      <c r="G696" s="42"/>
      <c r="H696" s="42"/>
      <c r="I696" s="42"/>
      <c r="J696" s="42"/>
      <c r="K696" s="42"/>
      <c r="L696" s="42"/>
      <c r="M696" s="42"/>
      <c r="N696" s="42"/>
      <c r="O696" s="42"/>
      <c r="P696" s="42"/>
      <c r="Q696" s="42"/>
      <c r="R696" s="42"/>
      <c r="S696" s="42"/>
      <c r="T696" s="42"/>
      <c r="U696" s="42"/>
      <c r="V696" s="42"/>
    </row>
    <row r="697" spans="1:22" s="20" customFormat="1" ht="16.5" customHeight="1" thickBot="1">
      <c r="A697" s="18"/>
      <c r="B697" s="739" t="s">
        <v>65</v>
      </c>
      <c r="C697" s="739"/>
      <c r="D697" s="739"/>
      <c r="E697" s="739"/>
      <c r="F697" s="739"/>
      <c r="G697" s="739"/>
      <c r="H697" s="739"/>
      <c r="I697" s="739"/>
      <c r="J697" s="739"/>
      <c r="K697" s="739"/>
      <c r="L697" s="739"/>
      <c r="M697" s="739"/>
      <c r="N697" s="739"/>
      <c r="O697" s="739"/>
      <c r="P697" s="739"/>
      <c r="Q697" s="739"/>
      <c r="R697" s="739"/>
      <c r="S697" s="739"/>
      <c r="T697" s="739"/>
      <c r="U697" s="739"/>
      <c r="V697" s="739"/>
    </row>
    <row r="698" spans="1:22" s="23" customFormat="1" ht="22.5" customHeight="1">
      <c r="A698" s="96" t="s">
        <v>2022</v>
      </c>
      <c r="B698" s="768" t="s">
        <v>62</v>
      </c>
      <c r="C698" s="764" t="s">
        <v>83</v>
      </c>
      <c r="D698" s="760"/>
      <c r="E698" s="760"/>
      <c r="F698" s="760"/>
      <c r="G698" s="760"/>
      <c r="H698" s="760"/>
      <c r="I698" s="760"/>
      <c r="J698" s="760"/>
      <c r="K698" s="760"/>
      <c r="L698" s="760"/>
      <c r="M698" s="736"/>
      <c r="N698" s="475"/>
      <c r="O698" s="476"/>
      <c r="P698" s="764" t="s">
        <v>90</v>
      </c>
      <c r="Q698" s="760"/>
      <c r="R698" s="760"/>
      <c r="S698" s="736"/>
      <c r="T698" s="735" t="s">
        <v>358</v>
      </c>
      <c r="U698" s="736"/>
      <c r="V698" s="742" t="s">
        <v>6</v>
      </c>
    </row>
    <row r="699" spans="1:22" s="23" customFormat="1" ht="22.5" customHeight="1">
      <c r="A699" s="96" t="s">
        <v>2023</v>
      </c>
      <c r="B699" s="769"/>
      <c r="C699" s="771" t="s">
        <v>84</v>
      </c>
      <c r="D699" s="772"/>
      <c r="E699" s="773"/>
      <c r="F699" s="479">
        <v>2</v>
      </c>
      <c r="G699" s="774" t="s">
        <v>287</v>
      </c>
      <c r="H699" s="724" t="s">
        <v>286</v>
      </c>
      <c r="I699" s="724"/>
      <c r="J699" s="771" t="s">
        <v>285</v>
      </c>
      <c r="K699" s="775"/>
      <c r="L699" s="480"/>
      <c r="M699" s="480"/>
      <c r="N699" s="481"/>
      <c r="O699" s="482"/>
      <c r="P699" s="765"/>
      <c r="Q699" s="766"/>
      <c r="R699" s="766"/>
      <c r="S699" s="767"/>
      <c r="T699" s="737"/>
      <c r="U699" s="738"/>
      <c r="V699" s="743"/>
    </row>
    <row r="700" spans="1:22" s="23" customFormat="1" ht="51.75" customHeight="1" thickBot="1">
      <c r="A700" s="96" t="s">
        <v>2024</v>
      </c>
      <c r="B700" s="769"/>
      <c r="C700" s="772" t="s">
        <v>82</v>
      </c>
      <c r="D700" s="773"/>
      <c r="E700" s="483" t="s">
        <v>86</v>
      </c>
      <c r="F700" s="477" t="s">
        <v>306</v>
      </c>
      <c r="G700" s="774"/>
      <c r="H700" s="724"/>
      <c r="I700" s="724"/>
      <c r="J700" s="467" t="s">
        <v>284</v>
      </c>
      <c r="K700" s="478" t="s">
        <v>292</v>
      </c>
      <c r="L700" s="484" t="s">
        <v>369</v>
      </c>
      <c r="M700" s="484"/>
      <c r="N700" s="485" t="s">
        <v>334</v>
      </c>
      <c r="O700" s="486"/>
      <c r="P700" s="417" t="s">
        <v>1579</v>
      </c>
      <c r="Q700" s="306" t="s">
        <v>91</v>
      </c>
      <c r="R700" s="307"/>
      <c r="S700" s="97">
        <v>4</v>
      </c>
      <c r="T700" s="740"/>
      <c r="U700" s="741"/>
      <c r="V700" s="744"/>
    </row>
    <row r="701" spans="1:22" s="23" customFormat="1" ht="15.75" customHeight="1">
      <c r="A701" s="96" t="s">
        <v>2025</v>
      </c>
      <c r="B701" s="769"/>
      <c r="C701" s="608">
        <v>1</v>
      </c>
      <c r="D701" s="86" t="s">
        <v>533</v>
      </c>
      <c r="E701" s="92">
        <v>0.6</v>
      </c>
      <c r="F701" s="300">
        <v>1562.848</v>
      </c>
      <c r="G701" s="300">
        <v>269.23</v>
      </c>
      <c r="H701" s="745" t="s">
        <v>6</v>
      </c>
      <c r="I701" s="746"/>
      <c r="J701" s="93" t="s">
        <v>6</v>
      </c>
      <c r="K701" s="91" t="s">
        <v>1538</v>
      </c>
      <c r="L701" s="449" t="s">
        <v>1114</v>
      </c>
      <c r="M701" s="450" t="s">
        <v>1557</v>
      </c>
      <c r="N701" s="365" t="s">
        <v>24</v>
      </c>
      <c r="O701" s="747" t="s">
        <v>15</v>
      </c>
      <c r="P701" s="748"/>
      <c r="Q701" s="751">
        <v>23</v>
      </c>
      <c r="R701" s="754" t="s">
        <v>1114</v>
      </c>
      <c r="S701" s="755"/>
      <c r="T701" s="735" t="s">
        <v>68</v>
      </c>
      <c r="U701" s="760"/>
      <c r="V701" s="736"/>
    </row>
    <row r="702" spans="1:22" s="23" customFormat="1" ht="15.75" customHeight="1" thickBot="1">
      <c r="A702" s="96" t="s">
        <v>2026</v>
      </c>
      <c r="B702" s="769"/>
      <c r="C702" s="608">
        <v>2</v>
      </c>
      <c r="D702" s="86" t="s">
        <v>534</v>
      </c>
      <c r="E702" s="92">
        <v>0.4</v>
      </c>
      <c r="F702" s="300">
        <v>3118.4360000000001</v>
      </c>
      <c r="G702" s="300">
        <v>269.23</v>
      </c>
      <c r="H702" s="745" t="s">
        <v>6</v>
      </c>
      <c r="I702" s="746"/>
      <c r="J702" s="93" t="s">
        <v>6</v>
      </c>
      <c r="K702" s="91" t="s">
        <v>1538</v>
      </c>
      <c r="L702" s="449" t="s">
        <v>361</v>
      </c>
      <c r="M702" s="450" t="s">
        <v>1602</v>
      </c>
      <c r="N702" s="365" t="s">
        <v>24</v>
      </c>
      <c r="O702" s="747"/>
      <c r="P702" s="748"/>
      <c r="Q702" s="752"/>
      <c r="R702" s="756"/>
      <c r="S702" s="757"/>
      <c r="T702" s="740"/>
      <c r="U702" s="761"/>
      <c r="V702" s="741"/>
    </row>
    <row r="703" spans="1:22" s="23" customFormat="1" ht="15.75" customHeight="1">
      <c r="A703" s="96" t="s">
        <v>2027</v>
      </c>
      <c r="B703" s="769"/>
      <c r="C703" s="608">
        <v>3</v>
      </c>
      <c r="D703" s="86" t="s">
        <v>1538</v>
      </c>
      <c r="E703" s="92" t="s">
        <v>1538</v>
      </c>
      <c r="F703" s="300" t="s">
        <v>1538</v>
      </c>
      <c r="G703" s="300" t="s">
        <v>1538</v>
      </c>
      <c r="H703" s="745" t="s">
        <v>1538</v>
      </c>
      <c r="I703" s="746"/>
      <c r="J703" s="93" t="s">
        <v>1538</v>
      </c>
      <c r="K703" s="91" t="s">
        <v>1538</v>
      </c>
      <c r="L703" s="449"/>
      <c r="M703" s="450" t="s">
        <v>1538</v>
      </c>
      <c r="N703" s="365"/>
      <c r="O703" s="749"/>
      <c r="P703" s="750"/>
      <c r="Q703" s="753"/>
      <c r="R703" s="758"/>
      <c r="S703" s="759"/>
      <c r="T703" s="237"/>
      <c r="U703" s="237"/>
      <c r="V703" s="238"/>
    </row>
    <row r="704" spans="1:22" s="23" customFormat="1" ht="15.75" customHeight="1">
      <c r="A704" s="96" t="s">
        <v>2028</v>
      </c>
      <c r="B704" s="769"/>
      <c r="C704" s="608">
        <v>4</v>
      </c>
      <c r="D704" s="86" t="s">
        <v>1538</v>
      </c>
      <c r="E704" s="92" t="s">
        <v>1538</v>
      </c>
      <c r="F704" s="300" t="s">
        <v>1538</v>
      </c>
      <c r="G704" s="300" t="s">
        <v>1538</v>
      </c>
      <c r="H704" s="745" t="s">
        <v>1538</v>
      </c>
      <c r="I704" s="746"/>
      <c r="J704" s="93" t="s">
        <v>1538</v>
      </c>
      <c r="K704" s="91" t="s">
        <v>1538</v>
      </c>
      <c r="L704" s="449"/>
      <c r="M704" s="450" t="s">
        <v>1538</v>
      </c>
      <c r="N704" s="365"/>
      <c r="O704" s="762" t="s">
        <v>310</v>
      </c>
      <c r="P704" s="771" t="s">
        <v>309</v>
      </c>
      <c r="Q704" s="772"/>
      <c r="R704" s="772"/>
      <c r="S704" s="773"/>
      <c r="T704" s="228"/>
      <c r="U704" s="228"/>
      <c r="V704" s="239"/>
    </row>
    <row r="705" spans="1:22" s="23" customFormat="1" ht="17.25" customHeight="1">
      <c r="A705" s="96" t="s">
        <v>2029</v>
      </c>
      <c r="B705" s="769"/>
      <c r="C705" s="608">
        <v>5</v>
      </c>
      <c r="D705" s="86" t="s">
        <v>1538</v>
      </c>
      <c r="E705" s="92" t="s">
        <v>1538</v>
      </c>
      <c r="F705" s="300" t="s">
        <v>1538</v>
      </c>
      <c r="G705" s="300" t="s">
        <v>1538</v>
      </c>
      <c r="H705" s="745" t="s">
        <v>1538</v>
      </c>
      <c r="I705" s="746"/>
      <c r="J705" s="93" t="s">
        <v>1538</v>
      </c>
      <c r="K705" s="91" t="s">
        <v>1538</v>
      </c>
      <c r="L705" s="449"/>
      <c r="M705" s="450" t="s">
        <v>1538</v>
      </c>
      <c r="N705" s="365"/>
      <c r="O705" s="763"/>
      <c r="P705" s="467" t="s">
        <v>92</v>
      </c>
      <c r="Q705" s="467" t="s">
        <v>294</v>
      </c>
      <c r="R705" s="724" t="s">
        <v>307</v>
      </c>
      <c r="S705" s="724"/>
      <c r="T705" s="228"/>
      <c r="U705" s="228"/>
      <c r="V705" s="239"/>
    </row>
    <row r="706" spans="1:22" s="23" customFormat="1" ht="16.5" customHeight="1" thickBot="1">
      <c r="A706" s="96" t="s">
        <v>2030</v>
      </c>
      <c r="B706" s="769"/>
      <c r="C706" s="609">
        <v>6</v>
      </c>
      <c r="D706" s="94" t="s">
        <v>1538</v>
      </c>
      <c r="E706" s="95" t="s">
        <v>1538</v>
      </c>
      <c r="F706" s="300" t="s">
        <v>1538</v>
      </c>
      <c r="G706" s="300" t="s">
        <v>1538</v>
      </c>
      <c r="H706" s="745" t="s">
        <v>1538</v>
      </c>
      <c r="I706" s="746"/>
      <c r="J706" s="93" t="s">
        <v>1538</v>
      </c>
      <c r="K706" s="91" t="s">
        <v>1538</v>
      </c>
      <c r="L706" s="449"/>
      <c r="M706" s="450" t="s">
        <v>1538</v>
      </c>
      <c r="N706" s="447"/>
      <c r="O706" s="313" t="s">
        <v>6</v>
      </c>
      <c r="P706" s="241">
        <v>1</v>
      </c>
      <c r="Q706" s="242">
        <v>538.46153849999996</v>
      </c>
      <c r="R706" s="776">
        <v>4681.2839999999997</v>
      </c>
      <c r="S706" s="776"/>
      <c r="T706" s="228"/>
      <c r="U706" s="228"/>
      <c r="V706" s="239"/>
    </row>
    <row r="707" spans="1:22" s="23" customFormat="1" ht="16.5" customHeight="1" thickBot="1">
      <c r="A707" s="96" t="s">
        <v>2031</v>
      </c>
      <c r="B707" s="770"/>
      <c r="C707" s="777" t="s">
        <v>88</v>
      </c>
      <c r="D707" s="778"/>
      <c r="E707" s="778"/>
      <c r="F707" s="497"/>
      <c r="G707" s="498"/>
      <c r="H707" s="779" t="s">
        <v>6</v>
      </c>
      <c r="I707" s="780"/>
      <c r="J707" s="412" t="s">
        <v>6</v>
      </c>
      <c r="K707" s="243" t="s">
        <v>6</v>
      </c>
      <c r="L707" s="490"/>
      <c r="M707" s="491"/>
      <c r="N707" s="492"/>
      <c r="O707" s="781" t="s">
        <v>1538</v>
      </c>
      <c r="P707" s="781"/>
      <c r="Q707" s="781"/>
      <c r="R707" s="781"/>
      <c r="S707" s="781"/>
      <c r="T707" s="487"/>
      <c r="U707" s="488"/>
      <c r="V707" s="489"/>
    </row>
    <row r="708" spans="1:22" ht="24.95" customHeight="1"/>
    <row r="709" spans="1:22" ht="24.95" customHeight="1"/>
    <row r="710" spans="1:22" s="33" customFormat="1" ht="24" thickBot="1">
      <c r="A710" s="26">
        <v>24</v>
      </c>
      <c r="B710" s="786" t="s">
        <v>49</v>
      </c>
      <c r="C710" s="786"/>
      <c r="D710" s="786"/>
      <c r="E710" s="27">
        <v>24</v>
      </c>
      <c r="F710" s="28" t="s">
        <v>410</v>
      </c>
      <c r="G710" s="29"/>
      <c r="H710" s="29"/>
      <c r="I710" s="28"/>
      <c r="J710" s="28"/>
      <c r="K710" s="28"/>
      <c r="L710" s="28"/>
      <c r="M710" s="30"/>
      <c r="N710" s="30"/>
      <c r="O710" s="29"/>
      <c r="P710" s="29"/>
      <c r="Q710" s="31"/>
      <c r="R710" s="31"/>
      <c r="S710" s="31"/>
      <c r="T710" s="31"/>
      <c r="U710" s="32"/>
    </row>
    <row r="711" spans="1:22" s="20" customFormat="1" ht="24.75" customHeight="1">
      <c r="A711" s="18"/>
      <c r="B711" s="787" t="s">
        <v>54</v>
      </c>
      <c r="C711" s="464" t="s">
        <v>55</v>
      </c>
      <c r="D711" s="465" t="s">
        <v>16</v>
      </c>
      <c r="E711" s="465"/>
      <c r="F711" s="465" t="s">
        <v>56</v>
      </c>
      <c r="G711" s="466"/>
      <c r="H711" s="723" t="s">
        <v>57</v>
      </c>
      <c r="I711" s="789" t="s">
        <v>340</v>
      </c>
      <c r="J711" s="723" t="s">
        <v>17</v>
      </c>
      <c r="K711" s="723" t="s">
        <v>293</v>
      </c>
      <c r="L711" s="723" t="s">
        <v>58</v>
      </c>
      <c r="M711" s="723" t="s">
        <v>193</v>
      </c>
      <c r="N711" s="782" t="s">
        <v>308</v>
      </c>
      <c r="O711" s="783"/>
      <c r="P711" s="784" t="s">
        <v>21</v>
      </c>
      <c r="Q711" s="785"/>
      <c r="R711" s="735" t="s">
        <v>205</v>
      </c>
      <c r="S711" s="736"/>
      <c r="T711" s="714" t="s">
        <v>180</v>
      </c>
      <c r="U711" s="715"/>
      <c r="V711" s="716"/>
    </row>
    <row r="712" spans="1:22" s="20" customFormat="1" ht="73.5" customHeight="1">
      <c r="A712" s="18"/>
      <c r="B712" s="788"/>
      <c r="C712" s="467" t="s">
        <v>59</v>
      </c>
      <c r="D712" s="468" t="s">
        <v>3</v>
      </c>
      <c r="E712" s="468" t="s">
        <v>18</v>
      </c>
      <c r="F712" s="468" t="s">
        <v>60</v>
      </c>
      <c r="G712" s="469" t="s">
        <v>61</v>
      </c>
      <c r="H712" s="724"/>
      <c r="I712" s="790"/>
      <c r="J712" s="724"/>
      <c r="K712" s="724"/>
      <c r="L712" s="724"/>
      <c r="M712" s="724"/>
      <c r="N712" s="467" t="s">
        <v>191</v>
      </c>
      <c r="O712" s="468" t="s">
        <v>73</v>
      </c>
      <c r="P712" s="717"/>
      <c r="Q712" s="718"/>
      <c r="R712" s="737"/>
      <c r="S712" s="738"/>
      <c r="T712" s="470" t="s">
        <v>181</v>
      </c>
      <c r="U712" s="471" t="s">
        <v>190</v>
      </c>
      <c r="V712" s="472" t="s">
        <v>225</v>
      </c>
    </row>
    <row r="713" spans="1:22" s="20" customFormat="1" ht="26.25" customHeight="1">
      <c r="A713" s="18"/>
      <c r="B713" s="396"/>
      <c r="C713" s="603">
        <v>3</v>
      </c>
      <c r="D713" s="397">
        <v>4</v>
      </c>
      <c r="E713" s="397">
        <v>5</v>
      </c>
      <c r="F713" s="397">
        <v>6</v>
      </c>
      <c r="G713" s="397">
        <v>7</v>
      </c>
      <c r="H713" s="397">
        <v>8</v>
      </c>
      <c r="I713" s="397">
        <v>9</v>
      </c>
      <c r="J713" s="397">
        <v>10</v>
      </c>
      <c r="K713" s="397">
        <v>11</v>
      </c>
      <c r="L713" s="397">
        <v>12</v>
      </c>
      <c r="M713" s="397">
        <v>13</v>
      </c>
      <c r="N713" s="397">
        <v>14</v>
      </c>
      <c r="O713" s="397">
        <v>15</v>
      </c>
      <c r="P713" s="398">
        <v>16</v>
      </c>
      <c r="Q713" s="399">
        <v>17</v>
      </c>
      <c r="R713" s="398">
        <v>18</v>
      </c>
      <c r="S713" s="399">
        <v>19</v>
      </c>
      <c r="T713" s="400">
        <v>20</v>
      </c>
      <c r="U713" s="213">
        <v>21</v>
      </c>
      <c r="V713" s="401">
        <v>22</v>
      </c>
    </row>
    <row r="714" spans="1:22" s="35" customFormat="1" ht="50.1" customHeight="1">
      <c r="A714" s="34" t="s">
        <v>2032</v>
      </c>
      <c r="B714" s="402">
        <v>1</v>
      </c>
      <c r="C714" s="604" t="s">
        <v>823</v>
      </c>
      <c r="D714" s="390" t="s">
        <v>824</v>
      </c>
      <c r="E714" s="390" t="s">
        <v>825</v>
      </c>
      <c r="F714" s="390" t="s">
        <v>672</v>
      </c>
      <c r="G714" s="382">
        <v>1</v>
      </c>
      <c r="H714" s="538" t="s">
        <v>24</v>
      </c>
      <c r="I714" s="388" t="s">
        <v>672</v>
      </c>
      <c r="J714" s="389" t="s">
        <v>410</v>
      </c>
      <c r="K714" s="426">
        <v>40763</v>
      </c>
      <c r="L714" s="426">
        <v>41123</v>
      </c>
      <c r="M714" s="383">
        <v>1317.93</v>
      </c>
      <c r="N714" s="424">
        <v>1317.93</v>
      </c>
      <c r="O714" s="215">
        <v>1317.93</v>
      </c>
      <c r="P714" s="719"/>
      <c r="Q714" s="720"/>
      <c r="R714" s="721"/>
      <c r="S714" s="722"/>
      <c r="T714" s="385" t="s">
        <v>24</v>
      </c>
      <c r="U714" s="386">
        <v>4</v>
      </c>
      <c r="V714" s="387" t="s">
        <v>24</v>
      </c>
    </row>
    <row r="715" spans="1:22" s="35" customFormat="1" ht="50.1" customHeight="1">
      <c r="A715" s="34" t="s">
        <v>2033</v>
      </c>
      <c r="B715" s="402">
        <v>2</v>
      </c>
      <c r="C715" s="604" t="s">
        <v>1022</v>
      </c>
      <c r="D715" s="390" t="s">
        <v>826</v>
      </c>
      <c r="E715" s="390" t="s">
        <v>827</v>
      </c>
      <c r="F715" s="390" t="s">
        <v>672</v>
      </c>
      <c r="G715" s="382">
        <v>1</v>
      </c>
      <c r="H715" s="538" t="s">
        <v>24</v>
      </c>
      <c r="I715" s="388" t="s">
        <v>672</v>
      </c>
      <c r="J715" s="389" t="s">
        <v>410</v>
      </c>
      <c r="K715" s="426">
        <v>39485</v>
      </c>
      <c r="L715" s="426">
        <v>40000</v>
      </c>
      <c r="M715" s="383">
        <v>1668.38</v>
      </c>
      <c r="N715" s="424">
        <v>1668.38</v>
      </c>
      <c r="O715" s="215">
        <v>1668.38</v>
      </c>
      <c r="P715" s="719"/>
      <c r="Q715" s="720"/>
      <c r="R715" s="721"/>
      <c r="S715" s="722"/>
      <c r="T715" s="385" t="s">
        <v>24</v>
      </c>
      <c r="U715" s="386">
        <v>10</v>
      </c>
      <c r="V715" s="387" t="s">
        <v>24</v>
      </c>
    </row>
    <row r="716" spans="1:22" s="35" customFormat="1" ht="50.1" customHeight="1">
      <c r="A716" s="34" t="s">
        <v>2034</v>
      </c>
      <c r="B716" s="402">
        <v>3</v>
      </c>
      <c r="C716" s="604" t="s">
        <v>828</v>
      </c>
      <c r="D716" s="390" t="s">
        <v>829</v>
      </c>
      <c r="E716" s="390" t="s">
        <v>1054</v>
      </c>
      <c r="F716" s="390" t="s">
        <v>671</v>
      </c>
      <c r="G716" s="382">
        <v>0.5</v>
      </c>
      <c r="H716" s="538" t="s">
        <v>24</v>
      </c>
      <c r="I716" s="388" t="s">
        <v>672</v>
      </c>
      <c r="J716" s="389" t="s">
        <v>410</v>
      </c>
      <c r="K716" s="426">
        <v>43213</v>
      </c>
      <c r="L716" s="426">
        <v>44271</v>
      </c>
      <c r="M716" s="383">
        <v>3759.28</v>
      </c>
      <c r="N716" s="424">
        <v>1879.64</v>
      </c>
      <c r="O716" s="215">
        <v>1879.64</v>
      </c>
      <c r="P716" s="719"/>
      <c r="Q716" s="720"/>
      <c r="R716" s="721"/>
      <c r="S716" s="722"/>
      <c r="T716" s="385" t="s">
        <v>24</v>
      </c>
      <c r="U716" s="386">
        <v>55</v>
      </c>
      <c r="V716" s="387" t="s">
        <v>24</v>
      </c>
    </row>
    <row r="717" spans="1:22" s="35" customFormat="1" ht="50.1" customHeight="1">
      <c r="A717" s="34" t="s">
        <v>2035</v>
      </c>
      <c r="B717" s="402">
        <v>4</v>
      </c>
      <c r="C717" s="604" t="s">
        <v>682</v>
      </c>
      <c r="D717" s="390" t="s">
        <v>830</v>
      </c>
      <c r="E717" s="390" t="s">
        <v>831</v>
      </c>
      <c r="F717" s="390" t="s">
        <v>672</v>
      </c>
      <c r="G717" s="382">
        <v>1</v>
      </c>
      <c r="H717" s="538" t="s">
        <v>24</v>
      </c>
      <c r="I717" s="388" t="s">
        <v>672</v>
      </c>
      <c r="J717" s="389" t="s">
        <v>410</v>
      </c>
      <c r="K717" s="426">
        <v>44491</v>
      </c>
      <c r="L717" s="426">
        <v>45260</v>
      </c>
      <c r="M717" s="383">
        <v>5641.38</v>
      </c>
      <c r="N717" s="424">
        <v>5641.38</v>
      </c>
      <c r="O717" s="215">
        <v>5641.38</v>
      </c>
      <c r="P717" s="719"/>
      <c r="Q717" s="720"/>
      <c r="R717" s="721"/>
      <c r="S717" s="722"/>
      <c r="T717" s="385" t="s">
        <v>24</v>
      </c>
      <c r="U717" s="386">
        <v>59</v>
      </c>
      <c r="V717" s="387" t="s">
        <v>24</v>
      </c>
    </row>
    <row r="718" spans="1:22" s="35" customFormat="1" ht="24.95" customHeight="1">
      <c r="A718" s="34" t="s">
        <v>2036</v>
      </c>
      <c r="B718" s="402">
        <v>5</v>
      </c>
      <c r="C718" s="604"/>
      <c r="D718" s="390"/>
      <c r="E718" s="390"/>
      <c r="F718" s="390"/>
      <c r="G718" s="382"/>
      <c r="H718" s="538"/>
      <c r="I718" s="388"/>
      <c r="J718" s="389" t="s">
        <v>1538</v>
      </c>
      <c r="K718" s="426"/>
      <c r="L718" s="426"/>
      <c r="M718" s="383"/>
      <c r="N718" s="424" t="s">
        <v>1538</v>
      </c>
      <c r="O718" s="215" t="s">
        <v>1538</v>
      </c>
      <c r="P718" s="719"/>
      <c r="Q718" s="720"/>
      <c r="R718" s="721"/>
      <c r="S718" s="722"/>
      <c r="T718" s="385"/>
      <c r="U718" s="386"/>
      <c r="V718" s="387"/>
    </row>
    <row r="719" spans="1:22" s="35" customFormat="1" ht="24.95" customHeight="1">
      <c r="A719" s="34" t="s">
        <v>2037</v>
      </c>
      <c r="B719" s="402">
        <v>6</v>
      </c>
      <c r="C719" s="604"/>
      <c r="D719" s="390"/>
      <c r="E719" s="390"/>
      <c r="F719" s="390"/>
      <c r="G719" s="382"/>
      <c r="H719" s="538"/>
      <c r="I719" s="388"/>
      <c r="J719" s="389" t="s">
        <v>1538</v>
      </c>
      <c r="K719" s="426"/>
      <c r="L719" s="426"/>
      <c r="M719" s="383"/>
      <c r="N719" s="424" t="s">
        <v>1538</v>
      </c>
      <c r="O719" s="215" t="s">
        <v>1538</v>
      </c>
      <c r="P719" s="719"/>
      <c r="Q719" s="720"/>
      <c r="R719" s="721"/>
      <c r="S719" s="722"/>
      <c r="T719" s="385"/>
      <c r="U719" s="386"/>
      <c r="V719" s="387"/>
    </row>
    <row r="720" spans="1:22" s="35" customFormat="1" ht="24.95" customHeight="1">
      <c r="A720" s="34" t="s">
        <v>2038</v>
      </c>
      <c r="B720" s="402">
        <v>7</v>
      </c>
      <c r="C720" s="604"/>
      <c r="D720" s="390"/>
      <c r="E720" s="390"/>
      <c r="F720" s="390"/>
      <c r="G720" s="382"/>
      <c r="H720" s="538"/>
      <c r="I720" s="388"/>
      <c r="J720" s="389" t="s">
        <v>1538</v>
      </c>
      <c r="K720" s="426"/>
      <c r="L720" s="426"/>
      <c r="M720" s="383"/>
      <c r="N720" s="424" t="s">
        <v>1538</v>
      </c>
      <c r="O720" s="215" t="s">
        <v>1538</v>
      </c>
      <c r="P720" s="719"/>
      <c r="Q720" s="720"/>
      <c r="R720" s="721"/>
      <c r="S720" s="722"/>
      <c r="T720" s="385"/>
      <c r="U720" s="386"/>
      <c r="V720" s="387"/>
    </row>
    <row r="721" spans="1:22" s="35" customFormat="1" ht="24.95" customHeight="1">
      <c r="A721" s="34" t="s">
        <v>2039</v>
      </c>
      <c r="B721" s="402">
        <v>8</v>
      </c>
      <c r="C721" s="604"/>
      <c r="D721" s="390"/>
      <c r="E721" s="390"/>
      <c r="F721" s="390"/>
      <c r="G721" s="382"/>
      <c r="H721" s="538"/>
      <c r="I721" s="388"/>
      <c r="J721" s="389" t="s">
        <v>1538</v>
      </c>
      <c r="K721" s="426"/>
      <c r="L721" s="426"/>
      <c r="M721" s="384"/>
      <c r="N721" s="424" t="s">
        <v>1538</v>
      </c>
      <c r="O721" s="215" t="s">
        <v>1538</v>
      </c>
      <c r="P721" s="719"/>
      <c r="Q721" s="720"/>
      <c r="R721" s="721"/>
      <c r="S721" s="722"/>
      <c r="T721" s="385"/>
      <c r="U721" s="386"/>
      <c r="V721" s="387"/>
    </row>
    <row r="722" spans="1:22" s="35" customFormat="1" ht="24.95" customHeight="1">
      <c r="A722" s="34" t="s">
        <v>2040</v>
      </c>
      <c r="B722" s="402">
        <v>9</v>
      </c>
      <c r="C722" s="604"/>
      <c r="D722" s="390"/>
      <c r="E722" s="390"/>
      <c r="F722" s="390"/>
      <c r="G722" s="382"/>
      <c r="H722" s="538"/>
      <c r="I722" s="388"/>
      <c r="J722" s="389" t="s">
        <v>1538</v>
      </c>
      <c r="K722" s="426"/>
      <c r="L722" s="426"/>
      <c r="M722" s="384"/>
      <c r="N722" s="424" t="s">
        <v>1538</v>
      </c>
      <c r="O722" s="215" t="s">
        <v>1538</v>
      </c>
      <c r="P722" s="719"/>
      <c r="Q722" s="720"/>
      <c r="R722" s="721"/>
      <c r="S722" s="722"/>
      <c r="T722" s="385"/>
      <c r="U722" s="386"/>
      <c r="V722" s="387"/>
    </row>
    <row r="723" spans="1:22" s="35" customFormat="1" ht="24.95" customHeight="1" thickBot="1">
      <c r="A723" s="34" t="s">
        <v>2041</v>
      </c>
      <c r="B723" s="406">
        <v>10</v>
      </c>
      <c r="C723" s="605"/>
      <c r="D723" s="391"/>
      <c r="E723" s="391"/>
      <c r="F723" s="391"/>
      <c r="G723" s="392"/>
      <c r="H723" s="539"/>
      <c r="I723" s="393"/>
      <c r="J723" s="394" t="s">
        <v>1538</v>
      </c>
      <c r="K723" s="427"/>
      <c r="L723" s="427"/>
      <c r="M723" s="395"/>
      <c r="N723" s="424" t="s">
        <v>1538</v>
      </c>
      <c r="O723" s="215" t="s">
        <v>1538</v>
      </c>
      <c r="P723" s="719"/>
      <c r="Q723" s="720"/>
      <c r="R723" s="721"/>
      <c r="S723" s="722"/>
      <c r="T723" s="385"/>
      <c r="U723" s="386"/>
      <c r="V723" s="387"/>
    </row>
    <row r="724" spans="1:22" s="20" customFormat="1" ht="12" customHeight="1">
      <c r="A724" s="34"/>
      <c r="B724" s="36"/>
      <c r="C724" s="606"/>
      <c r="D724" s="37"/>
      <c r="E724" s="37"/>
      <c r="F724" s="37"/>
      <c r="G724" s="37"/>
      <c r="H724" s="403"/>
      <c r="I724" s="37"/>
      <c r="J724" s="37"/>
      <c r="K724" s="37"/>
      <c r="L724" s="37"/>
      <c r="M724" s="37"/>
      <c r="N724" s="37"/>
      <c r="O724" s="214"/>
      <c r="P724" s="37"/>
      <c r="Q724" s="37"/>
      <c r="R724" s="214"/>
      <c r="S724" s="37"/>
      <c r="T724" s="37"/>
      <c r="U724" s="38"/>
      <c r="V724" s="39"/>
    </row>
    <row r="725" spans="1:22" s="20" customFormat="1" ht="17.25" customHeight="1" thickBot="1">
      <c r="A725" s="34" t="s">
        <v>2042</v>
      </c>
      <c r="B725" s="473"/>
      <c r="C725" s="474"/>
      <c r="D725" s="474"/>
      <c r="E725" s="474"/>
      <c r="F725" s="474"/>
      <c r="G725" s="474"/>
      <c r="H725" s="474"/>
      <c r="I725" s="474"/>
      <c r="J725" s="474"/>
      <c r="K725" s="474"/>
      <c r="L725" s="474"/>
      <c r="M725" s="474"/>
      <c r="N725" s="410" t="s">
        <v>317</v>
      </c>
      <c r="O725" s="411">
        <v>2626.8325000000004</v>
      </c>
      <c r="P725" s="419"/>
      <c r="Q725" s="419"/>
      <c r="R725" s="420"/>
      <c r="S725" s="420"/>
      <c r="T725" s="421"/>
      <c r="U725" s="422"/>
      <c r="V725" s="423"/>
    </row>
    <row r="726" spans="1:22" ht="17.25" customHeight="1">
      <c r="B726" s="41"/>
      <c r="C726" s="607"/>
      <c r="D726" s="41"/>
      <c r="E726" s="41"/>
      <c r="F726" s="41"/>
      <c r="G726" s="42"/>
      <c r="H726" s="42"/>
      <c r="I726" s="42"/>
      <c r="J726" s="42"/>
      <c r="K726" s="42"/>
      <c r="L726" s="42"/>
      <c r="M726" s="42"/>
      <c r="N726" s="42"/>
      <c r="O726" s="42"/>
      <c r="P726" s="42"/>
      <c r="Q726" s="42"/>
      <c r="R726" s="42"/>
      <c r="S726" s="42"/>
      <c r="T726" s="42"/>
      <c r="U726" s="42"/>
      <c r="V726" s="42"/>
    </row>
    <row r="727" spans="1:22" s="20" customFormat="1" ht="16.5" customHeight="1" thickBot="1">
      <c r="A727" s="18"/>
      <c r="B727" s="739" t="s">
        <v>65</v>
      </c>
      <c r="C727" s="739"/>
      <c r="D727" s="739"/>
      <c r="E727" s="739"/>
      <c r="F727" s="739"/>
      <c r="G727" s="739"/>
      <c r="H727" s="739"/>
      <c r="I727" s="739"/>
      <c r="J727" s="739"/>
      <c r="K727" s="739"/>
      <c r="L727" s="739"/>
      <c r="M727" s="739"/>
      <c r="N727" s="739"/>
      <c r="O727" s="739"/>
      <c r="P727" s="739"/>
      <c r="Q727" s="739"/>
      <c r="R727" s="739"/>
      <c r="S727" s="739"/>
      <c r="T727" s="739"/>
      <c r="U727" s="739"/>
      <c r="V727" s="739"/>
    </row>
    <row r="728" spans="1:22" s="23" customFormat="1" ht="22.5" customHeight="1">
      <c r="A728" s="96" t="s">
        <v>2043</v>
      </c>
      <c r="B728" s="768" t="s">
        <v>62</v>
      </c>
      <c r="C728" s="764" t="s">
        <v>83</v>
      </c>
      <c r="D728" s="760"/>
      <c r="E728" s="760"/>
      <c r="F728" s="760"/>
      <c r="G728" s="760"/>
      <c r="H728" s="760"/>
      <c r="I728" s="760"/>
      <c r="J728" s="760"/>
      <c r="K728" s="760"/>
      <c r="L728" s="760"/>
      <c r="M728" s="736"/>
      <c r="N728" s="475"/>
      <c r="O728" s="476"/>
      <c r="P728" s="764" t="s">
        <v>90</v>
      </c>
      <c r="Q728" s="760"/>
      <c r="R728" s="760"/>
      <c r="S728" s="736"/>
      <c r="T728" s="735" t="s">
        <v>358</v>
      </c>
      <c r="U728" s="736"/>
      <c r="V728" s="742" t="s">
        <v>6</v>
      </c>
    </row>
    <row r="729" spans="1:22" s="23" customFormat="1" ht="22.5" customHeight="1">
      <c r="A729" s="96" t="s">
        <v>2044</v>
      </c>
      <c r="B729" s="769"/>
      <c r="C729" s="771" t="s">
        <v>84</v>
      </c>
      <c r="D729" s="772"/>
      <c r="E729" s="773"/>
      <c r="F729" s="479">
        <v>1</v>
      </c>
      <c r="G729" s="774" t="s">
        <v>287</v>
      </c>
      <c r="H729" s="724" t="s">
        <v>286</v>
      </c>
      <c r="I729" s="724"/>
      <c r="J729" s="771" t="s">
        <v>285</v>
      </c>
      <c r="K729" s="775"/>
      <c r="L729" s="480"/>
      <c r="M729" s="480"/>
      <c r="N729" s="481"/>
      <c r="O729" s="482"/>
      <c r="P729" s="765"/>
      <c r="Q729" s="766"/>
      <c r="R729" s="766"/>
      <c r="S729" s="767"/>
      <c r="T729" s="737"/>
      <c r="U729" s="738"/>
      <c r="V729" s="743"/>
    </row>
    <row r="730" spans="1:22" s="23" customFormat="1" ht="51.75" customHeight="1" thickBot="1">
      <c r="A730" s="96" t="s">
        <v>2045</v>
      </c>
      <c r="B730" s="769"/>
      <c r="C730" s="772" t="s">
        <v>82</v>
      </c>
      <c r="D730" s="773"/>
      <c r="E730" s="483" t="s">
        <v>86</v>
      </c>
      <c r="F730" s="477" t="s">
        <v>306</v>
      </c>
      <c r="G730" s="774"/>
      <c r="H730" s="724"/>
      <c r="I730" s="724"/>
      <c r="J730" s="467" t="s">
        <v>284</v>
      </c>
      <c r="K730" s="478" t="s">
        <v>292</v>
      </c>
      <c r="L730" s="484" t="s">
        <v>369</v>
      </c>
      <c r="M730" s="484"/>
      <c r="N730" s="485" t="s">
        <v>334</v>
      </c>
      <c r="O730" s="486"/>
      <c r="P730" s="417" t="s">
        <v>1579</v>
      </c>
      <c r="Q730" s="306" t="s">
        <v>91</v>
      </c>
      <c r="R730" s="307"/>
      <c r="S730" s="97">
        <v>4</v>
      </c>
      <c r="T730" s="740"/>
      <c r="U730" s="741"/>
      <c r="V730" s="744"/>
    </row>
    <row r="731" spans="1:22" s="23" customFormat="1" ht="15.75" customHeight="1">
      <c r="A731" s="96" t="s">
        <v>2046</v>
      </c>
      <c r="B731" s="769"/>
      <c r="C731" s="608">
        <v>1</v>
      </c>
      <c r="D731" s="86" t="s">
        <v>1538</v>
      </c>
      <c r="E731" s="92" t="s">
        <v>1538</v>
      </c>
      <c r="F731" s="300" t="s">
        <v>1538</v>
      </c>
      <c r="G731" s="300" t="s">
        <v>1538</v>
      </c>
      <c r="H731" s="745" t="s">
        <v>1538</v>
      </c>
      <c r="I731" s="746"/>
      <c r="J731" s="93" t="s">
        <v>1538</v>
      </c>
      <c r="K731" s="91" t="s">
        <v>1538</v>
      </c>
      <c r="L731" s="449" t="s">
        <v>361</v>
      </c>
      <c r="M731" s="450" t="s">
        <v>1602</v>
      </c>
      <c r="N731" s="365" t="s">
        <v>24</v>
      </c>
      <c r="O731" s="747" t="s">
        <v>15</v>
      </c>
      <c r="P731" s="748"/>
      <c r="Q731" s="751">
        <v>24</v>
      </c>
      <c r="R731" s="754" t="s">
        <v>361</v>
      </c>
      <c r="S731" s="755"/>
      <c r="T731" s="735" t="s">
        <v>68</v>
      </c>
      <c r="U731" s="760"/>
      <c r="V731" s="736"/>
    </row>
    <row r="732" spans="1:22" s="23" customFormat="1" ht="15.75" customHeight="1" thickBot="1">
      <c r="A732" s="96" t="s">
        <v>2047</v>
      </c>
      <c r="B732" s="769"/>
      <c r="C732" s="608">
        <v>2</v>
      </c>
      <c r="D732" s="86" t="s">
        <v>1538</v>
      </c>
      <c r="E732" s="92" t="s">
        <v>1538</v>
      </c>
      <c r="F732" s="300" t="s">
        <v>1538</v>
      </c>
      <c r="G732" s="300" t="s">
        <v>1538</v>
      </c>
      <c r="H732" s="745" t="s">
        <v>1538</v>
      </c>
      <c r="I732" s="746"/>
      <c r="J732" s="93" t="s">
        <v>1538</v>
      </c>
      <c r="K732" s="91" t="s">
        <v>1538</v>
      </c>
      <c r="L732" s="449"/>
      <c r="M732" s="450" t="s">
        <v>1538</v>
      </c>
      <c r="N732" s="365" t="s">
        <v>24</v>
      </c>
      <c r="O732" s="747"/>
      <c r="P732" s="748"/>
      <c r="Q732" s="752"/>
      <c r="R732" s="756"/>
      <c r="S732" s="757"/>
      <c r="T732" s="740"/>
      <c r="U732" s="761"/>
      <c r="V732" s="741"/>
    </row>
    <row r="733" spans="1:22" s="23" customFormat="1" ht="15.75" customHeight="1">
      <c r="A733" s="96" t="s">
        <v>2048</v>
      </c>
      <c r="B733" s="769"/>
      <c r="C733" s="608">
        <v>3</v>
      </c>
      <c r="D733" s="86" t="s">
        <v>1538</v>
      </c>
      <c r="E733" s="92" t="s">
        <v>1538</v>
      </c>
      <c r="F733" s="300" t="s">
        <v>1538</v>
      </c>
      <c r="G733" s="300" t="s">
        <v>1538</v>
      </c>
      <c r="H733" s="745" t="s">
        <v>1538</v>
      </c>
      <c r="I733" s="746"/>
      <c r="J733" s="93" t="s">
        <v>1538</v>
      </c>
      <c r="K733" s="91" t="s">
        <v>1538</v>
      </c>
      <c r="L733" s="449"/>
      <c r="M733" s="450" t="s">
        <v>1538</v>
      </c>
      <c r="N733" s="365"/>
      <c r="O733" s="749"/>
      <c r="P733" s="750"/>
      <c r="Q733" s="753"/>
      <c r="R733" s="758"/>
      <c r="S733" s="759"/>
      <c r="T733" s="237"/>
      <c r="U733" s="237"/>
      <c r="V733" s="238"/>
    </row>
    <row r="734" spans="1:22" s="23" customFormat="1" ht="15.75" customHeight="1">
      <c r="A734" s="96" t="s">
        <v>2049</v>
      </c>
      <c r="B734" s="769"/>
      <c r="C734" s="608">
        <v>4</v>
      </c>
      <c r="D734" s="86" t="s">
        <v>1538</v>
      </c>
      <c r="E734" s="92" t="s">
        <v>1538</v>
      </c>
      <c r="F734" s="300" t="s">
        <v>1538</v>
      </c>
      <c r="G734" s="300" t="s">
        <v>1538</v>
      </c>
      <c r="H734" s="745" t="s">
        <v>1538</v>
      </c>
      <c r="I734" s="746"/>
      <c r="J734" s="93" t="s">
        <v>1538</v>
      </c>
      <c r="K734" s="91" t="s">
        <v>1538</v>
      </c>
      <c r="L734" s="449"/>
      <c r="M734" s="450" t="s">
        <v>1538</v>
      </c>
      <c r="N734" s="365"/>
      <c r="O734" s="762" t="s">
        <v>310</v>
      </c>
      <c r="P734" s="771" t="s">
        <v>309</v>
      </c>
      <c r="Q734" s="772"/>
      <c r="R734" s="772"/>
      <c r="S734" s="773"/>
      <c r="T734" s="228"/>
      <c r="U734" s="228"/>
      <c r="V734" s="239"/>
    </row>
    <row r="735" spans="1:22" s="23" customFormat="1" ht="17.25" customHeight="1">
      <c r="A735" s="96" t="s">
        <v>2050</v>
      </c>
      <c r="B735" s="769"/>
      <c r="C735" s="608">
        <v>5</v>
      </c>
      <c r="D735" s="86" t="s">
        <v>1538</v>
      </c>
      <c r="E735" s="92" t="s">
        <v>1538</v>
      </c>
      <c r="F735" s="300" t="s">
        <v>1538</v>
      </c>
      <c r="G735" s="300" t="s">
        <v>1538</v>
      </c>
      <c r="H735" s="745" t="s">
        <v>1538</v>
      </c>
      <c r="I735" s="746"/>
      <c r="J735" s="93" t="s">
        <v>1538</v>
      </c>
      <c r="K735" s="91" t="s">
        <v>1538</v>
      </c>
      <c r="L735" s="449"/>
      <c r="M735" s="450" t="s">
        <v>1538</v>
      </c>
      <c r="N735" s="365"/>
      <c r="O735" s="763"/>
      <c r="P735" s="467" t="s">
        <v>92</v>
      </c>
      <c r="Q735" s="467" t="s">
        <v>294</v>
      </c>
      <c r="R735" s="724" t="s">
        <v>307</v>
      </c>
      <c r="S735" s="724"/>
      <c r="T735" s="228"/>
      <c r="U735" s="228"/>
      <c r="V735" s="239"/>
    </row>
    <row r="736" spans="1:22" s="23" customFormat="1" ht="16.5" customHeight="1" thickBot="1">
      <c r="A736" s="96" t="s">
        <v>2051</v>
      </c>
      <c r="B736" s="769"/>
      <c r="C736" s="609">
        <v>6</v>
      </c>
      <c r="D736" s="94" t="s">
        <v>1538</v>
      </c>
      <c r="E736" s="95" t="s">
        <v>1538</v>
      </c>
      <c r="F736" s="300" t="s">
        <v>1538</v>
      </c>
      <c r="G736" s="300" t="s">
        <v>1538</v>
      </c>
      <c r="H736" s="745" t="s">
        <v>1538</v>
      </c>
      <c r="I736" s="746"/>
      <c r="J736" s="93" t="s">
        <v>1538</v>
      </c>
      <c r="K736" s="91" t="s">
        <v>1538</v>
      </c>
      <c r="L736" s="449"/>
      <c r="M736" s="450" t="s">
        <v>1538</v>
      </c>
      <c r="N736" s="447"/>
      <c r="O736" s="313" t="s">
        <v>6</v>
      </c>
      <c r="P736" s="241">
        <v>1</v>
      </c>
      <c r="Q736" s="242">
        <v>538.46153849999996</v>
      </c>
      <c r="R736" s="776">
        <v>10507.330000000002</v>
      </c>
      <c r="S736" s="776"/>
      <c r="T736" s="228"/>
      <c r="U736" s="228"/>
      <c r="V736" s="239"/>
    </row>
    <row r="737" spans="1:22" s="23" customFormat="1" ht="16.5" customHeight="1" thickBot="1">
      <c r="A737" s="96" t="s">
        <v>2052</v>
      </c>
      <c r="B737" s="770"/>
      <c r="C737" s="777" t="s">
        <v>88</v>
      </c>
      <c r="D737" s="778"/>
      <c r="E737" s="778"/>
      <c r="F737" s="497"/>
      <c r="G737" s="498"/>
      <c r="H737" s="779" t="s">
        <v>1538</v>
      </c>
      <c r="I737" s="780"/>
      <c r="J737" s="412" t="s">
        <v>1538</v>
      </c>
      <c r="K737" s="243" t="s">
        <v>6</v>
      </c>
      <c r="L737" s="490"/>
      <c r="M737" s="491"/>
      <c r="N737" s="492"/>
      <c r="O737" s="781" t="s">
        <v>1538</v>
      </c>
      <c r="P737" s="781"/>
      <c r="Q737" s="781"/>
      <c r="R737" s="781"/>
      <c r="S737" s="781"/>
      <c r="T737" s="487"/>
      <c r="U737" s="488"/>
      <c r="V737" s="489"/>
    </row>
    <row r="738" spans="1:22" ht="24.95" customHeight="1"/>
    <row r="739" spans="1:22" ht="24.95" customHeight="1"/>
    <row r="740" spans="1:22" s="33" customFormat="1" ht="24" thickBot="1">
      <c r="A740" s="26">
        <v>25</v>
      </c>
      <c r="B740" s="786" t="s">
        <v>49</v>
      </c>
      <c r="C740" s="786"/>
      <c r="D740" s="786"/>
      <c r="E740" s="27">
        <v>25</v>
      </c>
      <c r="F740" s="28" t="s">
        <v>411</v>
      </c>
      <c r="G740" s="29"/>
      <c r="H740" s="29"/>
      <c r="I740" s="28"/>
      <c r="J740" s="28"/>
      <c r="K740" s="28"/>
      <c r="L740" s="28"/>
      <c r="M740" s="30"/>
      <c r="N740" s="30"/>
      <c r="O740" s="29"/>
      <c r="P740" s="29"/>
      <c r="Q740" s="31"/>
      <c r="R740" s="31"/>
      <c r="S740" s="31"/>
      <c r="T740" s="31"/>
      <c r="U740" s="32"/>
    </row>
    <row r="741" spans="1:22" s="20" customFormat="1" ht="24.75" customHeight="1">
      <c r="A741" s="18"/>
      <c r="B741" s="787" t="s">
        <v>54</v>
      </c>
      <c r="C741" s="464" t="s">
        <v>55</v>
      </c>
      <c r="D741" s="465" t="s">
        <v>16</v>
      </c>
      <c r="E741" s="465"/>
      <c r="F741" s="465" t="s">
        <v>56</v>
      </c>
      <c r="G741" s="466"/>
      <c r="H741" s="723" t="s">
        <v>57</v>
      </c>
      <c r="I741" s="789" t="s">
        <v>340</v>
      </c>
      <c r="J741" s="723" t="s">
        <v>17</v>
      </c>
      <c r="K741" s="723" t="s">
        <v>293</v>
      </c>
      <c r="L741" s="723" t="s">
        <v>58</v>
      </c>
      <c r="M741" s="723" t="s">
        <v>193</v>
      </c>
      <c r="N741" s="782" t="s">
        <v>308</v>
      </c>
      <c r="O741" s="783"/>
      <c r="P741" s="784" t="s">
        <v>21</v>
      </c>
      <c r="Q741" s="785"/>
      <c r="R741" s="735" t="s">
        <v>205</v>
      </c>
      <c r="S741" s="736"/>
      <c r="T741" s="714" t="s">
        <v>180</v>
      </c>
      <c r="U741" s="715"/>
      <c r="V741" s="716"/>
    </row>
    <row r="742" spans="1:22" s="20" customFormat="1" ht="73.5" customHeight="1">
      <c r="A742" s="18"/>
      <c r="B742" s="788"/>
      <c r="C742" s="467" t="s">
        <v>59</v>
      </c>
      <c r="D742" s="468" t="s">
        <v>3</v>
      </c>
      <c r="E742" s="468" t="s">
        <v>18</v>
      </c>
      <c r="F742" s="468" t="s">
        <v>60</v>
      </c>
      <c r="G742" s="469" t="s">
        <v>61</v>
      </c>
      <c r="H742" s="724"/>
      <c r="I742" s="790"/>
      <c r="J742" s="724"/>
      <c r="K742" s="724"/>
      <c r="L742" s="724"/>
      <c r="M742" s="724"/>
      <c r="N742" s="467" t="s">
        <v>191</v>
      </c>
      <c r="O742" s="468" t="s">
        <v>73</v>
      </c>
      <c r="P742" s="717"/>
      <c r="Q742" s="718"/>
      <c r="R742" s="737"/>
      <c r="S742" s="738"/>
      <c r="T742" s="470" t="s">
        <v>181</v>
      </c>
      <c r="U742" s="471" t="s">
        <v>190</v>
      </c>
      <c r="V742" s="472" t="s">
        <v>225</v>
      </c>
    </row>
    <row r="743" spans="1:22" s="20" customFormat="1" ht="26.25" customHeight="1">
      <c r="A743" s="18"/>
      <c r="B743" s="396"/>
      <c r="C743" s="603">
        <v>3</v>
      </c>
      <c r="D743" s="397">
        <v>4</v>
      </c>
      <c r="E743" s="397">
        <v>5</v>
      </c>
      <c r="F743" s="397">
        <v>6</v>
      </c>
      <c r="G743" s="397">
        <v>7</v>
      </c>
      <c r="H743" s="397">
        <v>8</v>
      </c>
      <c r="I743" s="397">
        <v>9</v>
      </c>
      <c r="J743" s="397">
        <v>10</v>
      </c>
      <c r="K743" s="397">
        <v>11</v>
      </c>
      <c r="L743" s="397">
        <v>12</v>
      </c>
      <c r="M743" s="397">
        <v>13</v>
      </c>
      <c r="N743" s="397">
        <v>14</v>
      </c>
      <c r="O743" s="397">
        <v>15</v>
      </c>
      <c r="P743" s="398">
        <v>16</v>
      </c>
      <c r="Q743" s="399">
        <v>17</v>
      </c>
      <c r="R743" s="398">
        <v>18</v>
      </c>
      <c r="S743" s="399">
        <v>19</v>
      </c>
      <c r="T743" s="400">
        <v>20</v>
      </c>
      <c r="U743" s="213">
        <v>21</v>
      </c>
      <c r="V743" s="401">
        <v>22</v>
      </c>
    </row>
    <row r="744" spans="1:22" s="35" customFormat="1" ht="50.1" customHeight="1">
      <c r="A744" s="34" t="s">
        <v>2053</v>
      </c>
      <c r="B744" s="402">
        <v>1</v>
      </c>
      <c r="C744" s="604" t="s">
        <v>832</v>
      </c>
      <c r="D744" s="390" t="s">
        <v>834</v>
      </c>
      <c r="E744" s="390" t="s">
        <v>1055</v>
      </c>
      <c r="F744" s="390" t="s">
        <v>671</v>
      </c>
      <c r="G744" s="382">
        <v>0.6</v>
      </c>
      <c r="H744" s="538" t="s">
        <v>24</v>
      </c>
      <c r="I744" s="388">
        <v>1</v>
      </c>
      <c r="J744" s="389" t="s">
        <v>535</v>
      </c>
      <c r="K744" s="426">
        <v>41541</v>
      </c>
      <c r="L744" s="426">
        <v>41993</v>
      </c>
      <c r="M744" s="383">
        <v>2192.4899999999998</v>
      </c>
      <c r="N744" s="424">
        <v>1315.4939999999999</v>
      </c>
      <c r="O744" s="215">
        <v>1315.4939999999999</v>
      </c>
      <c r="P744" s="719"/>
      <c r="Q744" s="720"/>
      <c r="R744" s="721"/>
      <c r="S744" s="722"/>
      <c r="T744" s="385" t="s">
        <v>24</v>
      </c>
      <c r="U744" s="386">
        <v>88</v>
      </c>
      <c r="V744" s="387" t="s">
        <v>24</v>
      </c>
    </row>
    <row r="745" spans="1:22" s="35" customFormat="1" ht="50.1" customHeight="1">
      <c r="A745" s="34" t="s">
        <v>2054</v>
      </c>
      <c r="B745" s="402">
        <v>2</v>
      </c>
      <c r="C745" s="604" t="s">
        <v>833</v>
      </c>
      <c r="D745" s="390" t="s">
        <v>835</v>
      </c>
      <c r="E745" s="390" t="s">
        <v>1056</v>
      </c>
      <c r="F745" s="390" t="s">
        <v>671</v>
      </c>
      <c r="G745" s="382">
        <v>0.6</v>
      </c>
      <c r="H745" s="538" t="s">
        <v>24</v>
      </c>
      <c r="I745" s="388">
        <v>1</v>
      </c>
      <c r="J745" s="389" t="s">
        <v>535</v>
      </c>
      <c r="K745" s="426">
        <v>42699</v>
      </c>
      <c r="L745" s="426">
        <v>43992</v>
      </c>
      <c r="M745" s="383">
        <v>9569.34</v>
      </c>
      <c r="N745" s="424">
        <v>5741.6040000000003</v>
      </c>
      <c r="O745" s="215">
        <v>5741.6040000000003</v>
      </c>
      <c r="P745" s="719"/>
      <c r="Q745" s="720"/>
      <c r="R745" s="721"/>
      <c r="S745" s="722"/>
      <c r="T745" s="385" t="s">
        <v>24</v>
      </c>
      <c r="U745" s="386">
        <v>140</v>
      </c>
      <c r="V745" s="387" t="s">
        <v>24</v>
      </c>
    </row>
    <row r="746" spans="1:22" s="35" customFormat="1" ht="24.95" customHeight="1">
      <c r="A746" s="34" t="s">
        <v>2055</v>
      </c>
      <c r="B746" s="402">
        <v>3</v>
      </c>
      <c r="C746" s="604"/>
      <c r="D746" s="390"/>
      <c r="E746" s="390"/>
      <c r="F746" s="390"/>
      <c r="G746" s="382"/>
      <c r="H746" s="538"/>
      <c r="I746" s="388"/>
      <c r="J746" s="389" t="s">
        <v>1538</v>
      </c>
      <c r="K746" s="426"/>
      <c r="L746" s="426"/>
      <c r="M746" s="383"/>
      <c r="N746" s="424" t="s">
        <v>1538</v>
      </c>
      <c r="O746" s="215" t="s">
        <v>1538</v>
      </c>
      <c r="P746" s="719"/>
      <c r="Q746" s="720"/>
      <c r="R746" s="721"/>
      <c r="S746" s="722"/>
      <c r="T746" s="385"/>
      <c r="U746" s="386"/>
      <c r="V746" s="387"/>
    </row>
    <row r="747" spans="1:22" s="35" customFormat="1" ht="24.95" customHeight="1">
      <c r="A747" s="34" t="s">
        <v>2056</v>
      </c>
      <c r="B747" s="402">
        <v>4</v>
      </c>
      <c r="C747" s="604"/>
      <c r="D747" s="390"/>
      <c r="E747" s="390"/>
      <c r="F747" s="390"/>
      <c r="G747" s="382"/>
      <c r="H747" s="538"/>
      <c r="I747" s="388"/>
      <c r="J747" s="389" t="s">
        <v>1538</v>
      </c>
      <c r="K747" s="426"/>
      <c r="L747" s="426"/>
      <c r="M747" s="383"/>
      <c r="N747" s="424" t="s">
        <v>1538</v>
      </c>
      <c r="O747" s="215" t="s">
        <v>1538</v>
      </c>
      <c r="P747" s="719"/>
      <c r="Q747" s="720"/>
      <c r="R747" s="721"/>
      <c r="S747" s="722"/>
      <c r="T747" s="385"/>
      <c r="U747" s="386"/>
      <c r="V747" s="387"/>
    </row>
    <row r="748" spans="1:22" s="35" customFormat="1" ht="24.95" customHeight="1">
      <c r="A748" s="34" t="s">
        <v>2057</v>
      </c>
      <c r="B748" s="402">
        <v>5</v>
      </c>
      <c r="C748" s="604"/>
      <c r="D748" s="390"/>
      <c r="E748" s="390"/>
      <c r="F748" s="390"/>
      <c r="G748" s="382"/>
      <c r="H748" s="538"/>
      <c r="I748" s="388"/>
      <c r="J748" s="389" t="s">
        <v>1538</v>
      </c>
      <c r="K748" s="426"/>
      <c r="L748" s="426"/>
      <c r="M748" s="383"/>
      <c r="N748" s="424" t="s">
        <v>1538</v>
      </c>
      <c r="O748" s="215" t="s">
        <v>1538</v>
      </c>
      <c r="P748" s="719"/>
      <c r="Q748" s="720"/>
      <c r="R748" s="721"/>
      <c r="S748" s="722"/>
      <c r="T748" s="385"/>
      <c r="U748" s="386"/>
      <c r="V748" s="387"/>
    </row>
    <row r="749" spans="1:22" s="35" customFormat="1" ht="24.95" customHeight="1">
      <c r="A749" s="34" t="s">
        <v>2058</v>
      </c>
      <c r="B749" s="402">
        <v>6</v>
      </c>
      <c r="C749" s="604"/>
      <c r="D749" s="390"/>
      <c r="E749" s="390"/>
      <c r="F749" s="390"/>
      <c r="G749" s="382"/>
      <c r="H749" s="538"/>
      <c r="I749" s="388"/>
      <c r="J749" s="389" t="s">
        <v>1538</v>
      </c>
      <c r="K749" s="426"/>
      <c r="L749" s="426"/>
      <c r="M749" s="383"/>
      <c r="N749" s="424" t="s">
        <v>1538</v>
      </c>
      <c r="O749" s="215" t="s">
        <v>1538</v>
      </c>
      <c r="P749" s="719"/>
      <c r="Q749" s="720"/>
      <c r="R749" s="721"/>
      <c r="S749" s="722"/>
      <c r="T749" s="385"/>
      <c r="U749" s="386"/>
      <c r="V749" s="387"/>
    </row>
    <row r="750" spans="1:22" s="35" customFormat="1" ht="24.95" customHeight="1">
      <c r="A750" s="34" t="s">
        <v>2059</v>
      </c>
      <c r="B750" s="402">
        <v>7</v>
      </c>
      <c r="C750" s="604"/>
      <c r="D750" s="390"/>
      <c r="E750" s="390"/>
      <c r="F750" s="390"/>
      <c r="G750" s="382"/>
      <c r="H750" s="538"/>
      <c r="I750" s="388"/>
      <c r="J750" s="389" t="s">
        <v>1538</v>
      </c>
      <c r="K750" s="426"/>
      <c r="L750" s="426"/>
      <c r="M750" s="383"/>
      <c r="N750" s="424" t="s">
        <v>1538</v>
      </c>
      <c r="O750" s="215" t="s">
        <v>1538</v>
      </c>
      <c r="P750" s="719"/>
      <c r="Q750" s="720"/>
      <c r="R750" s="721"/>
      <c r="S750" s="722"/>
      <c r="T750" s="385"/>
      <c r="U750" s="386"/>
      <c r="V750" s="387"/>
    </row>
    <row r="751" spans="1:22" s="35" customFormat="1" ht="24.95" customHeight="1">
      <c r="A751" s="34" t="s">
        <v>2060</v>
      </c>
      <c r="B751" s="402">
        <v>8</v>
      </c>
      <c r="C751" s="604"/>
      <c r="D751" s="390"/>
      <c r="E751" s="390"/>
      <c r="F751" s="390"/>
      <c r="G751" s="382"/>
      <c r="H751" s="538"/>
      <c r="I751" s="388"/>
      <c r="J751" s="389" t="s">
        <v>1538</v>
      </c>
      <c r="K751" s="426"/>
      <c r="L751" s="426"/>
      <c r="M751" s="384"/>
      <c r="N751" s="424" t="s">
        <v>1538</v>
      </c>
      <c r="O751" s="215" t="s">
        <v>1538</v>
      </c>
      <c r="P751" s="719"/>
      <c r="Q751" s="720"/>
      <c r="R751" s="721"/>
      <c r="S751" s="722"/>
      <c r="T751" s="385"/>
      <c r="U751" s="386"/>
      <c r="V751" s="387"/>
    </row>
    <row r="752" spans="1:22" s="35" customFormat="1" ht="24.95" customHeight="1">
      <c r="A752" s="34" t="s">
        <v>2061</v>
      </c>
      <c r="B752" s="402">
        <v>9</v>
      </c>
      <c r="C752" s="604"/>
      <c r="D752" s="390"/>
      <c r="E752" s="390"/>
      <c r="F752" s="390"/>
      <c r="G752" s="382"/>
      <c r="H752" s="538"/>
      <c r="I752" s="388"/>
      <c r="J752" s="389" t="s">
        <v>1538</v>
      </c>
      <c r="K752" s="426"/>
      <c r="L752" s="426"/>
      <c r="M752" s="384"/>
      <c r="N752" s="424" t="s">
        <v>1538</v>
      </c>
      <c r="O752" s="215" t="s">
        <v>1538</v>
      </c>
      <c r="P752" s="719"/>
      <c r="Q752" s="720"/>
      <c r="R752" s="721"/>
      <c r="S752" s="722"/>
      <c r="T752" s="385"/>
      <c r="U752" s="386"/>
      <c r="V752" s="387"/>
    </row>
    <row r="753" spans="1:22" s="35" customFormat="1" ht="24.95" customHeight="1" thickBot="1">
      <c r="A753" s="34" t="s">
        <v>2062</v>
      </c>
      <c r="B753" s="406">
        <v>10</v>
      </c>
      <c r="C753" s="605"/>
      <c r="D753" s="391"/>
      <c r="E753" s="391"/>
      <c r="F753" s="391"/>
      <c r="G753" s="392"/>
      <c r="H753" s="539"/>
      <c r="I753" s="393"/>
      <c r="J753" s="394" t="s">
        <v>1538</v>
      </c>
      <c r="K753" s="427"/>
      <c r="L753" s="427"/>
      <c r="M753" s="395"/>
      <c r="N753" s="424" t="s">
        <v>1538</v>
      </c>
      <c r="O753" s="215" t="s">
        <v>1538</v>
      </c>
      <c r="P753" s="719"/>
      <c r="Q753" s="720"/>
      <c r="R753" s="721"/>
      <c r="S753" s="722"/>
      <c r="T753" s="385"/>
      <c r="U753" s="386"/>
      <c r="V753" s="387"/>
    </row>
    <row r="754" spans="1:22" s="20" customFormat="1" ht="12" customHeight="1">
      <c r="A754" s="34"/>
      <c r="B754" s="36"/>
      <c r="C754" s="606"/>
      <c r="D754" s="37"/>
      <c r="E754" s="37"/>
      <c r="F754" s="37"/>
      <c r="G754" s="37"/>
      <c r="H754" s="403"/>
      <c r="I754" s="37"/>
      <c r="J754" s="37"/>
      <c r="K754" s="37"/>
      <c r="L754" s="37"/>
      <c r="M754" s="37"/>
      <c r="N754" s="37"/>
      <c r="O754" s="214"/>
      <c r="P754" s="37"/>
      <c r="Q754" s="37"/>
      <c r="R754" s="214"/>
      <c r="S754" s="37"/>
      <c r="T754" s="37"/>
      <c r="U754" s="38"/>
      <c r="V754" s="39"/>
    </row>
    <row r="755" spans="1:22" s="20" customFormat="1" ht="17.25" customHeight="1" thickBot="1">
      <c r="A755" s="34" t="s">
        <v>2063</v>
      </c>
      <c r="B755" s="473"/>
      <c r="C755" s="474"/>
      <c r="D755" s="474"/>
      <c r="E755" s="474"/>
      <c r="F755" s="474"/>
      <c r="G755" s="474"/>
      <c r="H755" s="474"/>
      <c r="I755" s="474"/>
      <c r="J755" s="474"/>
      <c r="K755" s="474"/>
      <c r="L755" s="474"/>
      <c r="M755" s="474"/>
      <c r="N755" s="410" t="s">
        <v>317</v>
      </c>
      <c r="O755" s="411">
        <v>3528.549</v>
      </c>
      <c r="P755" s="419"/>
      <c r="Q755" s="419"/>
      <c r="R755" s="420"/>
      <c r="S755" s="420"/>
      <c r="T755" s="421"/>
      <c r="U755" s="422"/>
      <c r="V755" s="423"/>
    </row>
    <row r="756" spans="1:22" ht="17.25" customHeight="1">
      <c r="B756" s="41"/>
      <c r="C756" s="607"/>
      <c r="D756" s="41"/>
      <c r="E756" s="41"/>
      <c r="F756" s="41"/>
      <c r="G756" s="42"/>
      <c r="H756" s="42"/>
      <c r="I756" s="42"/>
      <c r="J756" s="42"/>
      <c r="K756" s="42"/>
      <c r="L756" s="42"/>
      <c r="M756" s="42"/>
      <c r="N756" s="42"/>
      <c r="O756" s="42"/>
      <c r="P756" s="42"/>
      <c r="Q756" s="42"/>
      <c r="R756" s="42"/>
      <c r="S756" s="42"/>
      <c r="T756" s="42"/>
      <c r="U756" s="42"/>
      <c r="V756" s="42"/>
    </row>
    <row r="757" spans="1:22" s="20" customFormat="1" ht="16.5" customHeight="1" thickBot="1">
      <c r="A757" s="18"/>
      <c r="B757" s="739" t="s">
        <v>65</v>
      </c>
      <c r="C757" s="739"/>
      <c r="D757" s="739"/>
      <c r="E757" s="739"/>
      <c r="F757" s="739"/>
      <c r="G757" s="739"/>
      <c r="H757" s="739"/>
      <c r="I757" s="739"/>
      <c r="J757" s="739"/>
      <c r="K757" s="739"/>
      <c r="L757" s="739"/>
      <c r="M757" s="739"/>
      <c r="N757" s="739"/>
      <c r="O757" s="739"/>
      <c r="P757" s="739"/>
      <c r="Q757" s="739"/>
      <c r="R757" s="739"/>
      <c r="S757" s="739"/>
      <c r="T757" s="739"/>
      <c r="U757" s="739"/>
      <c r="V757" s="739"/>
    </row>
    <row r="758" spans="1:22" s="23" customFormat="1" ht="22.5" customHeight="1">
      <c r="A758" s="96" t="s">
        <v>2064</v>
      </c>
      <c r="B758" s="768" t="s">
        <v>62</v>
      </c>
      <c r="C758" s="764" t="s">
        <v>83</v>
      </c>
      <c r="D758" s="760"/>
      <c r="E758" s="760"/>
      <c r="F758" s="760"/>
      <c r="G758" s="760"/>
      <c r="H758" s="760"/>
      <c r="I758" s="760"/>
      <c r="J758" s="760"/>
      <c r="K758" s="760"/>
      <c r="L758" s="760"/>
      <c r="M758" s="736"/>
      <c r="N758" s="475"/>
      <c r="O758" s="476"/>
      <c r="P758" s="764" t="s">
        <v>90</v>
      </c>
      <c r="Q758" s="760"/>
      <c r="R758" s="760"/>
      <c r="S758" s="736"/>
      <c r="T758" s="735" t="s">
        <v>358</v>
      </c>
      <c r="U758" s="736"/>
      <c r="V758" s="742" t="s">
        <v>6</v>
      </c>
    </row>
    <row r="759" spans="1:22" s="23" customFormat="1" ht="22.5" customHeight="1">
      <c r="A759" s="96" t="s">
        <v>2065</v>
      </c>
      <c r="B759" s="769"/>
      <c r="C759" s="771" t="s">
        <v>84</v>
      </c>
      <c r="D759" s="772"/>
      <c r="E759" s="773"/>
      <c r="F759" s="479">
        <v>2</v>
      </c>
      <c r="G759" s="774" t="s">
        <v>287</v>
      </c>
      <c r="H759" s="724" t="s">
        <v>286</v>
      </c>
      <c r="I759" s="724"/>
      <c r="J759" s="771" t="s">
        <v>285</v>
      </c>
      <c r="K759" s="775"/>
      <c r="L759" s="480"/>
      <c r="M759" s="480"/>
      <c r="N759" s="481"/>
      <c r="O759" s="482"/>
      <c r="P759" s="765"/>
      <c r="Q759" s="766"/>
      <c r="R759" s="766"/>
      <c r="S759" s="767"/>
      <c r="T759" s="737"/>
      <c r="U759" s="738"/>
      <c r="V759" s="743"/>
    </row>
    <row r="760" spans="1:22" s="23" customFormat="1" ht="51.75" customHeight="1" thickBot="1">
      <c r="A760" s="96" t="s">
        <v>2066</v>
      </c>
      <c r="B760" s="769"/>
      <c r="C760" s="772" t="s">
        <v>82</v>
      </c>
      <c r="D760" s="773"/>
      <c r="E760" s="483" t="s">
        <v>86</v>
      </c>
      <c r="F760" s="477" t="s">
        <v>306</v>
      </c>
      <c r="G760" s="774"/>
      <c r="H760" s="724"/>
      <c r="I760" s="724"/>
      <c r="J760" s="467" t="s">
        <v>284</v>
      </c>
      <c r="K760" s="478" t="s">
        <v>292</v>
      </c>
      <c r="L760" s="484" t="s">
        <v>369</v>
      </c>
      <c r="M760" s="484"/>
      <c r="N760" s="485" t="s">
        <v>334</v>
      </c>
      <c r="O760" s="486"/>
      <c r="P760" s="417" t="s">
        <v>1579</v>
      </c>
      <c r="Q760" s="306" t="s">
        <v>91</v>
      </c>
      <c r="R760" s="307"/>
      <c r="S760" s="97">
        <v>2</v>
      </c>
      <c r="T760" s="740"/>
      <c r="U760" s="741"/>
      <c r="V760" s="744"/>
    </row>
    <row r="761" spans="1:22" s="23" customFormat="1" ht="15.75" customHeight="1">
      <c r="A761" s="96" t="s">
        <v>2067</v>
      </c>
      <c r="B761" s="769"/>
      <c r="C761" s="608">
        <v>1</v>
      </c>
      <c r="D761" s="86" t="s">
        <v>535</v>
      </c>
      <c r="E761" s="92">
        <v>0.9</v>
      </c>
      <c r="F761" s="300">
        <v>7057.098</v>
      </c>
      <c r="G761" s="300">
        <v>269.23</v>
      </c>
      <c r="H761" s="745" t="s">
        <v>6</v>
      </c>
      <c r="I761" s="746"/>
      <c r="J761" s="93" t="s">
        <v>6</v>
      </c>
      <c r="K761" s="91" t="s">
        <v>1538</v>
      </c>
      <c r="L761" s="449"/>
      <c r="M761" s="450" t="s">
        <v>1538</v>
      </c>
      <c r="N761" s="365" t="s">
        <v>24</v>
      </c>
      <c r="O761" s="747" t="s">
        <v>15</v>
      </c>
      <c r="P761" s="748"/>
      <c r="Q761" s="751">
        <v>25</v>
      </c>
      <c r="R761" s="754" t="s">
        <v>361</v>
      </c>
      <c r="S761" s="755"/>
      <c r="T761" s="735" t="s">
        <v>68</v>
      </c>
      <c r="U761" s="760"/>
      <c r="V761" s="736"/>
    </row>
    <row r="762" spans="1:22" s="23" customFormat="1" ht="15.75" customHeight="1" thickBot="1">
      <c r="A762" s="96" t="s">
        <v>2068</v>
      </c>
      <c r="B762" s="769"/>
      <c r="C762" s="608">
        <v>2</v>
      </c>
      <c r="D762" s="86" t="s">
        <v>536</v>
      </c>
      <c r="E762" s="92">
        <v>0.1</v>
      </c>
      <c r="F762" s="300" t="s">
        <v>1604</v>
      </c>
      <c r="G762" s="300">
        <v>269.23</v>
      </c>
      <c r="H762" s="745" t="s">
        <v>31</v>
      </c>
      <c r="I762" s="746"/>
      <c r="J762" s="93" t="s">
        <v>6</v>
      </c>
      <c r="K762" s="91" t="s">
        <v>1538</v>
      </c>
      <c r="L762" s="449" t="s">
        <v>361</v>
      </c>
      <c r="M762" s="450" t="s">
        <v>1602</v>
      </c>
      <c r="N762" s="365" t="s">
        <v>24</v>
      </c>
      <c r="O762" s="747"/>
      <c r="P762" s="748"/>
      <c r="Q762" s="752"/>
      <c r="R762" s="756"/>
      <c r="S762" s="757"/>
      <c r="T762" s="740"/>
      <c r="U762" s="761"/>
      <c r="V762" s="741"/>
    </row>
    <row r="763" spans="1:22" s="23" customFormat="1" ht="15.75" customHeight="1">
      <c r="A763" s="96" t="s">
        <v>2069</v>
      </c>
      <c r="B763" s="769"/>
      <c r="C763" s="608">
        <v>3</v>
      </c>
      <c r="D763" s="86" t="s">
        <v>1538</v>
      </c>
      <c r="E763" s="92" t="s">
        <v>1538</v>
      </c>
      <c r="F763" s="300" t="s">
        <v>1538</v>
      </c>
      <c r="G763" s="300" t="s">
        <v>1538</v>
      </c>
      <c r="H763" s="745" t="s">
        <v>1538</v>
      </c>
      <c r="I763" s="746"/>
      <c r="J763" s="93" t="s">
        <v>1538</v>
      </c>
      <c r="K763" s="91" t="s">
        <v>1538</v>
      </c>
      <c r="L763" s="449"/>
      <c r="M763" s="450" t="s">
        <v>1538</v>
      </c>
      <c r="N763" s="365"/>
      <c r="O763" s="749"/>
      <c r="P763" s="750"/>
      <c r="Q763" s="753"/>
      <c r="R763" s="758"/>
      <c r="S763" s="759"/>
      <c r="T763" s="237"/>
      <c r="U763" s="237"/>
      <c r="V763" s="238"/>
    </row>
    <row r="764" spans="1:22" s="23" customFormat="1" ht="15.75" customHeight="1">
      <c r="A764" s="96" t="s">
        <v>2070</v>
      </c>
      <c r="B764" s="769"/>
      <c r="C764" s="608">
        <v>4</v>
      </c>
      <c r="D764" s="86" t="s">
        <v>1538</v>
      </c>
      <c r="E764" s="92" t="s">
        <v>1538</v>
      </c>
      <c r="F764" s="300" t="s">
        <v>1538</v>
      </c>
      <c r="G764" s="300" t="s">
        <v>1538</v>
      </c>
      <c r="H764" s="745" t="s">
        <v>1538</v>
      </c>
      <c r="I764" s="746"/>
      <c r="J764" s="93" t="s">
        <v>1538</v>
      </c>
      <c r="K764" s="91" t="s">
        <v>1538</v>
      </c>
      <c r="L764" s="449"/>
      <c r="M764" s="450" t="s">
        <v>1538</v>
      </c>
      <c r="N764" s="365"/>
      <c r="O764" s="762" t="s">
        <v>310</v>
      </c>
      <c r="P764" s="771" t="s">
        <v>309</v>
      </c>
      <c r="Q764" s="772"/>
      <c r="R764" s="772"/>
      <c r="S764" s="773"/>
      <c r="T764" s="228"/>
      <c r="U764" s="228"/>
      <c r="V764" s="239"/>
    </row>
    <row r="765" spans="1:22" s="23" customFormat="1" ht="17.25" customHeight="1">
      <c r="A765" s="96" t="s">
        <v>2071</v>
      </c>
      <c r="B765" s="769"/>
      <c r="C765" s="608">
        <v>5</v>
      </c>
      <c r="D765" s="86" t="s">
        <v>1538</v>
      </c>
      <c r="E765" s="92" t="s">
        <v>1538</v>
      </c>
      <c r="F765" s="300" t="s">
        <v>1538</v>
      </c>
      <c r="G765" s="300" t="s">
        <v>1538</v>
      </c>
      <c r="H765" s="745" t="s">
        <v>1538</v>
      </c>
      <c r="I765" s="746"/>
      <c r="J765" s="93" t="s">
        <v>1538</v>
      </c>
      <c r="K765" s="91" t="s">
        <v>1538</v>
      </c>
      <c r="L765" s="449"/>
      <c r="M765" s="450" t="s">
        <v>1538</v>
      </c>
      <c r="N765" s="365"/>
      <c r="O765" s="763"/>
      <c r="P765" s="467" t="s">
        <v>92</v>
      </c>
      <c r="Q765" s="467" t="s">
        <v>294</v>
      </c>
      <c r="R765" s="724" t="s">
        <v>307</v>
      </c>
      <c r="S765" s="724"/>
      <c r="T765" s="228"/>
      <c r="U765" s="228"/>
      <c r="V765" s="239"/>
    </row>
    <row r="766" spans="1:22" s="23" customFormat="1" ht="16.5" customHeight="1" thickBot="1">
      <c r="A766" s="96" t="s">
        <v>2072</v>
      </c>
      <c r="B766" s="769"/>
      <c r="C766" s="609">
        <v>6</v>
      </c>
      <c r="D766" s="94" t="s">
        <v>1538</v>
      </c>
      <c r="E766" s="95" t="s">
        <v>1538</v>
      </c>
      <c r="F766" s="300" t="s">
        <v>1538</v>
      </c>
      <c r="G766" s="300" t="s">
        <v>1538</v>
      </c>
      <c r="H766" s="745" t="s">
        <v>1538</v>
      </c>
      <c r="I766" s="746"/>
      <c r="J766" s="93" t="s">
        <v>1538</v>
      </c>
      <c r="K766" s="91" t="s">
        <v>1538</v>
      </c>
      <c r="L766" s="449"/>
      <c r="M766" s="450" t="s">
        <v>1538</v>
      </c>
      <c r="N766" s="447"/>
      <c r="O766" s="313" t="s">
        <v>6</v>
      </c>
      <c r="P766" s="241">
        <v>1</v>
      </c>
      <c r="Q766" s="242">
        <v>538.46153849999996</v>
      </c>
      <c r="R766" s="776">
        <v>7057.098</v>
      </c>
      <c r="S766" s="776"/>
      <c r="T766" s="228"/>
      <c r="U766" s="228"/>
      <c r="V766" s="239"/>
    </row>
    <row r="767" spans="1:22" s="23" customFormat="1" ht="16.5" customHeight="1" thickBot="1">
      <c r="A767" s="96" t="s">
        <v>2073</v>
      </c>
      <c r="B767" s="770"/>
      <c r="C767" s="777" t="s">
        <v>88</v>
      </c>
      <c r="D767" s="778"/>
      <c r="E767" s="778"/>
      <c r="F767" s="497"/>
      <c r="G767" s="498"/>
      <c r="H767" s="779" t="s">
        <v>6</v>
      </c>
      <c r="I767" s="780"/>
      <c r="J767" s="412" t="s">
        <v>6</v>
      </c>
      <c r="K767" s="243" t="s">
        <v>6</v>
      </c>
      <c r="L767" s="490"/>
      <c r="M767" s="491"/>
      <c r="N767" s="492"/>
      <c r="O767" s="781" t="s">
        <v>1538</v>
      </c>
      <c r="P767" s="781"/>
      <c r="Q767" s="781"/>
      <c r="R767" s="781"/>
      <c r="S767" s="781"/>
      <c r="T767" s="487"/>
      <c r="U767" s="488"/>
      <c r="V767" s="489"/>
    </row>
    <row r="768" spans="1:22" ht="24.95" customHeight="1"/>
    <row r="769" spans="1:22" ht="24.95" customHeight="1"/>
    <row r="770" spans="1:22" s="33" customFormat="1" ht="24" thickBot="1">
      <c r="A770" s="26">
        <v>26</v>
      </c>
      <c r="B770" s="786" t="s">
        <v>49</v>
      </c>
      <c r="C770" s="786"/>
      <c r="D770" s="786"/>
      <c r="E770" s="27">
        <v>26</v>
      </c>
      <c r="F770" s="28" t="s">
        <v>412</v>
      </c>
      <c r="G770" s="29"/>
      <c r="H770" s="29"/>
      <c r="I770" s="28"/>
      <c r="J770" s="28"/>
      <c r="K770" s="28"/>
      <c r="L770" s="28"/>
      <c r="M770" s="30"/>
      <c r="N770" s="30"/>
      <c r="O770" s="29"/>
      <c r="P770" s="29"/>
      <c r="Q770" s="31"/>
      <c r="R770" s="31"/>
      <c r="S770" s="31"/>
      <c r="T770" s="31"/>
      <c r="U770" s="32"/>
    </row>
    <row r="771" spans="1:22" s="20" customFormat="1" ht="24.75" customHeight="1">
      <c r="A771" s="18"/>
      <c r="B771" s="787" t="s">
        <v>54</v>
      </c>
      <c r="C771" s="464" t="s">
        <v>55</v>
      </c>
      <c r="D771" s="465" t="s">
        <v>16</v>
      </c>
      <c r="E771" s="465"/>
      <c r="F771" s="465" t="s">
        <v>56</v>
      </c>
      <c r="G771" s="466"/>
      <c r="H771" s="723" t="s">
        <v>57</v>
      </c>
      <c r="I771" s="789" t="s">
        <v>340</v>
      </c>
      <c r="J771" s="723" t="s">
        <v>17</v>
      </c>
      <c r="K771" s="723" t="s">
        <v>293</v>
      </c>
      <c r="L771" s="723" t="s">
        <v>58</v>
      </c>
      <c r="M771" s="723" t="s">
        <v>193</v>
      </c>
      <c r="N771" s="782" t="s">
        <v>308</v>
      </c>
      <c r="O771" s="783"/>
      <c r="P771" s="784" t="s">
        <v>21</v>
      </c>
      <c r="Q771" s="785"/>
      <c r="R771" s="735" t="s">
        <v>205</v>
      </c>
      <c r="S771" s="736"/>
      <c r="T771" s="714" t="s">
        <v>180</v>
      </c>
      <c r="U771" s="715"/>
      <c r="V771" s="716"/>
    </row>
    <row r="772" spans="1:22" s="20" customFormat="1" ht="73.5" customHeight="1">
      <c r="A772" s="18"/>
      <c r="B772" s="788"/>
      <c r="C772" s="467" t="s">
        <v>59</v>
      </c>
      <c r="D772" s="468" t="s">
        <v>3</v>
      </c>
      <c r="E772" s="468" t="s">
        <v>18</v>
      </c>
      <c r="F772" s="468" t="s">
        <v>60</v>
      </c>
      <c r="G772" s="469" t="s">
        <v>61</v>
      </c>
      <c r="H772" s="724"/>
      <c r="I772" s="790"/>
      <c r="J772" s="724"/>
      <c r="K772" s="724"/>
      <c r="L772" s="724"/>
      <c r="M772" s="724"/>
      <c r="N772" s="467" t="s">
        <v>191</v>
      </c>
      <c r="O772" s="468" t="s">
        <v>73</v>
      </c>
      <c r="P772" s="717"/>
      <c r="Q772" s="718"/>
      <c r="R772" s="737"/>
      <c r="S772" s="738"/>
      <c r="T772" s="470" t="s">
        <v>181</v>
      </c>
      <c r="U772" s="471" t="s">
        <v>190</v>
      </c>
      <c r="V772" s="472" t="s">
        <v>225</v>
      </c>
    </row>
    <row r="773" spans="1:22" s="20" customFormat="1" ht="26.25" customHeight="1">
      <c r="A773" s="18"/>
      <c r="B773" s="396"/>
      <c r="C773" s="603">
        <v>3</v>
      </c>
      <c r="D773" s="397">
        <v>4</v>
      </c>
      <c r="E773" s="397">
        <v>5</v>
      </c>
      <c r="F773" s="397">
        <v>6</v>
      </c>
      <c r="G773" s="397">
        <v>7</v>
      </c>
      <c r="H773" s="397">
        <v>8</v>
      </c>
      <c r="I773" s="397">
        <v>9</v>
      </c>
      <c r="J773" s="397">
        <v>10</v>
      </c>
      <c r="K773" s="397">
        <v>11</v>
      </c>
      <c r="L773" s="397">
        <v>12</v>
      </c>
      <c r="M773" s="397">
        <v>13</v>
      </c>
      <c r="N773" s="397">
        <v>14</v>
      </c>
      <c r="O773" s="397">
        <v>15</v>
      </c>
      <c r="P773" s="398">
        <v>16</v>
      </c>
      <c r="Q773" s="399">
        <v>17</v>
      </c>
      <c r="R773" s="398">
        <v>18</v>
      </c>
      <c r="S773" s="399">
        <v>19</v>
      </c>
      <c r="T773" s="400">
        <v>20</v>
      </c>
      <c r="U773" s="213">
        <v>21</v>
      </c>
      <c r="V773" s="401">
        <v>22</v>
      </c>
    </row>
    <row r="774" spans="1:22" s="35" customFormat="1" ht="50.1" customHeight="1">
      <c r="A774" s="34" t="s">
        <v>2074</v>
      </c>
      <c r="B774" s="402">
        <v>1</v>
      </c>
      <c r="C774" s="604" t="s">
        <v>836</v>
      </c>
      <c r="D774" s="390">
        <v>2051706</v>
      </c>
      <c r="E774" s="390" t="s">
        <v>838</v>
      </c>
      <c r="F774" s="390" t="s">
        <v>672</v>
      </c>
      <c r="G774" s="382">
        <v>1</v>
      </c>
      <c r="H774" s="538" t="s">
        <v>24</v>
      </c>
      <c r="I774" s="388" t="s">
        <v>672</v>
      </c>
      <c r="J774" s="389" t="s">
        <v>412</v>
      </c>
      <c r="K774" s="426">
        <v>38538</v>
      </c>
      <c r="L774" s="426">
        <v>38629</v>
      </c>
      <c r="M774" s="383">
        <v>79.88</v>
      </c>
      <c r="N774" s="424">
        <v>79.88</v>
      </c>
      <c r="O774" s="215">
        <v>79.88</v>
      </c>
      <c r="P774" s="719"/>
      <c r="Q774" s="720"/>
      <c r="R774" s="721"/>
      <c r="S774" s="722"/>
      <c r="T774" s="385" t="s">
        <v>24</v>
      </c>
      <c r="U774" s="386">
        <v>57</v>
      </c>
      <c r="V774" s="387" t="s">
        <v>24</v>
      </c>
    </row>
    <row r="775" spans="1:22" s="35" customFormat="1" ht="50.1" customHeight="1">
      <c r="A775" s="34" t="s">
        <v>2075</v>
      </c>
      <c r="B775" s="402">
        <v>2</v>
      </c>
      <c r="C775" s="604" t="s">
        <v>815</v>
      </c>
      <c r="D775" s="390" t="s">
        <v>837</v>
      </c>
      <c r="E775" s="390" t="s">
        <v>839</v>
      </c>
      <c r="F775" s="390" t="s">
        <v>672</v>
      </c>
      <c r="G775" s="382">
        <v>1</v>
      </c>
      <c r="H775" s="538" t="s">
        <v>24</v>
      </c>
      <c r="I775" s="388" t="s">
        <v>672</v>
      </c>
      <c r="J775" s="389" t="s">
        <v>412</v>
      </c>
      <c r="K775" s="426">
        <v>41691</v>
      </c>
      <c r="L775" s="426">
        <v>41932</v>
      </c>
      <c r="M775" s="383">
        <v>1851.84</v>
      </c>
      <c r="N775" s="424">
        <v>1851.84</v>
      </c>
      <c r="O775" s="215">
        <v>1851.84</v>
      </c>
      <c r="P775" s="719"/>
      <c r="Q775" s="720"/>
      <c r="R775" s="721"/>
      <c r="S775" s="722"/>
      <c r="T775" s="385" t="s">
        <v>24</v>
      </c>
      <c r="U775" s="386">
        <v>95</v>
      </c>
      <c r="V775" s="387" t="s">
        <v>24</v>
      </c>
    </row>
    <row r="776" spans="1:22" s="35" customFormat="1" ht="24.95" customHeight="1">
      <c r="A776" s="34" t="s">
        <v>2076</v>
      </c>
      <c r="B776" s="402">
        <v>3</v>
      </c>
      <c r="C776" s="604"/>
      <c r="D776" s="390"/>
      <c r="E776" s="390"/>
      <c r="F776" s="390"/>
      <c r="G776" s="382"/>
      <c r="H776" s="538"/>
      <c r="I776" s="388"/>
      <c r="J776" s="389" t="s">
        <v>1538</v>
      </c>
      <c r="K776" s="426"/>
      <c r="L776" s="426"/>
      <c r="M776" s="383"/>
      <c r="N776" s="424" t="s">
        <v>1538</v>
      </c>
      <c r="O776" s="215" t="s">
        <v>1538</v>
      </c>
      <c r="P776" s="719"/>
      <c r="Q776" s="720"/>
      <c r="R776" s="721"/>
      <c r="S776" s="722"/>
      <c r="T776" s="385"/>
      <c r="U776" s="386"/>
      <c r="V776" s="387"/>
    </row>
    <row r="777" spans="1:22" s="35" customFormat="1" ht="24.95" customHeight="1">
      <c r="A777" s="34" t="s">
        <v>2077</v>
      </c>
      <c r="B777" s="402">
        <v>4</v>
      </c>
      <c r="C777" s="604"/>
      <c r="D777" s="390"/>
      <c r="E777" s="390"/>
      <c r="F777" s="390"/>
      <c r="G777" s="382"/>
      <c r="H777" s="538"/>
      <c r="I777" s="388"/>
      <c r="J777" s="389" t="s">
        <v>1538</v>
      </c>
      <c r="K777" s="426"/>
      <c r="L777" s="426"/>
      <c r="M777" s="383"/>
      <c r="N777" s="424" t="s">
        <v>1538</v>
      </c>
      <c r="O777" s="215" t="s">
        <v>1538</v>
      </c>
      <c r="P777" s="719"/>
      <c r="Q777" s="720"/>
      <c r="R777" s="721"/>
      <c r="S777" s="722"/>
      <c r="T777" s="385"/>
      <c r="U777" s="386"/>
      <c r="V777" s="387"/>
    </row>
    <row r="778" spans="1:22" s="35" customFormat="1" ht="24.95" customHeight="1">
      <c r="A778" s="34" t="s">
        <v>2078</v>
      </c>
      <c r="B778" s="402">
        <v>5</v>
      </c>
      <c r="C778" s="604"/>
      <c r="D778" s="390"/>
      <c r="E778" s="390"/>
      <c r="F778" s="390"/>
      <c r="G778" s="382"/>
      <c r="H778" s="538"/>
      <c r="I778" s="388"/>
      <c r="J778" s="389" t="s">
        <v>1538</v>
      </c>
      <c r="K778" s="426"/>
      <c r="L778" s="426"/>
      <c r="M778" s="383"/>
      <c r="N778" s="424" t="s">
        <v>1538</v>
      </c>
      <c r="O778" s="215" t="s">
        <v>1538</v>
      </c>
      <c r="P778" s="719"/>
      <c r="Q778" s="720"/>
      <c r="R778" s="721"/>
      <c r="S778" s="722"/>
      <c r="T778" s="385"/>
      <c r="U778" s="386"/>
      <c r="V778" s="387"/>
    </row>
    <row r="779" spans="1:22" s="35" customFormat="1" ht="24.95" customHeight="1">
      <c r="A779" s="34" t="s">
        <v>2079</v>
      </c>
      <c r="B779" s="402">
        <v>6</v>
      </c>
      <c r="C779" s="604"/>
      <c r="D779" s="390"/>
      <c r="E779" s="390"/>
      <c r="F779" s="390"/>
      <c r="G779" s="382"/>
      <c r="H779" s="538"/>
      <c r="I779" s="388"/>
      <c r="J779" s="389" t="s">
        <v>1538</v>
      </c>
      <c r="K779" s="426"/>
      <c r="L779" s="426"/>
      <c r="M779" s="383"/>
      <c r="N779" s="424" t="s">
        <v>1538</v>
      </c>
      <c r="O779" s="215" t="s">
        <v>1538</v>
      </c>
      <c r="P779" s="719"/>
      <c r="Q779" s="720"/>
      <c r="R779" s="721"/>
      <c r="S779" s="722"/>
      <c r="T779" s="385"/>
      <c r="U779" s="386"/>
      <c r="V779" s="387"/>
    </row>
    <row r="780" spans="1:22" s="35" customFormat="1" ht="24.95" customHeight="1">
      <c r="A780" s="34" t="s">
        <v>2080</v>
      </c>
      <c r="B780" s="402">
        <v>7</v>
      </c>
      <c r="C780" s="604"/>
      <c r="D780" s="390"/>
      <c r="E780" s="390"/>
      <c r="F780" s="390"/>
      <c r="G780" s="382"/>
      <c r="H780" s="538"/>
      <c r="I780" s="388"/>
      <c r="J780" s="389" t="s">
        <v>1538</v>
      </c>
      <c r="K780" s="426"/>
      <c r="L780" s="426"/>
      <c r="M780" s="383"/>
      <c r="N780" s="424" t="s">
        <v>1538</v>
      </c>
      <c r="O780" s="215" t="s">
        <v>1538</v>
      </c>
      <c r="P780" s="719"/>
      <c r="Q780" s="720"/>
      <c r="R780" s="721"/>
      <c r="S780" s="722"/>
      <c r="T780" s="385"/>
      <c r="U780" s="386"/>
      <c r="V780" s="387"/>
    </row>
    <row r="781" spans="1:22" s="35" customFormat="1" ht="24.95" customHeight="1">
      <c r="A781" s="34" t="s">
        <v>2081</v>
      </c>
      <c r="B781" s="402">
        <v>8</v>
      </c>
      <c r="C781" s="604"/>
      <c r="D781" s="390"/>
      <c r="E781" s="390"/>
      <c r="F781" s="390"/>
      <c r="G781" s="382"/>
      <c r="H781" s="538"/>
      <c r="I781" s="388"/>
      <c r="J781" s="389" t="s">
        <v>1538</v>
      </c>
      <c r="K781" s="426"/>
      <c r="L781" s="426"/>
      <c r="M781" s="384"/>
      <c r="N781" s="424" t="s">
        <v>1538</v>
      </c>
      <c r="O781" s="215" t="s">
        <v>1538</v>
      </c>
      <c r="P781" s="719"/>
      <c r="Q781" s="720"/>
      <c r="R781" s="721"/>
      <c r="S781" s="722"/>
      <c r="T781" s="385"/>
      <c r="U781" s="386"/>
      <c r="V781" s="387"/>
    </row>
    <row r="782" spans="1:22" s="35" customFormat="1" ht="24.95" customHeight="1">
      <c r="A782" s="34" t="s">
        <v>2082</v>
      </c>
      <c r="B782" s="402">
        <v>9</v>
      </c>
      <c r="C782" s="604"/>
      <c r="D782" s="390"/>
      <c r="E782" s="390"/>
      <c r="F782" s="390"/>
      <c r="G782" s="382"/>
      <c r="H782" s="538"/>
      <c r="I782" s="388"/>
      <c r="J782" s="389" t="s">
        <v>1538</v>
      </c>
      <c r="K782" s="426"/>
      <c r="L782" s="426"/>
      <c r="M782" s="384"/>
      <c r="N782" s="424" t="s">
        <v>1538</v>
      </c>
      <c r="O782" s="215" t="s">
        <v>1538</v>
      </c>
      <c r="P782" s="719"/>
      <c r="Q782" s="720"/>
      <c r="R782" s="721"/>
      <c r="S782" s="722"/>
      <c r="T782" s="385"/>
      <c r="U782" s="386"/>
      <c r="V782" s="387"/>
    </row>
    <row r="783" spans="1:22" s="35" customFormat="1" ht="24.95" customHeight="1" thickBot="1">
      <c r="A783" s="34" t="s">
        <v>2083</v>
      </c>
      <c r="B783" s="406">
        <v>10</v>
      </c>
      <c r="C783" s="605"/>
      <c r="D783" s="391"/>
      <c r="E783" s="391"/>
      <c r="F783" s="391"/>
      <c r="G783" s="392"/>
      <c r="H783" s="539"/>
      <c r="I783" s="393"/>
      <c r="J783" s="394" t="s">
        <v>1538</v>
      </c>
      <c r="K783" s="427"/>
      <c r="L783" s="427"/>
      <c r="M783" s="395"/>
      <c r="N783" s="424" t="s">
        <v>1538</v>
      </c>
      <c r="O783" s="215" t="s">
        <v>1538</v>
      </c>
      <c r="P783" s="719"/>
      <c r="Q783" s="720"/>
      <c r="R783" s="721"/>
      <c r="S783" s="722"/>
      <c r="T783" s="385"/>
      <c r="U783" s="386"/>
      <c r="V783" s="387"/>
    </row>
    <row r="784" spans="1:22" s="20" customFormat="1" ht="12" customHeight="1">
      <c r="A784" s="34"/>
      <c r="B784" s="36"/>
      <c r="C784" s="606"/>
      <c r="D784" s="37"/>
      <c r="E784" s="37"/>
      <c r="F784" s="37"/>
      <c r="G784" s="37"/>
      <c r="H784" s="403"/>
      <c r="I784" s="37"/>
      <c r="J784" s="37"/>
      <c r="K784" s="37"/>
      <c r="L784" s="37"/>
      <c r="M784" s="37"/>
      <c r="N784" s="37"/>
      <c r="O784" s="214"/>
      <c r="P784" s="37"/>
      <c r="Q784" s="37"/>
      <c r="R784" s="214"/>
      <c r="S784" s="37"/>
      <c r="T784" s="37"/>
      <c r="U784" s="38"/>
      <c r="V784" s="39"/>
    </row>
    <row r="785" spans="1:22" s="20" customFormat="1" ht="17.25" customHeight="1" thickBot="1">
      <c r="A785" s="34" t="s">
        <v>2084</v>
      </c>
      <c r="B785" s="473"/>
      <c r="C785" s="474"/>
      <c r="D785" s="474"/>
      <c r="E785" s="474"/>
      <c r="F785" s="474"/>
      <c r="G785" s="474"/>
      <c r="H785" s="474"/>
      <c r="I785" s="474"/>
      <c r="J785" s="474"/>
      <c r="K785" s="474"/>
      <c r="L785" s="474"/>
      <c r="M785" s="474"/>
      <c r="N785" s="410" t="s">
        <v>317</v>
      </c>
      <c r="O785" s="411">
        <v>965.8599999999999</v>
      </c>
      <c r="P785" s="419"/>
      <c r="Q785" s="419"/>
      <c r="R785" s="420"/>
      <c r="S785" s="420"/>
      <c r="T785" s="421"/>
      <c r="U785" s="422"/>
      <c r="V785" s="423"/>
    </row>
    <row r="786" spans="1:22" ht="17.25" customHeight="1">
      <c r="B786" s="41"/>
      <c r="C786" s="607"/>
      <c r="D786" s="41"/>
      <c r="E786" s="41"/>
      <c r="F786" s="41"/>
      <c r="G786" s="42"/>
      <c r="H786" s="42"/>
      <c r="I786" s="42"/>
      <c r="J786" s="42"/>
      <c r="K786" s="42"/>
      <c r="L786" s="42"/>
      <c r="M786" s="42"/>
      <c r="N786" s="42"/>
      <c r="O786" s="42"/>
      <c r="P786" s="42"/>
      <c r="Q786" s="42"/>
      <c r="R786" s="42"/>
      <c r="S786" s="42"/>
      <c r="T786" s="42"/>
      <c r="U786" s="42"/>
      <c r="V786" s="42"/>
    </row>
    <row r="787" spans="1:22" s="20" customFormat="1" ht="16.5" customHeight="1" thickBot="1">
      <c r="A787" s="18"/>
      <c r="B787" s="739" t="s">
        <v>65</v>
      </c>
      <c r="C787" s="739"/>
      <c r="D787" s="739"/>
      <c r="E787" s="739"/>
      <c r="F787" s="739"/>
      <c r="G787" s="739"/>
      <c r="H787" s="739"/>
      <c r="I787" s="739"/>
      <c r="J787" s="739"/>
      <c r="K787" s="739"/>
      <c r="L787" s="739"/>
      <c r="M787" s="739"/>
      <c r="N787" s="739"/>
      <c r="O787" s="739"/>
      <c r="P787" s="739"/>
      <c r="Q787" s="739"/>
      <c r="R787" s="739"/>
      <c r="S787" s="739"/>
      <c r="T787" s="739"/>
      <c r="U787" s="739"/>
      <c r="V787" s="739"/>
    </row>
    <row r="788" spans="1:22" s="23" customFormat="1" ht="22.5" customHeight="1">
      <c r="A788" s="96" t="s">
        <v>2085</v>
      </c>
      <c r="B788" s="768" t="s">
        <v>62</v>
      </c>
      <c r="C788" s="764" t="s">
        <v>83</v>
      </c>
      <c r="D788" s="760"/>
      <c r="E788" s="760"/>
      <c r="F788" s="760"/>
      <c r="G788" s="760"/>
      <c r="H788" s="760"/>
      <c r="I788" s="760"/>
      <c r="J788" s="760"/>
      <c r="K788" s="760"/>
      <c r="L788" s="760"/>
      <c r="M788" s="736"/>
      <c r="N788" s="475"/>
      <c r="O788" s="476"/>
      <c r="P788" s="764" t="s">
        <v>90</v>
      </c>
      <c r="Q788" s="760"/>
      <c r="R788" s="760"/>
      <c r="S788" s="736"/>
      <c r="T788" s="735" t="s">
        <v>358</v>
      </c>
      <c r="U788" s="736"/>
      <c r="V788" s="742" t="s">
        <v>6</v>
      </c>
    </row>
    <row r="789" spans="1:22" s="23" customFormat="1" ht="22.5" customHeight="1">
      <c r="A789" s="96" t="s">
        <v>2086</v>
      </c>
      <c r="B789" s="769"/>
      <c r="C789" s="771" t="s">
        <v>84</v>
      </c>
      <c r="D789" s="772"/>
      <c r="E789" s="773"/>
      <c r="F789" s="479">
        <v>1</v>
      </c>
      <c r="G789" s="774" t="s">
        <v>287</v>
      </c>
      <c r="H789" s="724" t="s">
        <v>286</v>
      </c>
      <c r="I789" s="724"/>
      <c r="J789" s="771" t="s">
        <v>285</v>
      </c>
      <c r="K789" s="775"/>
      <c r="L789" s="480"/>
      <c r="M789" s="480"/>
      <c r="N789" s="481"/>
      <c r="O789" s="482"/>
      <c r="P789" s="765"/>
      <c r="Q789" s="766"/>
      <c r="R789" s="766"/>
      <c r="S789" s="767"/>
      <c r="T789" s="737"/>
      <c r="U789" s="738"/>
      <c r="V789" s="743"/>
    </row>
    <row r="790" spans="1:22" s="23" customFormat="1" ht="51.75" customHeight="1" thickBot="1">
      <c r="A790" s="96" t="s">
        <v>2087</v>
      </c>
      <c r="B790" s="769"/>
      <c r="C790" s="772" t="s">
        <v>82</v>
      </c>
      <c r="D790" s="773"/>
      <c r="E790" s="483" t="s">
        <v>86</v>
      </c>
      <c r="F790" s="477" t="s">
        <v>306</v>
      </c>
      <c r="G790" s="774"/>
      <c r="H790" s="724"/>
      <c r="I790" s="724"/>
      <c r="J790" s="467" t="s">
        <v>284</v>
      </c>
      <c r="K790" s="478" t="s">
        <v>292</v>
      </c>
      <c r="L790" s="484" t="s">
        <v>369</v>
      </c>
      <c r="M790" s="484"/>
      <c r="N790" s="485" t="s">
        <v>334</v>
      </c>
      <c r="O790" s="486"/>
      <c r="P790" s="417" t="s">
        <v>1579</v>
      </c>
      <c r="Q790" s="306" t="s">
        <v>91</v>
      </c>
      <c r="R790" s="307"/>
      <c r="S790" s="97">
        <v>2</v>
      </c>
      <c r="T790" s="740"/>
      <c r="U790" s="741"/>
      <c r="V790" s="744"/>
    </row>
    <row r="791" spans="1:22" s="23" customFormat="1" ht="15.75" customHeight="1">
      <c r="A791" s="96" t="s">
        <v>2088</v>
      </c>
      <c r="B791" s="769"/>
      <c r="C791" s="608">
        <v>1</v>
      </c>
      <c r="D791" s="86" t="s">
        <v>1538</v>
      </c>
      <c r="E791" s="92" t="s">
        <v>1538</v>
      </c>
      <c r="F791" s="300" t="s">
        <v>1538</v>
      </c>
      <c r="G791" s="300" t="s">
        <v>1538</v>
      </c>
      <c r="H791" s="745" t="s">
        <v>1538</v>
      </c>
      <c r="I791" s="746"/>
      <c r="J791" s="93" t="s">
        <v>1538</v>
      </c>
      <c r="K791" s="91" t="s">
        <v>1538</v>
      </c>
      <c r="L791" s="449" t="s">
        <v>1114</v>
      </c>
      <c r="M791" s="450" t="s">
        <v>1557</v>
      </c>
      <c r="N791" s="365" t="s">
        <v>24</v>
      </c>
      <c r="O791" s="747" t="s">
        <v>15</v>
      </c>
      <c r="P791" s="748"/>
      <c r="Q791" s="751">
        <v>26</v>
      </c>
      <c r="R791" s="754" t="s">
        <v>1114</v>
      </c>
      <c r="S791" s="755"/>
      <c r="T791" s="735" t="s">
        <v>68</v>
      </c>
      <c r="U791" s="760"/>
      <c r="V791" s="736"/>
    </row>
    <row r="792" spans="1:22" s="23" customFormat="1" ht="15.75" customHeight="1" thickBot="1">
      <c r="A792" s="96" t="s">
        <v>2089</v>
      </c>
      <c r="B792" s="769"/>
      <c r="C792" s="608">
        <v>2</v>
      </c>
      <c r="D792" s="86" t="s">
        <v>1538</v>
      </c>
      <c r="E792" s="92" t="s">
        <v>1538</v>
      </c>
      <c r="F792" s="300" t="s">
        <v>1538</v>
      </c>
      <c r="G792" s="300" t="s">
        <v>1538</v>
      </c>
      <c r="H792" s="745" t="s">
        <v>1538</v>
      </c>
      <c r="I792" s="746"/>
      <c r="J792" s="93" t="s">
        <v>1538</v>
      </c>
      <c r="K792" s="91" t="s">
        <v>1538</v>
      </c>
      <c r="L792" s="449"/>
      <c r="M792" s="450" t="s">
        <v>1538</v>
      </c>
      <c r="N792" s="365" t="s">
        <v>24</v>
      </c>
      <c r="O792" s="747"/>
      <c r="P792" s="748"/>
      <c r="Q792" s="752"/>
      <c r="R792" s="756"/>
      <c r="S792" s="757"/>
      <c r="T792" s="740"/>
      <c r="U792" s="761"/>
      <c r="V792" s="741"/>
    </row>
    <row r="793" spans="1:22" s="23" customFormat="1" ht="15.75" customHeight="1">
      <c r="A793" s="96" t="s">
        <v>2090</v>
      </c>
      <c r="B793" s="769"/>
      <c r="C793" s="608">
        <v>3</v>
      </c>
      <c r="D793" s="86" t="s">
        <v>1538</v>
      </c>
      <c r="E793" s="92" t="s">
        <v>1538</v>
      </c>
      <c r="F793" s="300" t="s">
        <v>1538</v>
      </c>
      <c r="G793" s="300" t="s">
        <v>1538</v>
      </c>
      <c r="H793" s="745" t="s">
        <v>1538</v>
      </c>
      <c r="I793" s="746"/>
      <c r="J793" s="93" t="s">
        <v>1538</v>
      </c>
      <c r="K793" s="91" t="s">
        <v>1538</v>
      </c>
      <c r="L793" s="449"/>
      <c r="M793" s="450" t="s">
        <v>1538</v>
      </c>
      <c r="N793" s="365"/>
      <c r="O793" s="749"/>
      <c r="P793" s="750"/>
      <c r="Q793" s="753"/>
      <c r="R793" s="758"/>
      <c r="S793" s="759"/>
      <c r="T793" s="237"/>
      <c r="U793" s="237"/>
      <c r="V793" s="238"/>
    </row>
    <row r="794" spans="1:22" s="23" customFormat="1" ht="15.75" customHeight="1">
      <c r="A794" s="96" t="s">
        <v>2091</v>
      </c>
      <c r="B794" s="769"/>
      <c r="C794" s="608">
        <v>4</v>
      </c>
      <c r="D794" s="86" t="s">
        <v>1538</v>
      </c>
      <c r="E794" s="92" t="s">
        <v>1538</v>
      </c>
      <c r="F794" s="300" t="s">
        <v>1538</v>
      </c>
      <c r="G794" s="300" t="s">
        <v>1538</v>
      </c>
      <c r="H794" s="745" t="s">
        <v>1538</v>
      </c>
      <c r="I794" s="746"/>
      <c r="J794" s="93" t="s">
        <v>1538</v>
      </c>
      <c r="K794" s="91" t="s">
        <v>1538</v>
      </c>
      <c r="L794" s="449"/>
      <c r="M794" s="450" t="s">
        <v>1538</v>
      </c>
      <c r="N794" s="365"/>
      <c r="O794" s="762" t="s">
        <v>310</v>
      </c>
      <c r="P794" s="771" t="s">
        <v>309</v>
      </c>
      <c r="Q794" s="772"/>
      <c r="R794" s="772"/>
      <c r="S794" s="773"/>
      <c r="T794" s="228"/>
      <c r="U794" s="228"/>
      <c r="V794" s="239"/>
    </row>
    <row r="795" spans="1:22" s="23" customFormat="1" ht="17.25" customHeight="1">
      <c r="A795" s="96" t="s">
        <v>2092</v>
      </c>
      <c r="B795" s="769"/>
      <c r="C795" s="608">
        <v>5</v>
      </c>
      <c r="D795" s="86" t="s">
        <v>1538</v>
      </c>
      <c r="E795" s="92" t="s">
        <v>1538</v>
      </c>
      <c r="F795" s="300" t="s">
        <v>1538</v>
      </c>
      <c r="G795" s="300" t="s">
        <v>1538</v>
      </c>
      <c r="H795" s="745" t="s">
        <v>1538</v>
      </c>
      <c r="I795" s="746"/>
      <c r="J795" s="93" t="s">
        <v>1538</v>
      </c>
      <c r="K795" s="91" t="s">
        <v>1538</v>
      </c>
      <c r="L795" s="449"/>
      <c r="M795" s="450" t="s">
        <v>1538</v>
      </c>
      <c r="N795" s="365"/>
      <c r="O795" s="763"/>
      <c r="P795" s="467" t="s">
        <v>92</v>
      </c>
      <c r="Q795" s="467" t="s">
        <v>294</v>
      </c>
      <c r="R795" s="724" t="s">
        <v>307</v>
      </c>
      <c r="S795" s="724"/>
      <c r="T795" s="228"/>
      <c r="U795" s="228"/>
      <c r="V795" s="239"/>
    </row>
    <row r="796" spans="1:22" s="23" customFormat="1" ht="16.5" customHeight="1" thickBot="1">
      <c r="A796" s="96" t="s">
        <v>2093</v>
      </c>
      <c r="B796" s="769"/>
      <c r="C796" s="609">
        <v>6</v>
      </c>
      <c r="D796" s="94" t="s">
        <v>1538</v>
      </c>
      <c r="E796" s="95" t="s">
        <v>1538</v>
      </c>
      <c r="F796" s="300" t="s">
        <v>1538</v>
      </c>
      <c r="G796" s="300" t="s">
        <v>1538</v>
      </c>
      <c r="H796" s="745" t="s">
        <v>1538</v>
      </c>
      <c r="I796" s="746"/>
      <c r="J796" s="93" t="s">
        <v>1538</v>
      </c>
      <c r="K796" s="91" t="s">
        <v>1538</v>
      </c>
      <c r="L796" s="449"/>
      <c r="M796" s="450" t="s">
        <v>1538</v>
      </c>
      <c r="N796" s="447"/>
      <c r="O796" s="313" t="s">
        <v>6</v>
      </c>
      <c r="P796" s="241">
        <v>1</v>
      </c>
      <c r="Q796" s="242">
        <v>538.46153849999996</v>
      </c>
      <c r="R796" s="776">
        <v>1931.7199999999998</v>
      </c>
      <c r="S796" s="776"/>
      <c r="T796" s="228"/>
      <c r="U796" s="228"/>
      <c r="V796" s="239"/>
    </row>
    <row r="797" spans="1:22" s="23" customFormat="1" ht="16.5" customHeight="1" thickBot="1">
      <c r="A797" s="96" t="s">
        <v>2094</v>
      </c>
      <c r="B797" s="770"/>
      <c r="C797" s="777" t="s">
        <v>88</v>
      </c>
      <c r="D797" s="778"/>
      <c r="E797" s="778"/>
      <c r="F797" s="497"/>
      <c r="G797" s="498"/>
      <c r="H797" s="779" t="s">
        <v>1538</v>
      </c>
      <c r="I797" s="780"/>
      <c r="J797" s="412" t="s">
        <v>1538</v>
      </c>
      <c r="K797" s="243" t="s">
        <v>6</v>
      </c>
      <c r="L797" s="490"/>
      <c r="M797" s="491"/>
      <c r="N797" s="492"/>
      <c r="O797" s="781" t="s">
        <v>1538</v>
      </c>
      <c r="P797" s="781"/>
      <c r="Q797" s="781"/>
      <c r="R797" s="781"/>
      <c r="S797" s="781"/>
      <c r="T797" s="487"/>
      <c r="U797" s="488"/>
      <c r="V797" s="489"/>
    </row>
    <row r="798" spans="1:22" ht="24.95" customHeight="1"/>
    <row r="799" spans="1:22" ht="24.95" customHeight="1"/>
    <row r="800" spans="1:22" s="33" customFormat="1" ht="24" thickBot="1">
      <c r="A800" s="26">
        <v>27</v>
      </c>
      <c r="B800" s="786" t="s">
        <v>49</v>
      </c>
      <c r="C800" s="786"/>
      <c r="D800" s="786"/>
      <c r="E800" s="27">
        <v>27</v>
      </c>
      <c r="F800" s="28" t="s">
        <v>413</v>
      </c>
      <c r="G800" s="29"/>
      <c r="H800" s="29"/>
      <c r="I800" s="28"/>
      <c r="J800" s="28"/>
      <c r="K800" s="28"/>
      <c r="L800" s="28"/>
      <c r="M800" s="30"/>
      <c r="N800" s="30"/>
      <c r="O800" s="29"/>
      <c r="P800" s="29"/>
      <c r="Q800" s="31"/>
      <c r="R800" s="31"/>
      <c r="S800" s="31"/>
      <c r="T800" s="31"/>
      <c r="U800" s="32"/>
    </row>
    <row r="801" spans="1:22" s="20" customFormat="1" ht="24.75" customHeight="1">
      <c r="A801" s="18"/>
      <c r="B801" s="787" t="s">
        <v>54</v>
      </c>
      <c r="C801" s="464" t="s">
        <v>55</v>
      </c>
      <c r="D801" s="465" t="s">
        <v>16</v>
      </c>
      <c r="E801" s="465"/>
      <c r="F801" s="465" t="s">
        <v>56</v>
      </c>
      <c r="G801" s="466"/>
      <c r="H801" s="723" t="s">
        <v>57</v>
      </c>
      <c r="I801" s="789" t="s">
        <v>340</v>
      </c>
      <c r="J801" s="723" t="s">
        <v>17</v>
      </c>
      <c r="K801" s="723" t="s">
        <v>293</v>
      </c>
      <c r="L801" s="723" t="s">
        <v>58</v>
      </c>
      <c r="M801" s="723" t="s">
        <v>193</v>
      </c>
      <c r="N801" s="782" t="s">
        <v>308</v>
      </c>
      <c r="O801" s="783"/>
      <c r="P801" s="784" t="s">
        <v>21</v>
      </c>
      <c r="Q801" s="785"/>
      <c r="R801" s="735" t="s">
        <v>205</v>
      </c>
      <c r="S801" s="736"/>
      <c r="T801" s="714" t="s">
        <v>180</v>
      </c>
      <c r="U801" s="715"/>
      <c r="V801" s="716"/>
    </row>
    <row r="802" spans="1:22" s="20" customFormat="1" ht="73.5" customHeight="1">
      <c r="A802" s="18"/>
      <c r="B802" s="788"/>
      <c r="C802" s="467" t="s">
        <v>59</v>
      </c>
      <c r="D802" s="468" t="s">
        <v>3</v>
      </c>
      <c r="E802" s="468" t="s">
        <v>18</v>
      </c>
      <c r="F802" s="468" t="s">
        <v>60</v>
      </c>
      <c r="G802" s="469" t="s">
        <v>61</v>
      </c>
      <c r="H802" s="724"/>
      <c r="I802" s="790"/>
      <c r="J802" s="724"/>
      <c r="K802" s="724"/>
      <c r="L802" s="724"/>
      <c r="M802" s="724"/>
      <c r="N802" s="467" t="s">
        <v>191</v>
      </c>
      <c r="O802" s="468" t="s">
        <v>73</v>
      </c>
      <c r="P802" s="717"/>
      <c r="Q802" s="718"/>
      <c r="R802" s="737"/>
      <c r="S802" s="738"/>
      <c r="T802" s="470" t="s">
        <v>181</v>
      </c>
      <c r="U802" s="471" t="s">
        <v>190</v>
      </c>
      <c r="V802" s="472" t="s">
        <v>225</v>
      </c>
    </row>
    <row r="803" spans="1:22" s="20" customFormat="1" ht="26.25" customHeight="1">
      <c r="A803" s="18"/>
      <c r="B803" s="396"/>
      <c r="C803" s="603">
        <v>3</v>
      </c>
      <c r="D803" s="397">
        <v>4</v>
      </c>
      <c r="E803" s="397">
        <v>5</v>
      </c>
      <c r="F803" s="397">
        <v>6</v>
      </c>
      <c r="G803" s="397">
        <v>7</v>
      </c>
      <c r="H803" s="397">
        <v>8</v>
      </c>
      <c r="I803" s="397">
        <v>9</v>
      </c>
      <c r="J803" s="397">
        <v>10</v>
      </c>
      <c r="K803" s="397">
        <v>11</v>
      </c>
      <c r="L803" s="397">
        <v>12</v>
      </c>
      <c r="M803" s="397">
        <v>13</v>
      </c>
      <c r="N803" s="397">
        <v>14</v>
      </c>
      <c r="O803" s="397">
        <v>15</v>
      </c>
      <c r="P803" s="398">
        <v>16</v>
      </c>
      <c r="Q803" s="399">
        <v>17</v>
      </c>
      <c r="R803" s="398">
        <v>18</v>
      </c>
      <c r="S803" s="399">
        <v>19</v>
      </c>
      <c r="T803" s="400">
        <v>20</v>
      </c>
      <c r="U803" s="213">
        <v>21</v>
      </c>
      <c r="V803" s="401">
        <v>22</v>
      </c>
    </row>
    <row r="804" spans="1:22" s="35" customFormat="1" ht="50.1" customHeight="1">
      <c r="A804" s="34" t="s">
        <v>2095</v>
      </c>
      <c r="B804" s="402">
        <v>1</v>
      </c>
      <c r="C804" s="604" t="s">
        <v>840</v>
      </c>
      <c r="D804" s="390" t="s">
        <v>842</v>
      </c>
      <c r="E804" s="390" t="s">
        <v>846</v>
      </c>
      <c r="F804" s="390" t="s">
        <v>671</v>
      </c>
      <c r="G804" s="382">
        <v>0.2</v>
      </c>
      <c r="H804" s="538" t="s">
        <v>24</v>
      </c>
      <c r="I804" s="388">
        <v>1</v>
      </c>
      <c r="J804" s="389" t="s">
        <v>537</v>
      </c>
      <c r="K804" s="426">
        <v>44274</v>
      </c>
      <c r="L804" s="426">
        <v>45291</v>
      </c>
      <c r="M804" s="383">
        <v>18090.29</v>
      </c>
      <c r="N804" s="424">
        <v>3618.0580000000004</v>
      </c>
      <c r="O804" s="215">
        <v>3618.058</v>
      </c>
      <c r="P804" s="719"/>
      <c r="Q804" s="720"/>
      <c r="R804" s="721"/>
      <c r="S804" s="722"/>
      <c r="T804" s="385" t="s">
        <v>24</v>
      </c>
      <c r="U804" s="386">
        <v>50</v>
      </c>
      <c r="V804" s="387" t="s">
        <v>24</v>
      </c>
    </row>
    <row r="805" spans="1:22" s="35" customFormat="1" ht="50.1" customHeight="1">
      <c r="A805" s="34" t="s">
        <v>2096</v>
      </c>
      <c r="B805" s="402">
        <v>2</v>
      </c>
      <c r="C805" s="604" t="s">
        <v>682</v>
      </c>
      <c r="D805" s="390" t="s">
        <v>843</v>
      </c>
      <c r="E805" s="390" t="s">
        <v>847</v>
      </c>
      <c r="F805" s="390" t="s">
        <v>672</v>
      </c>
      <c r="G805" s="382">
        <v>1</v>
      </c>
      <c r="H805" s="538" t="s">
        <v>24</v>
      </c>
      <c r="I805" s="388">
        <v>1</v>
      </c>
      <c r="J805" s="389" t="s">
        <v>537</v>
      </c>
      <c r="K805" s="426">
        <v>38667</v>
      </c>
      <c r="L805" s="426">
        <v>39077</v>
      </c>
      <c r="M805" s="383">
        <v>694.78</v>
      </c>
      <c r="N805" s="424">
        <v>694.78</v>
      </c>
      <c r="O805" s="215">
        <v>694.78</v>
      </c>
      <c r="P805" s="719"/>
      <c r="Q805" s="720"/>
      <c r="R805" s="721"/>
      <c r="S805" s="722"/>
      <c r="T805" s="385" t="s">
        <v>24</v>
      </c>
      <c r="U805" s="386">
        <v>14</v>
      </c>
      <c r="V805" s="387" t="s">
        <v>24</v>
      </c>
    </row>
    <row r="806" spans="1:22" s="35" customFormat="1" ht="50.1" customHeight="1">
      <c r="A806" s="34" t="s">
        <v>2097</v>
      </c>
      <c r="B806" s="402">
        <v>3</v>
      </c>
      <c r="C806" s="604" t="s">
        <v>841</v>
      </c>
      <c r="D806" s="390" t="s">
        <v>844</v>
      </c>
      <c r="E806" s="390" t="s">
        <v>848</v>
      </c>
      <c r="F806" s="390" t="s">
        <v>672</v>
      </c>
      <c r="G806" s="382">
        <v>1</v>
      </c>
      <c r="H806" s="538" t="s">
        <v>24</v>
      </c>
      <c r="I806" s="388">
        <v>1</v>
      </c>
      <c r="J806" s="389" t="s">
        <v>537</v>
      </c>
      <c r="K806" s="426">
        <v>35683</v>
      </c>
      <c r="L806" s="426">
        <v>35836</v>
      </c>
      <c r="M806" s="383">
        <v>500.43</v>
      </c>
      <c r="N806" s="424">
        <v>500.43</v>
      </c>
      <c r="O806" s="215">
        <v>500.43</v>
      </c>
      <c r="P806" s="719"/>
      <c r="Q806" s="720"/>
      <c r="R806" s="721"/>
      <c r="S806" s="722"/>
      <c r="T806" s="385" t="s">
        <v>24</v>
      </c>
      <c r="U806" s="386">
        <v>22</v>
      </c>
      <c r="V806" s="387" t="s">
        <v>24</v>
      </c>
    </row>
    <row r="807" spans="1:22" s="35" customFormat="1" ht="50.1" customHeight="1">
      <c r="A807" s="34" t="s">
        <v>2098</v>
      </c>
      <c r="B807" s="402">
        <v>4</v>
      </c>
      <c r="C807" s="604" t="s">
        <v>682</v>
      </c>
      <c r="D807" s="390" t="s">
        <v>845</v>
      </c>
      <c r="E807" s="390" t="s">
        <v>849</v>
      </c>
      <c r="F807" s="390" t="s">
        <v>672</v>
      </c>
      <c r="G807" s="382">
        <v>1</v>
      </c>
      <c r="H807" s="538" t="s">
        <v>23</v>
      </c>
      <c r="I807" s="388">
        <v>2</v>
      </c>
      <c r="J807" s="389" t="s">
        <v>538</v>
      </c>
      <c r="K807" s="426">
        <v>37109</v>
      </c>
      <c r="L807" s="426">
        <v>37256</v>
      </c>
      <c r="M807" s="383">
        <v>541.95000000000005</v>
      </c>
      <c r="N807" s="424" t="s">
        <v>1538</v>
      </c>
      <c r="O807" s="215" t="s">
        <v>1538</v>
      </c>
      <c r="P807" s="719"/>
      <c r="Q807" s="720"/>
      <c r="R807" s="721"/>
      <c r="S807" s="722"/>
      <c r="T807" s="385" t="s">
        <v>24</v>
      </c>
      <c r="U807" s="386">
        <v>34</v>
      </c>
      <c r="V807" s="387" t="s">
        <v>24</v>
      </c>
    </row>
    <row r="808" spans="1:22" s="35" customFormat="1" ht="24.95" customHeight="1">
      <c r="A808" s="34" t="s">
        <v>2099</v>
      </c>
      <c r="B808" s="402">
        <v>5</v>
      </c>
      <c r="C808" s="604"/>
      <c r="D808" s="390"/>
      <c r="E808" s="390"/>
      <c r="F808" s="390"/>
      <c r="G808" s="382"/>
      <c r="H808" s="538"/>
      <c r="I808" s="388"/>
      <c r="J808" s="389" t="s">
        <v>1538</v>
      </c>
      <c r="K808" s="426"/>
      <c r="L808" s="426"/>
      <c r="M808" s="383"/>
      <c r="N808" s="424" t="s">
        <v>1538</v>
      </c>
      <c r="O808" s="215" t="s">
        <v>1538</v>
      </c>
      <c r="P808" s="719"/>
      <c r="Q808" s="720"/>
      <c r="R808" s="721"/>
      <c r="S808" s="722"/>
      <c r="T808" s="385"/>
      <c r="U808" s="386"/>
      <c r="V808" s="387"/>
    </row>
    <row r="809" spans="1:22" s="35" customFormat="1" ht="24.95" customHeight="1">
      <c r="A809" s="34" t="s">
        <v>2100</v>
      </c>
      <c r="B809" s="402">
        <v>6</v>
      </c>
      <c r="C809" s="604"/>
      <c r="D809" s="390"/>
      <c r="E809" s="390"/>
      <c r="F809" s="390"/>
      <c r="G809" s="382"/>
      <c r="H809" s="538"/>
      <c r="I809" s="388"/>
      <c r="J809" s="389" t="s">
        <v>1538</v>
      </c>
      <c r="K809" s="426"/>
      <c r="L809" s="426"/>
      <c r="M809" s="383"/>
      <c r="N809" s="424" t="s">
        <v>1538</v>
      </c>
      <c r="O809" s="215" t="s">
        <v>1538</v>
      </c>
      <c r="P809" s="719"/>
      <c r="Q809" s="720"/>
      <c r="R809" s="721"/>
      <c r="S809" s="722"/>
      <c r="T809" s="385"/>
      <c r="U809" s="386"/>
      <c r="V809" s="387"/>
    </row>
    <row r="810" spans="1:22" s="35" customFormat="1" ht="24.95" customHeight="1">
      <c r="A810" s="34" t="s">
        <v>2101</v>
      </c>
      <c r="B810" s="402">
        <v>7</v>
      </c>
      <c r="C810" s="604"/>
      <c r="D810" s="390"/>
      <c r="E810" s="390"/>
      <c r="F810" s="390"/>
      <c r="G810" s="382"/>
      <c r="H810" s="538"/>
      <c r="I810" s="388"/>
      <c r="J810" s="389" t="s">
        <v>1538</v>
      </c>
      <c r="K810" s="426"/>
      <c r="L810" s="426"/>
      <c r="M810" s="383"/>
      <c r="N810" s="424" t="s">
        <v>1538</v>
      </c>
      <c r="O810" s="215" t="s">
        <v>1538</v>
      </c>
      <c r="P810" s="719"/>
      <c r="Q810" s="720"/>
      <c r="R810" s="721"/>
      <c r="S810" s="722"/>
      <c r="T810" s="385"/>
      <c r="U810" s="386"/>
      <c r="V810" s="387"/>
    </row>
    <row r="811" spans="1:22" s="35" customFormat="1" ht="24.95" customHeight="1">
      <c r="A811" s="34" t="s">
        <v>2102</v>
      </c>
      <c r="B811" s="402">
        <v>8</v>
      </c>
      <c r="C811" s="604"/>
      <c r="D811" s="390"/>
      <c r="E811" s="390"/>
      <c r="F811" s="390"/>
      <c r="G811" s="382"/>
      <c r="H811" s="538"/>
      <c r="I811" s="388"/>
      <c r="J811" s="389" t="s">
        <v>1538</v>
      </c>
      <c r="K811" s="426"/>
      <c r="L811" s="426"/>
      <c r="M811" s="384"/>
      <c r="N811" s="424" t="s">
        <v>1538</v>
      </c>
      <c r="O811" s="215" t="s">
        <v>1538</v>
      </c>
      <c r="P811" s="719"/>
      <c r="Q811" s="720"/>
      <c r="R811" s="721"/>
      <c r="S811" s="722"/>
      <c r="T811" s="385"/>
      <c r="U811" s="386"/>
      <c r="V811" s="387"/>
    </row>
    <row r="812" spans="1:22" s="35" customFormat="1" ht="24.95" customHeight="1">
      <c r="A812" s="34" t="s">
        <v>2103</v>
      </c>
      <c r="B812" s="402">
        <v>9</v>
      </c>
      <c r="C812" s="604"/>
      <c r="D812" s="390"/>
      <c r="E812" s="390"/>
      <c r="F812" s="390"/>
      <c r="G812" s="382"/>
      <c r="H812" s="538"/>
      <c r="I812" s="388"/>
      <c r="J812" s="389" t="s">
        <v>1538</v>
      </c>
      <c r="K812" s="426"/>
      <c r="L812" s="426"/>
      <c r="M812" s="384"/>
      <c r="N812" s="424" t="s">
        <v>1538</v>
      </c>
      <c r="O812" s="215" t="s">
        <v>1538</v>
      </c>
      <c r="P812" s="719"/>
      <c r="Q812" s="720"/>
      <c r="R812" s="721"/>
      <c r="S812" s="722"/>
      <c r="T812" s="385"/>
      <c r="U812" s="386"/>
      <c r="V812" s="387"/>
    </row>
    <row r="813" spans="1:22" s="35" customFormat="1" ht="24.95" customHeight="1" thickBot="1">
      <c r="A813" s="34" t="s">
        <v>2104</v>
      </c>
      <c r="B813" s="406">
        <v>10</v>
      </c>
      <c r="C813" s="605"/>
      <c r="D813" s="391"/>
      <c r="E813" s="391"/>
      <c r="F813" s="391"/>
      <c r="G813" s="392"/>
      <c r="H813" s="539"/>
      <c r="I813" s="393"/>
      <c r="J813" s="394" t="s">
        <v>1538</v>
      </c>
      <c r="K813" s="427"/>
      <c r="L813" s="427"/>
      <c r="M813" s="395"/>
      <c r="N813" s="424" t="s">
        <v>1538</v>
      </c>
      <c r="O813" s="215" t="s">
        <v>1538</v>
      </c>
      <c r="P813" s="719"/>
      <c r="Q813" s="720"/>
      <c r="R813" s="721"/>
      <c r="S813" s="722"/>
      <c r="T813" s="385"/>
      <c r="U813" s="386"/>
      <c r="V813" s="387"/>
    </row>
    <row r="814" spans="1:22" s="20" customFormat="1" ht="12" customHeight="1">
      <c r="A814" s="34"/>
      <c r="B814" s="36"/>
      <c r="C814" s="606"/>
      <c r="D814" s="37"/>
      <c r="E814" s="37"/>
      <c r="F814" s="37"/>
      <c r="G814" s="37"/>
      <c r="H814" s="403"/>
      <c r="I814" s="37"/>
      <c r="J814" s="37"/>
      <c r="K814" s="37"/>
      <c r="L814" s="37"/>
      <c r="M814" s="37"/>
      <c r="N814" s="37"/>
      <c r="O814" s="214"/>
      <c r="P814" s="37"/>
      <c r="Q814" s="37"/>
      <c r="R814" s="214"/>
      <c r="S814" s="37"/>
      <c r="T814" s="37"/>
      <c r="U814" s="38"/>
      <c r="V814" s="39"/>
    </row>
    <row r="815" spans="1:22" s="20" customFormat="1" ht="17.25" customHeight="1" thickBot="1">
      <c r="A815" s="34" t="s">
        <v>2105</v>
      </c>
      <c r="B815" s="473"/>
      <c r="C815" s="474"/>
      <c r="D815" s="474"/>
      <c r="E815" s="474"/>
      <c r="F815" s="474"/>
      <c r="G815" s="474"/>
      <c r="H815" s="474"/>
      <c r="I815" s="474"/>
      <c r="J815" s="474"/>
      <c r="K815" s="474"/>
      <c r="L815" s="474"/>
      <c r="M815" s="474"/>
      <c r="N815" s="410" t="s">
        <v>317</v>
      </c>
      <c r="O815" s="411">
        <v>1604.4226666666666</v>
      </c>
      <c r="P815" s="419"/>
      <c r="Q815" s="419"/>
      <c r="R815" s="420"/>
      <c r="S815" s="420"/>
      <c r="T815" s="421"/>
      <c r="U815" s="422"/>
      <c r="V815" s="423"/>
    </row>
    <row r="816" spans="1:22" ht="17.25" customHeight="1">
      <c r="B816" s="41"/>
      <c r="C816" s="607"/>
      <c r="D816" s="41"/>
      <c r="E816" s="41"/>
      <c r="F816" s="41"/>
      <c r="G816" s="42"/>
      <c r="H816" s="42"/>
      <c r="I816" s="42"/>
      <c r="J816" s="42"/>
      <c r="K816" s="42"/>
      <c r="L816" s="42"/>
      <c r="M816" s="42"/>
      <c r="N816" s="42"/>
      <c r="O816" s="42"/>
      <c r="P816" s="42"/>
      <c r="Q816" s="42"/>
      <c r="R816" s="42"/>
      <c r="S816" s="42"/>
      <c r="T816" s="42"/>
      <c r="U816" s="42"/>
      <c r="V816" s="42"/>
    </row>
    <row r="817" spans="1:22" s="20" customFormat="1" ht="16.5" customHeight="1" thickBot="1">
      <c r="A817" s="18"/>
      <c r="B817" s="739" t="s">
        <v>65</v>
      </c>
      <c r="C817" s="739"/>
      <c r="D817" s="739"/>
      <c r="E817" s="739"/>
      <c r="F817" s="739"/>
      <c r="G817" s="739"/>
      <c r="H817" s="739"/>
      <c r="I817" s="739"/>
      <c r="J817" s="739"/>
      <c r="K817" s="739"/>
      <c r="L817" s="739"/>
      <c r="M817" s="739"/>
      <c r="N817" s="739"/>
      <c r="O817" s="739"/>
      <c r="P817" s="739"/>
      <c r="Q817" s="739"/>
      <c r="R817" s="739"/>
      <c r="S817" s="739"/>
      <c r="T817" s="739"/>
      <c r="U817" s="739"/>
      <c r="V817" s="739"/>
    </row>
    <row r="818" spans="1:22" s="23" customFormat="1" ht="22.5" customHeight="1">
      <c r="A818" s="96" t="s">
        <v>2106</v>
      </c>
      <c r="B818" s="768" t="s">
        <v>62</v>
      </c>
      <c r="C818" s="764" t="s">
        <v>83</v>
      </c>
      <c r="D818" s="760"/>
      <c r="E818" s="760"/>
      <c r="F818" s="760"/>
      <c r="G818" s="760"/>
      <c r="H818" s="760"/>
      <c r="I818" s="760"/>
      <c r="J818" s="760"/>
      <c r="K818" s="760"/>
      <c r="L818" s="760"/>
      <c r="M818" s="736"/>
      <c r="N818" s="475"/>
      <c r="O818" s="476"/>
      <c r="P818" s="764" t="s">
        <v>90</v>
      </c>
      <c r="Q818" s="760"/>
      <c r="R818" s="760"/>
      <c r="S818" s="736"/>
      <c r="T818" s="735" t="s">
        <v>358</v>
      </c>
      <c r="U818" s="736"/>
      <c r="V818" s="742" t="s">
        <v>6</v>
      </c>
    </row>
    <row r="819" spans="1:22" s="23" customFormat="1" ht="22.5" customHeight="1">
      <c r="A819" s="96" t="s">
        <v>2107</v>
      </c>
      <c r="B819" s="769"/>
      <c r="C819" s="771" t="s">
        <v>84</v>
      </c>
      <c r="D819" s="772"/>
      <c r="E819" s="773"/>
      <c r="F819" s="479">
        <v>3</v>
      </c>
      <c r="G819" s="774" t="s">
        <v>287</v>
      </c>
      <c r="H819" s="724" t="s">
        <v>286</v>
      </c>
      <c r="I819" s="724"/>
      <c r="J819" s="771" t="s">
        <v>285</v>
      </c>
      <c r="K819" s="775"/>
      <c r="L819" s="480"/>
      <c r="M819" s="480"/>
      <c r="N819" s="481"/>
      <c r="O819" s="482"/>
      <c r="P819" s="765"/>
      <c r="Q819" s="766"/>
      <c r="R819" s="766"/>
      <c r="S819" s="767"/>
      <c r="T819" s="737"/>
      <c r="U819" s="738"/>
      <c r="V819" s="743"/>
    </row>
    <row r="820" spans="1:22" s="23" customFormat="1" ht="51.75" customHeight="1" thickBot="1">
      <c r="A820" s="96" t="s">
        <v>2108</v>
      </c>
      <c r="B820" s="769"/>
      <c r="C820" s="772" t="s">
        <v>82</v>
      </c>
      <c r="D820" s="773"/>
      <c r="E820" s="483" t="s">
        <v>86</v>
      </c>
      <c r="F820" s="477" t="s">
        <v>306</v>
      </c>
      <c r="G820" s="774"/>
      <c r="H820" s="724"/>
      <c r="I820" s="724"/>
      <c r="J820" s="467" t="s">
        <v>284</v>
      </c>
      <c r="K820" s="478" t="s">
        <v>292</v>
      </c>
      <c r="L820" s="484" t="s">
        <v>369</v>
      </c>
      <c r="M820" s="484"/>
      <c r="N820" s="485" t="s">
        <v>334</v>
      </c>
      <c r="O820" s="486"/>
      <c r="P820" s="417" t="s">
        <v>1579</v>
      </c>
      <c r="Q820" s="306" t="s">
        <v>91</v>
      </c>
      <c r="R820" s="307"/>
      <c r="S820" s="97">
        <v>3</v>
      </c>
      <c r="T820" s="740"/>
      <c r="U820" s="741"/>
      <c r="V820" s="744"/>
    </row>
    <row r="821" spans="1:22" s="23" customFormat="1" ht="15.75" customHeight="1">
      <c r="A821" s="96" t="s">
        <v>2109</v>
      </c>
      <c r="B821" s="769"/>
      <c r="C821" s="608">
        <v>1</v>
      </c>
      <c r="D821" s="86" t="s">
        <v>537</v>
      </c>
      <c r="E821" s="92">
        <v>0.7</v>
      </c>
      <c r="F821" s="300">
        <v>4813.268</v>
      </c>
      <c r="G821" s="300">
        <v>269.23</v>
      </c>
      <c r="H821" s="745" t="s">
        <v>6</v>
      </c>
      <c r="I821" s="746"/>
      <c r="J821" s="93" t="s">
        <v>6</v>
      </c>
      <c r="K821" s="91" t="s">
        <v>1538</v>
      </c>
      <c r="L821" s="449" t="s">
        <v>361</v>
      </c>
      <c r="M821" s="450" t="s">
        <v>1602</v>
      </c>
      <c r="N821" s="365" t="s">
        <v>24</v>
      </c>
      <c r="O821" s="747" t="s">
        <v>15</v>
      </c>
      <c r="P821" s="748"/>
      <c r="Q821" s="751">
        <v>27</v>
      </c>
      <c r="R821" s="754" t="s">
        <v>361</v>
      </c>
      <c r="S821" s="755"/>
      <c r="T821" s="735" t="s">
        <v>68</v>
      </c>
      <c r="U821" s="760"/>
      <c r="V821" s="736"/>
    </row>
    <row r="822" spans="1:22" s="23" customFormat="1" ht="15.75" customHeight="1" thickBot="1">
      <c r="A822" s="96" t="s">
        <v>2110</v>
      </c>
      <c r="B822" s="769"/>
      <c r="C822" s="608">
        <v>2</v>
      </c>
      <c r="D822" s="86" t="s">
        <v>538</v>
      </c>
      <c r="E822" s="92">
        <v>0.2</v>
      </c>
      <c r="F822" s="300" t="s">
        <v>1604</v>
      </c>
      <c r="G822" s="300">
        <v>269.23</v>
      </c>
      <c r="H822" s="745" t="s">
        <v>31</v>
      </c>
      <c r="I822" s="746"/>
      <c r="J822" s="93" t="s">
        <v>31</v>
      </c>
      <c r="K822" s="91" t="s">
        <v>1836</v>
      </c>
      <c r="L822" s="449" t="s">
        <v>361</v>
      </c>
      <c r="M822" s="450" t="s">
        <v>1602</v>
      </c>
      <c r="N822" s="365" t="s">
        <v>24</v>
      </c>
      <c r="O822" s="747"/>
      <c r="P822" s="748"/>
      <c r="Q822" s="752"/>
      <c r="R822" s="756"/>
      <c r="S822" s="757"/>
      <c r="T822" s="740"/>
      <c r="U822" s="761"/>
      <c r="V822" s="741"/>
    </row>
    <row r="823" spans="1:22" s="23" customFormat="1" ht="15.75" customHeight="1">
      <c r="A823" s="96" t="s">
        <v>2111</v>
      </c>
      <c r="B823" s="769"/>
      <c r="C823" s="608">
        <v>3</v>
      </c>
      <c r="D823" s="86" t="s">
        <v>539</v>
      </c>
      <c r="E823" s="92">
        <v>0.1</v>
      </c>
      <c r="F823" s="300" t="s">
        <v>1604</v>
      </c>
      <c r="G823" s="300">
        <v>269.23</v>
      </c>
      <c r="H823" s="745" t="s">
        <v>31</v>
      </c>
      <c r="I823" s="746"/>
      <c r="J823" s="93" t="s">
        <v>6</v>
      </c>
      <c r="K823" s="91" t="s">
        <v>1538</v>
      </c>
      <c r="L823" s="449" t="s">
        <v>361</v>
      </c>
      <c r="M823" s="450" t="s">
        <v>1602</v>
      </c>
      <c r="N823" s="365" t="s">
        <v>24</v>
      </c>
      <c r="O823" s="749"/>
      <c r="P823" s="750"/>
      <c r="Q823" s="753"/>
      <c r="R823" s="758"/>
      <c r="S823" s="759"/>
      <c r="T823" s="237"/>
      <c r="U823" s="237"/>
      <c r="V823" s="238"/>
    </row>
    <row r="824" spans="1:22" s="23" customFormat="1" ht="15.75" customHeight="1">
      <c r="A824" s="96" t="s">
        <v>2112</v>
      </c>
      <c r="B824" s="769"/>
      <c r="C824" s="608">
        <v>4</v>
      </c>
      <c r="D824" s="86" t="s">
        <v>1538</v>
      </c>
      <c r="E824" s="92" t="s">
        <v>1538</v>
      </c>
      <c r="F824" s="300" t="s">
        <v>1538</v>
      </c>
      <c r="G824" s="300" t="s">
        <v>1538</v>
      </c>
      <c r="H824" s="745" t="s">
        <v>1538</v>
      </c>
      <c r="I824" s="746"/>
      <c r="J824" s="93" t="s">
        <v>1538</v>
      </c>
      <c r="K824" s="91" t="s">
        <v>1538</v>
      </c>
      <c r="L824" s="449"/>
      <c r="M824" s="450" t="s">
        <v>1538</v>
      </c>
      <c r="N824" s="365"/>
      <c r="O824" s="762" t="s">
        <v>310</v>
      </c>
      <c r="P824" s="771" t="s">
        <v>309</v>
      </c>
      <c r="Q824" s="772"/>
      <c r="R824" s="772"/>
      <c r="S824" s="773"/>
      <c r="T824" s="228"/>
      <c r="U824" s="228"/>
      <c r="V824" s="239"/>
    </row>
    <row r="825" spans="1:22" s="23" customFormat="1" ht="17.25" customHeight="1">
      <c r="A825" s="96" t="s">
        <v>2113</v>
      </c>
      <c r="B825" s="769"/>
      <c r="C825" s="608">
        <v>5</v>
      </c>
      <c r="D825" s="86" t="s">
        <v>1538</v>
      </c>
      <c r="E825" s="92" t="s">
        <v>1538</v>
      </c>
      <c r="F825" s="300" t="s">
        <v>1538</v>
      </c>
      <c r="G825" s="300" t="s">
        <v>1538</v>
      </c>
      <c r="H825" s="745" t="s">
        <v>1538</v>
      </c>
      <c r="I825" s="746"/>
      <c r="J825" s="93" t="s">
        <v>1538</v>
      </c>
      <c r="K825" s="91" t="s">
        <v>1538</v>
      </c>
      <c r="L825" s="449"/>
      <c r="M825" s="450" t="s">
        <v>1538</v>
      </c>
      <c r="N825" s="365"/>
      <c r="O825" s="763"/>
      <c r="P825" s="467" t="s">
        <v>92</v>
      </c>
      <c r="Q825" s="467" t="s">
        <v>294</v>
      </c>
      <c r="R825" s="724" t="s">
        <v>307</v>
      </c>
      <c r="S825" s="724"/>
      <c r="T825" s="228"/>
      <c r="U825" s="228"/>
      <c r="V825" s="239"/>
    </row>
    <row r="826" spans="1:22" s="23" customFormat="1" ht="16.5" customHeight="1" thickBot="1">
      <c r="A826" s="96" t="s">
        <v>2114</v>
      </c>
      <c r="B826" s="769"/>
      <c r="C826" s="609">
        <v>6</v>
      </c>
      <c r="D826" s="94" t="s">
        <v>1538</v>
      </c>
      <c r="E826" s="95" t="s">
        <v>1538</v>
      </c>
      <c r="F826" s="300" t="s">
        <v>1538</v>
      </c>
      <c r="G826" s="300" t="s">
        <v>1538</v>
      </c>
      <c r="H826" s="745" t="s">
        <v>1538</v>
      </c>
      <c r="I826" s="746"/>
      <c r="J826" s="93" t="s">
        <v>1538</v>
      </c>
      <c r="K826" s="91" t="s">
        <v>1538</v>
      </c>
      <c r="L826" s="449"/>
      <c r="M826" s="450" t="s">
        <v>1538</v>
      </c>
      <c r="N826" s="447"/>
      <c r="O826" s="313" t="s">
        <v>6</v>
      </c>
      <c r="P826" s="241">
        <v>1</v>
      </c>
      <c r="Q826" s="242">
        <v>538.46153849999996</v>
      </c>
      <c r="R826" s="776">
        <v>4813.2680000000009</v>
      </c>
      <c r="S826" s="776"/>
      <c r="T826" s="228"/>
      <c r="U826" s="228"/>
      <c r="V826" s="239"/>
    </row>
    <row r="827" spans="1:22" s="23" customFormat="1" ht="16.5" customHeight="1" thickBot="1">
      <c r="A827" s="96" t="s">
        <v>2115</v>
      </c>
      <c r="B827" s="770"/>
      <c r="C827" s="777" t="s">
        <v>88</v>
      </c>
      <c r="D827" s="778"/>
      <c r="E827" s="778"/>
      <c r="F827" s="497"/>
      <c r="G827" s="498"/>
      <c r="H827" s="779" t="s">
        <v>6</v>
      </c>
      <c r="I827" s="780"/>
      <c r="J827" s="412" t="s">
        <v>31</v>
      </c>
      <c r="K827" s="243" t="s">
        <v>31</v>
      </c>
      <c r="L827" s="490"/>
      <c r="M827" s="491"/>
      <c r="N827" s="492"/>
      <c r="O827" s="781" t="s">
        <v>1538</v>
      </c>
      <c r="P827" s="781"/>
      <c r="Q827" s="781"/>
      <c r="R827" s="781"/>
      <c r="S827" s="781"/>
      <c r="T827" s="487"/>
      <c r="U827" s="488"/>
      <c r="V827" s="489"/>
    </row>
    <row r="828" spans="1:22" ht="24.95" customHeight="1"/>
    <row r="829" spans="1:22" ht="24.95" customHeight="1"/>
    <row r="830" spans="1:22" s="33" customFormat="1" ht="24" thickBot="1">
      <c r="A830" s="26">
        <v>28</v>
      </c>
      <c r="B830" s="786" t="s">
        <v>49</v>
      </c>
      <c r="C830" s="786"/>
      <c r="D830" s="786"/>
      <c r="E830" s="27">
        <v>28</v>
      </c>
      <c r="F830" s="28" t="s">
        <v>414</v>
      </c>
      <c r="G830" s="29"/>
      <c r="H830" s="29"/>
      <c r="I830" s="28"/>
      <c r="J830" s="28"/>
      <c r="K830" s="28"/>
      <c r="L830" s="28"/>
      <c r="M830" s="30"/>
      <c r="N830" s="30"/>
      <c r="O830" s="29"/>
      <c r="P830" s="29"/>
      <c r="Q830" s="31"/>
      <c r="R830" s="31"/>
      <c r="S830" s="31"/>
      <c r="T830" s="31"/>
      <c r="U830" s="32"/>
    </row>
    <row r="831" spans="1:22" s="20" customFormat="1" ht="24.75" customHeight="1">
      <c r="A831" s="18"/>
      <c r="B831" s="787" t="s">
        <v>54</v>
      </c>
      <c r="C831" s="464" t="s">
        <v>55</v>
      </c>
      <c r="D831" s="465" t="s">
        <v>16</v>
      </c>
      <c r="E831" s="465"/>
      <c r="F831" s="465" t="s">
        <v>56</v>
      </c>
      <c r="G831" s="466"/>
      <c r="H831" s="723" t="s">
        <v>57</v>
      </c>
      <c r="I831" s="789" t="s">
        <v>340</v>
      </c>
      <c r="J831" s="723" t="s">
        <v>17</v>
      </c>
      <c r="K831" s="723" t="s">
        <v>293</v>
      </c>
      <c r="L831" s="723" t="s">
        <v>58</v>
      </c>
      <c r="M831" s="723" t="s">
        <v>193</v>
      </c>
      <c r="N831" s="782" t="s">
        <v>308</v>
      </c>
      <c r="O831" s="783"/>
      <c r="P831" s="784" t="s">
        <v>21</v>
      </c>
      <c r="Q831" s="785"/>
      <c r="R831" s="735" t="s">
        <v>205</v>
      </c>
      <c r="S831" s="736"/>
      <c r="T831" s="714" t="s">
        <v>180</v>
      </c>
      <c r="U831" s="715"/>
      <c r="V831" s="716"/>
    </row>
    <row r="832" spans="1:22" s="20" customFormat="1" ht="73.5" customHeight="1">
      <c r="A832" s="18"/>
      <c r="B832" s="788"/>
      <c r="C832" s="467" t="s">
        <v>59</v>
      </c>
      <c r="D832" s="468" t="s">
        <v>3</v>
      </c>
      <c r="E832" s="468" t="s">
        <v>18</v>
      </c>
      <c r="F832" s="468" t="s">
        <v>60</v>
      </c>
      <c r="G832" s="469" t="s">
        <v>61</v>
      </c>
      <c r="H832" s="724"/>
      <c r="I832" s="790"/>
      <c r="J832" s="724"/>
      <c r="K832" s="724"/>
      <c r="L832" s="724"/>
      <c r="M832" s="724"/>
      <c r="N832" s="467" t="s">
        <v>191</v>
      </c>
      <c r="O832" s="468" t="s">
        <v>73</v>
      </c>
      <c r="P832" s="717"/>
      <c r="Q832" s="718"/>
      <c r="R832" s="737"/>
      <c r="S832" s="738"/>
      <c r="T832" s="470" t="s">
        <v>181</v>
      </c>
      <c r="U832" s="471" t="s">
        <v>190</v>
      </c>
      <c r="V832" s="472" t="s">
        <v>225</v>
      </c>
    </row>
    <row r="833" spans="1:22" s="20" customFormat="1" ht="26.25" customHeight="1">
      <c r="A833" s="18"/>
      <c r="B833" s="396"/>
      <c r="C833" s="603">
        <v>3</v>
      </c>
      <c r="D833" s="397">
        <v>4</v>
      </c>
      <c r="E833" s="397">
        <v>5</v>
      </c>
      <c r="F833" s="397">
        <v>6</v>
      </c>
      <c r="G833" s="397">
        <v>7</v>
      </c>
      <c r="H833" s="397">
        <v>8</v>
      </c>
      <c r="I833" s="397">
        <v>9</v>
      </c>
      <c r="J833" s="397">
        <v>10</v>
      </c>
      <c r="K833" s="397">
        <v>11</v>
      </c>
      <c r="L833" s="397">
        <v>12</v>
      </c>
      <c r="M833" s="397">
        <v>13</v>
      </c>
      <c r="N833" s="397">
        <v>14</v>
      </c>
      <c r="O833" s="397">
        <v>15</v>
      </c>
      <c r="P833" s="398">
        <v>16</v>
      </c>
      <c r="Q833" s="399">
        <v>17</v>
      </c>
      <c r="R833" s="398">
        <v>18</v>
      </c>
      <c r="S833" s="399">
        <v>19</v>
      </c>
      <c r="T833" s="400">
        <v>20</v>
      </c>
      <c r="U833" s="213">
        <v>21</v>
      </c>
      <c r="V833" s="401">
        <v>22</v>
      </c>
    </row>
    <row r="834" spans="1:22" s="35" customFormat="1" ht="50.1" customHeight="1">
      <c r="A834" s="34" t="s">
        <v>2116</v>
      </c>
      <c r="B834" s="402">
        <v>1</v>
      </c>
      <c r="C834" s="604" t="s">
        <v>850</v>
      </c>
      <c r="D834" s="390" t="s">
        <v>851</v>
      </c>
      <c r="E834" s="390" t="s">
        <v>852</v>
      </c>
      <c r="F834" s="390" t="s">
        <v>672</v>
      </c>
      <c r="G834" s="382">
        <v>1</v>
      </c>
      <c r="H834" s="538" t="s">
        <v>24</v>
      </c>
      <c r="I834" s="388" t="s">
        <v>672</v>
      </c>
      <c r="J834" s="389" t="s">
        <v>414</v>
      </c>
      <c r="K834" s="426">
        <v>40413</v>
      </c>
      <c r="L834" s="426">
        <v>40861</v>
      </c>
      <c r="M834" s="383">
        <v>1064.93</v>
      </c>
      <c r="N834" s="424">
        <v>1064.93</v>
      </c>
      <c r="O834" s="215">
        <v>1064.93</v>
      </c>
      <c r="P834" s="719"/>
      <c r="Q834" s="720"/>
      <c r="R834" s="721"/>
      <c r="S834" s="722"/>
      <c r="T834" s="385" t="s">
        <v>24</v>
      </c>
      <c r="U834" s="386">
        <v>17</v>
      </c>
      <c r="V834" s="387" t="s">
        <v>24</v>
      </c>
    </row>
    <row r="835" spans="1:22" s="35" customFormat="1" ht="24.95" customHeight="1">
      <c r="A835" s="34" t="s">
        <v>2117</v>
      </c>
      <c r="B835" s="402">
        <v>2</v>
      </c>
      <c r="C835" s="604"/>
      <c r="D835" s="390"/>
      <c r="E835" s="390"/>
      <c r="F835" s="390"/>
      <c r="G835" s="382"/>
      <c r="H835" s="538"/>
      <c r="I835" s="388"/>
      <c r="J835" s="389" t="s">
        <v>1538</v>
      </c>
      <c r="K835" s="426"/>
      <c r="L835" s="426"/>
      <c r="M835" s="383"/>
      <c r="N835" s="424" t="s">
        <v>1538</v>
      </c>
      <c r="O835" s="215" t="s">
        <v>1538</v>
      </c>
      <c r="P835" s="719"/>
      <c r="Q835" s="720"/>
      <c r="R835" s="721"/>
      <c r="S835" s="722"/>
      <c r="T835" s="385"/>
      <c r="U835" s="386"/>
      <c r="V835" s="387"/>
    </row>
    <row r="836" spans="1:22" s="35" customFormat="1" ht="24.95" customHeight="1">
      <c r="A836" s="34" t="s">
        <v>2118</v>
      </c>
      <c r="B836" s="402">
        <v>3</v>
      </c>
      <c r="C836" s="604"/>
      <c r="D836" s="390"/>
      <c r="E836" s="390"/>
      <c r="F836" s="390"/>
      <c r="G836" s="382"/>
      <c r="H836" s="538"/>
      <c r="I836" s="388"/>
      <c r="J836" s="389" t="s">
        <v>1538</v>
      </c>
      <c r="K836" s="426"/>
      <c r="L836" s="426"/>
      <c r="M836" s="383"/>
      <c r="N836" s="424" t="s">
        <v>1538</v>
      </c>
      <c r="O836" s="215" t="s">
        <v>1538</v>
      </c>
      <c r="P836" s="719"/>
      <c r="Q836" s="720"/>
      <c r="R836" s="721"/>
      <c r="S836" s="722"/>
      <c r="T836" s="385"/>
      <c r="U836" s="386"/>
      <c r="V836" s="387"/>
    </row>
    <row r="837" spans="1:22" s="35" customFormat="1" ht="24.95" customHeight="1">
      <c r="A837" s="34" t="s">
        <v>2119</v>
      </c>
      <c r="B837" s="402">
        <v>4</v>
      </c>
      <c r="C837" s="604"/>
      <c r="D837" s="390"/>
      <c r="E837" s="390"/>
      <c r="F837" s="390"/>
      <c r="G837" s="382"/>
      <c r="H837" s="538"/>
      <c r="I837" s="388"/>
      <c r="J837" s="389" t="s">
        <v>1538</v>
      </c>
      <c r="K837" s="426"/>
      <c r="L837" s="426"/>
      <c r="M837" s="383"/>
      <c r="N837" s="424" t="s">
        <v>1538</v>
      </c>
      <c r="O837" s="215" t="s">
        <v>1538</v>
      </c>
      <c r="P837" s="719"/>
      <c r="Q837" s="720"/>
      <c r="R837" s="721"/>
      <c r="S837" s="722"/>
      <c r="T837" s="385"/>
      <c r="U837" s="386"/>
      <c r="V837" s="387"/>
    </row>
    <row r="838" spans="1:22" s="35" customFormat="1" ht="24.95" customHeight="1">
      <c r="A838" s="34" t="s">
        <v>2120</v>
      </c>
      <c r="B838" s="402">
        <v>5</v>
      </c>
      <c r="C838" s="604"/>
      <c r="D838" s="390"/>
      <c r="E838" s="390"/>
      <c r="F838" s="390"/>
      <c r="G838" s="382"/>
      <c r="H838" s="538"/>
      <c r="I838" s="388"/>
      <c r="J838" s="389" t="s">
        <v>1538</v>
      </c>
      <c r="K838" s="426"/>
      <c r="L838" s="426"/>
      <c r="M838" s="383"/>
      <c r="N838" s="424" t="s">
        <v>1538</v>
      </c>
      <c r="O838" s="215" t="s">
        <v>1538</v>
      </c>
      <c r="P838" s="719"/>
      <c r="Q838" s="720"/>
      <c r="R838" s="721"/>
      <c r="S838" s="722"/>
      <c r="T838" s="385"/>
      <c r="U838" s="386"/>
      <c r="V838" s="387"/>
    </row>
    <row r="839" spans="1:22" s="35" customFormat="1" ht="24.95" customHeight="1">
      <c r="A839" s="34" t="s">
        <v>2121</v>
      </c>
      <c r="B839" s="402">
        <v>6</v>
      </c>
      <c r="C839" s="604"/>
      <c r="D839" s="390"/>
      <c r="E839" s="390"/>
      <c r="F839" s="390"/>
      <c r="G839" s="382"/>
      <c r="H839" s="538"/>
      <c r="I839" s="388"/>
      <c r="J839" s="389" t="s">
        <v>1538</v>
      </c>
      <c r="K839" s="426"/>
      <c r="L839" s="426"/>
      <c r="M839" s="383"/>
      <c r="N839" s="424" t="s">
        <v>1538</v>
      </c>
      <c r="O839" s="215" t="s">
        <v>1538</v>
      </c>
      <c r="P839" s="719"/>
      <c r="Q839" s="720"/>
      <c r="R839" s="721"/>
      <c r="S839" s="722"/>
      <c r="T839" s="385"/>
      <c r="U839" s="386"/>
      <c r="V839" s="387"/>
    </row>
    <row r="840" spans="1:22" s="35" customFormat="1" ht="24.95" customHeight="1">
      <c r="A840" s="34" t="s">
        <v>2122</v>
      </c>
      <c r="B840" s="402">
        <v>7</v>
      </c>
      <c r="C840" s="604"/>
      <c r="D840" s="390"/>
      <c r="E840" s="390"/>
      <c r="F840" s="390"/>
      <c r="G840" s="382"/>
      <c r="H840" s="538"/>
      <c r="I840" s="388"/>
      <c r="J840" s="389" t="s">
        <v>1538</v>
      </c>
      <c r="K840" s="426"/>
      <c r="L840" s="426"/>
      <c r="M840" s="383"/>
      <c r="N840" s="424" t="s">
        <v>1538</v>
      </c>
      <c r="O840" s="215" t="s">
        <v>1538</v>
      </c>
      <c r="P840" s="719"/>
      <c r="Q840" s="720"/>
      <c r="R840" s="721"/>
      <c r="S840" s="722"/>
      <c r="T840" s="385"/>
      <c r="U840" s="386"/>
      <c r="V840" s="387"/>
    </row>
    <row r="841" spans="1:22" s="35" customFormat="1" ht="24.95" customHeight="1">
      <c r="A841" s="34" t="s">
        <v>2123</v>
      </c>
      <c r="B841" s="402">
        <v>8</v>
      </c>
      <c r="C841" s="604"/>
      <c r="D841" s="390"/>
      <c r="E841" s="390"/>
      <c r="F841" s="390"/>
      <c r="G841" s="382"/>
      <c r="H841" s="538"/>
      <c r="I841" s="388"/>
      <c r="J841" s="389" t="s">
        <v>1538</v>
      </c>
      <c r="K841" s="426"/>
      <c r="L841" s="426"/>
      <c r="M841" s="384"/>
      <c r="N841" s="424" t="s">
        <v>1538</v>
      </c>
      <c r="O841" s="215" t="s">
        <v>1538</v>
      </c>
      <c r="P841" s="719"/>
      <c r="Q841" s="720"/>
      <c r="R841" s="721"/>
      <c r="S841" s="722"/>
      <c r="T841" s="385"/>
      <c r="U841" s="386"/>
      <c r="V841" s="387"/>
    </row>
    <row r="842" spans="1:22" s="35" customFormat="1" ht="24.95" customHeight="1">
      <c r="A842" s="34" t="s">
        <v>2124</v>
      </c>
      <c r="B842" s="402">
        <v>9</v>
      </c>
      <c r="C842" s="604"/>
      <c r="D842" s="390"/>
      <c r="E842" s="390"/>
      <c r="F842" s="390"/>
      <c r="G842" s="382"/>
      <c r="H842" s="538"/>
      <c r="I842" s="388"/>
      <c r="J842" s="389" t="s">
        <v>1538</v>
      </c>
      <c r="K842" s="426"/>
      <c r="L842" s="426"/>
      <c r="M842" s="384"/>
      <c r="N842" s="424" t="s">
        <v>1538</v>
      </c>
      <c r="O842" s="215" t="s">
        <v>1538</v>
      </c>
      <c r="P842" s="719"/>
      <c r="Q842" s="720"/>
      <c r="R842" s="721"/>
      <c r="S842" s="722"/>
      <c r="T842" s="385"/>
      <c r="U842" s="386"/>
      <c r="V842" s="387"/>
    </row>
    <row r="843" spans="1:22" s="35" customFormat="1" ht="24.95" customHeight="1" thickBot="1">
      <c r="A843" s="34" t="s">
        <v>2125</v>
      </c>
      <c r="B843" s="406">
        <v>10</v>
      </c>
      <c r="C843" s="605"/>
      <c r="D843" s="391"/>
      <c r="E843" s="391"/>
      <c r="F843" s="391"/>
      <c r="G843" s="392"/>
      <c r="H843" s="539"/>
      <c r="I843" s="393"/>
      <c r="J843" s="394" t="s">
        <v>1538</v>
      </c>
      <c r="K843" s="427"/>
      <c r="L843" s="427"/>
      <c r="M843" s="395"/>
      <c r="N843" s="424" t="s">
        <v>1538</v>
      </c>
      <c r="O843" s="215" t="s">
        <v>1538</v>
      </c>
      <c r="P843" s="719"/>
      <c r="Q843" s="720"/>
      <c r="R843" s="721"/>
      <c r="S843" s="722"/>
      <c r="T843" s="385"/>
      <c r="U843" s="386"/>
      <c r="V843" s="387"/>
    </row>
    <row r="844" spans="1:22" s="20" customFormat="1" ht="12" customHeight="1">
      <c r="A844" s="34"/>
      <c r="B844" s="36"/>
      <c r="C844" s="606"/>
      <c r="D844" s="37"/>
      <c r="E844" s="37"/>
      <c r="F844" s="37"/>
      <c r="G844" s="37"/>
      <c r="H844" s="403"/>
      <c r="I844" s="37"/>
      <c r="J844" s="37"/>
      <c r="K844" s="37"/>
      <c r="L844" s="37"/>
      <c r="M844" s="37"/>
      <c r="N844" s="37"/>
      <c r="O844" s="214"/>
      <c r="P844" s="37"/>
      <c r="Q844" s="37"/>
      <c r="R844" s="214"/>
      <c r="S844" s="37"/>
      <c r="T844" s="37"/>
      <c r="U844" s="38"/>
      <c r="V844" s="39"/>
    </row>
    <row r="845" spans="1:22" s="20" customFormat="1" ht="17.25" customHeight="1" thickBot="1">
      <c r="A845" s="34" t="s">
        <v>2126</v>
      </c>
      <c r="B845" s="473"/>
      <c r="C845" s="474"/>
      <c r="D845" s="474"/>
      <c r="E845" s="474"/>
      <c r="F845" s="474"/>
      <c r="G845" s="474"/>
      <c r="H845" s="474"/>
      <c r="I845" s="474"/>
      <c r="J845" s="474"/>
      <c r="K845" s="474"/>
      <c r="L845" s="474"/>
      <c r="M845" s="474"/>
      <c r="N845" s="410" t="s">
        <v>317</v>
      </c>
      <c r="O845" s="411">
        <v>1064.93</v>
      </c>
      <c r="P845" s="419"/>
      <c r="Q845" s="419"/>
      <c r="R845" s="420"/>
      <c r="S845" s="420"/>
      <c r="T845" s="421"/>
      <c r="U845" s="422"/>
      <c r="V845" s="423"/>
    </row>
    <row r="846" spans="1:22" ht="17.25" customHeight="1">
      <c r="B846" s="41"/>
      <c r="C846" s="607"/>
      <c r="D846" s="41"/>
      <c r="E846" s="41"/>
      <c r="F846" s="41"/>
      <c r="G846" s="42"/>
      <c r="H846" s="42"/>
      <c r="I846" s="42"/>
      <c r="J846" s="42"/>
      <c r="K846" s="42"/>
      <c r="L846" s="42"/>
      <c r="M846" s="42"/>
      <c r="N846" s="42"/>
      <c r="O846" s="42"/>
      <c r="P846" s="42"/>
      <c r="Q846" s="42"/>
      <c r="R846" s="42"/>
      <c r="S846" s="42"/>
      <c r="T846" s="42"/>
      <c r="U846" s="42"/>
      <c r="V846" s="42"/>
    </row>
    <row r="847" spans="1:22" s="20" customFormat="1" ht="16.5" customHeight="1" thickBot="1">
      <c r="A847" s="18"/>
      <c r="B847" s="739" t="s">
        <v>65</v>
      </c>
      <c r="C847" s="739"/>
      <c r="D847" s="739"/>
      <c r="E847" s="739"/>
      <c r="F847" s="739"/>
      <c r="G847" s="739"/>
      <c r="H847" s="739"/>
      <c r="I847" s="739"/>
      <c r="J847" s="739"/>
      <c r="K847" s="739"/>
      <c r="L847" s="739"/>
      <c r="M847" s="739"/>
      <c r="N847" s="739"/>
      <c r="O847" s="739"/>
      <c r="P847" s="739"/>
      <c r="Q847" s="739"/>
      <c r="R847" s="739"/>
      <c r="S847" s="739"/>
      <c r="T847" s="739"/>
      <c r="U847" s="739"/>
      <c r="V847" s="739"/>
    </row>
    <row r="848" spans="1:22" s="23" customFormat="1" ht="22.5" customHeight="1">
      <c r="A848" s="96" t="s">
        <v>2127</v>
      </c>
      <c r="B848" s="768" t="s">
        <v>62</v>
      </c>
      <c r="C848" s="764" t="s">
        <v>83</v>
      </c>
      <c r="D848" s="760"/>
      <c r="E848" s="760"/>
      <c r="F848" s="760"/>
      <c r="G848" s="760"/>
      <c r="H848" s="760"/>
      <c r="I848" s="760"/>
      <c r="J848" s="760"/>
      <c r="K848" s="760"/>
      <c r="L848" s="760"/>
      <c r="M848" s="736"/>
      <c r="N848" s="475"/>
      <c r="O848" s="476"/>
      <c r="P848" s="764" t="s">
        <v>90</v>
      </c>
      <c r="Q848" s="760"/>
      <c r="R848" s="760"/>
      <c r="S848" s="736"/>
      <c r="T848" s="735" t="s">
        <v>358</v>
      </c>
      <c r="U848" s="736"/>
      <c r="V848" s="742" t="s">
        <v>6</v>
      </c>
    </row>
    <row r="849" spans="1:22" s="23" customFormat="1" ht="22.5" customHeight="1">
      <c r="A849" s="96" t="s">
        <v>2128</v>
      </c>
      <c r="B849" s="769"/>
      <c r="C849" s="771" t="s">
        <v>84</v>
      </c>
      <c r="D849" s="772"/>
      <c r="E849" s="773"/>
      <c r="F849" s="479">
        <v>1</v>
      </c>
      <c r="G849" s="774" t="s">
        <v>287</v>
      </c>
      <c r="H849" s="724" t="s">
        <v>286</v>
      </c>
      <c r="I849" s="724"/>
      <c r="J849" s="771" t="s">
        <v>285</v>
      </c>
      <c r="K849" s="775"/>
      <c r="L849" s="480"/>
      <c r="M849" s="480"/>
      <c r="N849" s="481"/>
      <c r="O849" s="482"/>
      <c r="P849" s="765"/>
      <c r="Q849" s="766"/>
      <c r="R849" s="766"/>
      <c r="S849" s="767"/>
      <c r="T849" s="737"/>
      <c r="U849" s="738"/>
      <c r="V849" s="743"/>
    </row>
    <row r="850" spans="1:22" s="23" customFormat="1" ht="51.75" customHeight="1" thickBot="1">
      <c r="A850" s="96" t="s">
        <v>2129</v>
      </c>
      <c r="B850" s="769"/>
      <c r="C850" s="772" t="s">
        <v>82</v>
      </c>
      <c r="D850" s="773"/>
      <c r="E850" s="483" t="s">
        <v>86</v>
      </c>
      <c r="F850" s="477" t="s">
        <v>306</v>
      </c>
      <c r="G850" s="774"/>
      <c r="H850" s="724"/>
      <c r="I850" s="724"/>
      <c r="J850" s="467" t="s">
        <v>284</v>
      </c>
      <c r="K850" s="478" t="s">
        <v>292</v>
      </c>
      <c r="L850" s="484" t="s">
        <v>369</v>
      </c>
      <c r="M850" s="484"/>
      <c r="N850" s="485" t="s">
        <v>334</v>
      </c>
      <c r="O850" s="486"/>
      <c r="P850" s="417" t="s">
        <v>1579</v>
      </c>
      <c r="Q850" s="306" t="s">
        <v>91</v>
      </c>
      <c r="R850" s="307"/>
      <c r="S850" s="97">
        <v>1</v>
      </c>
      <c r="T850" s="740"/>
      <c r="U850" s="741"/>
      <c r="V850" s="744"/>
    </row>
    <row r="851" spans="1:22" s="23" customFormat="1" ht="15.75" customHeight="1">
      <c r="A851" s="96" t="s">
        <v>2130</v>
      </c>
      <c r="B851" s="769"/>
      <c r="C851" s="608">
        <v>1</v>
      </c>
      <c r="D851" s="86" t="s">
        <v>1538</v>
      </c>
      <c r="E851" s="92" t="s">
        <v>1538</v>
      </c>
      <c r="F851" s="300" t="s">
        <v>1538</v>
      </c>
      <c r="G851" s="300" t="s">
        <v>1538</v>
      </c>
      <c r="H851" s="745" t="s">
        <v>1538</v>
      </c>
      <c r="I851" s="746"/>
      <c r="J851" s="93" t="s">
        <v>1538</v>
      </c>
      <c r="K851" s="91" t="s">
        <v>1538</v>
      </c>
      <c r="L851" s="449" t="s">
        <v>1114</v>
      </c>
      <c r="M851" s="450" t="s">
        <v>1557</v>
      </c>
      <c r="N851" s="365" t="s">
        <v>24</v>
      </c>
      <c r="O851" s="747" t="s">
        <v>15</v>
      </c>
      <c r="P851" s="748"/>
      <c r="Q851" s="751">
        <v>28</v>
      </c>
      <c r="R851" s="754" t="s">
        <v>1114</v>
      </c>
      <c r="S851" s="755"/>
      <c r="T851" s="735" t="s">
        <v>68</v>
      </c>
      <c r="U851" s="760"/>
      <c r="V851" s="736"/>
    </row>
    <row r="852" spans="1:22" s="23" customFormat="1" ht="15.75" customHeight="1" thickBot="1">
      <c r="A852" s="96" t="s">
        <v>2131</v>
      </c>
      <c r="B852" s="769"/>
      <c r="C852" s="608">
        <v>2</v>
      </c>
      <c r="D852" s="86" t="s">
        <v>1538</v>
      </c>
      <c r="E852" s="92" t="s">
        <v>1538</v>
      </c>
      <c r="F852" s="300" t="s">
        <v>1538</v>
      </c>
      <c r="G852" s="300" t="s">
        <v>1538</v>
      </c>
      <c r="H852" s="745" t="s">
        <v>1538</v>
      </c>
      <c r="I852" s="746"/>
      <c r="J852" s="93" t="s">
        <v>1538</v>
      </c>
      <c r="K852" s="91" t="s">
        <v>1538</v>
      </c>
      <c r="L852" s="449"/>
      <c r="M852" s="450" t="s">
        <v>1538</v>
      </c>
      <c r="N852" s="365" t="s">
        <v>24</v>
      </c>
      <c r="O852" s="747"/>
      <c r="P852" s="748"/>
      <c r="Q852" s="752"/>
      <c r="R852" s="756"/>
      <c r="S852" s="757"/>
      <c r="T852" s="740"/>
      <c r="U852" s="761"/>
      <c r="V852" s="741"/>
    </row>
    <row r="853" spans="1:22" s="23" customFormat="1" ht="15.75" customHeight="1">
      <c r="A853" s="96" t="s">
        <v>2132</v>
      </c>
      <c r="B853" s="769"/>
      <c r="C853" s="608">
        <v>3</v>
      </c>
      <c r="D853" s="86" t="s">
        <v>1538</v>
      </c>
      <c r="E853" s="92" t="s">
        <v>1538</v>
      </c>
      <c r="F853" s="300" t="s">
        <v>1538</v>
      </c>
      <c r="G853" s="300" t="s">
        <v>1538</v>
      </c>
      <c r="H853" s="745" t="s">
        <v>1538</v>
      </c>
      <c r="I853" s="746"/>
      <c r="J853" s="93" t="s">
        <v>1538</v>
      </c>
      <c r="K853" s="91" t="s">
        <v>1538</v>
      </c>
      <c r="L853" s="449"/>
      <c r="M853" s="450" t="s">
        <v>1538</v>
      </c>
      <c r="N853" s="365"/>
      <c r="O853" s="749"/>
      <c r="P853" s="750"/>
      <c r="Q853" s="753"/>
      <c r="R853" s="758"/>
      <c r="S853" s="759"/>
      <c r="T853" s="237"/>
      <c r="U853" s="237"/>
      <c r="V853" s="238"/>
    </row>
    <row r="854" spans="1:22" s="23" customFormat="1" ht="15.75" customHeight="1">
      <c r="A854" s="96" t="s">
        <v>2133</v>
      </c>
      <c r="B854" s="769"/>
      <c r="C854" s="608">
        <v>4</v>
      </c>
      <c r="D854" s="86" t="s">
        <v>1538</v>
      </c>
      <c r="E854" s="92" t="s">
        <v>1538</v>
      </c>
      <c r="F854" s="300" t="s">
        <v>1538</v>
      </c>
      <c r="G854" s="300" t="s">
        <v>1538</v>
      </c>
      <c r="H854" s="745" t="s">
        <v>1538</v>
      </c>
      <c r="I854" s="746"/>
      <c r="J854" s="93" t="s">
        <v>1538</v>
      </c>
      <c r="K854" s="91" t="s">
        <v>1538</v>
      </c>
      <c r="L854" s="449"/>
      <c r="M854" s="450" t="s">
        <v>1538</v>
      </c>
      <c r="N854" s="365"/>
      <c r="O854" s="762" t="s">
        <v>310</v>
      </c>
      <c r="P854" s="771" t="s">
        <v>309</v>
      </c>
      <c r="Q854" s="772"/>
      <c r="R854" s="772"/>
      <c r="S854" s="773"/>
      <c r="T854" s="228"/>
      <c r="U854" s="228"/>
      <c r="V854" s="239"/>
    </row>
    <row r="855" spans="1:22" s="23" customFormat="1" ht="17.25" customHeight="1">
      <c r="A855" s="96" t="s">
        <v>2134</v>
      </c>
      <c r="B855" s="769"/>
      <c r="C855" s="608">
        <v>5</v>
      </c>
      <c r="D855" s="86" t="s">
        <v>1538</v>
      </c>
      <c r="E855" s="92" t="s">
        <v>1538</v>
      </c>
      <c r="F855" s="300" t="s">
        <v>1538</v>
      </c>
      <c r="G855" s="300" t="s">
        <v>1538</v>
      </c>
      <c r="H855" s="745" t="s">
        <v>1538</v>
      </c>
      <c r="I855" s="746"/>
      <c r="J855" s="93" t="s">
        <v>1538</v>
      </c>
      <c r="K855" s="91" t="s">
        <v>1538</v>
      </c>
      <c r="L855" s="449"/>
      <c r="M855" s="450" t="s">
        <v>1538</v>
      </c>
      <c r="N855" s="365"/>
      <c r="O855" s="763"/>
      <c r="P855" s="467" t="s">
        <v>92</v>
      </c>
      <c r="Q855" s="467" t="s">
        <v>294</v>
      </c>
      <c r="R855" s="724" t="s">
        <v>307</v>
      </c>
      <c r="S855" s="724"/>
      <c r="T855" s="228"/>
      <c r="U855" s="228"/>
      <c r="V855" s="239"/>
    </row>
    <row r="856" spans="1:22" s="23" customFormat="1" ht="16.5" customHeight="1" thickBot="1">
      <c r="A856" s="96" t="s">
        <v>2135</v>
      </c>
      <c r="B856" s="769"/>
      <c r="C856" s="609">
        <v>6</v>
      </c>
      <c r="D856" s="94" t="s">
        <v>1538</v>
      </c>
      <c r="E856" s="95" t="s">
        <v>1538</v>
      </c>
      <c r="F856" s="300" t="s">
        <v>1538</v>
      </c>
      <c r="G856" s="300" t="s">
        <v>1538</v>
      </c>
      <c r="H856" s="745" t="s">
        <v>1538</v>
      </c>
      <c r="I856" s="746"/>
      <c r="J856" s="93" t="s">
        <v>1538</v>
      </c>
      <c r="K856" s="91" t="s">
        <v>1538</v>
      </c>
      <c r="L856" s="449"/>
      <c r="M856" s="450" t="s">
        <v>1538</v>
      </c>
      <c r="N856" s="447"/>
      <c r="O856" s="313" t="s">
        <v>6</v>
      </c>
      <c r="P856" s="241">
        <v>1</v>
      </c>
      <c r="Q856" s="242">
        <v>538.46153849999996</v>
      </c>
      <c r="R856" s="776">
        <v>1064.93</v>
      </c>
      <c r="S856" s="776"/>
      <c r="T856" s="228"/>
      <c r="U856" s="228"/>
      <c r="V856" s="239"/>
    </row>
    <row r="857" spans="1:22" s="23" customFormat="1" ht="16.5" customHeight="1" thickBot="1">
      <c r="A857" s="96" t="s">
        <v>2136</v>
      </c>
      <c r="B857" s="770"/>
      <c r="C857" s="777" t="s">
        <v>88</v>
      </c>
      <c r="D857" s="778"/>
      <c r="E857" s="778"/>
      <c r="F857" s="497"/>
      <c r="G857" s="498"/>
      <c r="H857" s="779" t="s">
        <v>1538</v>
      </c>
      <c r="I857" s="780"/>
      <c r="J857" s="412" t="s">
        <v>1538</v>
      </c>
      <c r="K857" s="243" t="s">
        <v>6</v>
      </c>
      <c r="L857" s="490"/>
      <c r="M857" s="491"/>
      <c r="N857" s="492"/>
      <c r="O857" s="781" t="s">
        <v>1538</v>
      </c>
      <c r="P857" s="781"/>
      <c r="Q857" s="781"/>
      <c r="R857" s="781"/>
      <c r="S857" s="781"/>
      <c r="T857" s="487"/>
      <c r="U857" s="488"/>
      <c r="V857" s="489"/>
    </row>
    <row r="858" spans="1:22" ht="24.95" customHeight="1"/>
    <row r="859" spans="1:22" ht="24.95" customHeight="1"/>
    <row r="860" spans="1:22" s="33" customFormat="1" ht="24" thickBot="1">
      <c r="A860" s="26">
        <v>29</v>
      </c>
      <c r="B860" s="786" t="s">
        <v>49</v>
      </c>
      <c r="C860" s="786"/>
      <c r="D860" s="786"/>
      <c r="E860" s="27">
        <v>29</v>
      </c>
      <c r="F860" s="28" t="s">
        <v>415</v>
      </c>
      <c r="G860" s="29"/>
      <c r="H860" s="29"/>
      <c r="I860" s="28"/>
      <c r="J860" s="28"/>
      <c r="K860" s="28"/>
      <c r="L860" s="28"/>
      <c r="M860" s="30"/>
      <c r="N860" s="30"/>
      <c r="O860" s="29"/>
      <c r="P860" s="29"/>
      <c r="Q860" s="31"/>
      <c r="R860" s="31"/>
      <c r="S860" s="31"/>
      <c r="T860" s="31"/>
      <c r="U860" s="32"/>
    </row>
    <row r="861" spans="1:22" s="20" customFormat="1" ht="24.75" customHeight="1">
      <c r="A861" s="18"/>
      <c r="B861" s="787" t="s">
        <v>54</v>
      </c>
      <c r="C861" s="464" t="s">
        <v>55</v>
      </c>
      <c r="D861" s="465" t="s">
        <v>16</v>
      </c>
      <c r="E861" s="465"/>
      <c r="F861" s="465" t="s">
        <v>56</v>
      </c>
      <c r="G861" s="466"/>
      <c r="H861" s="723" t="s">
        <v>57</v>
      </c>
      <c r="I861" s="789" t="s">
        <v>340</v>
      </c>
      <c r="J861" s="723" t="s">
        <v>17</v>
      </c>
      <c r="K861" s="723" t="s">
        <v>293</v>
      </c>
      <c r="L861" s="723" t="s">
        <v>58</v>
      </c>
      <c r="M861" s="723" t="s">
        <v>193</v>
      </c>
      <c r="N861" s="782" t="s">
        <v>308</v>
      </c>
      <c r="O861" s="783"/>
      <c r="P861" s="784" t="s">
        <v>21</v>
      </c>
      <c r="Q861" s="785"/>
      <c r="R861" s="735" t="s">
        <v>205</v>
      </c>
      <c r="S861" s="736"/>
      <c r="T861" s="714" t="s">
        <v>180</v>
      </c>
      <c r="U861" s="715"/>
      <c r="V861" s="716"/>
    </row>
    <row r="862" spans="1:22" s="20" customFormat="1" ht="73.5" customHeight="1">
      <c r="A862" s="18"/>
      <c r="B862" s="788"/>
      <c r="C862" s="467" t="s">
        <v>59</v>
      </c>
      <c r="D862" s="468" t="s">
        <v>3</v>
      </c>
      <c r="E862" s="468" t="s">
        <v>18</v>
      </c>
      <c r="F862" s="468" t="s">
        <v>60</v>
      </c>
      <c r="G862" s="469" t="s">
        <v>61</v>
      </c>
      <c r="H862" s="724"/>
      <c r="I862" s="790"/>
      <c r="J862" s="724"/>
      <c r="K862" s="724"/>
      <c r="L862" s="724"/>
      <c r="M862" s="724"/>
      <c r="N862" s="467" t="s">
        <v>191</v>
      </c>
      <c r="O862" s="468" t="s">
        <v>73</v>
      </c>
      <c r="P862" s="717"/>
      <c r="Q862" s="718"/>
      <c r="R862" s="737"/>
      <c r="S862" s="738"/>
      <c r="T862" s="470" t="s">
        <v>181</v>
      </c>
      <c r="U862" s="471" t="s">
        <v>190</v>
      </c>
      <c r="V862" s="472" t="s">
        <v>225</v>
      </c>
    </row>
    <row r="863" spans="1:22" s="20" customFormat="1" ht="26.25" customHeight="1">
      <c r="A863" s="18"/>
      <c r="B863" s="396"/>
      <c r="C863" s="603">
        <v>3</v>
      </c>
      <c r="D863" s="397">
        <v>4</v>
      </c>
      <c r="E863" s="397">
        <v>5</v>
      </c>
      <c r="F863" s="397">
        <v>6</v>
      </c>
      <c r="G863" s="397">
        <v>7</v>
      </c>
      <c r="H863" s="397">
        <v>8</v>
      </c>
      <c r="I863" s="397">
        <v>9</v>
      </c>
      <c r="J863" s="397">
        <v>10</v>
      </c>
      <c r="K863" s="397">
        <v>11</v>
      </c>
      <c r="L863" s="397">
        <v>12</v>
      </c>
      <c r="M863" s="397">
        <v>13</v>
      </c>
      <c r="N863" s="397">
        <v>14</v>
      </c>
      <c r="O863" s="397">
        <v>15</v>
      </c>
      <c r="P863" s="398">
        <v>16</v>
      </c>
      <c r="Q863" s="399">
        <v>17</v>
      </c>
      <c r="R863" s="398">
        <v>18</v>
      </c>
      <c r="S863" s="399">
        <v>19</v>
      </c>
      <c r="T863" s="400">
        <v>20</v>
      </c>
      <c r="U863" s="213">
        <v>21</v>
      </c>
      <c r="V863" s="401">
        <v>22</v>
      </c>
    </row>
    <row r="864" spans="1:22" s="35" customFormat="1" ht="50.1" customHeight="1">
      <c r="A864" s="34" t="s">
        <v>2137</v>
      </c>
      <c r="B864" s="402">
        <v>1</v>
      </c>
      <c r="C864" s="604" t="s">
        <v>682</v>
      </c>
      <c r="D864" s="390" t="s">
        <v>1057</v>
      </c>
      <c r="E864" s="390" t="s">
        <v>855</v>
      </c>
      <c r="F864" s="390" t="s">
        <v>671</v>
      </c>
      <c r="G864" s="382">
        <v>0.75</v>
      </c>
      <c r="H864" s="538" t="s">
        <v>24</v>
      </c>
      <c r="I864" s="388" t="s">
        <v>672</v>
      </c>
      <c r="J864" s="389" t="s">
        <v>415</v>
      </c>
      <c r="K864" s="426">
        <v>38678</v>
      </c>
      <c r="L864" s="426">
        <v>39690</v>
      </c>
      <c r="M864" s="383">
        <v>3688.86</v>
      </c>
      <c r="N864" s="424">
        <v>2766.645</v>
      </c>
      <c r="O864" s="215">
        <v>2766.645</v>
      </c>
      <c r="P864" s="719"/>
      <c r="Q864" s="720"/>
      <c r="R864" s="721"/>
      <c r="S864" s="722"/>
      <c r="T864" s="385" t="s">
        <v>24</v>
      </c>
      <c r="U864" s="386">
        <v>9</v>
      </c>
      <c r="V864" s="387" t="s">
        <v>24</v>
      </c>
    </row>
    <row r="865" spans="1:22" s="35" customFormat="1" ht="50.1" customHeight="1">
      <c r="A865" s="34" t="s">
        <v>2138</v>
      </c>
      <c r="B865" s="402">
        <v>2</v>
      </c>
      <c r="C865" s="604" t="s">
        <v>853</v>
      </c>
      <c r="D865" s="390" t="s">
        <v>1058</v>
      </c>
      <c r="E865" s="390" t="s">
        <v>1059</v>
      </c>
      <c r="F865" s="390" t="s">
        <v>672</v>
      </c>
      <c r="G865" s="382">
        <v>1</v>
      </c>
      <c r="H865" s="538" t="s">
        <v>24</v>
      </c>
      <c r="I865" s="388" t="s">
        <v>672</v>
      </c>
      <c r="J865" s="389" t="s">
        <v>415</v>
      </c>
      <c r="K865" s="426">
        <v>39412</v>
      </c>
      <c r="L865" s="426">
        <v>39851</v>
      </c>
      <c r="M865" s="383">
        <v>459.11</v>
      </c>
      <c r="N865" s="424">
        <v>459.11</v>
      </c>
      <c r="O865" s="215">
        <v>459.11</v>
      </c>
      <c r="P865" s="719"/>
      <c r="Q865" s="720"/>
      <c r="R865" s="721"/>
      <c r="S865" s="722"/>
      <c r="T865" s="385" t="s">
        <v>24</v>
      </c>
      <c r="U865" s="386">
        <v>11</v>
      </c>
      <c r="V865" s="387" t="s">
        <v>24</v>
      </c>
    </row>
    <row r="866" spans="1:22" s="35" customFormat="1" ht="50.1" customHeight="1">
      <c r="A866" s="34" t="s">
        <v>2139</v>
      </c>
      <c r="B866" s="402">
        <v>3</v>
      </c>
      <c r="C866" s="604" t="s">
        <v>854</v>
      </c>
      <c r="D866" s="390" t="s">
        <v>1060</v>
      </c>
      <c r="E866" s="390" t="s">
        <v>856</v>
      </c>
      <c r="F866" s="390" t="s">
        <v>671</v>
      </c>
      <c r="G866" s="382">
        <v>0.5</v>
      </c>
      <c r="H866" s="538" t="s">
        <v>23</v>
      </c>
      <c r="I866" s="388" t="s">
        <v>672</v>
      </c>
      <c r="J866" s="389" t="s">
        <v>415</v>
      </c>
      <c r="K866" s="426">
        <v>40850</v>
      </c>
      <c r="L866" s="426">
        <v>41267</v>
      </c>
      <c r="M866" s="383">
        <v>595.07000000000005</v>
      </c>
      <c r="N866" s="424" t="s">
        <v>1538</v>
      </c>
      <c r="O866" s="215" t="s">
        <v>1538</v>
      </c>
      <c r="P866" s="719"/>
      <c r="Q866" s="720"/>
      <c r="R866" s="721"/>
      <c r="S866" s="722"/>
      <c r="T866" s="385" t="s">
        <v>24</v>
      </c>
      <c r="U866" s="386">
        <v>33</v>
      </c>
      <c r="V866" s="387" t="s">
        <v>24</v>
      </c>
    </row>
    <row r="867" spans="1:22" s="35" customFormat="1" ht="24.95" customHeight="1">
      <c r="A867" s="34" t="s">
        <v>2140</v>
      </c>
      <c r="B867" s="402">
        <v>4</v>
      </c>
      <c r="C867" s="604"/>
      <c r="D867" s="390"/>
      <c r="E867" s="390"/>
      <c r="F867" s="390"/>
      <c r="G867" s="382"/>
      <c r="H867" s="538"/>
      <c r="I867" s="388"/>
      <c r="J867" s="389" t="s">
        <v>1538</v>
      </c>
      <c r="K867" s="426"/>
      <c r="L867" s="426"/>
      <c r="M867" s="383"/>
      <c r="N867" s="424" t="s">
        <v>1538</v>
      </c>
      <c r="O867" s="215" t="s">
        <v>1538</v>
      </c>
      <c r="P867" s="719"/>
      <c r="Q867" s="720"/>
      <c r="R867" s="721"/>
      <c r="S867" s="722"/>
      <c r="T867" s="385"/>
      <c r="U867" s="386"/>
      <c r="V867" s="387"/>
    </row>
    <row r="868" spans="1:22" s="35" customFormat="1" ht="24.95" customHeight="1">
      <c r="A868" s="34" t="s">
        <v>2141</v>
      </c>
      <c r="B868" s="402">
        <v>5</v>
      </c>
      <c r="C868" s="604"/>
      <c r="D868" s="390"/>
      <c r="E868" s="390"/>
      <c r="F868" s="390"/>
      <c r="G868" s="382"/>
      <c r="H868" s="538"/>
      <c r="I868" s="388"/>
      <c r="J868" s="389" t="s">
        <v>1538</v>
      </c>
      <c r="K868" s="426"/>
      <c r="L868" s="426"/>
      <c r="M868" s="383"/>
      <c r="N868" s="424" t="s">
        <v>1538</v>
      </c>
      <c r="O868" s="215" t="s">
        <v>1538</v>
      </c>
      <c r="P868" s="719"/>
      <c r="Q868" s="720"/>
      <c r="R868" s="721"/>
      <c r="S868" s="722"/>
      <c r="T868" s="385"/>
      <c r="U868" s="386"/>
      <c r="V868" s="387"/>
    </row>
    <row r="869" spans="1:22" s="35" customFormat="1" ht="24.95" customHeight="1">
      <c r="A869" s="34" t="s">
        <v>2142</v>
      </c>
      <c r="B869" s="402">
        <v>6</v>
      </c>
      <c r="C869" s="604"/>
      <c r="D869" s="390"/>
      <c r="E869" s="390"/>
      <c r="F869" s="390"/>
      <c r="G869" s="382"/>
      <c r="H869" s="538"/>
      <c r="I869" s="388"/>
      <c r="J869" s="389" t="s">
        <v>1538</v>
      </c>
      <c r="K869" s="426"/>
      <c r="L869" s="426"/>
      <c r="M869" s="383"/>
      <c r="N869" s="424" t="s">
        <v>1538</v>
      </c>
      <c r="O869" s="215" t="s">
        <v>1538</v>
      </c>
      <c r="P869" s="719"/>
      <c r="Q869" s="720"/>
      <c r="R869" s="721"/>
      <c r="S869" s="722"/>
      <c r="T869" s="385"/>
      <c r="U869" s="386"/>
      <c r="V869" s="387"/>
    </row>
    <row r="870" spans="1:22" s="35" customFormat="1" ht="24.95" customHeight="1">
      <c r="A870" s="34" t="s">
        <v>2143</v>
      </c>
      <c r="B870" s="402">
        <v>7</v>
      </c>
      <c r="C870" s="604"/>
      <c r="D870" s="390"/>
      <c r="E870" s="390"/>
      <c r="F870" s="390"/>
      <c r="G870" s="382"/>
      <c r="H870" s="538"/>
      <c r="I870" s="388"/>
      <c r="J870" s="389" t="s">
        <v>1538</v>
      </c>
      <c r="K870" s="426"/>
      <c r="L870" s="426"/>
      <c r="M870" s="383"/>
      <c r="N870" s="424" t="s">
        <v>1538</v>
      </c>
      <c r="O870" s="215" t="s">
        <v>1538</v>
      </c>
      <c r="P870" s="719"/>
      <c r="Q870" s="720"/>
      <c r="R870" s="721"/>
      <c r="S870" s="722"/>
      <c r="T870" s="385"/>
      <c r="U870" s="386"/>
      <c r="V870" s="387"/>
    </row>
    <row r="871" spans="1:22" s="35" customFormat="1" ht="24.95" customHeight="1">
      <c r="A871" s="34" t="s">
        <v>2144</v>
      </c>
      <c r="B871" s="402">
        <v>8</v>
      </c>
      <c r="C871" s="604"/>
      <c r="D871" s="390"/>
      <c r="E871" s="390"/>
      <c r="F871" s="390"/>
      <c r="G871" s="382"/>
      <c r="H871" s="538"/>
      <c r="I871" s="388"/>
      <c r="J871" s="389" t="s">
        <v>1538</v>
      </c>
      <c r="K871" s="426"/>
      <c r="L871" s="426"/>
      <c r="M871" s="384"/>
      <c r="N871" s="424" t="s">
        <v>1538</v>
      </c>
      <c r="O871" s="215" t="s">
        <v>1538</v>
      </c>
      <c r="P871" s="719"/>
      <c r="Q871" s="720"/>
      <c r="R871" s="721"/>
      <c r="S871" s="722"/>
      <c r="T871" s="385"/>
      <c r="U871" s="386"/>
      <c r="V871" s="387"/>
    </row>
    <row r="872" spans="1:22" s="35" customFormat="1" ht="24.95" customHeight="1">
      <c r="A872" s="34" t="s">
        <v>2145</v>
      </c>
      <c r="B872" s="402">
        <v>9</v>
      </c>
      <c r="C872" s="604"/>
      <c r="D872" s="390"/>
      <c r="E872" s="390"/>
      <c r="F872" s="390"/>
      <c r="G872" s="382"/>
      <c r="H872" s="538"/>
      <c r="I872" s="388"/>
      <c r="J872" s="389" t="s">
        <v>1538</v>
      </c>
      <c r="K872" s="426"/>
      <c r="L872" s="426"/>
      <c r="M872" s="384"/>
      <c r="N872" s="424" t="s">
        <v>1538</v>
      </c>
      <c r="O872" s="215" t="s">
        <v>1538</v>
      </c>
      <c r="P872" s="719"/>
      <c r="Q872" s="720"/>
      <c r="R872" s="721"/>
      <c r="S872" s="722"/>
      <c r="T872" s="385"/>
      <c r="U872" s="386"/>
      <c r="V872" s="387"/>
    </row>
    <row r="873" spans="1:22" s="35" customFormat="1" ht="24.95" customHeight="1" thickBot="1">
      <c r="A873" s="34" t="s">
        <v>2146</v>
      </c>
      <c r="B873" s="406">
        <v>10</v>
      </c>
      <c r="C873" s="605"/>
      <c r="D873" s="391"/>
      <c r="E873" s="391"/>
      <c r="F873" s="391"/>
      <c r="G873" s="392"/>
      <c r="H873" s="539"/>
      <c r="I873" s="393"/>
      <c r="J873" s="394" t="s">
        <v>1538</v>
      </c>
      <c r="K873" s="427"/>
      <c r="L873" s="427"/>
      <c r="M873" s="395"/>
      <c r="N873" s="424" t="s">
        <v>1538</v>
      </c>
      <c r="O873" s="215" t="s">
        <v>1538</v>
      </c>
      <c r="P873" s="719"/>
      <c r="Q873" s="720"/>
      <c r="R873" s="721"/>
      <c r="S873" s="722"/>
      <c r="T873" s="385"/>
      <c r="U873" s="386"/>
      <c r="V873" s="387"/>
    </row>
    <row r="874" spans="1:22" s="20" customFormat="1" ht="12" customHeight="1">
      <c r="A874" s="34"/>
      <c r="B874" s="36"/>
      <c r="C874" s="606"/>
      <c r="D874" s="37"/>
      <c r="E874" s="37"/>
      <c r="F874" s="37"/>
      <c r="G874" s="37"/>
      <c r="H874" s="403"/>
      <c r="I874" s="37"/>
      <c r="J874" s="37"/>
      <c r="K874" s="37"/>
      <c r="L874" s="37"/>
      <c r="M874" s="37"/>
      <c r="N874" s="37"/>
      <c r="O874" s="214"/>
      <c r="P874" s="37"/>
      <c r="Q874" s="37"/>
      <c r="R874" s="214"/>
      <c r="S874" s="37"/>
      <c r="T874" s="37"/>
      <c r="U874" s="38"/>
      <c r="V874" s="39"/>
    </row>
    <row r="875" spans="1:22" s="20" customFormat="1" ht="17.25" customHeight="1" thickBot="1">
      <c r="A875" s="34" t="s">
        <v>2147</v>
      </c>
      <c r="B875" s="473"/>
      <c r="C875" s="474"/>
      <c r="D875" s="474"/>
      <c r="E875" s="474"/>
      <c r="F875" s="474"/>
      <c r="G875" s="474"/>
      <c r="H875" s="474"/>
      <c r="I875" s="474"/>
      <c r="J875" s="474"/>
      <c r="K875" s="474"/>
      <c r="L875" s="474"/>
      <c r="M875" s="474"/>
      <c r="N875" s="410" t="s">
        <v>317</v>
      </c>
      <c r="O875" s="411">
        <v>1612.8775000000001</v>
      </c>
      <c r="P875" s="419"/>
      <c r="Q875" s="419"/>
      <c r="R875" s="420"/>
      <c r="S875" s="420"/>
      <c r="T875" s="421"/>
      <c r="U875" s="422"/>
      <c r="V875" s="423"/>
    </row>
    <row r="876" spans="1:22" ht="17.25" customHeight="1">
      <c r="B876" s="41"/>
      <c r="C876" s="607"/>
      <c r="D876" s="41"/>
      <c r="E876" s="41"/>
      <c r="F876" s="41"/>
      <c r="G876" s="42"/>
      <c r="H876" s="42"/>
      <c r="I876" s="42"/>
      <c r="J876" s="42"/>
      <c r="K876" s="42"/>
      <c r="L876" s="42"/>
      <c r="M876" s="42"/>
      <c r="N876" s="42"/>
      <c r="O876" s="42"/>
      <c r="P876" s="42"/>
      <c r="Q876" s="42"/>
      <c r="R876" s="42"/>
      <c r="S876" s="42"/>
      <c r="T876" s="42"/>
      <c r="U876" s="42"/>
      <c r="V876" s="42"/>
    </row>
    <row r="877" spans="1:22" s="20" customFormat="1" ht="16.5" customHeight="1" thickBot="1">
      <c r="A877" s="18"/>
      <c r="B877" s="739" t="s">
        <v>65</v>
      </c>
      <c r="C877" s="739"/>
      <c r="D877" s="739"/>
      <c r="E877" s="739"/>
      <c r="F877" s="739"/>
      <c r="G877" s="739"/>
      <c r="H877" s="739"/>
      <c r="I877" s="739"/>
      <c r="J877" s="739"/>
      <c r="K877" s="739"/>
      <c r="L877" s="739"/>
      <c r="M877" s="739"/>
      <c r="N877" s="739"/>
      <c r="O877" s="739"/>
      <c r="P877" s="739"/>
      <c r="Q877" s="739"/>
      <c r="R877" s="739"/>
      <c r="S877" s="739"/>
      <c r="T877" s="739"/>
      <c r="U877" s="739"/>
      <c r="V877" s="739"/>
    </row>
    <row r="878" spans="1:22" s="23" customFormat="1" ht="22.5" customHeight="1">
      <c r="A878" s="96" t="s">
        <v>2148</v>
      </c>
      <c r="B878" s="768" t="s">
        <v>62</v>
      </c>
      <c r="C878" s="764" t="s">
        <v>83</v>
      </c>
      <c r="D878" s="760"/>
      <c r="E878" s="760"/>
      <c r="F878" s="760"/>
      <c r="G878" s="760"/>
      <c r="H878" s="760"/>
      <c r="I878" s="760"/>
      <c r="J878" s="760"/>
      <c r="K878" s="760"/>
      <c r="L878" s="760"/>
      <c r="M878" s="736"/>
      <c r="N878" s="475"/>
      <c r="O878" s="476"/>
      <c r="P878" s="764" t="s">
        <v>90</v>
      </c>
      <c r="Q878" s="760"/>
      <c r="R878" s="760"/>
      <c r="S878" s="736"/>
      <c r="T878" s="735" t="s">
        <v>358</v>
      </c>
      <c r="U878" s="736"/>
      <c r="V878" s="742" t="s">
        <v>6</v>
      </c>
    </row>
    <row r="879" spans="1:22" s="23" customFormat="1" ht="22.5" customHeight="1">
      <c r="A879" s="96" t="s">
        <v>2149</v>
      </c>
      <c r="B879" s="769"/>
      <c r="C879" s="771" t="s">
        <v>84</v>
      </c>
      <c r="D879" s="772"/>
      <c r="E879" s="773"/>
      <c r="F879" s="479">
        <v>1</v>
      </c>
      <c r="G879" s="774" t="s">
        <v>287</v>
      </c>
      <c r="H879" s="724" t="s">
        <v>286</v>
      </c>
      <c r="I879" s="724"/>
      <c r="J879" s="771" t="s">
        <v>285</v>
      </c>
      <c r="K879" s="775"/>
      <c r="L879" s="480"/>
      <c r="M879" s="480"/>
      <c r="N879" s="481"/>
      <c r="O879" s="482"/>
      <c r="P879" s="765"/>
      <c r="Q879" s="766"/>
      <c r="R879" s="766"/>
      <c r="S879" s="767"/>
      <c r="T879" s="737"/>
      <c r="U879" s="738"/>
      <c r="V879" s="743"/>
    </row>
    <row r="880" spans="1:22" s="23" customFormat="1" ht="51.75" customHeight="1" thickBot="1">
      <c r="A880" s="96" t="s">
        <v>2150</v>
      </c>
      <c r="B880" s="769"/>
      <c r="C880" s="772" t="s">
        <v>82</v>
      </c>
      <c r="D880" s="773"/>
      <c r="E880" s="483" t="s">
        <v>86</v>
      </c>
      <c r="F880" s="477" t="s">
        <v>306</v>
      </c>
      <c r="G880" s="774"/>
      <c r="H880" s="724"/>
      <c r="I880" s="724"/>
      <c r="J880" s="467" t="s">
        <v>284</v>
      </c>
      <c r="K880" s="478" t="s">
        <v>292</v>
      </c>
      <c r="L880" s="484" t="s">
        <v>369</v>
      </c>
      <c r="M880" s="484"/>
      <c r="N880" s="485" t="s">
        <v>334</v>
      </c>
      <c r="O880" s="486"/>
      <c r="P880" s="417" t="s">
        <v>1579</v>
      </c>
      <c r="Q880" s="306" t="s">
        <v>91</v>
      </c>
      <c r="R880" s="307"/>
      <c r="S880" s="97">
        <v>2</v>
      </c>
      <c r="T880" s="740"/>
      <c r="U880" s="741"/>
      <c r="V880" s="744"/>
    </row>
    <row r="881" spans="1:22" s="23" customFormat="1" ht="15.75" customHeight="1">
      <c r="A881" s="96" t="s">
        <v>2151</v>
      </c>
      <c r="B881" s="769"/>
      <c r="C881" s="608">
        <v>1</v>
      </c>
      <c r="D881" s="86" t="s">
        <v>1538</v>
      </c>
      <c r="E881" s="92" t="s">
        <v>1538</v>
      </c>
      <c r="F881" s="300" t="s">
        <v>1538</v>
      </c>
      <c r="G881" s="300" t="s">
        <v>1538</v>
      </c>
      <c r="H881" s="745" t="s">
        <v>1538</v>
      </c>
      <c r="I881" s="746"/>
      <c r="J881" s="93" t="s">
        <v>1538</v>
      </c>
      <c r="K881" s="91" t="s">
        <v>1538</v>
      </c>
      <c r="L881" s="449" t="s">
        <v>1114</v>
      </c>
      <c r="M881" s="450" t="s">
        <v>1557</v>
      </c>
      <c r="N881" s="365" t="s">
        <v>24</v>
      </c>
      <c r="O881" s="747" t="s">
        <v>15</v>
      </c>
      <c r="P881" s="748"/>
      <c r="Q881" s="751">
        <v>29</v>
      </c>
      <c r="R881" s="754" t="s">
        <v>1114</v>
      </c>
      <c r="S881" s="755"/>
      <c r="T881" s="735" t="s">
        <v>68</v>
      </c>
      <c r="U881" s="760"/>
      <c r="V881" s="736"/>
    </row>
    <row r="882" spans="1:22" s="23" customFormat="1" ht="15.75" customHeight="1" thickBot="1">
      <c r="A882" s="96" t="s">
        <v>2152</v>
      </c>
      <c r="B882" s="769"/>
      <c r="C882" s="608">
        <v>2</v>
      </c>
      <c r="D882" s="86" t="s">
        <v>1538</v>
      </c>
      <c r="E882" s="92" t="s">
        <v>1538</v>
      </c>
      <c r="F882" s="300" t="s">
        <v>1538</v>
      </c>
      <c r="G882" s="300" t="s">
        <v>1538</v>
      </c>
      <c r="H882" s="745" t="s">
        <v>1538</v>
      </c>
      <c r="I882" s="746"/>
      <c r="J882" s="93" t="s">
        <v>1538</v>
      </c>
      <c r="K882" s="91" t="s">
        <v>1538</v>
      </c>
      <c r="L882" s="449"/>
      <c r="M882" s="450" t="s">
        <v>1538</v>
      </c>
      <c r="N882" s="365" t="s">
        <v>24</v>
      </c>
      <c r="O882" s="747"/>
      <c r="P882" s="748"/>
      <c r="Q882" s="752"/>
      <c r="R882" s="756"/>
      <c r="S882" s="757"/>
      <c r="T882" s="740"/>
      <c r="U882" s="761"/>
      <c r="V882" s="741"/>
    </row>
    <row r="883" spans="1:22" s="23" customFormat="1" ht="15.75" customHeight="1">
      <c r="A883" s="96" t="s">
        <v>2153</v>
      </c>
      <c r="B883" s="769"/>
      <c r="C883" s="608">
        <v>3</v>
      </c>
      <c r="D883" s="86" t="s">
        <v>1538</v>
      </c>
      <c r="E883" s="92" t="s">
        <v>1538</v>
      </c>
      <c r="F883" s="300" t="s">
        <v>1538</v>
      </c>
      <c r="G883" s="300" t="s">
        <v>1538</v>
      </c>
      <c r="H883" s="745" t="s">
        <v>1538</v>
      </c>
      <c r="I883" s="746"/>
      <c r="J883" s="93" t="s">
        <v>1538</v>
      </c>
      <c r="K883" s="91" t="s">
        <v>1538</v>
      </c>
      <c r="L883" s="449"/>
      <c r="M883" s="450" t="s">
        <v>1538</v>
      </c>
      <c r="N883" s="365"/>
      <c r="O883" s="749"/>
      <c r="P883" s="750"/>
      <c r="Q883" s="753"/>
      <c r="R883" s="758"/>
      <c r="S883" s="759"/>
      <c r="T883" s="237"/>
      <c r="U883" s="237"/>
      <c r="V883" s="238"/>
    </row>
    <row r="884" spans="1:22" s="23" customFormat="1" ht="15.75" customHeight="1">
      <c r="A884" s="96" t="s">
        <v>2154</v>
      </c>
      <c r="B884" s="769"/>
      <c r="C884" s="608">
        <v>4</v>
      </c>
      <c r="D884" s="86" t="s">
        <v>1538</v>
      </c>
      <c r="E884" s="92" t="s">
        <v>1538</v>
      </c>
      <c r="F884" s="300" t="s">
        <v>1538</v>
      </c>
      <c r="G884" s="300" t="s">
        <v>1538</v>
      </c>
      <c r="H884" s="745" t="s">
        <v>1538</v>
      </c>
      <c r="I884" s="746"/>
      <c r="J884" s="93" t="s">
        <v>1538</v>
      </c>
      <c r="K884" s="91" t="s">
        <v>1538</v>
      </c>
      <c r="L884" s="449"/>
      <c r="M884" s="450" t="s">
        <v>1538</v>
      </c>
      <c r="N884" s="365"/>
      <c r="O884" s="762" t="s">
        <v>310</v>
      </c>
      <c r="P884" s="771" t="s">
        <v>309</v>
      </c>
      <c r="Q884" s="772"/>
      <c r="R884" s="772"/>
      <c r="S884" s="773"/>
      <c r="T884" s="228"/>
      <c r="U884" s="228"/>
      <c r="V884" s="239"/>
    </row>
    <row r="885" spans="1:22" s="23" customFormat="1" ht="17.25" customHeight="1">
      <c r="A885" s="96" t="s">
        <v>2155</v>
      </c>
      <c r="B885" s="769"/>
      <c r="C885" s="608">
        <v>5</v>
      </c>
      <c r="D885" s="86" t="s">
        <v>1538</v>
      </c>
      <c r="E885" s="92" t="s">
        <v>1538</v>
      </c>
      <c r="F885" s="300" t="s">
        <v>1538</v>
      </c>
      <c r="G885" s="300" t="s">
        <v>1538</v>
      </c>
      <c r="H885" s="745" t="s">
        <v>1538</v>
      </c>
      <c r="I885" s="746"/>
      <c r="J885" s="93" t="s">
        <v>1538</v>
      </c>
      <c r="K885" s="91" t="s">
        <v>1538</v>
      </c>
      <c r="L885" s="449"/>
      <c r="M885" s="450" t="s">
        <v>1538</v>
      </c>
      <c r="N885" s="365"/>
      <c r="O885" s="763"/>
      <c r="P885" s="467" t="s">
        <v>92</v>
      </c>
      <c r="Q885" s="467" t="s">
        <v>294</v>
      </c>
      <c r="R885" s="724" t="s">
        <v>307</v>
      </c>
      <c r="S885" s="724"/>
      <c r="T885" s="228"/>
      <c r="U885" s="228"/>
      <c r="V885" s="239"/>
    </row>
    <row r="886" spans="1:22" s="23" customFormat="1" ht="16.5" customHeight="1" thickBot="1">
      <c r="A886" s="96" t="s">
        <v>2156</v>
      </c>
      <c r="B886" s="769"/>
      <c r="C886" s="609">
        <v>6</v>
      </c>
      <c r="D886" s="94" t="s">
        <v>1538</v>
      </c>
      <c r="E886" s="95" t="s">
        <v>1538</v>
      </c>
      <c r="F886" s="300" t="s">
        <v>1538</v>
      </c>
      <c r="G886" s="300" t="s">
        <v>1538</v>
      </c>
      <c r="H886" s="745" t="s">
        <v>1538</v>
      </c>
      <c r="I886" s="746"/>
      <c r="J886" s="93" t="s">
        <v>1538</v>
      </c>
      <c r="K886" s="91" t="s">
        <v>1538</v>
      </c>
      <c r="L886" s="449"/>
      <c r="M886" s="450" t="s">
        <v>1538</v>
      </c>
      <c r="N886" s="447"/>
      <c r="O886" s="313" t="s">
        <v>6</v>
      </c>
      <c r="P886" s="241">
        <v>1</v>
      </c>
      <c r="Q886" s="242">
        <v>538.46153849999996</v>
      </c>
      <c r="R886" s="776">
        <v>3225.7550000000001</v>
      </c>
      <c r="S886" s="776"/>
      <c r="T886" s="228"/>
      <c r="U886" s="228"/>
      <c r="V886" s="239"/>
    </row>
    <row r="887" spans="1:22" s="23" customFormat="1" ht="16.5" customHeight="1" thickBot="1">
      <c r="A887" s="96" t="s">
        <v>2157</v>
      </c>
      <c r="B887" s="770"/>
      <c r="C887" s="777" t="s">
        <v>88</v>
      </c>
      <c r="D887" s="778"/>
      <c r="E887" s="778"/>
      <c r="F887" s="497"/>
      <c r="G887" s="498"/>
      <c r="H887" s="779" t="s">
        <v>1538</v>
      </c>
      <c r="I887" s="780"/>
      <c r="J887" s="412" t="s">
        <v>1538</v>
      </c>
      <c r="K887" s="243" t="s">
        <v>6</v>
      </c>
      <c r="L887" s="490"/>
      <c r="M887" s="491"/>
      <c r="N887" s="492"/>
      <c r="O887" s="781" t="s">
        <v>1538</v>
      </c>
      <c r="P887" s="781"/>
      <c r="Q887" s="781"/>
      <c r="R887" s="781"/>
      <c r="S887" s="781"/>
      <c r="T887" s="487"/>
      <c r="U887" s="488"/>
      <c r="V887" s="489"/>
    </row>
    <row r="888" spans="1:22" ht="24.95" customHeight="1"/>
    <row r="889" spans="1:22" ht="24.95" customHeight="1"/>
    <row r="890" spans="1:22" s="33" customFormat="1" ht="24" thickBot="1">
      <c r="A890" s="26">
        <v>30</v>
      </c>
      <c r="B890" s="786" t="s">
        <v>49</v>
      </c>
      <c r="C890" s="786"/>
      <c r="D890" s="786"/>
      <c r="E890" s="27">
        <v>30</v>
      </c>
      <c r="F890" s="28" t="s">
        <v>416</v>
      </c>
      <c r="G890" s="29"/>
      <c r="H890" s="29"/>
      <c r="I890" s="28"/>
      <c r="J890" s="28"/>
      <c r="K890" s="28"/>
      <c r="L890" s="28"/>
      <c r="M890" s="30"/>
      <c r="N890" s="30"/>
      <c r="O890" s="29"/>
      <c r="P890" s="29"/>
      <c r="Q890" s="31"/>
      <c r="R890" s="31"/>
      <c r="S890" s="31"/>
      <c r="T890" s="31"/>
      <c r="U890" s="32"/>
    </row>
    <row r="891" spans="1:22" s="20" customFormat="1" ht="24.75" customHeight="1">
      <c r="A891" s="18"/>
      <c r="B891" s="787" t="s">
        <v>54</v>
      </c>
      <c r="C891" s="464" t="s">
        <v>55</v>
      </c>
      <c r="D891" s="465" t="s">
        <v>16</v>
      </c>
      <c r="E891" s="465"/>
      <c r="F891" s="465" t="s">
        <v>56</v>
      </c>
      <c r="G891" s="466"/>
      <c r="H891" s="723" t="s">
        <v>57</v>
      </c>
      <c r="I891" s="789" t="s">
        <v>340</v>
      </c>
      <c r="J891" s="723" t="s">
        <v>17</v>
      </c>
      <c r="K891" s="723" t="s">
        <v>293</v>
      </c>
      <c r="L891" s="723" t="s">
        <v>58</v>
      </c>
      <c r="M891" s="723" t="s">
        <v>193</v>
      </c>
      <c r="N891" s="782" t="s">
        <v>308</v>
      </c>
      <c r="O891" s="783"/>
      <c r="P891" s="784" t="s">
        <v>21</v>
      </c>
      <c r="Q891" s="785"/>
      <c r="R891" s="735" t="s">
        <v>205</v>
      </c>
      <c r="S891" s="736"/>
      <c r="T891" s="714" t="s">
        <v>180</v>
      </c>
      <c r="U891" s="715"/>
      <c r="V891" s="716"/>
    </row>
    <row r="892" spans="1:22" s="20" customFormat="1" ht="73.5" customHeight="1">
      <c r="A892" s="18"/>
      <c r="B892" s="788"/>
      <c r="C892" s="467" t="s">
        <v>59</v>
      </c>
      <c r="D892" s="468" t="s">
        <v>3</v>
      </c>
      <c r="E892" s="468" t="s">
        <v>18</v>
      </c>
      <c r="F892" s="468" t="s">
        <v>60</v>
      </c>
      <c r="G892" s="469" t="s">
        <v>61</v>
      </c>
      <c r="H892" s="724"/>
      <c r="I892" s="790"/>
      <c r="J892" s="724"/>
      <c r="K892" s="724"/>
      <c r="L892" s="724"/>
      <c r="M892" s="724"/>
      <c r="N892" s="467" t="s">
        <v>191</v>
      </c>
      <c r="O892" s="468" t="s">
        <v>73</v>
      </c>
      <c r="P892" s="717"/>
      <c r="Q892" s="718"/>
      <c r="R892" s="737"/>
      <c r="S892" s="738"/>
      <c r="T892" s="470" t="s">
        <v>181</v>
      </c>
      <c r="U892" s="471" t="s">
        <v>190</v>
      </c>
      <c r="V892" s="472" t="s">
        <v>225</v>
      </c>
    </row>
    <row r="893" spans="1:22" s="20" customFormat="1" ht="26.25" customHeight="1">
      <c r="A893" s="18"/>
      <c r="B893" s="396"/>
      <c r="C893" s="603">
        <v>3</v>
      </c>
      <c r="D893" s="397">
        <v>4</v>
      </c>
      <c r="E893" s="397">
        <v>5</v>
      </c>
      <c r="F893" s="397">
        <v>6</v>
      </c>
      <c r="G893" s="397">
        <v>7</v>
      </c>
      <c r="H893" s="397">
        <v>8</v>
      </c>
      <c r="I893" s="397">
        <v>9</v>
      </c>
      <c r="J893" s="397">
        <v>10</v>
      </c>
      <c r="K893" s="397">
        <v>11</v>
      </c>
      <c r="L893" s="397">
        <v>12</v>
      </c>
      <c r="M893" s="397">
        <v>13</v>
      </c>
      <c r="N893" s="397">
        <v>14</v>
      </c>
      <c r="O893" s="397">
        <v>15</v>
      </c>
      <c r="P893" s="398">
        <v>16</v>
      </c>
      <c r="Q893" s="399">
        <v>17</v>
      </c>
      <c r="R893" s="398">
        <v>18</v>
      </c>
      <c r="S893" s="399">
        <v>19</v>
      </c>
      <c r="T893" s="400">
        <v>20</v>
      </c>
      <c r="U893" s="213">
        <v>21</v>
      </c>
      <c r="V893" s="401">
        <v>22</v>
      </c>
    </row>
    <row r="894" spans="1:22" s="35" customFormat="1" ht="50.1" customHeight="1">
      <c r="A894" s="34" t="s">
        <v>2158</v>
      </c>
      <c r="B894" s="402">
        <v>1</v>
      </c>
      <c r="C894" s="604" t="s">
        <v>691</v>
      </c>
      <c r="D894" s="390" t="s">
        <v>858</v>
      </c>
      <c r="E894" s="390" t="s">
        <v>1061</v>
      </c>
      <c r="F894" s="390" t="s">
        <v>672</v>
      </c>
      <c r="G894" s="382">
        <v>1</v>
      </c>
      <c r="H894" s="538" t="s">
        <v>24</v>
      </c>
      <c r="I894" s="388" t="s">
        <v>672</v>
      </c>
      <c r="J894" s="389" t="s">
        <v>416</v>
      </c>
      <c r="K894" s="426">
        <v>36185</v>
      </c>
      <c r="L894" s="426">
        <v>36621</v>
      </c>
      <c r="M894" s="383">
        <v>584.1</v>
      </c>
      <c r="N894" s="424">
        <v>584.1</v>
      </c>
      <c r="O894" s="215">
        <v>584.1</v>
      </c>
      <c r="P894" s="719"/>
      <c r="Q894" s="720"/>
      <c r="R894" s="721"/>
      <c r="S894" s="722"/>
      <c r="T894" s="385" t="s">
        <v>24</v>
      </c>
      <c r="U894" s="386">
        <v>9</v>
      </c>
      <c r="V894" s="387" t="s">
        <v>24</v>
      </c>
    </row>
    <row r="895" spans="1:22" s="35" customFormat="1" ht="50.1" customHeight="1">
      <c r="A895" s="34" t="s">
        <v>2159</v>
      </c>
      <c r="B895" s="402">
        <v>2</v>
      </c>
      <c r="C895" s="604" t="s">
        <v>682</v>
      </c>
      <c r="D895" s="390" t="s">
        <v>859</v>
      </c>
      <c r="E895" s="390" t="s">
        <v>1062</v>
      </c>
      <c r="F895" s="390" t="s">
        <v>672</v>
      </c>
      <c r="G895" s="382">
        <v>1</v>
      </c>
      <c r="H895" s="538" t="s">
        <v>24</v>
      </c>
      <c r="I895" s="388" t="s">
        <v>672</v>
      </c>
      <c r="J895" s="389" t="s">
        <v>416</v>
      </c>
      <c r="K895" s="426">
        <v>39436</v>
      </c>
      <c r="L895" s="426">
        <v>39683</v>
      </c>
      <c r="M895" s="383">
        <v>317.16000000000003</v>
      </c>
      <c r="N895" s="424">
        <v>317.16000000000003</v>
      </c>
      <c r="O895" s="215">
        <v>317.16000000000003</v>
      </c>
      <c r="P895" s="719"/>
      <c r="Q895" s="720"/>
      <c r="R895" s="721"/>
      <c r="S895" s="722"/>
      <c r="T895" s="385" t="s">
        <v>24</v>
      </c>
      <c r="U895" s="386">
        <v>39</v>
      </c>
      <c r="V895" s="387" t="s">
        <v>24</v>
      </c>
    </row>
    <row r="896" spans="1:22" s="35" customFormat="1" ht="50.1" customHeight="1">
      <c r="A896" s="34" t="s">
        <v>2160</v>
      </c>
      <c r="B896" s="402">
        <v>3</v>
      </c>
      <c r="C896" s="604" t="s">
        <v>857</v>
      </c>
      <c r="D896" s="390" t="s">
        <v>860</v>
      </c>
      <c r="E896" s="390" t="s">
        <v>1063</v>
      </c>
      <c r="F896" s="390" t="s">
        <v>671</v>
      </c>
      <c r="G896" s="382">
        <v>0.3</v>
      </c>
      <c r="H896" s="538" t="s">
        <v>24</v>
      </c>
      <c r="I896" s="388" t="s">
        <v>672</v>
      </c>
      <c r="J896" s="389" t="s">
        <v>416</v>
      </c>
      <c r="K896" s="426">
        <v>44881</v>
      </c>
      <c r="L896" s="426">
        <v>45265</v>
      </c>
      <c r="M896" s="383">
        <v>2227.98</v>
      </c>
      <c r="N896" s="424">
        <v>668.39400000000001</v>
      </c>
      <c r="O896" s="215">
        <v>668.39400000000001</v>
      </c>
      <c r="P896" s="719"/>
      <c r="Q896" s="720"/>
      <c r="R896" s="721"/>
      <c r="S896" s="722"/>
      <c r="T896" s="385" t="s">
        <v>24</v>
      </c>
      <c r="U896" s="386">
        <v>77</v>
      </c>
      <c r="V896" s="387" t="s">
        <v>24</v>
      </c>
    </row>
    <row r="897" spans="1:22" s="35" customFormat="1" ht="24.95" customHeight="1">
      <c r="A897" s="34" t="s">
        <v>2161</v>
      </c>
      <c r="B897" s="402">
        <v>4</v>
      </c>
      <c r="C897" s="604"/>
      <c r="D897" s="390"/>
      <c r="E897" s="390"/>
      <c r="F897" s="390"/>
      <c r="G897" s="382"/>
      <c r="H897" s="538"/>
      <c r="I897" s="388"/>
      <c r="J897" s="389" t="s">
        <v>1538</v>
      </c>
      <c r="K897" s="426"/>
      <c r="L897" s="426"/>
      <c r="M897" s="383"/>
      <c r="N897" s="424" t="s">
        <v>1538</v>
      </c>
      <c r="O897" s="215" t="s">
        <v>1538</v>
      </c>
      <c r="P897" s="719"/>
      <c r="Q897" s="720"/>
      <c r="R897" s="721"/>
      <c r="S897" s="722"/>
      <c r="T897" s="385"/>
      <c r="U897" s="386"/>
      <c r="V897" s="387"/>
    </row>
    <row r="898" spans="1:22" s="35" customFormat="1" ht="24.95" customHeight="1">
      <c r="A898" s="34" t="s">
        <v>2162</v>
      </c>
      <c r="B898" s="402">
        <v>5</v>
      </c>
      <c r="C898" s="604"/>
      <c r="D898" s="390"/>
      <c r="E898" s="390"/>
      <c r="F898" s="390"/>
      <c r="G898" s="382"/>
      <c r="H898" s="538"/>
      <c r="I898" s="388"/>
      <c r="J898" s="389" t="s">
        <v>1538</v>
      </c>
      <c r="K898" s="426"/>
      <c r="L898" s="426"/>
      <c r="M898" s="383"/>
      <c r="N898" s="424" t="s">
        <v>1538</v>
      </c>
      <c r="O898" s="215" t="s">
        <v>1538</v>
      </c>
      <c r="P898" s="719"/>
      <c r="Q898" s="720"/>
      <c r="R898" s="721"/>
      <c r="S898" s="722"/>
      <c r="T898" s="385"/>
      <c r="U898" s="386"/>
      <c r="V898" s="387"/>
    </row>
    <row r="899" spans="1:22" s="35" customFormat="1" ht="24.95" customHeight="1">
      <c r="A899" s="34" t="s">
        <v>2163</v>
      </c>
      <c r="B899" s="402">
        <v>6</v>
      </c>
      <c r="C899" s="604"/>
      <c r="D899" s="390"/>
      <c r="E899" s="390"/>
      <c r="F899" s="390"/>
      <c r="G899" s="382"/>
      <c r="H899" s="538"/>
      <c r="I899" s="388"/>
      <c r="J899" s="389" t="s">
        <v>1538</v>
      </c>
      <c r="K899" s="426"/>
      <c r="L899" s="426"/>
      <c r="M899" s="383"/>
      <c r="N899" s="424" t="s">
        <v>1538</v>
      </c>
      <c r="O899" s="215" t="s">
        <v>1538</v>
      </c>
      <c r="P899" s="719"/>
      <c r="Q899" s="720"/>
      <c r="R899" s="721"/>
      <c r="S899" s="722"/>
      <c r="T899" s="385"/>
      <c r="U899" s="386"/>
      <c r="V899" s="387"/>
    </row>
    <row r="900" spans="1:22" s="35" customFormat="1" ht="24.95" customHeight="1">
      <c r="A900" s="34" t="s">
        <v>2164</v>
      </c>
      <c r="B900" s="402">
        <v>7</v>
      </c>
      <c r="C900" s="604"/>
      <c r="D900" s="390"/>
      <c r="E900" s="390"/>
      <c r="F900" s="390"/>
      <c r="G900" s="382"/>
      <c r="H900" s="538"/>
      <c r="I900" s="388"/>
      <c r="J900" s="389" t="s">
        <v>1538</v>
      </c>
      <c r="K900" s="426"/>
      <c r="L900" s="426"/>
      <c r="M900" s="383"/>
      <c r="N900" s="424" t="s">
        <v>1538</v>
      </c>
      <c r="O900" s="215" t="s">
        <v>1538</v>
      </c>
      <c r="P900" s="719"/>
      <c r="Q900" s="720"/>
      <c r="R900" s="721"/>
      <c r="S900" s="722"/>
      <c r="T900" s="385"/>
      <c r="U900" s="386"/>
      <c r="V900" s="387"/>
    </row>
    <row r="901" spans="1:22" s="35" customFormat="1" ht="24.95" customHeight="1">
      <c r="A901" s="34" t="s">
        <v>2165</v>
      </c>
      <c r="B901" s="402">
        <v>8</v>
      </c>
      <c r="C901" s="604"/>
      <c r="D901" s="390"/>
      <c r="E901" s="390"/>
      <c r="F901" s="390"/>
      <c r="G901" s="382"/>
      <c r="H901" s="538"/>
      <c r="I901" s="388"/>
      <c r="J901" s="389" t="s">
        <v>1538</v>
      </c>
      <c r="K901" s="426"/>
      <c r="L901" s="426"/>
      <c r="M901" s="384"/>
      <c r="N901" s="424" t="s">
        <v>1538</v>
      </c>
      <c r="O901" s="215" t="s">
        <v>1538</v>
      </c>
      <c r="P901" s="719"/>
      <c r="Q901" s="720"/>
      <c r="R901" s="721"/>
      <c r="S901" s="722"/>
      <c r="T901" s="385"/>
      <c r="U901" s="386"/>
      <c r="V901" s="387"/>
    </row>
    <row r="902" spans="1:22" s="35" customFormat="1" ht="24.95" customHeight="1">
      <c r="A902" s="34" t="s">
        <v>2166</v>
      </c>
      <c r="B902" s="402">
        <v>9</v>
      </c>
      <c r="C902" s="604"/>
      <c r="D902" s="390"/>
      <c r="E902" s="390"/>
      <c r="F902" s="390"/>
      <c r="G902" s="382"/>
      <c r="H902" s="538"/>
      <c r="I902" s="388"/>
      <c r="J902" s="389" t="s">
        <v>1538</v>
      </c>
      <c r="K902" s="426"/>
      <c r="L902" s="426"/>
      <c r="M902" s="384"/>
      <c r="N902" s="424" t="s">
        <v>1538</v>
      </c>
      <c r="O902" s="215" t="s">
        <v>1538</v>
      </c>
      <c r="P902" s="719"/>
      <c r="Q902" s="720"/>
      <c r="R902" s="721"/>
      <c r="S902" s="722"/>
      <c r="T902" s="385"/>
      <c r="U902" s="386"/>
      <c r="V902" s="387"/>
    </row>
    <row r="903" spans="1:22" s="35" customFormat="1" ht="24.95" customHeight="1" thickBot="1">
      <c r="A903" s="34" t="s">
        <v>2167</v>
      </c>
      <c r="B903" s="406">
        <v>10</v>
      </c>
      <c r="C903" s="605"/>
      <c r="D903" s="391"/>
      <c r="E903" s="391"/>
      <c r="F903" s="391"/>
      <c r="G903" s="392"/>
      <c r="H903" s="539"/>
      <c r="I903" s="393"/>
      <c r="J903" s="394" t="s">
        <v>1538</v>
      </c>
      <c r="K903" s="427"/>
      <c r="L903" s="427"/>
      <c r="M903" s="395"/>
      <c r="N903" s="424" t="s">
        <v>1538</v>
      </c>
      <c r="O903" s="215" t="s">
        <v>1538</v>
      </c>
      <c r="P903" s="719"/>
      <c r="Q903" s="720"/>
      <c r="R903" s="721"/>
      <c r="S903" s="722"/>
      <c r="T903" s="385"/>
      <c r="U903" s="386"/>
      <c r="V903" s="387"/>
    </row>
    <row r="904" spans="1:22" s="20" customFormat="1" ht="12" customHeight="1">
      <c r="A904" s="34"/>
      <c r="B904" s="36"/>
      <c r="C904" s="606"/>
      <c r="D904" s="37"/>
      <c r="E904" s="37"/>
      <c r="F904" s="37"/>
      <c r="G904" s="37"/>
      <c r="H904" s="403"/>
      <c r="I904" s="37"/>
      <c r="J904" s="37"/>
      <c r="K904" s="37"/>
      <c r="L904" s="37"/>
      <c r="M904" s="37"/>
      <c r="N904" s="37"/>
      <c r="O904" s="214"/>
      <c r="P904" s="37"/>
      <c r="Q904" s="37"/>
      <c r="R904" s="214"/>
      <c r="S904" s="37"/>
      <c r="T904" s="37"/>
      <c r="U904" s="38"/>
      <c r="V904" s="39"/>
    </row>
    <row r="905" spans="1:22" s="20" customFormat="1" ht="17.25" customHeight="1" thickBot="1">
      <c r="A905" s="34" t="s">
        <v>2168</v>
      </c>
      <c r="B905" s="473"/>
      <c r="C905" s="474"/>
      <c r="D905" s="474"/>
      <c r="E905" s="474"/>
      <c r="F905" s="474"/>
      <c r="G905" s="474"/>
      <c r="H905" s="474"/>
      <c r="I905" s="474"/>
      <c r="J905" s="474"/>
      <c r="K905" s="474"/>
      <c r="L905" s="474"/>
      <c r="M905" s="474"/>
      <c r="N905" s="410" t="s">
        <v>317</v>
      </c>
      <c r="O905" s="411">
        <v>523.21799999999996</v>
      </c>
      <c r="P905" s="419"/>
      <c r="Q905" s="419"/>
      <c r="R905" s="420"/>
      <c r="S905" s="420"/>
      <c r="T905" s="421"/>
      <c r="U905" s="422"/>
      <c r="V905" s="423"/>
    </row>
    <row r="906" spans="1:22" ht="17.25" customHeight="1">
      <c r="B906" s="41"/>
      <c r="C906" s="607"/>
      <c r="D906" s="41"/>
      <c r="E906" s="41"/>
      <c r="F906" s="41"/>
      <c r="G906" s="42"/>
      <c r="H906" s="42"/>
      <c r="I906" s="42"/>
      <c r="J906" s="42"/>
      <c r="K906" s="42"/>
      <c r="L906" s="42"/>
      <c r="M906" s="42"/>
      <c r="N906" s="42"/>
      <c r="O906" s="42"/>
      <c r="P906" s="42"/>
      <c r="Q906" s="42"/>
      <c r="R906" s="42"/>
      <c r="S906" s="42"/>
      <c r="T906" s="42"/>
      <c r="U906" s="42"/>
      <c r="V906" s="42"/>
    </row>
    <row r="907" spans="1:22" s="20" customFormat="1" ht="16.5" customHeight="1" thickBot="1">
      <c r="A907" s="18"/>
      <c r="B907" s="739" t="s">
        <v>65</v>
      </c>
      <c r="C907" s="739"/>
      <c r="D907" s="739"/>
      <c r="E907" s="739"/>
      <c r="F907" s="739"/>
      <c r="G907" s="739"/>
      <c r="H907" s="739"/>
      <c r="I907" s="739"/>
      <c r="J907" s="739"/>
      <c r="K907" s="739"/>
      <c r="L907" s="739"/>
      <c r="M907" s="739"/>
      <c r="N907" s="739"/>
      <c r="O907" s="739"/>
      <c r="P907" s="739"/>
      <c r="Q907" s="739"/>
      <c r="R907" s="739"/>
      <c r="S907" s="739"/>
      <c r="T907" s="739"/>
      <c r="U907" s="739"/>
      <c r="V907" s="739"/>
    </row>
    <row r="908" spans="1:22" s="23" customFormat="1" ht="22.5" customHeight="1">
      <c r="A908" s="96" t="s">
        <v>2169</v>
      </c>
      <c r="B908" s="768" t="s">
        <v>62</v>
      </c>
      <c r="C908" s="764" t="s">
        <v>83</v>
      </c>
      <c r="D908" s="760"/>
      <c r="E908" s="760"/>
      <c r="F908" s="760"/>
      <c r="G908" s="760"/>
      <c r="H908" s="760"/>
      <c r="I908" s="760"/>
      <c r="J908" s="760"/>
      <c r="K908" s="760"/>
      <c r="L908" s="760"/>
      <c r="M908" s="736"/>
      <c r="N908" s="475"/>
      <c r="O908" s="476"/>
      <c r="P908" s="764" t="s">
        <v>90</v>
      </c>
      <c r="Q908" s="760"/>
      <c r="R908" s="760"/>
      <c r="S908" s="736"/>
      <c r="T908" s="735" t="s">
        <v>358</v>
      </c>
      <c r="U908" s="736"/>
      <c r="V908" s="742" t="s">
        <v>6</v>
      </c>
    </row>
    <row r="909" spans="1:22" s="23" customFormat="1" ht="22.5" customHeight="1">
      <c r="A909" s="96" t="s">
        <v>2170</v>
      </c>
      <c r="B909" s="769"/>
      <c r="C909" s="771" t="s">
        <v>84</v>
      </c>
      <c r="D909" s="772"/>
      <c r="E909" s="773"/>
      <c r="F909" s="479">
        <v>1</v>
      </c>
      <c r="G909" s="774" t="s">
        <v>287</v>
      </c>
      <c r="H909" s="724" t="s">
        <v>286</v>
      </c>
      <c r="I909" s="724"/>
      <c r="J909" s="771" t="s">
        <v>285</v>
      </c>
      <c r="K909" s="775"/>
      <c r="L909" s="480"/>
      <c r="M909" s="480"/>
      <c r="N909" s="481"/>
      <c r="O909" s="482"/>
      <c r="P909" s="765"/>
      <c r="Q909" s="766"/>
      <c r="R909" s="766"/>
      <c r="S909" s="767"/>
      <c r="T909" s="737"/>
      <c r="U909" s="738"/>
      <c r="V909" s="743"/>
    </row>
    <row r="910" spans="1:22" s="23" customFormat="1" ht="51.75" customHeight="1" thickBot="1">
      <c r="A910" s="96" t="s">
        <v>2171</v>
      </c>
      <c r="B910" s="769"/>
      <c r="C910" s="772" t="s">
        <v>82</v>
      </c>
      <c r="D910" s="773"/>
      <c r="E910" s="483" t="s">
        <v>86</v>
      </c>
      <c r="F910" s="477" t="s">
        <v>306</v>
      </c>
      <c r="G910" s="774"/>
      <c r="H910" s="724"/>
      <c r="I910" s="724"/>
      <c r="J910" s="467" t="s">
        <v>284</v>
      </c>
      <c r="K910" s="478" t="s">
        <v>292</v>
      </c>
      <c r="L910" s="484" t="s">
        <v>369</v>
      </c>
      <c r="M910" s="484"/>
      <c r="N910" s="485" t="s">
        <v>334</v>
      </c>
      <c r="O910" s="486"/>
      <c r="P910" s="417" t="s">
        <v>1579</v>
      </c>
      <c r="Q910" s="306" t="s">
        <v>91</v>
      </c>
      <c r="R910" s="307"/>
      <c r="S910" s="97">
        <v>3</v>
      </c>
      <c r="T910" s="740"/>
      <c r="U910" s="741"/>
      <c r="V910" s="744"/>
    </row>
    <row r="911" spans="1:22" s="23" customFormat="1" ht="15.75" customHeight="1">
      <c r="A911" s="96" t="s">
        <v>2172</v>
      </c>
      <c r="B911" s="769"/>
      <c r="C911" s="608">
        <v>1</v>
      </c>
      <c r="D911" s="86" t="s">
        <v>1538</v>
      </c>
      <c r="E911" s="92" t="s">
        <v>1538</v>
      </c>
      <c r="F911" s="300" t="s">
        <v>1538</v>
      </c>
      <c r="G911" s="300" t="s">
        <v>1538</v>
      </c>
      <c r="H911" s="745" t="s">
        <v>1538</v>
      </c>
      <c r="I911" s="746"/>
      <c r="J911" s="93" t="s">
        <v>1538</v>
      </c>
      <c r="K911" s="91" t="s">
        <v>1538</v>
      </c>
      <c r="L911" s="449" t="s">
        <v>1114</v>
      </c>
      <c r="M911" s="450" t="s">
        <v>1557</v>
      </c>
      <c r="N911" s="365" t="s">
        <v>24</v>
      </c>
      <c r="O911" s="747" t="s">
        <v>15</v>
      </c>
      <c r="P911" s="748"/>
      <c r="Q911" s="751">
        <v>30</v>
      </c>
      <c r="R911" s="754" t="s">
        <v>1114</v>
      </c>
      <c r="S911" s="755"/>
      <c r="T911" s="735" t="s">
        <v>68</v>
      </c>
      <c r="U911" s="760"/>
      <c r="V911" s="736"/>
    </row>
    <row r="912" spans="1:22" s="23" customFormat="1" ht="15.75" customHeight="1" thickBot="1">
      <c r="A912" s="96" t="s">
        <v>2173</v>
      </c>
      <c r="B912" s="769"/>
      <c r="C912" s="608">
        <v>2</v>
      </c>
      <c r="D912" s="86" t="s">
        <v>1538</v>
      </c>
      <c r="E912" s="92" t="s">
        <v>1538</v>
      </c>
      <c r="F912" s="300" t="s">
        <v>1538</v>
      </c>
      <c r="G912" s="300" t="s">
        <v>1538</v>
      </c>
      <c r="H912" s="745" t="s">
        <v>1538</v>
      </c>
      <c r="I912" s="746"/>
      <c r="J912" s="93" t="s">
        <v>1538</v>
      </c>
      <c r="K912" s="91" t="s">
        <v>1538</v>
      </c>
      <c r="L912" s="449"/>
      <c r="M912" s="450" t="s">
        <v>1538</v>
      </c>
      <c r="N912" s="365" t="s">
        <v>24</v>
      </c>
      <c r="O912" s="747"/>
      <c r="P912" s="748"/>
      <c r="Q912" s="752"/>
      <c r="R912" s="756"/>
      <c r="S912" s="757"/>
      <c r="T912" s="740"/>
      <c r="U912" s="761"/>
      <c r="V912" s="741"/>
    </row>
    <row r="913" spans="1:22" s="23" customFormat="1" ht="15.75" customHeight="1">
      <c r="A913" s="96" t="s">
        <v>2174</v>
      </c>
      <c r="B913" s="769"/>
      <c r="C913" s="608">
        <v>3</v>
      </c>
      <c r="D913" s="86" t="s">
        <v>1538</v>
      </c>
      <c r="E913" s="92" t="s">
        <v>1538</v>
      </c>
      <c r="F913" s="300" t="s">
        <v>1538</v>
      </c>
      <c r="G913" s="300" t="s">
        <v>1538</v>
      </c>
      <c r="H913" s="745" t="s">
        <v>1538</v>
      </c>
      <c r="I913" s="746"/>
      <c r="J913" s="93" t="s">
        <v>1538</v>
      </c>
      <c r="K913" s="91" t="s">
        <v>1538</v>
      </c>
      <c r="L913" s="449"/>
      <c r="M913" s="450" t="s">
        <v>1538</v>
      </c>
      <c r="N913" s="365"/>
      <c r="O913" s="749"/>
      <c r="P913" s="750"/>
      <c r="Q913" s="753"/>
      <c r="R913" s="758"/>
      <c r="S913" s="759"/>
      <c r="T913" s="237"/>
      <c r="U913" s="237"/>
      <c r="V913" s="238"/>
    </row>
    <row r="914" spans="1:22" s="23" customFormat="1" ht="15.75" customHeight="1">
      <c r="A914" s="96" t="s">
        <v>2175</v>
      </c>
      <c r="B914" s="769"/>
      <c r="C914" s="608">
        <v>4</v>
      </c>
      <c r="D914" s="86" t="s">
        <v>1538</v>
      </c>
      <c r="E914" s="92" t="s">
        <v>1538</v>
      </c>
      <c r="F914" s="300" t="s">
        <v>1538</v>
      </c>
      <c r="G914" s="300" t="s">
        <v>1538</v>
      </c>
      <c r="H914" s="745" t="s">
        <v>1538</v>
      </c>
      <c r="I914" s="746"/>
      <c r="J914" s="93" t="s">
        <v>1538</v>
      </c>
      <c r="K914" s="91" t="s">
        <v>1538</v>
      </c>
      <c r="L914" s="449"/>
      <c r="M914" s="450" t="s">
        <v>1538</v>
      </c>
      <c r="N914" s="365"/>
      <c r="O914" s="762" t="s">
        <v>310</v>
      </c>
      <c r="P914" s="771" t="s">
        <v>309</v>
      </c>
      <c r="Q914" s="772"/>
      <c r="R914" s="772"/>
      <c r="S914" s="773"/>
      <c r="T914" s="228"/>
      <c r="U914" s="228"/>
      <c r="V914" s="239"/>
    </row>
    <row r="915" spans="1:22" s="23" customFormat="1" ht="17.25" customHeight="1">
      <c r="A915" s="96" t="s">
        <v>2176</v>
      </c>
      <c r="B915" s="769"/>
      <c r="C915" s="608">
        <v>5</v>
      </c>
      <c r="D915" s="86" t="s">
        <v>1538</v>
      </c>
      <c r="E915" s="92" t="s">
        <v>1538</v>
      </c>
      <c r="F915" s="300" t="s">
        <v>1538</v>
      </c>
      <c r="G915" s="300" t="s">
        <v>1538</v>
      </c>
      <c r="H915" s="745" t="s">
        <v>1538</v>
      </c>
      <c r="I915" s="746"/>
      <c r="J915" s="93" t="s">
        <v>1538</v>
      </c>
      <c r="K915" s="91" t="s">
        <v>1538</v>
      </c>
      <c r="L915" s="449"/>
      <c r="M915" s="450" t="s">
        <v>1538</v>
      </c>
      <c r="N915" s="365"/>
      <c r="O915" s="763"/>
      <c r="P915" s="467" t="s">
        <v>92</v>
      </c>
      <c r="Q915" s="467" t="s">
        <v>294</v>
      </c>
      <c r="R915" s="724" t="s">
        <v>307</v>
      </c>
      <c r="S915" s="724"/>
      <c r="T915" s="228"/>
      <c r="U915" s="228"/>
      <c r="V915" s="239"/>
    </row>
    <row r="916" spans="1:22" s="23" customFormat="1" ht="16.5" customHeight="1" thickBot="1">
      <c r="A916" s="96" t="s">
        <v>2177</v>
      </c>
      <c r="B916" s="769"/>
      <c r="C916" s="609">
        <v>6</v>
      </c>
      <c r="D916" s="94" t="s">
        <v>1538</v>
      </c>
      <c r="E916" s="95" t="s">
        <v>1538</v>
      </c>
      <c r="F916" s="300" t="s">
        <v>1538</v>
      </c>
      <c r="G916" s="300" t="s">
        <v>1538</v>
      </c>
      <c r="H916" s="745" t="s">
        <v>1538</v>
      </c>
      <c r="I916" s="746"/>
      <c r="J916" s="93" t="s">
        <v>1538</v>
      </c>
      <c r="K916" s="91" t="s">
        <v>1538</v>
      </c>
      <c r="L916" s="449"/>
      <c r="M916" s="450" t="s">
        <v>1538</v>
      </c>
      <c r="N916" s="447"/>
      <c r="O916" s="313" t="s">
        <v>6</v>
      </c>
      <c r="P916" s="241">
        <v>1</v>
      </c>
      <c r="Q916" s="242">
        <v>538.46153849999996</v>
      </c>
      <c r="R916" s="776">
        <v>1569.654</v>
      </c>
      <c r="S916" s="776"/>
      <c r="T916" s="228"/>
      <c r="U916" s="228"/>
      <c r="V916" s="239"/>
    </row>
    <row r="917" spans="1:22" s="23" customFormat="1" ht="16.5" customHeight="1" thickBot="1">
      <c r="A917" s="96" t="s">
        <v>2178</v>
      </c>
      <c r="B917" s="770"/>
      <c r="C917" s="777" t="s">
        <v>88</v>
      </c>
      <c r="D917" s="778"/>
      <c r="E917" s="778"/>
      <c r="F917" s="497"/>
      <c r="G917" s="498"/>
      <c r="H917" s="779" t="s">
        <v>1538</v>
      </c>
      <c r="I917" s="780"/>
      <c r="J917" s="412" t="s">
        <v>1538</v>
      </c>
      <c r="K917" s="243" t="s">
        <v>6</v>
      </c>
      <c r="L917" s="490"/>
      <c r="M917" s="491"/>
      <c r="N917" s="492"/>
      <c r="O917" s="781" t="s">
        <v>1538</v>
      </c>
      <c r="P917" s="781"/>
      <c r="Q917" s="781"/>
      <c r="R917" s="781"/>
      <c r="S917" s="781"/>
      <c r="T917" s="487"/>
      <c r="U917" s="488"/>
      <c r="V917" s="489"/>
    </row>
    <row r="918" spans="1:22" ht="24.95" customHeight="1"/>
    <row r="919" spans="1:22" ht="24.95" customHeight="1"/>
    <row r="920" spans="1:22" s="33" customFormat="1" ht="24" thickBot="1">
      <c r="A920" s="26">
        <v>31</v>
      </c>
      <c r="B920" s="786" t="s">
        <v>49</v>
      </c>
      <c r="C920" s="786"/>
      <c r="D920" s="786"/>
      <c r="E920" s="27">
        <v>31</v>
      </c>
      <c r="F920" s="28" t="s">
        <v>417</v>
      </c>
      <c r="G920" s="29"/>
      <c r="H920" s="29"/>
      <c r="I920" s="28"/>
      <c r="J920" s="28"/>
      <c r="K920" s="28"/>
      <c r="L920" s="28"/>
      <c r="M920" s="30"/>
      <c r="N920" s="30"/>
      <c r="O920" s="29"/>
      <c r="P920" s="29"/>
      <c r="Q920" s="31"/>
      <c r="R920" s="31"/>
      <c r="S920" s="31"/>
      <c r="T920" s="31"/>
      <c r="U920" s="32"/>
    </row>
    <row r="921" spans="1:22" s="20" customFormat="1" ht="24.75" customHeight="1">
      <c r="A921" s="18"/>
      <c r="B921" s="787" t="s">
        <v>54</v>
      </c>
      <c r="C921" s="464" t="s">
        <v>55</v>
      </c>
      <c r="D921" s="465" t="s">
        <v>16</v>
      </c>
      <c r="E921" s="465"/>
      <c r="F921" s="465" t="s">
        <v>56</v>
      </c>
      <c r="G921" s="466"/>
      <c r="H921" s="723" t="s">
        <v>57</v>
      </c>
      <c r="I921" s="789" t="s">
        <v>340</v>
      </c>
      <c r="J921" s="723" t="s">
        <v>17</v>
      </c>
      <c r="K921" s="723" t="s">
        <v>293</v>
      </c>
      <c r="L921" s="723" t="s">
        <v>58</v>
      </c>
      <c r="M921" s="723" t="s">
        <v>193</v>
      </c>
      <c r="N921" s="782" t="s">
        <v>308</v>
      </c>
      <c r="O921" s="783"/>
      <c r="P921" s="784" t="s">
        <v>21</v>
      </c>
      <c r="Q921" s="785"/>
      <c r="R921" s="735" t="s">
        <v>205</v>
      </c>
      <c r="S921" s="736"/>
      <c r="T921" s="714" t="s">
        <v>180</v>
      </c>
      <c r="U921" s="715"/>
      <c r="V921" s="716"/>
    </row>
    <row r="922" spans="1:22" s="20" customFormat="1" ht="73.5" customHeight="1">
      <c r="A922" s="18"/>
      <c r="B922" s="788"/>
      <c r="C922" s="467" t="s">
        <v>59</v>
      </c>
      <c r="D922" s="468" t="s">
        <v>3</v>
      </c>
      <c r="E922" s="468" t="s">
        <v>18</v>
      </c>
      <c r="F922" s="468" t="s">
        <v>60</v>
      </c>
      <c r="G922" s="469" t="s">
        <v>61</v>
      </c>
      <c r="H922" s="724"/>
      <c r="I922" s="790"/>
      <c r="J922" s="724"/>
      <c r="K922" s="724"/>
      <c r="L922" s="724"/>
      <c r="M922" s="724"/>
      <c r="N922" s="467" t="s">
        <v>191</v>
      </c>
      <c r="O922" s="468" t="s">
        <v>73</v>
      </c>
      <c r="P922" s="717"/>
      <c r="Q922" s="718"/>
      <c r="R922" s="737"/>
      <c r="S922" s="738"/>
      <c r="T922" s="470" t="s">
        <v>181</v>
      </c>
      <c r="U922" s="471" t="s">
        <v>190</v>
      </c>
      <c r="V922" s="472" t="s">
        <v>225</v>
      </c>
    </row>
    <row r="923" spans="1:22" s="20" customFormat="1" ht="26.25" customHeight="1">
      <c r="A923" s="18"/>
      <c r="B923" s="396"/>
      <c r="C923" s="603">
        <v>3</v>
      </c>
      <c r="D923" s="397">
        <v>4</v>
      </c>
      <c r="E923" s="397">
        <v>5</v>
      </c>
      <c r="F923" s="397">
        <v>6</v>
      </c>
      <c r="G923" s="397">
        <v>7</v>
      </c>
      <c r="H923" s="397">
        <v>8</v>
      </c>
      <c r="I923" s="397">
        <v>9</v>
      </c>
      <c r="J923" s="397">
        <v>10</v>
      </c>
      <c r="K923" s="397">
        <v>11</v>
      </c>
      <c r="L923" s="397">
        <v>12</v>
      </c>
      <c r="M923" s="397">
        <v>13</v>
      </c>
      <c r="N923" s="397">
        <v>14</v>
      </c>
      <c r="O923" s="397">
        <v>15</v>
      </c>
      <c r="P923" s="398">
        <v>16</v>
      </c>
      <c r="Q923" s="399">
        <v>17</v>
      </c>
      <c r="R923" s="398">
        <v>18</v>
      </c>
      <c r="S923" s="399">
        <v>19</v>
      </c>
      <c r="T923" s="400">
        <v>20</v>
      </c>
      <c r="U923" s="213">
        <v>21</v>
      </c>
      <c r="V923" s="401">
        <v>22</v>
      </c>
    </row>
    <row r="924" spans="1:22" s="35" customFormat="1" ht="24.95" customHeight="1">
      <c r="A924" s="34" t="s">
        <v>2179</v>
      </c>
      <c r="B924" s="727">
        <v>1</v>
      </c>
      <c r="C924" s="729" t="s">
        <v>861</v>
      </c>
      <c r="D924" s="731" t="s">
        <v>862</v>
      </c>
      <c r="E924" s="731" t="s">
        <v>863</v>
      </c>
      <c r="F924" s="731" t="s">
        <v>671</v>
      </c>
      <c r="G924" s="382">
        <v>0.7</v>
      </c>
      <c r="H924" s="725" t="s">
        <v>24</v>
      </c>
      <c r="I924" s="388">
        <v>1</v>
      </c>
      <c r="J924" s="389" t="s">
        <v>540</v>
      </c>
      <c r="K924" s="733">
        <v>41673</v>
      </c>
      <c r="L924" s="733">
        <v>42566</v>
      </c>
      <c r="M924" s="383">
        <v>2797.07</v>
      </c>
      <c r="N924" s="424">
        <v>1957.9490000000001</v>
      </c>
      <c r="O924" s="215">
        <v>1957.9490000000001</v>
      </c>
      <c r="P924" s="719"/>
      <c r="Q924" s="720"/>
      <c r="R924" s="721"/>
      <c r="S924" s="722"/>
      <c r="T924" s="385" t="s">
        <v>24</v>
      </c>
      <c r="U924" s="386">
        <v>55</v>
      </c>
      <c r="V924" s="387" t="s">
        <v>24</v>
      </c>
    </row>
    <row r="925" spans="1:22" s="35" customFormat="1" ht="24.95" customHeight="1">
      <c r="A925" s="34" t="s">
        <v>2180</v>
      </c>
      <c r="B925" s="728"/>
      <c r="C925" s="730"/>
      <c r="D925" s="732"/>
      <c r="E925" s="732"/>
      <c r="F925" s="732"/>
      <c r="G925" s="382">
        <v>0.3</v>
      </c>
      <c r="H925" s="726"/>
      <c r="I925" s="388">
        <v>2</v>
      </c>
      <c r="J925" s="389" t="s">
        <v>541</v>
      </c>
      <c r="K925" s="734"/>
      <c r="L925" s="734"/>
      <c r="M925" s="383">
        <v>2798.52</v>
      </c>
      <c r="N925" s="424">
        <v>839.55599999999993</v>
      </c>
      <c r="O925" s="215">
        <v>839.55600000000004</v>
      </c>
      <c r="P925" s="719"/>
      <c r="Q925" s="720"/>
      <c r="R925" s="721"/>
      <c r="S925" s="722"/>
      <c r="T925" s="385" t="s">
        <v>24</v>
      </c>
      <c r="U925" s="386">
        <v>2</v>
      </c>
      <c r="V925" s="387" t="s">
        <v>24</v>
      </c>
    </row>
    <row r="926" spans="1:22" s="35" customFormat="1" ht="50.1" customHeight="1">
      <c r="A926" s="34" t="s">
        <v>2181</v>
      </c>
      <c r="B926" s="402">
        <v>2</v>
      </c>
      <c r="C926" s="604" t="s">
        <v>864</v>
      </c>
      <c r="D926" s="390">
        <v>20171246</v>
      </c>
      <c r="E926" s="390" t="s">
        <v>865</v>
      </c>
      <c r="F926" s="390" t="s">
        <v>672</v>
      </c>
      <c r="G926" s="382">
        <v>1</v>
      </c>
      <c r="H926" s="538" t="s">
        <v>24</v>
      </c>
      <c r="I926" s="388">
        <v>1</v>
      </c>
      <c r="J926" s="389" t="s">
        <v>540</v>
      </c>
      <c r="K926" s="426">
        <v>42793</v>
      </c>
      <c r="L926" s="426">
        <v>43380</v>
      </c>
      <c r="M926" s="383">
        <v>348.29</v>
      </c>
      <c r="N926" s="424">
        <v>348.29</v>
      </c>
      <c r="O926" s="215">
        <v>348.29</v>
      </c>
      <c r="P926" s="719"/>
      <c r="Q926" s="720"/>
      <c r="R926" s="721"/>
      <c r="S926" s="722"/>
      <c r="T926" s="385" t="s">
        <v>24</v>
      </c>
      <c r="U926" s="386">
        <v>65</v>
      </c>
      <c r="V926" s="387" t="s">
        <v>24</v>
      </c>
    </row>
    <row r="927" spans="1:22" s="35" customFormat="1" ht="50.1" customHeight="1">
      <c r="A927" s="34" t="s">
        <v>2182</v>
      </c>
      <c r="B927" s="402">
        <v>3</v>
      </c>
      <c r="C927" s="604" t="s">
        <v>864</v>
      </c>
      <c r="D927" s="390">
        <v>20183032</v>
      </c>
      <c r="E927" s="390" t="s">
        <v>866</v>
      </c>
      <c r="F927" s="390" t="s">
        <v>672</v>
      </c>
      <c r="G927" s="382">
        <v>1</v>
      </c>
      <c r="H927" s="538" t="s">
        <v>24</v>
      </c>
      <c r="I927" s="388">
        <v>1</v>
      </c>
      <c r="J927" s="389" t="s">
        <v>540</v>
      </c>
      <c r="K927" s="426">
        <v>43460</v>
      </c>
      <c r="L927" s="426">
        <v>43808</v>
      </c>
      <c r="M927" s="383">
        <v>206.19</v>
      </c>
      <c r="N927" s="424">
        <v>206.19</v>
      </c>
      <c r="O927" s="215">
        <v>206.19</v>
      </c>
      <c r="P927" s="719"/>
      <c r="Q927" s="720"/>
      <c r="R927" s="721"/>
      <c r="S927" s="722"/>
      <c r="T927" s="385" t="s">
        <v>24</v>
      </c>
      <c r="U927" s="386">
        <v>70</v>
      </c>
      <c r="V927" s="387" t="s">
        <v>24</v>
      </c>
    </row>
    <row r="928" spans="1:22" s="35" customFormat="1" ht="50.1" customHeight="1">
      <c r="A928" s="34" t="s">
        <v>2183</v>
      </c>
      <c r="B928" s="402">
        <v>4</v>
      </c>
      <c r="C928" s="604" t="s">
        <v>1064</v>
      </c>
      <c r="D928" s="390" t="s">
        <v>1065</v>
      </c>
      <c r="E928" s="390" t="s">
        <v>1066</v>
      </c>
      <c r="F928" s="390" t="s">
        <v>672</v>
      </c>
      <c r="G928" s="382">
        <v>1</v>
      </c>
      <c r="H928" s="538" t="s">
        <v>24</v>
      </c>
      <c r="I928" s="388">
        <v>1</v>
      </c>
      <c r="J928" s="389" t="s">
        <v>540</v>
      </c>
      <c r="K928" s="426">
        <v>43818</v>
      </c>
      <c r="L928" s="426">
        <v>44195</v>
      </c>
      <c r="M928" s="383">
        <v>81.56</v>
      </c>
      <c r="N928" s="424">
        <v>81.56</v>
      </c>
      <c r="O928" s="215">
        <v>81.56</v>
      </c>
      <c r="P928" s="719"/>
      <c r="Q928" s="720"/>
      <c r="R928" s="721"/>
      <c r="S928" s="722"/>
      <c r="T928" s="385" t="s">
        <v>24</v>
      </c>
      <c r="U928" s="386">
        <v>72</v>
      </c>
      <c r="V928" s="387" t="s">
        <v>24</v>
      </c>
    </row>
    <row r="929" spans="1:22" s="35" customFormat="1" ht="24.95" customHeight="1">
      <c r="A929" s="34" t="s">
        <v>2184</v>
      </c>
      <c r="B929" s="402">
        <v>5</v>
      </c>
      <c r="C929" s="604"/>
      <c r="D929" s="390"/>
      <c r="E929" s="390"/>
      <c r="F929" s="390"/>
      <c r="G929" s="382"/>
      <c r="H929" s="538"/>
      <c r="I929" s="388"/>
      <c r="J929" s="389" t="s">
        <v>1538</v>
      </c>
      <c r="K929" s="426"/>
      <c r="L929" s="426"/>
      <c r="M929" s="383"/>
      <c r="N929" s="424" t="s">
        <v>1538</v>
      </c>
      <c r="O929" s="215" t="s">
        <v>1538</v>
      </c>
      <c r="P929" s="719"/>
      <c r="Q929" s="720"/>
      <c r="R929" s="721"/>
      <c r="S929" s="722"/>
      <c r="T929" s="385"/>
      <c r="U929" s="386"/>
      <c r="V929" s="387"/>
    </row>
    <row r="930" spans="1:22" s="35" customFormat="1" ht="24.95" customHeight="1">
      <c r="A930" s="34" t="s">
        <v>2185</v>
      </c>
      <c r="B930" s="402">
        <v>6</v>
      </c>
      <c r="C930" s="604"/>
      <c r="D930" s="390"/>
      <c r="E930" s="390"/>
      <c r="F930" s="390"/>
      <c r="G930" s="382"/>
      <c r="H930" s="538"/>
      <c r="I930" s="388"/>
      <c r="J930" s="389" t="s">
        <v>1538</v>
      </c>
      <c r="K930" s="426"/>
      <c r="L930" s="426"/>
      <c r="M930" s="383"/>
      <c r="N930" s="424" t="s">
        <v>1538</v>
      </c>
      <c r="O930" s="215" t="s">
        <v>1538</v>
      </c>
      <c r="P930" s="719"/>
      <c r="Q930" s="720"/>
      <c r="R930" s="721"/>
      <c r="S930" s="722"/>
      <c r="T930" s="385"/>
      <c r="U930" s="386"/>
      <c r="V930" s="387"/>
    </row>
    <row r="931" spans="1:22" s="35" customFormat="1" ht="24.95" customHeight="1">
      <c r="A931" s="34" t="s">
        <v>2186</v>
      </c>
      <c r="B931" s="402">
        <v>7</v>
      </c>
      <c r="C931" s="604"/>
      <c r="D931" s="390"/>
      <c r="E931" s="390"/>
      <c r="F931" s="390"/>
      <c r="G931" s="382"/>
      <c r="H931" s="538"/>
      <c r="I931" s="388"/>
      <c r="J931" s="389" t="s">
        <v>1538</v>
      </c>
      <c r="K931" s="426"/>
      <c r="L931" s="426"/>
      <c r="M931" s="384"/>
      <c r="N931" s="424" t="s">
        <v>1538</v>
      </c>
      <c r="O931" s="215" t="s">
        <v>1538</v>
      </c>
      <c r="P931" s="719"/>
      <c r="Q931" s="720"/>
      <c r="R931" s="721"/>
      <c r="S931" s="722"/>
      <c r="T931" s="385"/>
      <c r="U931" s="386"/>
      <c r="V931" s="387"/>
    </row>
    <row r="932" spans="1:22" s="35" customFormat="1" ht="24.95" customHeight="1">
      <c r="A932" s="34" t="s">
        <v>2187</v>
      </c>
      <c r="B932" s="402">
        <v>8</v>
      </c>
      <c r="C932" s="604"/>
      <c r="D932" s="390"/>
      <c r="E932" s="390"/>
      <c r="F932" s="390"/>
      <c r="G932" s="382"/>
      <c r="H932" s="538"/>
      <c r="I932" s="388"/>
      <c r="J932" s="389" t="s">
        <v>1538</v>
      </c>
      <c r="K932" s="426"/>
      <c r="L932" s="426"/>
      <c r="M932" s="384"/>
      <c r="N932" s="424" t="s">
        <v>1538</v>
      </c>
      <c r="O932" s="215" t="s">
        <v>1538</v>
      </c>
      <c r="P932" s="719"/>
      <c r="Q932" s="720"/>
      <c r="R932" s="721"/>
      <c r="S932" s="722"/>
      <c r="T932" s="385"/>
      <c r="U932" s="386"/>
      <c r="V932" s="387"/>
    </row>
    <row r="933" spans="1:22" s="35" customFormat="1" ht="24.95" customHeight="1" thickBot="1">
      <c r="A933" s="34" t="s">
        <v>2188</v>
      </c>
      <c r="B933" s="406">
        <v>9</v>
      </c>
      <c r="C933" s="605"/>
      <c r="D933" s="391"/>
      <c r="E933" s="391"/>
      <c r="F933" s="391"/>
      <c r="G933" s="392"/>
      <c r="H933" s="539"/>
      <c r="I933" s="393"/>
      <c r="J933" s="394" t="s">
        <v>1538</v>
      </c>
      <c r="K933" s="427"/>
      <c r="L933" s="427"/>
      <c r="M933" s="395"/>
      <c r="N933" s="424" t="s">
        <v>1538</v>
      </c>
      <c r="O933" s="215" t="s">
        <v>1538</v>
      </c>
      <c r="P933" s="719"/>
      <c r="Q933" s="720"/>
      <c r="R933" s="721"/>
      <c r="S933" s="722"/>
      <c r="T933" s="385"/>
      <c r="U933" s="386"/>
      <c r="V933" s="387"/>
    </row>
    <row r="934" spans="1:22" s="20" customFormat="1" ht="12" customHeight="1">
      <c r="A934" s="34"/>
      <c r="B934" s="36"/>
      <c r="C934" s="606"/>
      <c r="D934" s="37"/>
      <c r="E934" s="37"/>
      <c r="F934" s="37"/>
      <c r="G934" s="37"/>
      <c r="H934" s="403"/>
      <c r="I934" s="37"/>
      <c r="J934" s="37"/>
      <c r="K934" s="37"/>
      <c r="L934" s="37"/>
      <c r="M934" s="37"/>
      <c r="N934" s="37"/>
      <c r="O934" s="214"/>
      <c r="P934" s="37"/>
      <c r="Q934" s="37"/>
      <c r="R934" s="214"/>
      <c r="S934" s="37"/>
      <c r="T934" s="37"/>
      <c r="U934" s="38"/>
      <c r="V934" s="39"/>
    </row>
    <row r="935" spans="1:22" s="20" customFormat="1" ht="17.25" customHeight="1" thickBot="1">
      <c r="A935" s="34" t="s">
        <v>2189</v>
      </c>
      <c r="B935" s="473"/>
      <c r="C935" s="474"/>
      <c r="D935" s="474"/>
      <c r="E935" s="474"/>
      <c r="F935" s="474"/>
      <c r="G935" s="474"/>
      <c r="H935" s="474"/>
      <c r="I935" s="474"/>
      <c r="J935" s="474"/>
      <c r="K935" s="474"/>
      <c r="L935" s="474"/>
      <c r="M935" s="474"/>
      <c r="N935" s="410" t="s">
        <v>317</v>
      </c>
      <c r="O935" s="411">
        <v>858.38625000000002</v>
      </c>
      <c r="P935" s="419"/>
      <c r="Q935" s="419"/>
      <c r="R935" s="420"/>
      <c r="S935" s="420"/>
      <c r="T935" s="421"/>
      <c r="U935" s="422"/>
      <c r="V935" s="423"/>
    </row>
    <row r="936" spans="1:22" ht="17.25" customHeight="1">
      <c r="B936" s="41"/>
      <c r="C936" s="607"/>
      <c r="D936" s="41"/>
      <c r="E936" s="41"/>
      <c r="F936" s="41"/>
      <c r="G936" s="42"/>
      <c r="H936" s="42"/>
      <c r="I936" s="42"/>
      <c r="J936" s="42"/>
      <c r="K936" s="42"/>
      <c r="L936" s="42"/>
      <c r="M936" s="42"/>
      <c r="N936" s="42"/>
      <c r="O936" s="42"/>
      <c r="P936" s="42"/>
      <c r="Q936" s="42"/>
      <c r="R936" s="42"/>
      <c r="S936" s="42"/>
      <c r="T936" s="42"/>
      <c r="U936" s="42"/>
      <c r="V936" s="42"/>
    </row>
    <row r="937" spans="1:22" s="20" customFormat="1" ht="16.5" customHeight="1" thickBot="1">
      <c r="A937" s="18"/>
      <c r="B937" s="739" t="s">
        <v>65</v>
      </c>
      <c r="C937" s="739"/>
      <c r="D937" s="739"/>
      <c r="E937" s="739"/>
      <c r="F937" s="739"/>
      <c r="G937" s="739"/>
      <c r="H937" s="739"/>
      <c r="I937" s="739"/>
      <c r="J937" s="739"/>
      <c r="K937" s="739"/>
      <c r="L937" s="739"/>
      <c r="M937" s="739"/>
      <c r="N937" s="739"/>
      <c r="O937" s="739"/>
      <c r="P937" s="739"/>
      <c r="Q937" s="739"/>
      <c r="R937" s="739"/>
      <c r="S937" s="739"/>
      <c r="T937" s="739"/>
      <c r="U937" s="739"/>
      <c r="V937" s="739"/>
    </row>
    <row r="938" spans="1:22" s="23" customFormat="1" ht="22.5" customHeight="1">
      <c r="A938" s="96" t="s">
        <v>2190</v>
      </c>
      <c r="B938" s="768" t="s">
        <v>62</v>
      </c>
      <c r="C938" s="764" t="s">
        <v>83</v>
      </c>
      <c r="D938" s="760"/>
      <c r="E938" s="760"/>
      <c r="F938" s="760"/>
      <c r="G938" s="760"/>
      <c r="H938" s="760"/>
      <c r="I938" s="760"/>
      <c r="J938" s="760"/>
      <c r="K938" s="760"/>
      <c r="L938" s="760"/>
      <c r="M938" s="736"/>
      <c r="N938" s="475"/>
      <c r="O938" s="476"/>
      <c r="P938" s="764" t="s">
        <v>90</v>
      </c>
      <c r="Q938" s="760"/>
      <c r="R938" s="760"/>
      <c r="S938" s="736"/>
      <c r="T938" s="735" t="s">
        <v>358</v>
      </c>
      <c r="U938" s="736"/>
      <c r="V938" s="742" t="s">
        <v>6</v>
      </c>
    </row>
    <row r="939" spans="1:22" s="23" customFormat="1" ht="22.5" customHeight="1">
      <c r="A939" s="96" t="s">
        <v>2191</v>
      </c>
      <c r="B939" s="769"/>
      <c r="C939" s="771" t="s">
        <v>84</v>
      </c>
      <c r="D939" s="772"/>
      <c r="E939" s="773"/>
      <c r="F939" s="479">
        <v>2</v>
      </c>
      <c r="G939" s="774" t="s">
        <v>287</v>
      </c>
      <c r="H939" s="724" t="s">
        <v>286</v>
      </c>
      <c r="I939" s="724"/>
      <c r="J939" s="771" t="s">
        <v>285</v>
      </c>
      <c r="K939" s="775"/>
      <c r="L939" s="480"/>
      <c r="M939" s="480"/>
      <c r="N939" s="481"/>
      <c r="O939" s="482"/>
      <c r="P939" s="765"/>
      <c r="Q939" s="766"/>
      <c r="R939" s="766"/>
      <c r="S939" s="767"/>
      <c r="T939" s="737"/>
      <c r="U939" s="738"/>
      <c r="V939" s="743"/>
    </row>
    <row r="940" spans="1:22" s="23" customFormat="1" ht="51.75" customHeight="1" thickBot="1">
      <c r="A940" s="96" t="s">
        <v>2192</v>
      </c>
      <c r="B940" s="769"/>
      <c r="C940" s="772" t="s">
        <v>82</v>
      </c>
      <c r="D940" s="773"/>
      <c r="E940" s="483" t="s">
        <v>86</v>
      </c>
      <c r="F940" s="477" t="s">
        <v>306</v>
      </c>
      <c r="G940" s="774"/>
      <c r="H940" s="724"/>
      <c r="I940" s="724"/>
      <c r="J940" s="467" t="s">
        <v>284</v>
      </c>
      <c r="K940" s="478" t="s">
        <v>292</v>
      </c>
      <c r="L940" s="484" t="s">
        <v>369</v>
      </c>
      <c r="M940" s="484"/>
      <c r="N940" s="485" t="s">
        <v>334</v>
      </c>
      <c r="O940" s="486"/>
      <c r="P940" s="417" t="s">
        <v>1579</v>
      </c>
      <c r="Q940" s="306" t="s">
        <v>91</v>
      </c>
      <c r="R940" s="307"/>
      <c r="S940" s="97">
        <v>4</v>
      </c>
      <c r="T940" s="740"/>
      <c r="U940" s="741"/>
      <c r="V940" s="744"/>
    </row>
    <row r="941" spans="1:22" s="23" customFormat="1" ht="15.75" customHeight="1">
      <c r="A941" s="96" t="s">
        <v>2193</v>
      </c>
      <c r="B941" s="769"/>
      <c r="C941" s="608">
        <v>1</v>
      </c>
      <c r="D941" s="86" t="s">
        <v>540</v>
      </c>
      <c r="E941" s="92">
        <v>0.5</v>
      </c>
      <c r="F941" s="300">
        <v>2593.989</v>
      </c>
      <c r="G941" s="300">
        <v>269.23</v>
      </c>
      <c r="H941" s="745" t="s">
        <v>6</v>
      </c>
      <c r="I941" s="746"/>
      <c r="J941" s="93" t="s">
        <v>6</v>
      </c>
      <c r="K941" s="91" t="s">
        <v>1538</v>
      </c>
      <c r="L941" s="449" t="s">
        <v>1114</v>
      </c>
      <c r="M941" s="450" t="s">
        <v>1557</v>
      </c>
      <c r="N941" s="365" t="s">
        <v>24</v>
      </c>
      <c r="O941" s="747" t="s">
        <v>15</v>
      </c>
      <c r="P941" s="748"/>
      <c r="Q941" s="751">
        <v>31</v>
      </c>
      <c r="R941" s="754" t="s">
        <v>1114</v>
      </c>
      <c r="S941" s="755"/>
      <c r="T941" s="735" t="s">
        <v>68</v>
      </c>
      <c r="U941" s="760"/>
      <c r="V941" s="736"/>
    </row>
    <row r="942" spans="1:22" s="23" customFormat="1" ht="15.75" customHeight="1" thickBot="1">
      <c r="A942" s="96" t="s">
        <v>2194</v>
      </c>
      <c r="B942" s="769"/>
      <c r="C942" s="608">
        <v>2</v>
      </c>
      <c r="D942" s="86" t="s">
        <v>541</v>
      </c>
      <c r="E942" s="92">
        <v>0.5</v>
      </c>
      <c r="F942" s="300">
        <v>839.55600000000004</v>
      </c>
      <c r="G942" s="300">
        <v>269.23</v>
      </c>
      <c r="H942" s="745" t="s">
        <v>6</v>
      </c>
      <c r="I942" s="746"/>
      <c r="J942" s="93" t="s">
        <v>6</v>
      </c>
      <c r="K942" s="91" t="s">
        <v>1538</v>
      </c>
      <c r="L942" s="449" t="s">
        <v>361</v>
      </c>
      <c r="M942" s="450" t="s">
        <v>1602</v>
      </c>
      <c r="N942" s="365" t="s">
        <v>24</v>
      </c>
      <c r="O942" s="747"/>
      <c r="P942" s="748"/>
      <c r="Q942" s="752"/>
      <c r="R942" s="756"/>
      <c r="S942" s="757"/>
      <c r="T942" s="740"/>
      <c r="U942" s="761"/>
      <c r="V942" s="741"/>
    </row>
    <row r="943" spans="1:22" s="23" customFormat="1" ht="15.75" customHeight="1">
      <c r="A943" s="96" t="s">
        <v>2195</v>
      </c>
      <c r="B943" s="769"/>
      <c r="C943" s="608">
        <v>3</v>
      </c>
      <c r="D943" s="86" t="s">
        <v>1538</v>
      </c>
      <c r="E943" s="92" t="s">
        <v>1538</v>
      </c>
      <c r="F943" s="300" t="s">
        <v>1538</v>
      </c>
      <c r="G943" s="300" t="s">
        <v>1538</v>
      </c>
      <c r="H943" s="745" t="s">
        <v>1538</v>
      </c>
      <c r="I943" s="746"/>
      <c r="J943" s="93" t="s">
        <v>1538</v>
      </c>
      <c r="K943" s="91" t="s">
        <v>1538</v>
      </c>
      <c r="L943" s="449"/>
      <c r="M943" s="450" t="s">
        <v>1538</v>
      </c>
      <c r="N943" s="365"/>
      <c r="O943" s="749"/>
      <c r="P943" s="750"/>
      <c r="Q943" s="753"/>
      <c r="R943" s="758"/>
      <c r="S943" s="759"/>
      <c r="T943" s="237"/>
      <c r="U943" s="237"/>
      <c r="V943" s="238"/>
    </row>
    <row r="944" spans="1:22" s="23" customFormat="1" ht="15.75" customHeight="1">
      <c r="A944" s="96" t="s">
        <v>2196</v>
      </c>
      <c r="B944" s="769"/>
      <c r="C944" s="608">
        <v>4</v>
      </c>
      <c r="D944" s="86" t="s">
        <v>1538</v>
      </c>
      <c r="E944" s="92" t="s">
        <v>1538</v>
      </c>
      <c r="F944" s="300" t="s">
        <v>1538</v>
      </c>
      <c r="G944" s="300" t="s">
        <v>1538</v>
      </c>
      <c r="H944" s="745" t="s">
        <v>1538</v>
      </c>
      <c r="I944" s="746"/>
      <c r="J944" s="93" t="s">
        <v>1538</v>
      </c>
      <c r="K944" s="91" t="s">
        <v>1538</v>
      </c>
      <c r="L944" s="449"/>
      <c r="M944" s="450" t="s">
        <v>1538</v>
      </c>
      <c r="N944" s="365"/>
      <c r="O944" s="762" t="s">
        <v>310</v>
      </c>
      <c r="P944" s="771" t="s">
        <v>309</v>
      </c>
      <c r="Q944" s="772"/>
      <c r="R944" s="772"/>
      <c r="S944" s="773"/>
      <c r="T944" s="228"/>
      <c r="U944" s="228"/>
      <c r="V944" s="239"/>
    </row>
    <row r="945" spans="1:22" s="23" customFormat="1" ht="17.25" customHeight="1">
      <c r="A945" s="96" t="s">
        <v>2197</v>
      </c>
      <c r="B945" s="769"/>
      <c r="C945" s="608">
        <v>5</v>
      </c>
      <c r="D945" s="86" t="s">
        <v>1538</v>
      </c>
      <c r="E945" s="92" t="s">
        <v>1538</v>
      </c>
      <c r="F945" s="300" t="s">
        <v>1538</v>
      </c>
      <c r="G945" s="300" t="s">
        <v>1538</v>
      </c>
      <c r="H945" s="745" t="s">
        <v>1538</v>
      </c>
      <c r="I945" s="746"/>
      <c r="J945" s="93" t="s">
        <v>1538</v>
      </c>
      <c r="K945" s="91" t="s">
        <v>1538</v>
      </c>
      <c r="L945" s="449"/>
      <c r="M945" s="450" t="s">
        <v>1538</v>
      </c>
      <c r="N945" s="365"/>
      <c r="O945" s="763"/>
      <c r="P945" s="467" t="s">
        <v>92</v>
      </c>
      <c r="Q945" s="467" t="s">
        <v>294</v>
      </c>
      <c r="R945" s="724" t="s">
        <v>307</v>
      </c>
      <c r="S945" s="724"/>
      <c r="T945" s="228"/>
      <c r="U945" s="228"/>
      <c r="V945" s="239"/>
    </row>
    <row r="946" spans="1:22" s="23" customFormat="1" ht="16.5" customHeight="1" thickBot="1">
      <c r="A946" s="96" t="s">
        <v>2198</v>
      </c>
      <c r="B946" s="769"/>
      <c r="C946" s="609">
        <v>6</v>
      </c>
      <c r="D946" s="94" t="s">
        <v>1538</v>
      </c>
      <c r="E946" s="95" t="s">
        <v>1538</v>
      </c>
      <c r="F946" s="300" t="s">
        <v>1538</v>
      </c>
      <c r="G946" s="300" t="s">
        <v>1538</v>
      </c>
      <c r="H946" s="745" t="s">
        <v>1538</v>
      </c>
      <c r="I946" s="746"/>
      <c r="J946" s="93" t="s">
        <v>1538</v>
      </c>
      <c r="K946" s="91" t="s">
        <v>1538</v>
      </c>
      <c r="L946" s="449"/>
      <c r="M946" s="450" t="s">
        <v>1538</v>
      </c>
      <c r="N946" s="447"/>
      <c r="O946" s="313" t="s">
        <v>6</v>
      </c>
      <c r="P946" s="241">
        <v>1</v>
      </c>
      <c r="Q946" s="242">
        <v>538.46153849999996</v>
      </c>
      <c r="R946" s="776">
        <v>3433.5450000000001</v>
      </c>
      <c r="S946" s="776"/>
      <c r="T946" s="228"/>
      <c r="U946" s="228"/>
      <c r="V946" s="239"/>
    </row>
    <row r="947" spans="1:22" s="23" customFormat="1" ht="16.5" customHeight="1" thickBot="1">
      <c r="A947" s="96" t="s">
        <v>2199</v>
      </c>
      <c r="B947" s="770"/>
      <c r="C947" s="777" t="s">
        <v>88</v>
      </c>
      <c r="D947" s="778"/>
      <c r="E947" s="778"/>
      <c r="F947" s="497"/>
      <c r="G947" s="498"/>
      <c r="H947" s="779" t="s">
        <v>6</v>
      </c>
      <c r="I947" s="780"/>
      <c r="J947" s="412" t="s">
        <v>6</v>
      </c>
      <c r="K947" s="243" t="s">
        <v>6</v>
      </c>
      <c r="L947" s="490"/>
      <c r="M947" s="491"/>
      <c r="N947" s="492"/>
      <c r="O947" s="781" t="s">
        <v>1538</v>
      </c>
      <c r="P947" s="781"/>
      <c r="Q947" s="781"/>
      <c r="R947" s="781"/>
      <c r="S947" s="781"/>
      <c r="T947" s="487"/>
      <c r="U947" s="488"/>
      <c r="V947" s="489"/>
    </row>
    <row r="948" spans="1:22" ht="24.95" customHeight="1"/>
    <row r="949" spans="1:22" ht="24.95" customHeight="1"/>
    <row r="950" spans="1:22" s="33" customFormat="1" ht="24" thickBot="1">
      <c r="A950" s="26">
        <v>32</v>
      </c>
      <c r="B950" s="786" t="s">
        <v>49</v>
      </c>
      <c r="C950" s="786"/>
      <c r="D950" s="786"/>
      <c r="E950" s="27">
        <v>32</v>
      </c>
      <c r="F950" s="28" t="s">
        <v>418</v>
      </c>
      <c r="G950" s="29"/>
      <c r="H950" s="29"/>
      <c r="I950" s="28"/>
      <c r="J950" s="28"/>
      <c r="K950" s="28"/>
      <c r="L950" s="28"/>
      <c r="M950" s="30"/>
      <c r="N950" s="30"/>
      <c r="O950" s="29"/>
      <c r="P950" s="29"/>
      <c r="Q950" s="31"/>
      <c r="R950" s="31"/>
      <c r="S950" s="31"/>
      <c r="T950" s="31"/>
      <c r="U950" s="32"/>
    </row>
    <row r="951" spans="1:22" s="20" customFormat="1" ht="24.75" customHeight="1">
      <c r="A951" s="18"/>
      <c r="B951" s="787" t="s">
        <v>54</v>
      </c>
      <c r="C951" s="464" t="s">
        <v>55</v>
      </c>
      <c r="D951" s="465" t="s">
        <v>16</v>
      </c>
      <c r="E951" s="465"/>
      <c r="F951" s="465" t="s">
        <v>56</v>
      </c>
      <c r="G951" s="466"/>
      <c r="H951" s="723" t="s">
        <v>57</v>
      </c>
      <c r="I951" s="789" t="s">
        <v>340</v>
      </c>
      <c r="J951" s="723" t="s">
        <v>17</v>
      </c>
      <c r="K951" s="723" t="s">
        <v>293</v>
      </c>
      <c r="L951" s="723" t="s">
        <v>58</v>
      </c>
      <c r="M951" s="723" t="s">
        <v>193</v>
      </c>
      <c r="N951" s="782" t="s">
        <v>308</v>
      </c>
      <c r="O951" s="783"/>
      <c r="P951" s="784" t="s">
        <v>21</v>
      </c>
      <c r="Q951" s="785"/>
      <c r="R951" s="735" t="s">
        <v>205</v>
      </c>
      <c r="S951" s="736"/>
      <c r="T951" s="714" t="s">
        <v>180</v>
      </c>
      <c r="U951" s="715"/>
      <c r="V951" s="716"/>
    </row>
    <row r="952" spans="1:22" s="20" customFormat="1" ht="73.5" customHeight="1">
      <c r="A952" s="18"/>
      <c r="B952" s="788"/>
      <c r="C952" s="467" t="s">
        <v>59</v>
      </c>
      <c r="D952" s="468" t="s">
        <v>3</v>
      </c>
      <c r="E952" s="468" t="s">
        <v>18</v>
      </c>
      <c r="F952" s="468" t="s">
        <v>60</v>
      </c>
      <c r="G952" s="469" t="s">
        <v>61</v>
      </c>
      <c r="H952" s="724"/>
      <c r="I952" s="790"/>
      <c r="J952" s="724"/>
      <c r="K952" s="724"/>
      <c r="L952" s="724"/>
      <c r="M952" s="724"/>
      <c r="N952" s="467" t="s">
        <v>191</v>
      </c>
      <c r="O952" s="468" t="s">
        <v>73</v>
      </c>
      <c r="P952" s="717"/>
      <c r="Q952" s="718"/>
      <c r="R952" s="737"/>
      <c r="S952" s="738"/>
      <c r="T952" s="470" t="s">
        <v>181</v>
      </c>
      <c r="U952" s="471" t="s">
        <v>190</v>
      </c>
      <c r="V952" s="472" t="s">
        <v>225</v>
      </c>
    </row>
    <row r="953" spans="1:22" s="20" customFormat="1" ht="26.25" customHeight="1">
      <c r="A953" s="18"/>
      <c r="B953" s="396"/>
      <c r="C953" s="603">
        <v>3</v>
      </c>
      <c r="D953" s="397">
        <v>4</v>
      </c>
      <c r="E953" s="397">
        <v>5</v>
      </c>
      <c r="F953" s="397">
        <v>6</v>
      </c>
      <c r="G953" s="397">
        <v>7</v>
      </c>
      <c r="H953" s="397">
        <v>8</v>
      </c>
      <c r="I953" s="397">
        <v>9</v>
      </c>
      <c r="J953" s="397">
        <v>10</v>
      </c>
      <c r="K953" s="397">
        <v>11</v>
      </c>
      <c r="L953" s="397">
        <v>12</v>
      </c>
      <c r="M953" s="397">
        <v>13</v>
      </c>
      <c r="N953" s="397">
        <v>14</v>
      </c>
      <c r="O953" s="397">
        <v>15</v>
      </c>
      <c r="P953" s="398">
        <v>16</v>
      </c>
      <c r="Q953" s="399">
        <v>17</v>
      </c>
      <c r="R953" s="398">
        <v>18</v>
      </c>
      <c r="S953" s="399">
        <v>19</v>
      </c>
      <c r="T953" s="400">
        <v>20</v>
      </c>
      <c r="U953" s="213">
        <v>21</v>
      </c>
      <c r="V953" s="401">
        <v>22</v>
      </c>
    </row>
    <row r="954" spans="1:22" s="35" customFormat="1" ht="50.1" customHeight="1">
      <c r="A954" s="34" t="s">
        <v>2200</v>
      </c>
      <c r="B954" s="402">
        <v>1</v>
      </c>
      <c r="C954" s="604" t="s">
        <v>1023</v>
      </c>
      <c r="D954" s="390" t="s">
        <v>867</v>
      </c>
      <c r="E954" s="390" t="s">
        <v>868</v>
      </c>
      <c r="F954" s="390" t="s">
        <v>671</v>
      </c>
      <c r="G954" s="382">
        <v>0.5</v>
      </c>
      <c r="H954" s="538" t="s">
        <v>24</v>
      </c>
      <c r="I954" s="388">
        <v>1</v>
      </c>
      <c r="J954" s="389" t="s">
        <v>542</v>
      </c>
      <c r="K954" s="426">
        <v>37621</v>
      </c>
      <c r="L954" s="426">
        <v>38153</v>
      </c>
      <c r="M954" s="383">
        <v>705.91</v>
      </c>
      <c r="N954" s="424">
        <v>352.95499999999998</v>
      </c>
      <c r="O954" s="215">
        <v>352.95499999999998</v>
      </c>
      <c r="P954" s="719"/>
      <c r="Q954" s="720"/>
      <c r="R954" s="721"/>
      <c r="S954" s="722"/>
      <c r="T954" s="385" t="s">
        <v>24</v>
      </c>
      <c r="U954" s="386">
        <v>42</v>
      </c>
      <c r="V954" s="387" t="s">
        <v>24</v>
      </c>
    </row>
    <row r="955" spans="1:22" s="35" customFormat="1" ht="50.1" customHeight="1">
      <c r="A955" s="34" t="s">
        <v>2201</v>
      </c>
      <c r="B955" s="402">
        <v>2</v>
      </c>
      <c r="C955" s="604" t="s">
        <v>682</v>
      </c>
      <c r="D955" s="390" t="s">
        <v>869</v>
      </c>
      <c r="E955" s="390" t="s">
        <v>870</v>
      </c>
      <c r="F955" s="390" t="s">
        <v>672</v>
      </c>
      <c r="G955" s="382">
        <v>1</v>
      </c>
      <c r="H955" s="538" t="s">
        <v>24</v>
      </c>
      <c r="I955" s="388">
        <v>2</v>
      </c>
      <c r="J955" s="389" t="s">
        <v>543</v>
      </c>
      <c r="K955" s="426">
        <v>38975</v>
      </c>
      <c r="L955" s="426">
        <v>39306</v>
      </c>
      <c r="M955" s="383">
        <v>676.29</v>
      </c>
      <c r="N955" s="424">
        <v>676.29</v>
      </c>
      <c r="O955" s="215">
        <v>676.29</v>
      </c>
      <c r="P955" s="719"/>
      <c r="Q955" s="720"/>
      <c r="R955" s="721"/>
      <c r="S955" s="722"/>
      <c r="T955" s="385" t="s">
        <v>24</v>
      </c>
      <c r="U955" s="386">
        <v>5</v>
      </c>
      <c r="V955" s="387" t="s">
        <v>24</v>
      </c>
    </row>
    <row r="956" spans="1:22" s="35" customFormat="1" ht="24.95" customHeight="1">
      <c r="A956" s="34" t="s">
        <v>2202</v>
      </c>
      <c r="B956" s="402">
        <v>3</v>
      </c>
      <c r="C956" s="604"/>
      <c r="D956" s="390"/>
      <c r="E956" s="390"/>
      <c r="F956" s="390"/>
      <c r="G956" s="382"/>
      <c r="H956" s="538"/>
      <c r="I956" s="388"/>
      <c r="J956" s="389" t="s">
        <v>1538</v>
      </c>
      <c r="K956" s="426"/>
      <c r="L956" s="426"/>
      <c r="M956" s="383"/>
      <c r="N956" s="424" t="s">
        <v>1538</v>
      </c>
      <c r="O956" s="215" t="s">
        <v>1538</v>
      </c>
      <c r="P956" s="719"/>
      <c r="Q956" s="720"/>
      <c r="R956" s="721"/>
      <c r="S956" s="722"/>
      <c r="T956" s="385"/>
      <c r="U956" s="386"/>
      <c r="V956" s="387"/>
    </row>
    <row r="957" spans="1:22" s="35" customFormat="1" ht="24.95" customHeight="1">
      <c r="A957" s="34" t="s">
        <v>2203</v>
      </c>
      <c r="B957" s="402">
        <v>4</v>
      </c>
      <c r="C957" s="604"/>
      <c r="D957" s="390"/>
      <c r="E957" s="390"/>
      <c r="F957" s="390"/>
      <c r="G957" s="382"/>
      <c r="H957" s="538"/>
      <c r="I957" s="388"/>
      <c r="J957" s="389" t="s">
        <v>1538</v>
      </c>
      <c r="K957" s="426"/>
      <c r="L957" s="426"/>
      <c r="M957" s="383"/>
      <c r="N957" s="424" t="s">
        <v>1538</v>
      </c>
      <c r="O957" s="215" t="s">
        <v>1538</v>
      </c>
      <c r="P957" s="719"/>
      <c r="Q957" s="720"/>
      <c r="R957" s="721"/>
      <c r="S957" s="722"/>
      <c r="T957" s="385"/>
      <c r="U957" s="386"/>
      <c r="V957" s="387"/>
    </row>
    <row r="958" spans="1:22" s="35" customFormat="1" ht="24.95" customHeight="1">
      <c r="A958" s="34" t="s">
        <v>2204</v>
      </c>
      <c r="B958" s="402">
        <v>5</v>
      </c>
      <c r="C958" s="604"/>
      <c r="D958" s="390"/>
      <c r="E958" s="390"/>
      <c r="F958" s="390"/>
      <c r="G958" s="382"/>
      <c r="H958" s="538"/>
      <c r="I958" s="388"/>
      <c r="J958" s="389" t="s">
        <v>1538</v>
      </c>
      <c r="K958" s="426"/>
      <c r="L958" s="426"/>
      <c r="M958" s="383"/>
      <c r="N958" s="424" t="s">
        <v>1538</v>
      </c>
      <c r="O958" s="215" t="s">
        <v>1538</v>
      </c>
      <c r="P958" s="719"/>
      <c r="Q958" s="720"/>
      <c r="R958" s="721"/>
      <c r="S958" s="722"/>
      <c r="T958" s="385"/>
      <c r="U958" s="386"/>
      <c r="V958" s="387"/>
    </row>
    <row r="959" spans="1:22" s="35" customFormat="1" ht="24.95" customHeight="1">
      <c r="A959" s="34" t="s">
        <v>2205</v>
      </c>
      <c r="B959" s="402">
        <v>6</v>
      </c>
      <c r="C959" s="604"/>
      <c r="D959" s="390"/>
      <c r="E959" s="390"/>
      <c r="F959" s="390"/>
      <c r="G959" s="382"/>
      <c r="H959" s="538"/>
      <c r="I959" s="388"/>
      <c r="J959" s="389" t="s">
        <v>1538</v>
      </c>
      <c r="K959" s="426"/>
      <c r="L959" s="426"/>
      <c r="M959" s="383"/>
      <c r="N959" s="424" t="s">
        <v>1538</v>
      </c>
      <c r="O959" s="215" t="s">
        <v>1538</v>
      </c>
      <c r="P959" s="719"/>
      <c r="Q959" s="720"/>
      <c r="R959" s="721"/>
      <c r="S959" s="722"/>
      <c r="T959" s="385"/>
      <c r="U959" s="386"/>
      <c r="V959" s="387"/>
    </row>
    <row r="960" spans="1:22" s="35" customFormat="1" ht="24.95" customHeight="1">
      <c r="A960" s="34" t="s">
        <v>2206</v>
      </c>
      <c r="B960" s="402">
        <v>7</v>
      </c>
      <c r="C960" s="604"/>
      <c r="D960" s="390"/>
      <c r="E960" s="390"/>
      <c r="F960" s="390"/>
      <c r="G960" s="382"/>
      <c r="H960" s="538"/>
      <c r="I960" s="388"/>
      <c r="J960" s="389" t="s">
        <v>1538</v>
      </c>
      <c r="K960" s="426"/>
      <c r="L960" s="426"/>
      <c r="M960" s="383"/>
      <c r="N960" s="424" t="s">
        <v>1538</v>
      </c>
      <c r="O960" s="215" t="s">
        <v>1538</v>
      </c>
      <c r="P960" s="719"/>
      <c r="Q960" s="720"/>
      <c r="R960" s="721"/>
      <c r="S960" s="722"/>
      <c r="T960" s="385"/>
      <c r="U960" s="386"/>
      <c r="V960" s="387"/>
    </row>
    <row r="961" spans="1:22" s="35" customFormat="1" ht="24.95" customHeight="1">
      <c r="A961" s="34" t="s">
        <v>2207</v>
      </c>
      <c r="B961" s="402">
        <v>8</v>
      </c>
      <c r="C961" s="604"/>
      <c r="D961" s="390"/>
      <c r="E961" s="390"/>
      <c r="F961" s="390"/>
      <c r="G961" s="382"/>
      <c r="H961" s="538"/>
      <c r="I961" s="388"/>
      <c r="J961" s="389" t="s">
        <v>1538</v>
      </c>
      <c r="K961" s="426"/>
      <c r="L961" s="426"/>
      <c r="M961" s="384"/>
      <c r="N961" s="424" t="s">
        <v>1538</v>
      </c>
      <c r="O961" s="215" t="s">
        <v>1538</v>
      </c>
      <c r="P961" s="719"/>
      <c r="Q961" s="720"/>
      <c r="R961" s="721"/>
      <c r="S961" s="722"/>
      <c r="T961" s="385"/>
      <c r="U961" s="386"/>
      <c r="V961" s="387"/>
    </row>
    <row r="962" spans="1:22" s="35" customFormat="1" ht="24.95" customHeight="1">
      <c r="A962" s="34" t="s">
        <v>2208</v>
      </c>
      <c r="B962" s="402">
        <v>9</v>
      </c>
      <c r="C962" s="604"/>
      <c r="D962" s="390"/>
      <c r="E962" s="390"/>
      <c r="F962" s="390"/>
      <c r="G962" s="382"/>
      <c r="H962" s="538"/>
      <c r="I962" s="388"/>
      <c r="J962" s="389" t="s">
        <v>1538</v>
      </c>
      <c r="K962" s="426"/>
      <c r="L962" s="426"/>
      <c r="M962" s="384"/>
      <c r="N962" s="424" t="s">
        <v>1538</v>
      </c>
      <c r="O962" s="215" t="s">
        <v>1538</v>
      </c>
      <c r="P962" s="719"/>
      <c r="Q962" s="720"/>
      <c r="R962" s="721"/>
      <c r="S962" s="722"/>
      <c r="T962" s="385"/>
      <c r="U962" s="386"/>
      <c r="V962" s="387"/>
    </row>
    <row r="963" spans="1:22" s="35" customFormat="1" ht="24.95" customHeight="1" thickBot="1">
      <c r="A963" s="34" t="s">
        <v>2209</v>
      </c>
      <c r="B963" s="406">
        <v>10</v>
      </c>
      <c r="C963" s="605"/>
      <c r="D963" s="391"/>
      <c r="E963" s="391"/>
      <c r="F963" s="391"/>
      <c r="G963" s="392"/>
      <c r="H963" s="539"/>
      <c r="I963" s="393"/>
      <c r="J963" s="394" t="s">
        <v>1538</v>
      </c>
      <c r="K963" s="427"/>
      <c r="L963" s="427"/>
      <c r="M963" s="395"/>
      <c r="N963" s="424" t="s">
        <v>1538</v>
      </c>
      <c r="O963" s="215" t="s">
        <v>1538</v>
      </c>
      <c r="P963" s="719"/>
      <c r="Q963" s="720"/>
      <c r="R963" s="721"/>
      <c r="S963" s="722"/>
      <c r="T963" s="385"/>
      <c r="U963" s="386"/>
      <c r="V963" s="387"/>
    </row>
    <row r="964" spans="1:22" s="20" customFormat="1" ht="12" customHeight="1">
      <c r="A964" s="34"/>
      <c r="B964" s="36"/>
      <c r="C964" s="606"/>
      <c r="D964" s="37"/>
      <c r="E964" s="37"/>
      <c r="F964" s="37"/>
      <c r="G964" s="37"/>
      <c r="H964" s="403"/>
      <c r="I964" s="37"/>
      <c r="J964" s="37"/>
      <c r="K964" s="37"/>
      <c r="L964" s="37"/>
      <c r="M964" s="37"/>
      <c r="N964" s="37"/>
      <c r="O964" s="214"/>
      <c r="P964" s="37"/>
      <c r="Q964" s="37"/>
      <c r="R964" s="214"/>
      <c r="S964" s="37"/>
      <c r="T964" s="37"/>
      <c r="U964" s="38"/>
      <c r="V964" s="39"/>
    </row>
    <row r="965" spans="1:22" s="20" customFormat="1" ht="17.25" customHeight="1" thickBot="1">
      <c r="A965" s="34" t="s">
        <v>2210</v>
      </c>
      <c r="B965" s="473"/>
      <c r="C965" s="474"/>
      <c r="D965" s="474"/>
      <c r="E965" s="474"/>
      <c r="F965" s="474"/>
      <c r="G965" s="474"/>
      <c r="H965" s="474"/>
      <c r="I965" s="474"/>
      <c r="J965" s="474"/>
      <c r="K965" s="474"/>
      <c r="L965" s="474"/>
      <c r="M965" s="474"/>
      <c r="N965" s="410" t="s">
        <v>317</v>
      </c>
      <c r="O965" s="411">
        <v>514.62249999999995</v>
      </c>
      <c r="P965" s="419"/>
      <c r="Q965" s="419"/>
      <c r="R965" s="420"/>
      <c r="S965" s="420"/>
      <c r="T965" s="421"/>
      <c r="U965" s="422"/>
      <c r="V965" s="423"/>
    </row>
    <row r="966" spans="1:22" ht="17.25" customHeight="1">
      <c r="B966" s="41"/>
      <c r="C966" s="607"/>
      <c r="D966" s="41"/>
      <c r="E966" s="41"/>
      <c r="F966" s="41"/>
      <c r="G966" s="42"/>
      <c r="H966" s="42"/>
      <c r="I966" s="42"/>
      <c r="J966" s="42"/>
      <c r="K966" s="42"/>
      <c r="L966" s="42"/>
      <c r="M966" s="42"/>
      <c r="N966" s="42"/>
      <c r="O966" s="42"/>
      <c r="P966" s="42"/>
      <c r="Q966" s="42"/>
      <c r="R966" s="42"/>
      <c r="S966" s="42"/>
      <c r="T966" s="42"/>
      <c r="U966" s="42"/>
      <c r="V966" s="42"/>
    </row>
    <row r="967" spans="1:22" s="20" customFormat="1" ht="16.5" customHeight="1" thickBot="1">
      <c r="A967" s="18"/>
      <c r="B967" s="739" t="s">
        <v>65</v>
      </c>
      <c r="C967" s="739"/>
      <c r="D967" s="739"/>
      <c r="E967" s="739"/>
      <c r="F967" s="739"/>
      <c r="G967" s="739"/>
      <c r="H967" s="739"/>
      <c r="I967" s="739"/>
      <c r="J967" s="739"/>
      <c r="K967" s="739"/>
      <c r="L967" s="739"/>
      <c r="M967" s="739"/>
      <c r="N967" s="739"/>
      <c r="O967" s="739"/>
      <c r="P967" s="739"/>
      <c r="Q967" s="739"/>
      <c r="R967" s="739"/>
      <c r="S967" s="739"/>
      <c r="T967" s="739"/>
      <c r="U967" s="739"/>
      <c r="V967" s="739"/>
    </row>
    <row r="968" spans="1:22" s="23" customFormat="1" ht="22.5" customHeight="1">
      <c r="A968" s="96" t="s">
        <v>2211</v>
      </c>
      <c r="B968" s="768" t="s">
        <v>62</v>
      </c>
      <c r="C968" s="764" t="s">
        <v>83</v>
      </c>
      <c r="D968" s="760"/>
      <c r="E968" s="760"/>
      <c r="F968" s="760"/>
      <c r="G968" s="760"/>
      <c r="H968" s="760"/>
      <c r="I968" s="760"/>
      <c r="J968" s="760"/>
      <c r="K968" s="760"/>
      <c r="L968" s="760"/>
      <c r="M968" s="736"/>
      <c r="N968" s="475"/>
      <c r="O968" s="476"/>
      <c r="P968" s="764" t="s">
        <v>90</v>
      </c>
      <c r="Q968" s="760"/>
      <c r="R968" s="760"/>
      <c r="S968" s="736"/>
      <c r="T968" s="735" t="s">
        <v>358</v>
      </c>
      <c r="U968" s="736"/>
      <c r="V968" s="742" t="s">
        <v>6</v>
      </c>
    </row>
    <row r="969" spans="1:22" s="23" customFormat="1" ht="22.5" customHeight="1">
      <c r="A969" s="96" t="s">
        <v>2212</v>
      </c>
      <c r="B969" s="769"/>
      <c r="C969" s="771" t="s">
        <v>84</v>
      </c>
      <c r="D969" s="772"/>
      <c r="E969" s="773"/>
      <c r="F969" s="479">
        <v>2</v>
      </c>
      <c r="G969" s="774" t="s">
        <v>287</v>
      </c>
      <c r="H969" s="724" t="s">
        <v>286</v>
      </c>
      <c r="I969" s="724"/>
      <c r="J969" s="771" t="s">
        <v>285</v>
      </c>
      <c r="K969" s="775"/>
      <c r="L969" s="480"/>
      <c r="M969" s="480"/>
      <c r="N969" s="481"/>
      <c r="O969" s="482"/>
      <c r="P969" s="765"/>
      <c r="Q969" s="766"/>
      <c r="R969" s="766"/>
      <c r="S969" s="767"/>
      <c r="T969" s="737"/>
      <c r="U969" s="738"/>
      <c r="V969" s="743"/>
    </row>
    <row r="970" spans="1:22" s="23" customFormat="1" ht="51.75" customHeight="1" thickBot="1">
      <c r="A970" s="96" t="s">
        <v>2213</v>
      </c>
      <c r="B970" s="769"/>
      <c r="C970" s="772" t="s">
        <v>82</v>
      </c>
      <c r="D970" s="773"/>
      <c r="E970" s="483" t="s">
        <v>86</v>
      </c>
      <c r="F970" s="477" t="s">
        <v>306</v>
      </c>
      <c r="G970" s="774"/>
      <c r="H970" s="724"/>
      <c r="I970" s="724"/>
      <c r="J970" s="467" t="s">
        <v>284</v>
      </c>
      <c r="K970" s="478" t="s">
        <v>292</v>
      </c>
      <c r="L970" s="484" t="s">
        <v>369</v>
      </c>
      <c r="M970" s="484"/>
      <c r="N970" s="485" t="s">
        <v>334</v>
      </c>
      <c r="O970" s="486"/>
      <c r="P970" s="417" t="s">
        <v>1579</v>
      </c>
      <c r="Q970" s="306" t="s">
        <v>91</v>
      </c>
      <c r="R970" s="307"/>
      <c r="S970" s="97">
        <v>2</v>
      </c>
      <c r="T970" s="740"/>
      <c r="U970" s="741"/>
      <c r="V970" s="744"/>
    </row>
    <row r="971" spans="1:22" s="23" customFormat="1" ht="15.75" customHeight="1">
      <c r="A971" s="96" t="s">
        <v>2214</v>
      </c>
      <c r="B971" s="769"/>
      <c r="C971" s="608">
        <v>1</v>
      </c>
      <c r="D971" s="86" t="s">
        <v>542</v>
      </c>
      <c r="E971" s="92">
        <v>0.5</v>
      </c>
      <c r="F971" s="300">
        <v>352.95499999999998</v>
      </c>
      <c r="G971" s="300">
        <v>269.23</v>
      </c>
      <c r="H971" s="745" t="s">
        <v>6</v>
      </c>
      <c r="I971" s="746"/>
      <c r="J971" s="93" t="s">
        <v>6</v>
      </c>
      <c r="K971" s="91" t="s">
        <v>1538</v>
      </c>
      <c r="L971" s="449" t="s">
        <v>361</v>
      </c>
      <c r="M971" s="450" t="s">
        <v>1602</v>
      </c>
      <c r="N971" s="365" t="s">
        <v>24</v>
      </c>
      <c r="O971" s="747" t="s">
        <v>15</v>
      </c>
      <c r="P971" s="748"/>
      <c r="Q971" s="751">
        <v>32</v>
      </c>
      <c r="R971" s="754" t="s">
        <v>1114</v>
      </c>
      <c r="S971" s="755"/>
      <c r="T971" s="735" t="s">
        <v>68</v>
      </c>
      <c r="U971" s="760"/>
      <c r="V971" s="736"/>
    </row>
    <row r="972" spans="1:22" s="23" customFormat="1" ht="15.75" customHeight="1" thickBot="1">
      <c r="A972" s="96" t="s">
        <v>2215</v>
      </c>
      <c r="B972" s="769"/>
      <c r="C972" s="608">
        <v>2</v>
      </c>
      <c r="D972" s="86" t="s">
        <v>543</v>
      </c>
      <c r="E972" s="92">
        <v>0.5</v>
      </c>
      <c r="F972" s="300">
        <v>676.29</v>
      </c>
      <c r="G972" s="300">
        <v>269.23</v>
      </c>
      <c r="H972" s="745" t="s">
        <v>6</v>
      </c>
      <c r="I972" s="746"/>
      <c r="J972" s="93" t="s">
        <v>6</v>
      </c>
      <c r="K972" s="91" t="s">
        <v>1538</v>
      </c>
      <c r="L972" s="449" t="s">
        <v>1114</v>
      </c>
      <c r="M972" s="450" t="s">
        <v>1557</v>
      </c>
      <c r="N972" s="365" t="s">
        <v>24</v>
      </c>
      <c r="O972" s="747"/>
      <c r="P972" s="748"/>
      <c r="Q972" s="752"/>
      <c r="R972" s="756"/>
      <c r="S972" s="757"/>
      <c r="T972" s="740"/>
      <c r="U972" s="761"/>
      <c r="V972" s="741"/>
    </row>
    <row r="973" spans="1:22" s="23" customFormat="1" ht="15.75" customHeight="1">
      <c r="A973" s="96" t="s">
        <v>2216</v>
      </c>
      <c r="B973" s="769"/>
      <c r="C973" s="608">
        <v>3</v>
      </c>
      <c r="D973" s="86" t="s">
        <v>1538</v>
      </c>
      <c r="E973" s="92" t="s">
        <v>1538</v>
      </c>
      <c r="F973" s="300" t="s">
        <v>1538</v>
      </c>
      <c r="G973" s="300" t="s">
        <v>1538</v>
      </c>
      <c r="H973" s="745" t="s">
        <v>1538</v>
      </c>
      <c r="I973" s="746"/>
      <c r="J973" s="93" t="s">
        <v>1538</v>
      </c>
      <c r="K973" s="91" t="s">
        <v>1538</v>
      </c>
      <c r="L973" s="449"/>
      <c r="M973" s="450" t="s">
        <v>1538</v>
      </c>
      <c r="N973" s="365"/>
      <c r="O973" s="749"/>
      <c r="P973" s="750"/>
      <c r="Q973" s="753"/>
      <c r="R973" s="758"/>
      <c r="S973" s="759"/>
      <c r="T973" s="237"/>
      <c r="U973" s="237"/>
      <c r="V973" s="238"/>
    </row>
    <row r="974" spans="1:22" s="23" customFormat="1" ht="15.75" customHeight="1">
      <c r="A974" s="96" t="s">
        <v>2217</v>
      </c>
      <c r="B974" s="769"/>
      <c r="C974" s="608">
        <v>4</v>
      </c>
      <c r="D974" s="86" t="s">
        <v>1538</v>
      </c>
      <c r="E974" s="92" t="s">
        <v>1538</v>
      </c>
      <c r="F974" s="300" t="s">
        <v>1538</v>
      </c>
      <c r="G974" s="300" t="s">
        <v>1538</v>
      </c>
      <c r="H974" s="745" t="s">
        <v>1538</v>
      </c>
      <c r="I974" s="746"/>
      <c r="J974" s="93" t="s">
        <v>1538</v>
      </c>
      <c r="K974" s="91" t="s">
        <v>1538</v>
      </c>
      <c r="L974" s="449"/>
      <c r="M974" s="450" t="s">
        <v>1538</v>
      </c>
      <c r="N974" s="365"/>
      <c r="O974" s="762" t="s">
        <v>310</v>
      </c>
      <c r="P974" s="771" t="s">
        <v>309</v>
      </c>
      <c r="Q974" s="772"/>
      <c r="R974" s="772"/>
      <c r="S974" s="773"/>
      <c r="T974" s="228"/>
      <c r="U974" s="228"/>
      <c r="V974" s="239"/>
    </row>
    <row r="975" spans="1:22" s="23" customFormat="1" ht="17.25" customHeight="1">
      <c r="A975" s="96" t="s">
        <v>2218</v>
      </c>
      <c r="B975" s="769"/>
      <c r="C975" s="608">
        <v>5</v>
      </c>
      <c r="D975" s="86" t="s">
        <v>1538</v>
      </c>
      <c r="E975" s="92" t="s">
        <v>1538</v>
      </c>
      <c r="F975" s="300" t="s">
        <v>1538</v>
      </c>
      <c r="G975" s="300" t="s">
        <v>1538</v>
      </c>
      <c r="H975" s="745" t="s">
        <v>1538</v>
      </c>
      <c r="I975" s="746"/>
      <c r="J975" s="93" t="s">
        <v>1538</v>
      </c>
      <c r="K975" s="91" t="s">
        <v>1538</v>
      </c>
      <c r="L975" s="449"/>
      <c r="M975" s="450" t="s">
        <v>1538</v>
      </c>
      <c r="N975" s="365"/>
      <c r="O975" s="763"/>
      <c r="P975" s="467" t="s">
        <v>92</v>
      </c>
      <c r="Q975" s="467" t="s">
        <v>294</v>
      </c>
      <c r="R975" s="724" t="s">
        <v>307</v>
      </c>
      <c r="S975" s="724"/>
      <c r="T975" s="228"/>
      <c r="U975" s="228"/>
      <c r="V975" s="239"/>
    </row>
    <row r="976" spans="1:22" s="23" customFormat="1" ht="16.5" customHeight="1" thickBot="1">
      <c r="A976" s="96" t="s">
        <v>2219</v>
      </c>
      <c r="B976" s="769"/>
      <c r="C976" s="609">
        <v>6</v>
      </c>
      <c r="D976" s="94" t="s">
        <v>1538</v>
      </c>
      <c r="E976" s="95" t="s">
        <v>1538</v>
      </c>
      <c r="F976" s="300" t="s">
        <v>1538</v>
      </c>
      <c r="G976" s="300" t="s">
        <v>1538</v>
      </c>
      <c r="H976" s="745" t="s">
        <v>1538</v>
      </c>
      <c r="I976" s="746"/>
      <c r="J976" s="93" t="s">
        <v>1538</v>
      </c>
      <c r="K976" s="91" t="s">
        <v>1538</v>
      </c>
      <c r="L976" s="449"/>
      <c r="M976" s="450" t="s">
        <v>1538</v>
      </c>
      <c r="N976" s="447"/>
      <c r="O976" s="313" t="s">
        <v>6</v>
      </c>
      <c r="P976" s="241">
        <v>1</v>
      </c>
      <c r="Q976" s="242">
        <v>538.46153849999996</v>
      </c>
      <c r="R976" s="776">
        <v>1029.2449999999999</v>
      </c>
      <c r="S976" s="776"/>
      <c r="T976" s="228"/>
      <c r="U976" s="228"/>
      <c r="V976" s="239"/>
    </row>
    <row r="977" spans="1:22" s="23" customFormat="1" ht="16.5" customHeight="1" thickBot="1">
      <c r="A977" s="96" t="s">
        <v>2220</v>
      </c>
      <c r="B977" s="770"/>
      <c r="C977" s="777" t="s">
        <v>88</v>
      </c>
      <c r="D977" s="778"/>
      <c r="E977" s="778"/>
      <c r="F977" s="497"/>
      <c r="G977" s="498"/>
      <c r="H977" s="779" t="s">
        <v>6</v>
      </c>
      <c r="I977" s="780"/>
      <c r="J977" s="412" t="s">
        <v>6</v>
      </c>
      <c r="K977" s="243" t="s">
        <v>6</v>
      </c>
      <c r="L977" s="490"/>
      <c r="M977" s="491"/>
      <c r="N977" s="492"/>
      <c r="O977" s="781" t="s">
        <v>1538</v>
      </c>
      <c r="P977" s="781"/>
      <c r="Q977" s="781"/>
      <c r="R977" s="781"/>
      <c r="S977" s="781"/>
      <c r="T977" s="487"/>
      <c r="U977" s="488"/>
      <c r="V977" s="489"/>
    </row>
    <row r="978" spans="1:22" ht="24.95" customHeight="1"/>
    <row r="979" spans="1:22" ht="24.95" customHeight="1"/>
    <row r="980" spans="1:22" s="33" customFormat="1" ht="24" thickBot="1">
      <c r="A980" s="26">
        <v>33</v>
      </c>
      <c r="B980" s="786" t="s">
        <v>49</v>
      </c>
      <c r="C980" s="786"/>
      <c r="D980" s="786"/>
      <c r="E980" s="27">
        <v>33</v>
      </c>
      <c r="F980" s="28" t="s">
        <v>419</v>
      </c>
      <c r="G980" s="29"/>
      <c r="H980" s="29"/>
      <c r="I980" s="28"/>
      <c r="J980" s="28"/>
      <c r="K980" s="28"/>
      <c r="L980" s="28"/>
      <c r="M980" s="30"/>
      <c r="N980" s="30"/>
      <c r="O980" s="29"/>
      <c r="P980" s="29"/>
      <c r="Q980" s="31"/>
      <c r="R980" s="31"/>
      <c r="S980" s="31"/>
      <c r="T980" s="31"/>
      <c r="U980" s="32"/>
    </row>
    <row r="981" spans="1:22" s="20" customFormat="1" ht="24.75" customHeight="1">
      <c r="A981" s="18"/>
      <c r="B981" s="787" t="s">
        <v>54</v>
      </c>
      <c r="C981" s="464" t="s">
        <v>55</v>
      </c>
      <c r="D981" s="465" t="s">
        <v>16</v>
      </c>
      <c r="E981" s="465"/>
      <c r="F981" s="465" t="s">
        <v>56</v>
      </c>
      <c r="G981" s="466"/>
      <c r="H981" s="723" t="s">
        <v>57</v>
      </c>
      <c r="I981" s="789" t="s">
        <v>340</v>
      </c>
      <c r="J981" s="723" t="s">
        <v>17</v>
      </c>
      <c r="K981" s="723" t="s">
        <v>293</v>
      </c>
      <c r="L981" s="723" t="s">
        <v>58</v>
      </c>
      <c r="M981" s="723" t="s">
        <v>193</v>
      </c>
      <c r="N981" s="782" t="s">
        <v>308</v>
      </c>
      <c r="O981" s="783"/>
      <c r="P981" s="784" t="s">
        <v>21</v>
      </c>
      <c r="Q981" s="785"/>
      <c r="R981" s="735" t="s">
        <v>205</v>
      </c>
      <c r="S981" s="736"/>
      <c r="T981" s="714" t="s">
        <v>180</v>
      </c>
      <c r="U981" s="715"/>
      <c r="V981" s="716"/>
    </row>
    <row r="982" spans="1:22" s="20" customFormat="1" ht="73.5" customHeight="1">
      <c r="A982" s="18"/>
      <c r="B982" s="788"/>
      <c r="C982" s="467" t="s">
        <v>59</v>
      </c>
      <c r="D982" s="468" t="s">
        <v>3</v>
      </c>
      <c r="E982" s="468" t="s">
        <v>18</v>
      </c>
      <c r="F982" s="468" t="s">
        <v>60</v>
      </c>
      <c r="G982" s="469" t="s">
        <v>61</v>
      </c>
      <c r="H982" s="724"/>
      <c r="I982" s="790"/>
      <c r="J982" s="724"/>
      <c r="K982" s="724"/>
      <c r="L982" s="724"/>
      <c r="M982" s="724"/>
      <c r="N982" s="467" t="s">
        <v>191</v>
      </c>
      <c r="O982" s="468" t="s">
        <v>73</v>
      </c>
      <c r="P982" s="717"/>
      <c r="Q982" s="718"/>
      <c r="R982" s="737"/>
      <c r="S982" s="738"/>
      <c r="T982" s="470" t="s">
        <v>181</v>
      </c>
      <c r="U982" s="471" t="s">
        <v>190</v>
      </c>
      <c r="V982" s="472" t="s">
        <v>225</v>
      </c>
    </row>
    <row r="983" spans="1:22" s="20" customFormat="1" ht="26.25" customHeight="1">
      <c r="A983" s="18"/>
      <c r="B983" s="396"/>
      <c r="C983" s="603">
        <v>3</v>
      </c>
      <c r="D983" s="397">
        <v>4</v>
      </c>
      <c r="E983" s="397">
        <v>5</v>
      </c>
      <c r="F983" s="397">
        <v>6</v>
      </c>
      <c r="G983" s="397">
        <v>7</v>
      </c>
      <c r="H983" s="397">
        <v>8</v>
      </c>
      <c r="I983" s="397">
        <v>9</v>
      </c>
      <c r="J983" s="397">
        <v>10</v>
      </c>
      <c r="K983" s="397">
        <v>11</v>
      </c>
      <c r="L983" s="397">
        <v>12</v>
      </c>
      <c r="M983" s="397">
        <v>13</v>
      </c>
      <c r="N983" s="397">
        <v>14</v>
      </c>
      <c r="O983" s="397">
        <v>15</v>
      </c>
      <c r="P983" s="398">
        <v>16</v>
      </c>
      <c r="Q983" s="399">
        <v>17</v>
      </c>
      <c r="R983" s="398">
        <v>18</v>
      </c>
      <c r="S983" s="399">
        <v>19</v>
      </c>
      <c r="T983" s="400">
        <v>20</v>
      </c>
      <c r="U983" s="213">
        <v>21</v>
      </c>
      <c r="V983" s="401">
        <v>22</v>
      </c>
    </row>
    <row r="984" spans="1:22" s="35" customFormat="1" ht="50.1" customHeight="1">
      <c r="A984" s="34" t="s">
        <v>2221</v>
      </c>
      <c r="B984" s="402">
        <v>1</v>
      </c>
      <c r="C984" s="604" t="s">
        <v>871</v>
      </c>
      <c r="D984" s="390" t="s">
        <v>873</v>
      </c>
      <c r="E984" s="390" t="s">
        <v>875</v>
      </c>
      <c r="F984" s="390" t="s">
        <v>672</v>
      </c>
      <c r="G984" s="382">
        <v>1</v>
      </c>
      <c r="H984" s="538" t="s">
        <v>24</v>
      </c>
      <c r="I984" s="388">
        <v>1</v>
      </c>
      <c r="J984" s="389" t="s">
        <v>544</v>
      </c>
      <c r="K984" s="426">
        <v>43280</v>
      </c>
      <c r="L984" s="426">
        <v>43387</v>
      </c>
      <c r="M984" s="383">
        <v>79.44</v>
      </c>
      <c r="N984" s="424">
        <v>79.44</v>
      </c>
      <c r="O984" s="215">
        <v>79.44</v>
      </c>
      <c r="P984" s="719"/>
      <c r="Q984" s="720"/>
      <c r="R984" s="721"/>
      <c r="S984" s="722"/>
      <c r="T984" s="385" t="s">
        <v>24</v>
      </c>
      <c r="U984" s="386">
        <v>11</v>
      </c>
      <c r="V984" s="387" t="s">
        <v>24</v>
      </c>
    </row>
    <row r="985" spans="1:22" s="35" customFormat="1" ht="50.1" customHeight="1">
      <c r="A985" s="34" t="s">
        <v>2222</v>
      </c>
      <c r="B985" s="402">
        <v>2</v>
      </c>
      <c r="C985" s="604" t="s">
        <v>872</v>
      </c>
      <c r="D985" s="390" t="s">
        <v>874</v>
      </c>
      <c r="E985" s="390" t="s">
        <v>876</v>
      </c>
      <c r="F985" s="390" t="s">
        <v>672</v>
      </c>
      <c r="G985" s="382">
        <v>1</v>
      </c>
      <c r="H985" s="538" t="s">
        <v>24</v>
      </c>
      <c r="I985" s="388">
        <v>2</v>
      </c>
      <c r="J985" s="389" t="s">
        <v>545</v>
      </c>
      <c r="K985" s="426">
        <v>38061</v>
      </c>
      <c r="L985" s="426">
        <v>38408</v>
      </c>
      <c r="M985" s="383">
        <v>717.6</v>
      </c>
      <c r="N985" s="424">
        <v>717.6</v>
      </c>
      <c r="O985" s="215">
        <v>717.6</v>
      </c>
      <c r="P985" s="719"/>
      <c r="Q985" s="720"/>
      <c r="R985" s="721"/>
      <c r="S985" s="722"/>
      <c r="T985" s="385" t="s">
        <v>24</v>
      </c>
      <c r="U985" s="386">
        <v>63</v>
      </c>
      <c r="V985" s="387" t="s">
        <v>24</v>
      </c>
    </row>
    <row r="986" spans="1:22" s="35" customFormat="1" ht="24.95" customHeight="1">
      <c r="A986" s="34" t="s">
        <v>2223</v>
      </c>
      <c r="B986" s="402">
        <v>3</v>
      </c>
      <c r="C986" s="604"/>
      <c r="D986" s="390"/>
      <c r="E986" s="390"/>
      <c r="F986" s="390"/>
      <c r="G986" s="382"/>
      <c r="H986" s="538"/>
      <c r="I986" s="388"/>
      <c r="J986" s="389" t="s">
        <v>1538</v>
      </c>
      <c r="K986" s="426"/>
      <c r="L986" s="426"/>
      <c r="M986" s="383"/>
      <c r="N986" s="424" t="s">
        <v>1538</v>
      </c>
      <c r="O986" s="215" t="s">
        <v>1538</v>
      </c>
      <c r="P986" s="719"/>
      <c r="Q986" s="720"/>
      <c r="R986" s="721"/>
      <c r="S986" s="722"/>
      <c r="T986" s="385"/>
      <c r="U986" s="386"/>
      <c r="V986" s="387"/>
    </row>
    <row r="987" spans="1:22" s="35" customFormat="1" ht="24.95" customHeight="1">
      <c r="A987" s="34" t="s">
        <v>2224</v>
      </c>
      <c r="B987" s="402">
        <v>4</v>
      </c>
      <c r="C987" s="604"/>
      <c r="D987" s="390"/>
      <c r="E987" s="390"/>
      <c r="F987" s="390"/>
      <c r="G987" s="382"/>
      <c r="H987" s="538"/>
      <c r="I987" s="388"/>
      <c r="J987" s="389" t="s">
        <v>1538</v>
      </c>
      <c r="K987" s="426"/>
      <c r="L987" s="426"/>
      <c r="M987" s="383"/>
      <c r="N987" s="424" t="s">
        <v>1538</v>
      </c>
      <c r="O987" s="215" t="s">
        <v>1538</v>
      </c>
      <c r="P987" s="719"/>
      <c r="Q987" s="720"/>
      <c r="R987" s="721"/>
      <c r="S987" s="722"/>
      <c r="T987" s="385"/>
      <c r="U987" s="386"/>
      <c r="V987" s="387"/>
    </row>
    <row r="988" spans="1:22" s="35" customFormat="1" ht="24.95" customHeight="1">
      <c r="A988" s="34" t="s">
        <v>2225</v>
      </c>
      <c r="B988" s="402">
        <v>5</v>
      </c>
      <c r="C988" s="604"/>
      <c r="D988" s="390"/>
      <c r="E988" s="390"/>
      <c r="F988" s="390"/>
      <c r="G988" s="382"/>
      <c r="H988" s="538"/>
      <c r="I988" s="388"/>
      <c r="J988" s="389" t="s">
        <v>1538</v>
      </c>
      <c r="K988" s="426"/>
      <c r="L988" s="426"/>
      <c r="M988" s="383"/>
      <c r="N988" s="424" t="s">
        <v>1538</v>
      </c>
      <c r="O988" s="215" t="s">
        <v>1538</v>
      </c>
      <c r="P988" s="719"/>
      <c r="Q988" s="720"/>
      <c r="R988" s="721"/>
      <c r="S988" s="722"/>
      <c r="T988" s="385"/>
      <c r="U988" s="386"/>
      <c r="V988" s="387"/>
    </row>
    <row r="989" spans="1:22" s="35" customFormat="1" ht="24.95" customHeight="1">
      <c r="A989" s="34" t="s">
        <v>2226</v>
      </c>
      <c r="B989" s="402">
        <v>6</v>
      </c>
      <c r="C989" s="604"/>
      <c r="D989" s="390"/>
      <c r="E989" s="390"/>
      <c r="F989" s="390"/>
      <c r="G989" s="382"/>
      <c r="H989" s="538"/>
      <c r="I989" s="388"/>
      <c r="J989" s="389" t="s">
        <v>1538</v>
      </c>
      <c r="K989" s="426"/>
      <c r="L989" s="426"/>
      <c r="M989" s="383"/>
      <c r="N989" s="424" t="s">
        <v>1538</v>
      </c>
      <c r="O989" s="215" t="s">
        <v>1538</v>
      </c>
      <c r="P989" s="719"/>
      <c r="Q989" s="720"/>
      <c r="R989" s="721"/>
      <c r="S989" s="722"/>
      <c r="T989" s="385"/>
      <c r="U989" s="386"/>
      <c r="V989" s="387"/>
    </row>
    <row r="990" spans="1:22" s="35" customFormat="1" ht="24.95" customHeight="1">
      <c r="A990" s="34" t="s">
        <v>2227</v>
      </c>
      <c r="B990" s="402">
        <v>7</v>
      </c>
      <c r="C990" s="604"/>
      <c r="D990" s="390"/>
      <c r="E990" s="390"/>
      <c r="F990" s="390"/>
      <c r="G990" s="382"/>
      <c r="H990" s="538"/>
      <c r="I990" s="388"/>
      <c r="J990" s="389" t="s">
        <v>1538</v>
      </c>
      <c r="K990" s="426"/>
      <c r="L990" s="426"/>
      <c r="M990" s="383"/>
      <c r="N990" s="424" t="s">
        <v>1538</v>
      </c>
      <c r="O990" s="215" t="s">
        <v>1538</v>
      </c>
      <c r="P990" s="719"/>
      <c r="Q990" s="720"/>
      <c r="R990" s="721"/>
      <c r="S990" s="722"/>
      <c r="T990" s="385"/>
      <c r="U990" s="386"/>
      <c r="V990" s="387"/>
    </row>
    <row r="991" spans="1:22" s="35" customFormat="1" ht="24.95" customHeight="1">
      <c r="A991" s="34" t="s">
        <v>2228</v>
      </c>
      <c r="B991" s="402">
        <v>8</v>
      </c>
      <c r="C991" s="604"/>
      <c r="D991" s="390"/>
      <c r="E991" s="390"/>
      <c r="F991" s="390"/>
      <c r="G991" s="382"/>
      <c r="H991" s="538"/>
      <c r="I991" s="388"/>
      <c r="J991" s="389" t="s">
        <v>1538</v>
      </c>
      <c r="K991" s="426"/>
      <c r="L991" s="426"/>
      <c r="M991" s="384"/>
      <c r="N991" s="424" t="s">
        <v>1538</v>
      </c>
      <c r="O991" s="215" t="s">
        <v>1538</v>
      </c>
      <c r="P991" s="719"/>
      <c r="Q991" s="720"/>
      <c r="R991" s="721"/>
      <c r="S991" s="722"/>
      <c r="T991" s="385"/>
      <c r="U991" s="386"/>
      <c r="V991" s="387"/>
    </row>
    <row r="992" spans="1:22" s="35" customFormat="1" ht="24.95" customHeight="1">
      <c r="A992" s="34" t="s">
        <v>2229</v>
      </c>
      <c r="B992" s="402">
        <v>9</v>
      </c>
      <c r="C992" s="604"/>
      <c r="D992" s="390"/>
      <c r="E992" s="390"/>
      <c r="F992" s="390"/>
      <c r="G992" s="382"/>
      <c r="H992" s="538"/>
      <c r="I992" s="388"/>
      <c r="J992" s="389" t="s">
        <v>1538</v>
      </c>
      <c r="K992" s="426"/>
      <c r="L992" s="426"/>
      <c r="M992" s="384"/>
      <c r="N992" s="424" t="s">
        <v>1538</v>
      </c>
      <c r="O992" s="215" t="s">
        <v>1538</v>
      </c>
      <c r="P992" s="719"/>
      <c r="Q992" s="720"/>
      <c r="R992" s="721"/>
      <c r="S992" s="722"/>
      <c r="T992" s="385"/>
      <c r="U992" s="386"/>
      <c r="V992" s="387"/>
    </row>
    <row r="993" spans="1:22" s="35" customFormat="1" ht="24.95" customHeight="1" thickBot="1">
      <c r="A993" s="34" t="s">
        <v>2230</v>
      </c>
      <c r="B993" s="406">
        <v>10</v>
      </c>
      <c r="C993" s="605"/>
      <c r="D993" s="391"/>
      <c r="E993" s="391"/>
      <c r="F993" s="391"/>
      <c r="G993" s="392"/>
      <c r="H993" s="539"/>
      <c r="I993" s="393"/>
      <c r="J993" s="394" t="s">
        <v>1538</v>
      </c>
      <c r="K993" s="427"/>
      <c r="L993" s="427"/>
      <c r="M993" s="395"/>
      <c r="N993" s="424" t="s">
        <v>1538</v>
      </c>
      <c r="O993" s="215" t="s">
        <v>1538</v>
      </c>
      <c r="P993" s="719"/>
      <c r="Q993" s="720"/>
      <c r="R993" s="721"/>
      <c r="S993" s="722"/>
      <c r="T993" s="385"/>
      <c r="U993" s="386"/>
      <c r="V993" s="387"/>
    </row>
    <row r="994" spans="1:22" s="20" customFormat="1" ht="12" customHeight="1">
      <c r="A994" s="34"/>
      <c r="B994" s="36"/>
      <c r="C994" s="606"/>
      <c r="D994" s="37"/>
      <c r="E994" s="37"/>
      <c r="F994" s="37"/>
      <c r="G994" s="37"/>
      <c r="H994" s="403"/>
      <c r="I994" s="37"/>
      <c r="J994" s="37"/>
      <c r="K994" s="37"/>
      <c r="L994" s="37"/>
      <c r="M994" s="37"/>
      <c r="N994" s="37"/>
      <c r="O994" s="214"/>
      <c r="P994" s="37"/>
      <c r="Q994" s="37"/>
      <c r="R994" s="214"/>
      <c r="S994" s="37"/>
      <c r="T994" s="37"/>
      <c r="U994" s="38"/>
      <c r="V994" s="39"/>
    </row>
    <row r="995" spans="1:22" s="20" customFormat="1" ht="17.25" customHeight="1" thickBot="1">
      <c r="A995" s="34" t="s">
        <v>2231</v>
      </c>
      <c r="B995" s="473"/>
      <c r="C995" s="474"/>
      <c r="D995" s="474"/>
      <c r="E995" s="474"/>
      <c r="F995" s="474"/>
      <c r="G995" s="474"/>
      <c r="H995" s="474"/>
      <c r="I995" s="474"/>
      <c r="J995" s="474"/>
      <c r="K995" s="474"/>
      <c r="L995" s="474"/>
      <c r="M995" s="474"/>
      <c r="N995" s="410" t="s">
        <v>317</v>
      </c>
      <c r="O995" s="411">
        <v>398.52</v>
      </c>
      <c r="P995" s="419"/>
      <c r="Q995" s="419"/>
      <c r="R995" s="420"/>
      <c r="S995" s="420"/>
      <c r="T995" s="421"/>
      <c r="U995" s="422"/>
      <c r="V995" s="423"/>
    </row>
    <row r="996" spans="1:22" ht="17.25" customHeight="1">
      <c r="B996" s="41"/>
      <c r="C996" s="607"/>
      <c r="D996" s="41"/>
      <c r="E996" s="41"/>
      <c r="F996" s="41"/>
      <c r="G996" s="42"/>
      <c r="H996" s="42"/>
      <c r="I996" s="42"/>
      <c r="J996" s="42"/>
      <c r="K996" s="42"/>
      <c r="L996" s="42"/>
      <c r="M996" s="42"/>
      <c r="N996" s="42"/>
      <c r="O996" s="42"/>
      <c r="P996" s="42"/>
      <c r="Q996" s="42"/>
      <c r="R996" s="42"/>
      <c r="S996" s="42"/>
      <c r="T996" s="42"/>
      <c r="U996" s="42"/>
      <c r="V996" s="42"/>
    </row>
    <row r="997" spans="1:22" s="20" customFormat="1" ht="16.5" customHeight="1" thickBot="1">
      <c r="A997" s="18"/>
      <c r="B997" s="739" t="s">
        <v>65</v>
      </c>
      <c r="C997" s="739"/>
      <c r="D997" s="739"/>
      <c r="E997" s="739"/>
      <c r="F997" s="739"/>
      <c r="G997" s="739"/>
      <c r="H997" s="739"/>
      <c r="I997" s="739"/>
      <c r="J997" s="739"/>
      <c r="K997" s="739"/>
      <c r="L997" s="739"/>
      <c r="M997" s="739"/>
      <c r="N997" s="739"/>
      <c r="O997" s="739"/>
      <c r="P997" s="739"/>
      <c r="Q997" s="739"/>
      <c r="R997" s="739"/>
      <c r="S997" s="739"/>
      <c r="T997" s="739"/>
      <c r="U997" s="739"/>
      <c r="V997" s="739"/>
    </row>
    <row r="998" spans="1:22" s="23" customFormat="1" ht="22.5" customHeight="1">
      <c r="A998" s="96" t="s">
        <v>2232</v>
      </c>
      <c r="B998" s="768" t="s">
        <v>62</v>
      </c>
      <c r="C998" s="764" t="s">
        <v>83</v>
      </c>
      <c r="D998" s="760"/>
      <c r="E998" s="760"/>
      <c r="F998" s="760"/>
      <c r="G998" s="760"/>
      <c r="H998" s="760"/>
      <c r="I998" s="760"/>
      <c r="J998" s="760"/>
      <c r="K998" s="760"/>
      <c r="L998" s="760"/>
      <c r="M998" s="736"/>
      <c r="N998" s="475"/>
      <c r="O998" s="476"/>
      <c r="P998" s="764" t="s">
        <v>90</v>
      </c>
      <c r="Q998" s="760"/>
      <c r="R998" s="760"/>
      <c r="S998" s="736"/>
      <c r="T998" s="735" t="s">
        <v>358</v>
      </c>
      <c r="U998" s="736"/>
      <c r="V998" s="742" t="s">
        <v>6</v>
      </c>
    </row>
    <row r="999" spans="1:22" s="23" customFormat="1" ht="22.5" customHeight="1">
      <c r="A999" s="96" t="s">
        <v>2233</v>
      </c>
      <c r="B999" s="769"/>
      <c r="C999" s="771" t="s">
        <v>84</v>
      </c>
      <c r="D999" s="772"/>
      <c r="E999" s="773"/>
      <c r="F999" s="479">
        <v>2</v>
      </c>
      <c r="G999" s="774" t="s">
        <v>287</v>
      </c>
      <c r="H999" s="724" t="s">
        <v>286</v>
      </c>
      <c r="I999" s="724"/>
      <c r="J999" s="771" t="s">
        <v>285</v>
      </c>
      <c r="K999" s="775"/>
      <c r="L999" s="480"/>
      <c r="M999" s="480"/>
      <c r="N999" s="481"/>
      <c r="O999" s="482"/>
      <c r="P999" s="765"/>
      <c r="Q999" s="766"/>
      <c r="R999" s="766"/>
      <c r="S999" s="767"/>
      <c r="T999" s="737"/>
      <c r="U999" s="738"/>
      <c r="V999" s="743"/>
    </row>
    <row r="1000" spans="1:22" s="23" customFormat="1" ht="51.75" customHeight="1" thickBot="1">
      <c r="A1000" s="96" t="s">
        <v>2234</v>
      </c>
      <c r="B1000" s="769"/>
      <c r="C1000" s="772" t="s">
        <v>82</v>
      </c>
      <c r="D1000" s="773"/>
      <c r="E1000" s="483" t="s">
        <v>86</v>
      </c>
      <c r="F1000" s="477" t="s">
        <v>306</v>
      </c>
      <c r="G1000" s="774"/>
      <c r="H1000" s="724"/>
      <c r="I1000" s="724"/>
      <c r="J1000" s="467" t="s">
        <v>284</v>
      </c>
      <c r="K1000" s="478" t="s">
        <v>292</v>
      </c>
      <c r="L1000" s="484" t="s">
        <v>369</v>
      </c>
      <c r="M1000" s="484"/>
      <c r="N1000" s="485" t="s">
        <v>334</v>
      </c>
      <c r="O1000" s="486"/>
      <c r="P1000" s="417" t="s">
        <v>1579</v>
      </c>
      <c r="Q1000" s="306" t="s">
        <v>91</v>
      </c>
      <c r="R1000" s="307"/>
      <c r="S1000" s="97">
        <v>2</v>
      </c>
      <c r="T1000" s="740"/>
      <c r="U1000" s="741"/>
      <c r="V1000" s="744"/>
    </row>
    <row r="1001" spans="1:22" s="23" customFormat="1" ht="15.75" customHeight="1">
      <c r="A1001" s="96" t="s">
        <v>2235</v>
      </c>
      <c r="B1001" s="769"/>
      <c r="C1001" s="608">
        <v>1</v>
      </c>
      <c r="D1001" s="86" t="s">
        <v>544</v>
      </c>
      <c r="E1001" s="92">
        <v>0.6</v>
      </c>
      <c r="F1001" s="300">
        <v>79.44</v>
      </c>
      <c r="G1001" s="300">
        <v>269.23</v>
      </c>
      <c r="H1001" s="745" t="s">
        <v>31</v>
      </c>
      <c r="I1001" s="746"/>
      <c r="J1001" s="93" t="s">
        <v>6</v>
      </c>
      <c r="K1001" s="91" t="s">
        <v>1538</v>
      </c>
      <c r="L1001" s="449" t="s">
        <v>361</v>
      </c>
      <c r="M1001" s="450" t="s">
        <v>1602</v>
      </c>
      <c r="N1001" s="365" t="s">
        <v>24</v>
      </c>
      <c r="O1001" s="747" t="s">
        <v>15</v>
      </c>
      <c r="P1001" s="748"/>
      <c r="Q1001" s="751">
        <v>33</v>
      </c>
      <c r="R1001" s="754" t="s">
        <v>1114</v>
      </c>
      <c r="S1001" s="755"/>
      <c r="T1001" s="735" t="s">
        <v>68</v>
      </c>
      <c r="U1001" s="760"/>
      <c r="V1001" s="736"/>
    </row>
    <row r="1002" spans="1:22" s="23" customFormat="1" ht="15.75" customHeight="1" thickBot="1">
      <c r="A1002" s="96" t="s">
        <v>2236</v>
      </c>
      <c r="B1002" s="769"/>
      <c r="C1002" s="608">
        <v>2</v>
      </c>
      <c r="D1002" s="86" t="s">
        <v>545</v>
      </c>
      <c r="E1002" s="92">
        <v>0.4</v>
      </c>
      <c r="F1002" s="300">
        <v>717.6</v>
      </c>
      <c r="G1002" s="300">
        <v>269.23</v>
      </c>
      <c r="H1002" s="745" t="s">
        <v>6</v>
      </c>
      <c r="I1002" s="746"/>
      <c r="J1002" s="93" t="s">
        <v>6</v>
      </c>
      <c r="K1002" s="91" t="s">
        <v>1538</v>
      </c>
      <c r="L1002" s="449" t="s">
        <v>1114</v>
      </c>
      <c r="M1002" s="450" t="s">
        <v>1557</v>
      </c>
      <c r="N1002" s="365" t="s">
        <v>24</v>
      </c>
      <c r="O1002" s="747"/>
      <c r="P1002" s="748"/>
      <c r="Q1002" s="752"/>
      <c r="R1002" s="756"/>
      <c r="S1002" s="757"/>
      <c r="T1002" s="740"/>
      <c r="U1002" s="761"/>
      <c r="V1002" s="741"/>
    </row>
    <row r="1003" spans="1:22" s="23" customFormat="1" ht="15.75" customHeight="1">
      <c r="A1003" s="96" t="s">
        <v>2237</v>
      </c>
      <c r="B1003" s="769"/>
      <c r="C1003" s="608">
        <v>3</v>
      </c>
      <c r="D1003" s="86" t="s">
        <v>1538</v>
      </c>
      <c r="E1003" s="92" t="s">
        <v>1538</v>
      </c>
      <c r="F1003" s="300" t="s">
        <v>1538</v>
      </c>
      <c r="G1003" s="300" t="s">
        <v>1538</v>
      </c>
      <c r="H1003" s="745" t="s">
        <v>1538</v>
      </c>
      <c r="I1003" s="746"/>
      <c r="J1003" s="93" t="s">
        <v>1538</v>
      </c>
      <c r="K1003" s="91" t="s">
        <v>1538</v>
      </c>
      <c r="L1003" s="449"/>
      <c r="M1003" s="450" t="s">
        <v>1538</v>
      </c>
      <c r="N1003" s="365"/>
      <c r="O1003" s="749"/>
      <c r="P1003" s="750"/>
      <c r="Q1003" s="753"/>
      <c r="R1003" s="758"/>
      <c r="S1003" s="759"/>
      <c r="T1003" s="237"/>
      <c r="U1003" s="237"/>
      <c r="V1003" s="238"/>
    </row>
    <row r="1004" spans="1:22" s="23" customFormat="1" ht="15.75" customHeight="1">
      <c r="A1004" s="96" t="s">
        <v>2238</v>
      </c>
      <c r="B1004" s="769"/>
      <c r="C1004" s="608">
        <v>4</v>
      </c>
      <c r="D1004" s="86" t="s">
        <v>1538</v>
      </c>
      <c r="E1004" s="92" t="s">
        <v>1538</v>
      </c>
      <c r="F1004" s="300" t="s">
        <v>1538</v>
      </c>
      <c r="G1004" s="300" t="s">
        <v>1538</v>
      </c>
      <c r="H1004" s="745" t="s">
        <v>1538</v>
      </c>
      <c r="I1004" s="746"/>
      <c r="J1004" s="93" t="s">
        <v>1538</v>
      </c>
      <c r="K1004" s="91" t="s">
        <v>1538</v>
      </c>
      <c r="L1004" s="449"/>
      <c r="M1004" s="450" t="s">
        <v>1538</v>
      </c>
      <c r="N1004" s="365"/>
      <c r="O1004" s="762" t="s">
        <v>310</v>
      </c>
      <c r="P1004" s="771" t="s">
        <v>309</v>
      </c>
      <c r="Q1004" s="772"/>
      <c r="R1004" s="772"/>
      <c r="S1004" s="773"/>
      <c r="T1004" s="228"/>
      <c r="U1004" s="228"/>
      <c r="V1004" s="239"/>
    </row>
    <row r="1005" spans="1:22" s="23" customFormat="1" ht="17.25" customHeight="1">
      <c r="A1005" s="96" t="s">
        <v>2239</v>
      </c>
      <c r="B1005" s="769"/>
      <c r="C1005" s="608">
        <v>5</v>
      </c>
      <c r="D1005" s="86" t="s">
        <v>1538</v>
      </c>
      <c r="E1005" s="92" t="s">
        <v>1538</v>
      </c>
      <c r="F1005" s="300" t="s">
        <v>1538</v>
      </c>
      <c r="G1005" s="300" t="s">
        <v>1538</v>
      </c>
      <c r="H1005" s="745" t="s">
        <v>1538</v>
      </c>
      <c r="I1005" s="746"/>
      <c r="J1005" s="93" t="s">
        <v>1538</v>
      </c>
      <c r="K1005" s="91" t="s">
        <v>1538</v>
      </c>
      <c r="L1005" s="449"/>
      <c r="M1005" s="450" t="s">
        <v>1538</v>
      </c>
      <c r="N1005" s="365"/>
      <c r="O1005" s="763"/>
      <c r="P1005" s="467" t="s">
        <v>92</v>
      </c>
      <c r="Q1005" s="467" t="s">
        <v>294</v>
      </c>
      <c r="R1005" s="724" t="s">
        <v>307</v>
      </c>
      <c r="S1005" s="724"/>
      <c r="T1005" s="228"/>
      <c r="U1005" s="228"/>
      <c r="V1005" s="239"/>
    </row>
    <row r="1006" spans="1:22" s="23" customFormat="1" ht="16.5" customHeight="1" thickBot="1">
      <c r="A1006" s="96" t="s">
        <v>2240</v>
      </c>
      <c r="B1006" s="769"/>
      <c r="C1006" s="609">
        <v>6</v>
      </c>
      <c r="D1006" s="94" t="s">
        <v>1538</v>
      </c>
      <c r="E1006" s="95" t="s">
        <v>1538</v>
      </c>
      <c r="F1006" s="300" t="s">
        <v>1538</v>
      </c>
      <c r="G1006" s="300" t="s">
        <v>1538</v>
      </c>
      <c r="H1006" s="745" t="s">
        <v>1538</v>
      </c>
      <c r="I1006" s="746"/>
      <c r="J1006" s="93" t="s">
        <v>1538</v>
      </c>
      <c r="K1006" s="91" t="s">
        <v>1538</v>
      </c>
      <c r="L1006" s="449"/>
      <c r="M1006" s="450" t="s">
        <v>1538</v>
      </c>
      <c r="N1006" s="447"/>
      <c r="O1006" s="313" t="s">
        <v>6</v>
      </c>
      <c r="P1006" s="241">
        <v>1</v>
      </c>
      <c r="Q1006" s="242">
        <v>538.46153849999996</v>
      </c>
      <c r="R1006" s="776">
        <v>797.04</v>
      </c>
      <c r="S1006" s="776"/>
      <c r="T1006" s="228"/>
      <c r="U1006" s="228"/>
      <c r="V1006" s="239"/>
    </row>
    <row r="1007" spans="1:22" s="23" customFormat="1" ht="16.5" customHeight="1" thickBot="1">
      <c r="A1007" s="96" t="s">
        <v>2241</v>
      </c>
      <c r="B1007" s="770"/>
      <c r="C1007" s="777" t="s">
        <v>88</v>
      </c>
      <c r="D1007" s="778"/>
      <c r="E1007" s="778"/>
      <c r="F1007" s="497"/>
      <c r="G1007" s="498"/>
      <c r="H1007" s="779" t="s">
        <v>6</v>
      </c>
      <c r="I1007" s="780"/>
      <c r="J1007" s="412" t="s">
        <v>6</v>
      </c>
      <c r="K1007" s="243" t="s">
        <v>6</v>
      </c>
      <c r="L1007" s="490"/>
      <c r="M1007" s="491"/>
      <c r="N1007" s="492"/>
      <c r="O1007" s="781" t="s">
        <v>1538</v>
      </c>
      <c r="P1007" s="781"/>
      <c r="Q1007" s="781"/>
      <c r="R1007" s="781"/>
      <c r="S1007" s="781"/>
      <c r="T1007" s="487"/>
      <c r="U1007" s="488"/>
      <c r="V1007" s="489"/>
    </row>
    <row r="1008" spans="1:22" ht="24.95" customHeight="1"/>
    <row r="1009" spans="1:22" ht="24.95" customHeight="1"/>
    <row r="1010" spans="1:22" s="33" customFormat="1" ht="24" thickBot="1">
      <c r="A1010" s="26">
        <v>34</v>
      </c>
      <c r="B1010" s="786" t="s">
        <v>49</v>
      </c>
      <c r="C1010" s="786"/>
      <c r="D1010" s="786"/>
      <c r="E1010" s="27">
        <v>34</v>
      </c>
      <c r="F1010" s="28" t="s">
        <v>420</v>
      </c>
      <c r="G1010" s="29"/>
      <c r="H1010" s="29"/>
      <c r="I1010" s="28"/>
      <c r="J1010" s="28"/>
      <c r="K1010" s="28"/>
      <c r="L1010" s="28"/>
      <c r="M1010" s="30"/>
      <c r="N1010" s="30"/>
      <c r="O1010" s="29"/>
      <c r="P1010" s="29"/>
      <c r="Q1010" s="31"/>
      <c r="R1010" s="31"/>
      <c r="S1010" s="31"/>
      <c r="T1010" s="31"/>
      <c r="U1010" s="32"/>
    </row>
    <row r="1011" spans="1:22" s="20" customFormat="1" ht="24.75" customHeight="1">
      <c r="A1011" s="18"/>
      <c r="B1011" s="787" t="s">
        <v>54</v>
      </c>
      <c r="C1011" s="464" t="s">
        <v>55</v>
      </c>
      <c r="D1011" s="465" t="s">
        <v>16</v>
      </c>
      <c r="E1011" s="465"/>
      <c r="F1011" s="465" t="s">
        <v>56</v>
      </c>
      <c r="G1011" s="466"/>
      <c r="H1011" s="723" t="s">
        <v>57</v>
      </c>
      <c r="I1011" s="789" t="s">
        <v>340</v>
      </c>
      <c r="J1011" s="723" t="s">
        <v>17</v>
      </c>
      <c r="K1011" s="723" t="s">
        <v>293</v>
      </c>
      <c r="L1011" s="723" t="s">
        <v>58</v>
      </c>
      <c r="M1011" s="723" t="s">
        <v>193</v>
      </c>
      <c r="N1011" s="782" t="s">
        <v>308</v>
      </c>
      <c r="O1011" s="783"/>
      <c r="P1011" s="784" t="s">
        <v>21</v>
      </c>
      <c r="Q1011" s="785"/>
      <c r="R1011" s="735" t="s">
        <v>205</v>
      </c>
      <c r="S1011" s="736"/>
      <c r="T1011" s="714" t="s">
        <v>180</v>
      </c>
      <c r="U1011" s="715"/>
      <c r="V1011" s="716"/>
    </row>
    <row r="1012" spans="1:22" s="20" customFormat="1" ht="73.5" customHeight="1">
      <c r="A1012" s="18"/>
      <c r="B1012" s="788"/>
      <c r="C1012" s="467" t="s">
        <v>59</v>
      </c>
      <c r="D1012" s="468" t="s">
        <v>3</v>
      </c>
      <c r="E1012" s="468" t="s">
        <v>18</v>
      </c>
      <c r="F1012" s="468" t="s">
        <v>60</v>
      </c>
      <c r="G1012" s="469" t="s">
        <v>61</v>
      </c>
      <c r="H1012" s="724"/>
      <c r="I1012" s="790"/>
      <c r="J1012" s="724"/>
      <c r="K1012" s="724"/>
      <c r="L1012" s="724"/>
      <c r="M1012" s="724"/>
      <c r="N1012" s="467" t="s">
        <v>191</v>
      </c>
      <c r="O1012" s="468" t="s">
        <v>73</v>
      </c>
      <c r="P1012" s="717"/>
      <c r="Q1012" s="718"/>
      <c r="R1012" s="737"/>
      <c r="S1012" s="738"/>
      <c r="T1012" s="470" t="s">
        <v>181</v>
      </c>
      <c r="U1012" s="471" t="s">
        <v>190</v>
      </c>
      <c r="V1012" s="472" t="s">
        <v>225</v>
      </c>
    </row>
    <row r="1013" spans="1:22" s="20" customFormat="1" ht="26.25" customHeight="1">
      <c r="A1013" s="18"/>
      <c r="B1013" s="396"/>
      <c r="C1013" s="603">
        <v>3</v>
      </c>
      <c r="D1013" s="397">
        <v>4</v>
      </c>
      <c r="E1013" s="397">
        <v>5</v>
      </c>
      <c r="F1013" s="397">
        <v>6</v>
      </c>
      <c r="G1013" s="397">
        <v>7</v>
      </c>
      <c r="H1013" s="397">
        <v>8</v>
      </c>
      <c r="I1013" s="397">
        <v>9</v>
      </c>
      <c r="J1013" s="397">
        <v>10</v>
      </c>
      <c r="K1013" s="397">
        <v>11</v>
      </c>
      <c r="L1013" s="397">
        <v>12</v>
      </c>
      <c r="M1013" s="397">
        <v>13</v>
      </c>
      <c r="N1013" s="397">
        <v>14</v>
      </c>
      <c r="O1013" s="397">
        <v>15</v>
      </c>
      <c r="P1013" s="398">
        <v>16</v>
      </c>
      <c r="Q1013" s="399">
        <v>17</v>
      </c>
      <c r="R1013" s="398">
        <v>18</v>
      </c>
      <c r="S1013" s="399">
        <v>19</v>
      </c>
      <c r="T1013" s="400">
        <v>20</v>
      </c>
      <c r="U1013" s="213">
        <v>21</v>
      </c>
      <c r="V1013" s="401">
        <v>22</v>
      </c>
    </row>
    <row r="1014" spans="1:22" s="35" customFormat="1" ht="50.1" customHeight="1">
      <c r="A1014" s="34" t="s">
        <v>2242</v>
      </c>
      <c r="B1014" s="402">
        <v>1</v>
      </c>
      <c r="C1014" s="604" t="s">
        <v>877</v>
      </c>
      <c r="D1014" s="390" t="s">
        <v>1067</v>
      </c>
      <c r="E1014" s="390" t="s">
        <v>879</v>
      </c>
      <c r="F1014" s="390" t="s">
        <v>671</v>
      </c>
      <c r="G1014" s="382">
        <v>1</v>
      </c>
      <c r="H1014" s="538" t="s">
        <v>23</v>
      </c>
      <c r="I1014" s="388" t="s">
        <v>672</v>
      </c>
      <c r="J1014" s="389" t="s">
        <v>420</v>
      </c>
      <c r="K1014" s="426">
        <v>42067</v>
      </c>
      <c r="L1014" s="426">
        <v>43334</v>
      </c>
      <c r="M1014" s="383">
        <v>539.76</v>
      </c>
      <c r="N1014" s="424" t="s">
        <v>1538</v>
      </c>
      <c r="O1014" s="215" t="s">
        <v>1538</v>
      </c>
      <c r="P1014" s="719"/>
      <c r="Q1014" s="720"/>
      <c r="R1014" s="721"/>
      <c r="S1014" s="722"/>
      <c r="T1014" s="385" t="s">
        <v>24</v>
      </c>
      <c r="U1014" s="386">
        <v>11</v>
      </c>
      <c r="V1014" s="387" t="s">
        <v>24</v>
      </c>
    </row>
    <row r="1015" spans="1:22" s="35" customFormat="1" ht="50.1" customHeight="1">
      <c r="A1015" s="34" t="s">
        <v>2243</v>
      </c>
      <c r="B1015" s="402">
        <v>2</v>
      </c>
      <c r="C1015" s="604" t="s">
        <v>1024</v>
      </c>
      <c r="D1015" s="390" t="s">
        <v>878</v>
      </c>
      <c r="E1015" s="390" t="s">
        <v>1068</v>
      </c>
      <c r="F1015" s="390" t="s">
        <v>671</v>
      </c>
      <c r="G1015" s="382">
        <v>1</v>
      </c>
      <c r="H1015" s="538" t="s">
        <v>23</v>
      </c>
      <c r="I1015" s="388" t="s">
        <v>672</v>
      </c>
      <c r="J1015" s="389" t="s">
        <v>420</v>
      </c>
      <c r="K1015" s="426">
        <v>44881</v>
      </c>
      <c r="L1015" s="426">
        <v>45307</v>
      </c>
      <c r="M1015" s="383">
        <v>2227.98</v>
      </c>
      <c r="N1015" s="424" t="s">
        <v>1538</v>
      </c>
      <c r="O1015" s="215" t="s">
        <v>1538</v>
      </c>
      <c r="P1015" s="719"/>
      <c r="Q1015" s="720"/>
      <c r="R1015" s="721"/>
      <c r="S1015" s="722"/>
      <c r="T1015" s="385" t="s">
        <v>24</v>
      </c>
      <c r="U1015" s="386">
        <v>75</v>
      </c>
      <c r="V1015" s="387" t="s">
        <v>24</v>
      </c>
    </row>
    <row r="1016" spans="1:22" s="35" customFormat="1" ht="24.95" customHeight="1">
      <c r="A1016" s="34" t="s">
        <v>2244</v>
      </c>
      <c r="B1016" s="402">
        <v>3</v>
      </c>
      <c r="C1016" s="604"/>
      <c r="D1016" s="390"/>
      <c r="E1016" s="390"/>
      <c r="F1016" s="390"/>
      <c r="G1016" s="382"/>
      <c r="H1016" s="538"/>
      <c r="I1016" s="388"/>
      <c r="J1016" s="389" t="s">
        <v>1538</v>
      </c>
      <c r="K1016" s="426"/>
      <c r="L1016" s="426"/>
      <c r="M1016" s="383"/>
      <c r="N1016" s="424" t="s">
        <v>1538</v>
      </c>
      <c r="O1016" s="215" t="s">
        <v>1538</v>
      </c>
      <c r="P1016" s="719"/>
      <c r="Q1016" s="720"/>
      <c r="R1016" s="721"/>
      <c r="S1016" s="722"/>
      <c r="T1016" s="385"/>
      <c r="U1016" s="386"/>
      <c r="V1016" s="387"/>
    </row>
    <row r="1017" spans="1:22" s="35" customFormat="1" ht="24.95" customHeight="1">
      <c r="A1017" s="34" t="s">
        <v>2245</v>
      </c>
      <c r="B1017" s="402">
        <v>4</v>
      </c>
      <c r="C1017" s="604"/>
      <c r="D1017" s="390"/>
      <c r="E1017" s="390"/>
      <c r="F1017" s="390"/>
      <c r="G1017" s="382"/>
      <c r="H1017" s="538"/>
      <c r="I1017" s="388"/>
      <c r="J1017" s="389" t="s">
        <v>1538</v>
      </c>
      <c r="K1017" s="426"/>
      <c r="L1017" s="426"/>
      <c r="M1017" s="383"/>
      <c r="N1017" s="424" t="s">
        <v>1538</v>
      </c>
      <c r="O1017" s="215" t="s">
        <v>1538</v>
      </c>
      <c r="P1017" s="719"/>
      <c r="Q1017" s="720"/>
      <c r="R1017" s="721"/>
      <c r="S1017" s="722"/>
      <c r="T1017" s="385"/>
      <c r="U1017" s="386"/>
      <c r="V1017" s="387"/>
    </row>
    <row r="1018" spans="1:22" s="35" customFormat="1" ht="24.95" customHeight="1">
      <c r="A1018" s="34" t="s">
        <v>2246</v>
      </c>
      <c r="B1018" s="402">
        <v>5</v>
      </c>
      <c r="C1018" s="604"/>
      <c r="D1018" s="390"/>
      <c r="E1018" s="390"/>
      <c r="F1018" s="390"/>
      <c r="G1018" s="382"/>
      <c r="H1018" s="538"/>
      <c r="I1018" s="388"/>
      <c r="J1018" s="389" t="s">
        <v>1538</v>
      </c>
      <c r="K1018" s="426"/>
      <c r="L1018" s="426"/>
      <c r="M1018" s="383"/>
      <c r="N1018" s="424" t="s">
        <v>1538</v>
      </c>
      <c r="O1018" s="215" t="s">
        <v>1538</v>
      </c>
      <c r="P1018" s="719"/>
      <c r="Q1018" s="720"/>
      <c r="R1018" s="721"/>
      <c r="S1018" s="722"/>
      <c r="T1018" s="385"/>
      <c r="U1018" s="386"/>
      <c r="V1018" s="387"/>
    </row>
    <row r="1019" spans="1:22" s="35" customFormat="1" ht="24.95" customHeight="1">
      <c r="A1019" s="34" t="s">
        <v>2247</v>
      </c>
      <c r="B1019" s="402">
        <v>6</v>
      </c>
      <c r="C1019" s="604"/>
      <c r="D1019" s="390"/>
      <c r="E1019" s="390"/>
      <c r="F1019" s="390"/>
      <c r="G1019" s="382"/>
      <c r="H1019" s="538"/>
      <c r="I1019" s="388"/>
      <c r="J1019" s="389" t="s">
        <v>1538</v>
      </c>
      <c r="K1019" s="426"/>
      <c r="L1019" s="426"/>
      <c r="M1019" s="383"/>
      <c r="N1019" s="424" t="s">
        <v>1538</v>
      </c>
      <c r="O1019" s="215" t="s">
        <v>1538</v>
      </c>
      <c r="P1019" s="719"/>
      <c r="Q1019" s="720"/>
      <c r="R1019" s="721"/>
      <c r="S1019" s="722"/>
      <c r="T1019" s="385"/>
      <c r="U1019" s="386"/>
      <c r="V1019" s="387"/>
    </row>
    <row r="1020" spans="1:22" s="35" customFormat="1" ht="24.95" customHeight="1">
      <c r="A1020" s="34" t="s">
        <v>2248</v>
      </c>
      <c r="B1020" s="402">
        <v>7</v>
      </c>
      <c r="C1020" s="604"/>
      <c r="D1020" s="390"/>
      <c r="E1020" s="390"/>
      <c r="F1020" s="390"/>
      <c r="G1020" s="382"/>
      <c r="H1020" s="538"/>
      <c r="I1020" s="388"/>
      <c r="J1020" s="389" t="s">
        <v>1538</v>
      </c>
      <c r="K1020" s="426"/>
      <c r="L1020" s="426"/>
      <c r="M1020" s="383"/>
      <c r="N1020" s="424" t="s">
        <v>1538</v>
      </c>
      <c r="O1020" s="215" t="s">
        <v>1538</v>
      </c>
      <c r="P1020" s="719"/>
      <c r="Q1020" s="720"/>
      <c r="R1020" s="721"/>
      <c r="S1020" s="722"/>
      <c r="T1020" s="385"/>
      <c r="U1020" s="386"/>
      <c r="V1020" s="387"/>
    </row>
    <row r="1021" spans="1:22" s="35" customFormat="1" ht="24.95" customHeight="1">
      <c r="A1021" s="34" t="s">
        <v>2249</v>
      </c>
      <c r="B1021" s="402">
        <v>8</v>
      </c>
      <c r="C1021" s="604"/>
      <c r="D1021" s="390"/>
      <c r="E1021" s="390"/>
      <c r="F1021" s="390"/>
      <c r="G1021" s="382"/>
      <c r="H1021" s="538"/>
      <c r="I1021" s="388"/>
      <c r="J1021" s="389" t="s">
        <v>1538</v>
      </c>
      <c r="K1021" s="426"/>
      <c r="L1021" s="426"/>
      <c r="M1021" s="384"/>
      <c r="N1021" s="424" t="s">
        <v>1538</v>
      </c>
      <c r="O1021" s="215" t="s">
        <v>1538</v>
      </c>
      <c r="P1021" s="719"/>
      <c r="Q1021" s="720"/>
      <c r="R1021" s="721"/>
      <c r="S1021" s="722"/>
      <c r="T1021" s="385"/>
      <c r="U1021" s="386"/>
      <c r="V1021" s="387"/>
    </row>
    <row r="1022" spans="1:22" s="35" customFormat="1" ht="24.95" customHeight="1">
      <c r="A1022" s="34" t="s">
        <v>2250</v>
      </c>
      <c r="B1022" s="402">
        <v>9</v>
      </c>
      <c r="C1022" s="604"/>
      <c r="D1022" s="390"/>
      <c r="E1022" s="390"/>
      <c r="F1022" s="390"/>
      <c r="G1022" s="382"/>
      <c r="H1022" s="538"/>
      <c r="I1022" s="388"/>
      <c r="J1022" s="389" t="s">
        <v>1538</v>
      </c>
      <c r="K1022" s="426"/>
      <c r="L1022" s="426"/>
      <c r="M1022" s="384"/>
      <c r="N1022" s="424" t="s">
        <v>1538</v>
      </c>
      <c r="O1022" s="215" t="s">
        <v>1538</v>
      </c>
      <c r="P1022" s="719"/>
      <c r="Q1022" s="720"/>
      <c r="R1022" s="721"/>
      <c r="S1022" s="722"/>
      <c r="T1022" s="385"/>
      <c r="U1022" s="386"/>
      <c r="V1022" s="387"/>
    </row>
    <row r="1023" spans="1:22" s="35" customFormat="1" ht="24.95" customHeight="1" thickBot="1">
      <c r="A1023" s="34" t="s">
        <v>2251</v>
      </c>
      <c r="B1023" s="406">
        <v>10</v>
      </c>
      <c r="C1023" s="605"/>
      <c r="D1023" s="391"/>
      <c r="E1023" s="391"/>
      <c r="F1023" s="391"/>
      <c r="G1023" s="392"/>
      <c r="H1023" s="539"/>
      <c r="I1023" s="393"/>
      <c r="J1023" s="394" t="s">
        <v>1538</v>
      </c>
      <c r="K1023" s="427"/>
      <c r="L1023" s="427"/>
      <c r="M1023" s="395"/>
      <c r="N1023" s="424" t="s">
        <v>1538</v>
      </c>
      <c r="O1023" s="215" t="s">
        <v>1538</v>
      </c>
      <c r="P1023" s="719"/>
      <c r="Q1023" s="720"/>
      <c r="R1023" s="721"/>
      <c r="S1023" s="722"/>
      <c r="T1023" s="385"/>
      <c r="U1023" s="386"/>
      <c r="V1023" s="387"/>
    </row>
    <row r="1024" spans="1:22" s="20" customFormat="1" ht="12" customHeight="1">
      <c r="A1024" s="34"/>
      <c r="B1024" s="36"/>
      <c r="C1024" s="606"/>
      <c r="D1024" s="37"/>
      <c r="E1024" s="37"/>
      <c r="F1024" s="37"/>
      <c r="G1024" s="37"/>
      <c r="H1024" s="403"/>
      <c r="I1024" s="37"/>
      <c r="J1024" s="37"/>
      <c r="K1024" s="37"/>
      <c r="L1024" s="37"/>
      <c r="M1024" s="37"/>
      <c r="N1024" s="37"/>
      <c r="O1024" s="214"/>
      <c r="P1024" s="37"/>
      <c r="Q1024" s="37"/>
      <c r="R1024" s="214"/>
      <c r="S1024" s="37"/>
      <c r="T1024" s="37"/>
      <c r="U1024" s="38"/>
      <c r="V1024" s="39"/>
    </row>
    <row r="1025" spans="1:22" s="20" customFormat="1" ht="17.25" customHeight="1" thickBot="1">
      <c r="A1025" s="34" t="s">
        <v>2252</v>
      </c>
      <c r="B1025" s="473"/>
      <c r="C1025" s="474"/>
      <c r="D1025" s="474"/>
      <c r="E1025" s="474"/>
      <c r="F1025" s="474"/>
      <c r="G1025" s="474"/>
      <c r="H1025" s="474"/>
      <c r="I1025" s="474"/>
      <c r="J1025" s="474"/>
      <c r="K1025" s="474"/>
      <c r="L1025" s="474"/>
      <c r="M1025" s="474"/>
      <c r="N1025" s="410" t="s">
        <v>317</v>
      </c>
      <c r="O1025" s="411">
        <v>0</v>
      </c>
      <c r="P1025" s="419"/>
      <c r="Q1025" s="419"/>
      <c r="R1025" s="420"/>
      <c r="S1025" s="420"/>
      <c r="T1025" s="421"/>
      <c r="U1025" s="422"/>
      <c r="V1025" s="423"/>
    </row>
    <row r="1026" spans="1:22" ht="17.25" customHeight="1">
      <c r="B1026" s="41"/>
      <c r="C1026" s="607"/>
      <c r="D1026" s="41"/>
      <c r="E1026" s="41"/>
      <c r="F1026" s="41"/>
      <c r="G1026" s="42"/>
      <c r="H1026" s="42"/>
      <c r="I1026" s="42"/>
      <c r="J1026" s="42"/>
      <c r="K1026" s="42"/>
      <c r="L1026" s="42"/>
      <c r="M1026" s="42"/>
      <c r="N1026" s="42"/>
      <c r="O1026" s="42"/>
      <c r="P1026" s="42"/>
      <c r="Q1026" s="42"/>
      <c r="R1026" s="42"/>
      <c r="S1026" s="42"/>
      <c r="T1026" s="42"/>
      <c r="U1026" s="42"/>
      <c r="V1026" s="42"/>
    </row>
    <row r="1027" spans="1:22" s="20" customFormat="1" ht="16.5" customHeight="1" thickBot="1">
      <c r="A1027" s="18"/>
      <c r="B1027" s="739" t="s">
        <v>65</v>
      </c>
      <c r="C1027" s="739"/>
      <c r="D1027" s="739"/>
      <c r="E1027" s="739"/>
      <c r="F1027" s="739"/>
      <c r="G1027" s="739"/>
      <c r="H1027" s="739"/>
      <c r="I1027" s="739"/>
      <c r="J1027" s="739"/>
      <c r="K1027" s="739"/>
      <c r="L1027" s="739"/>
      <c r="M1027" s="739"/>
      <c r="N1027" s="739"/>
      <c r="O1027" s="739"/>
      <c r="P1027" s="739"/>
      <c r="Q1027" s="739"/>
      <c r="R1027" s="739"/>
      <c r="S1027" s="739"/>
      <c r="T1027" s="739"/>
      <c r="U1027" s="739"/>
      <c r="V1027" s="739"/>
    </row>
    <row r="1028" spans="1:22" s="23" customFormat="1" ht="22.5" customHeight="1">
      <c r="A1028" s="96" t="s">
        <v>2253</v>
      </c>
      <c r="B1028" s="768" t="s">
        <v>62</v>
      </c>
      <c r="C1028" s="764" t="s">
        <v>83</v>
      </c>
      <c r="D1028" s="760"/>
      <c r="E1028" s="760"/>
      <c r="F1028" s="760"/>
      <c r="G1028" s="760"/>
      <c r="H1028" s="760"/>
      <c r="I1028" s="760"/>
      <c r="J1028" s="760"/>
      <c r="K1028" s="760"/>
      <c r="L1028" s="760"/>
      <c r="M1028" s="736"/>
      <c r="N1028" s="475"/>
      <c r="O1028" s="476"/>
      <c r="P1028" s="764" t="s">
        <v>90</v>
      </c>
      <c r="Q1028" s="760"/>
      <c r="R1028" s="760"/>
      <c r="S1028" s="736"/>
      <c r="T1028" s="735" t="s">
        <v>358</v>
      </c>
      <c r="U1028" s="736"/>
      <c r="V1028" s="742" t="s">
        <v>31</v>
      </c>
    </row>
    <row r="1029" spans="1:22" s="23" customFormat="1" ht="22.5" customHeight="1">
      <c r="A1029" s="96" t="s">
        <v>2254</v>
      </c>
      <c r="B1029" s="769"/>
      <c r="C1029" s="771" t="s">
        <v>84</v>
      </c>
      <c r="D1029" s="772"/>
      <c r="E1029" s="773"/>
      <c r="F1029" s="479">
        <v>1</v>
      </c>
      <c r="G1029" s="774" t="s">
        <v>287</v>
      </c>
      <c r="H1029" s="724" t="s">
        <v>286</v>
      </c>
      <c r="I1029" s="724"/>
      <c r="J1029" s="771" t="s">
        <v>285</v>
      </c>
      <c r="K1029" s="775"/>
      <c r="L1029" s="480"/>
      <c r="M1029" s="480"/>
      <c r="N1029" s="481"/>
      <c r="O1029" s="482"/>
      <c r="P1029" s="765"/>
      <c r="Q1029" s="766"/>
      <c r="R1029" s="766"/>
      <c r="S1029" s="767"/>
      <c r="T1029" s="737"/>
      <c r="U1029" s="738"/>
      <c r="V1029" s="743"/>
    </row>
    <row r="1030" spans="1:22" s="23" customFormat="1" ht="51.75" customHeight="1" thickBot="1">
      <c r="A1030" s="96" t="s">
        <v>2255</v>
      </c>
      <c r="B1030" s="769"/>
      <c r="C1030" s="772" t="s">
        <v>82</v>
      </c>
      <c r="D1030" s="773"/>
      <c r="E1030" s="483" t="s">
        <v>86</v>
      </c>
      <c r="F1030" s="477" t="s">
        <v>306</v>
      </c>
      <c r="G1030" s="774"/>
      <c r="H1030" s="724"/>
      <c r="I1030" s="724"/>
      <c r="J1030" s="467" t="s">
        <v>284</v>
      </c>
      <c r="K1030" s="478" t="s">
        <v>292</v>
      </c>
      <c r="L1030" s="484" t="s">
        <v>369</v>
      </c>
      <c r="M1030" s="484"/>
      <c r="N1030" s="485" t="s">
        <v>334</v>
      </c>
      <c r="O1030" s="486"/>
      <c r="P1030" s="417" t="s">
        <v>1538</v>
      </c>
      <c r="Q1030" s="306" t="s">
        <v>91</v>
      </c>
      <c r="R1030" s="307"/>
      <c r="S1030" s="97">
        <v>0</v>
      </c>
      <c r="T1030" s="740"/>
      <c r="U1030" s="741"/>
      <c r="V1030" s="744"/>
    </row>
    <row r="1031" spans="1:22" s="23" customFormat="1" ht="15.75" customHeight="1">
      <c r="A1031" s="96" t="s">
        <v>2256</v>
      </c>
      <c r="B1031" s="769"/>
      <c r="C1031" s="608">
        <v>1</v>
      </c>
      <c r="D1031" s="86" t="s">
        <v>1538</v>
      </c>
      <c r="E1031" s="92" t="s">
        <v>1538</v>
      </c>
      <c r="F1031" s="300" t="s">
        <v>1538</v>
      </c>
      <c r="G1031" s="300" t="s">
        <v>1538</v>
      </c>
      <c r="H1031" s="745" t="s">
        <v>1538</v>
      </c>
      <c r="I1031" s="746"/>
      <c r="J1031" s="93" t="s">
        <v>1538</v>
      </c>
      <c r="K1031" s="91" t="s">
        <v>1538</v>
      </c>
      <c r="L1031" s="449" t="s">
        <v>1114</v>
      </c>
      <c r="M1031" s="450" t="s">
        <v>1557</v>
      </c>
      <c r="N1031" s="365" t="s">
        <v>24</v>
      </c>
      <c r="O1031" s="747" t="s">
        <v>15</v>
      </c>
      <c r="P1031" s="748"/>
      <c r="Q1031" s="751">
        <v>34</v>
      </c>
      <c r="R1031" s="754" t="s">
        <v>1114</v>
      </c>
      <c r="S1031" s="755"/>
      <c r="T1031" s="735" t="s">
        <v>68</v>
      </c>
      <c r="U1031" s="760"/>
      <c r="V1031" s="736"/>
    </row>
    <row r="1032" spans="1:22" s="23" customFormat="1" ht="15.75" customHeight="1" thickBot="1">
      <c r="A1032" s="96" t="s">
        <v>2257</v>
      </c>
      <c r="B1032" s="769"/>
      <c r="C1032" s="608">
        <v>2</v>
      </c>
      <c r="D1032" s="86" t="s">
        <v>1538</v>
      </c>
      <c r="E1032" s="92" t="s">
        <v>1538</v>
      </c>
      <c r="F1032" s="300" t="s">
        <v>1538</v>
      </c>
      <c r="G1032" s="300" t="s">
        <v>1538</v>
      </c>
      <c r="H1032" s="745" t="s">
        <v>1538</v>
      </c>
      <c r="I1032" s="746"/>
      <c r="J1032" s="93" t="s">
        <v>1538</v>
      </c>
      <c r="K1032" s="91" t="s">
        <v>1538</v>
      </c>
      <c r="L1032" s="449"/>
      <c r="M1032" s="450" t="s">
        <v>1538</v>
      </c>
      <c r="N1032" s="365" t="s">
        <v>24</v>
      </c>
      <c r="O1032" s="747"/>
      <c r="P1032" s="748"/>
      <c r="Q1032" s="752"/>
      <c r="R1032" s="756"/>
      <c r="S1032" s="757"/>
      <c r="T1032" s="740"/>
      <c r="U1032" s="761"/>
      <c r="V1032" s="741"/>
    </row>
    <row r="1033" spans="1:22" s="23" customFormat="1" ht="15.75" customHeight="1">
      <c r="A1033" s="96" t="s">
        <v>2258</v>
      </c>
      <c r="B1033" s="769"/>
      <c r="C1033" s="608">
        <v>3</v>
      </c>
      <c r="D1033" s="86" t="s">
        <v>1538</v>
      </c>
      <c r="E1033" s="92" t="s">
        <v>1538</v>
      </c>
      <c r="F1033" s="300" t="s">
        <v>1538</v>
      </c>
      <c r="G1033" s="300" t="s">
        <v>1538</v>
      </c>
      <c r="H1033" s="745" t="s">
        <v>1538</v>
      </c>
      <c r="I1033" s="746"/>
      <c r="J1033" s="93" t="s">
        <v>1538</v>
      </c>
      <c r="K1033" s="91" t="s">
        <v>1538</v>
      </c>
      <c r="L1033" s="449"/>
      <c r="M1033" s="450" t="s">
        <v>1538</v>
      </c>
      <c r="N1033" s="365"/>
      <c r="O1033" s="749"/>
      <c r="P1033" s="750"/>
      <c r="Q1033" s="753"/>
      <c r="R1033" s="758"/>
      <c r="S1033" s="759"/>
      <c r="T1033" s="237"/>
      <c r="U1033" s="237"/>
      <c r="V1033" s="238"/>
    </row>
    <row r="1034" spans="1:22" s="23" customFormat="1" ht="15.75" customHeight="1">
      <c r="A1034" s="96" t="s">
        <v>2259</v>
      </c>
      <c r="B1034" s="769"/>
      <c r="C1034" s="608">
        <v>4</v>
      </c>
      <c r="D1034" s="86" t="s">
        <v>1538</v>
      </c>
      <c r="E1034" s="92" t="s">
        <v>1538</v>
      </c>
      <c r="F1034" s="300" t="s">
        <v>1538</v>
      </c>
      <c r="G1034" s="300" t="s">
        <v>1538</v>
      </c>
      <c r="H1034" s="745" t="s">
        <v>1538</v>
      </c>
      <c r="I1034" s="746"/>
      <c r="J1034" s="93" t="s">
        <v>1538</v>
      </c>
      <c r="K1034" s="91" t="s">
        <v>1538</v>
      </c>
      <c r="L1034" s="449"/>
      <c r="M1034" s="450" t="s">
        <v>1538</v>
      </c>
      <c r="N1034" s="365"/>
      <c r="O1034" s="762" t="s">
        <v>310</v>
      </c>
      <c r="P1034" s="771" t="s">
        <v>309</v>
      </c>
      <c r="Q1034" s="772"/>
      <c r="R1034" s="772"/>
      <c r="S1034" s="773"/>
      <c r="T1034" s="228"/>
      <c r="U1034" s="228"/>
      <c r="V1034" s="239"/>
    </row>
    <row r="1035" spans="1:22" s="23" customFormat="1" ht="17.25" customHeight="1">
      <c r="A1035" s="96" t="s">
        <v>2260</v>
      </c>
      <c r="B1035" s="769"/>
      <c r="C1035" s="608">
        <v>5</v>
      </c>
      <c r="D1035" s="86" t="s">
        <v>1538</v>
      </c>
      <c r="E1035" s="92" t="s">
        <v>1538</v>
      </c>
      <c r="F1035" s="300" t="s">
        <v>1538</v>
      </c>
      <c r="G1035" s="300" t="s">
        <v>1538</v>
      </c>
      <c r="H1035" s="745" t="s">
        <v>1538</v>
      </c>
      <c r="I1035" s="746"/>
      <c r="J1035" s="93" t="s">
        <v>1538</v>
      </c>
      <c r="K1035" s="91" t="s">
        <v>1538</v>
      </c>
      <c r="L1035" s="449"/>
      <c r="M1035" s="450" t="s">
        <v>1538</v>
      </c>
      <c r="N1035" s="365"/>
      <c r="O1035" s="763"/>
      <c r="P1035" s="467" t="s">
        <v>92</v>
      </c>
      <c r="Q1035" s="467" t="s">
        <v>294</v>
      </c>
      <c r="R1035" s="724" t="s">
        <v>307</v>
      </c>
      <c r="S1035" s="724"/>
      <c r="T1035" s="228"/>
      <c r="U1035" s="228"/>
      <c r="V1035" s="239"/>
    </row>
    <row r="1036" spans="1:22" s="23" customFormat="1" ht="16.5" customHeight="1" thickBot="1">
      <c r="A1036" s="96" t="s">
        <v>2261</v>
      </c>
      <c r="B1036" s="769"/>
      <c r="C1036" s="609">
        <v>6</v>
      </c>
      <c r="D1036" s="94" t="s">
        <v>1538</v>
      </c>
      <c r="E1036" s="95" t="s">
        <v>1538</v>
      </c>
      <c r="F1036" s="300" t="s">
        <v>1538</v>
      </c>
      <c r="G1036" s="300" t="s">
        <v>1538</v>
      </c>
      <c r="H1036" s="745" t="s">
        <v>1538</v>
      </c>
      <c r="I1036" s="746"/>
      <c r="J1036" s="93" t="s">
        <v>1538</v>
      </c>
      <c r="K1036" s="91" t="s">
        <v>1538</v>
      </c>
      <c r="L1036" s="449"/>
      <c r="M1036" s="450" t="s">
        <v>1538</v>
      </c>
      <c r="N1036" s="447"/>
      <c r="O1036" s="313" t="s">
        <v>31</v>
      </c>
      <c r="P1036" s="241">
        <v>1</v>
      </c>
      <c r="Q1036" s="242">
        <v>538.46153849999996</v>
      </c>
      <c r="R1036" s="776">
        <v>0</v>
      </c>
      <c r="S1036" s="776"/>
      <c r="T1036" s="228"/>
      <c r="U1036" s="228"/>
      <c r="V1036" s="239"/>
    </row>
    <row r="1037" spans="1:22" s="23" customFormat="1" ht="16.5" customHeight="1" thickBot="1">
      <c r="A1037" s="96" t="s">
        <v>2262</v>
      </c>
      <c r="B1037" s="770"/>
      <c r="C1037" s="777" t="s">
        <v>88</v>
      </c>
      <c r="D1037" s="778"/>
      <c r="E1037" s="778"/>
      <c r="F1037" s="497"/>
      <c r="G1037" s="498"/>
      <c r="H1037" s="779" t="s">
        <v>1538</v>
      </c>
      <c r="I1037" s="780"/>
      <c r="J1037" s="412" t="s">
        <v>1538</v>
      </c>
      <c r="K1037" s="243" t="s">
        <v>31</v>
      </c>
      <c r="L1037" s="490"/>
      <c r="M1037" s="491"/>
      <c r="N1037" s="492"/>
      <c r="O1037" s="781" t="s">
        <v>1564</v>
      </c>
      <c r="P1037" s="781"/>
      <c r="Q1037" s="781"/>
      <c r="R1037" s="781"/>
      <c r="S1037" s="781"/>
      <c r="T1037" s="487"/>
      <c r="U1037" s="488"/>
      <c r="V1037" s="489"/>
    </row>
    <row r="1038" spans="1:22" ht="24.95" customHeight="1"/>
    <row r="1039" spans="1:22" ht="24.95" customHeight="1"/>
    <row r="1040" spans="1:22" s="33" customFormat="1" ht="24" thickBot="1">
      <c r="A1040" s="26">
        <v>35</v>
      </c>
      <c r="B1040" s="786" t="s">
        <v>49</v>
      </c>
      <c r="C1040" s="786"/>
      <c r="D1040" s="786"/>
      <c r="E1040" s="27">
        <v>35</v>
      </c>
      <c r="F1040" s="28" t="s">
        <v>421</v>
      </c>
      <c r="G1040" s="29"/>
      <c r="H1040" s="29"/>
      <c r="I1040" s="28"/>
      <c r="J1040" s="28"/>
      <c r="K1040" s="28"/>
      <c r="L1040" s="28"/>
      <c r="M1040" s="30"/>
      <c r="N1040" s="30"/>
      <c r="O1040" s="29"/>
      <c r="P1040" s="29"/>
      <c r="Q1040" s="31"/>
      <c r="R1040" s="31"/>
      <c r="S1040" s="31"/>
      <c r="T1040" s="31"/>
      <c r="U1040" s="32"/>
    </row>
    <row r="1041" spans="1:22" s="20" customFormat="1" ht="24.75" customHeight="1">
      <c r="A1041" s="18"/>
      <c r="B1041" s="787" t="s">
        <v>54</v>
      </c>
      <c r="C1041" s="464" t="s">
        <v>55</v>
      </c>
      <c r="D1041" s="465" t="s">
        <v>16</v>
      </c>
      <c r="E1041" s="465"/>
      <c r="F1041" s="465" t="s">
        <v>56</v>
      </c>
      <c r="G1041" s="466"/>
      <c r="H1041" s="723" t="s">
        <v>57</v>
      </c>
      <c r="I1041" s="789" t="s">
        <v>340</v>
      </c>
      <c r="J1041" s="723" t="s">
        <v>17</v>
      </c>
      <c r="K1041" s="723" t="s">
        <v>293</v>
      </c>
      <c r="L1041" s="723" t="s">
        <v>58</v>
      </c>
      <c r="M1041" s="723" t="s">
        <v>193</v>
      </c>
      <c r="N1041" s="782" t="s">
        <v>308</v>
      </c>
      <c r="O1041" s="783"/>
      <c r="P1041" s="784" t="s">
        <v>21</v>
      </c>
      <c r="Q1041" s="785"/>
      <c r="R1041" s="735" t="s">
        <v>205</v>
      </c>
      <c r="S1041" s="736"/>
      <c r="T1041" s="714" t="s">
        <v>180</v>
      </c>
      <c r="U1041" s="715"/>
      <c r="V1041" s="716"/>
    </row>
    <row r="1042" spans="1:22" s="20" customFormat="1" ht="73.5" customHeight="1">
      <c r="A1042" s="18"/>
      <c r="B1042" s="788"/>
      <c r="C1042" s="467" t="s">
        <v>59</v>
      </c>
      <c r="D1042" s="468" t="s">
        <v>3</v>
      </c>
      <c r="E1042" s="468" t="s">
        <v>18</v>
      </c>
      <c r="F1042" s="468" t="s">
        <v>60</v>
      </c>
      <c r="G1042" s="469" t="s">
        <v>61</v>
      </c>
      <c r="H1042" s="724"/>
      <c r="I1042" s="790"/>
      <c r="J1042" s="724"/>
      <c r="K1042" s="724"/>
      <c r="L1042" s="724"/>
      <c r="M1042" s="724"/>
      <c r="N1042" s="467" t="s">
        <v>191</v>
      </c>
      <c r="O1042" s="468" t="s">
        <v>73</v>
      </c>
      <c r="P1042" s="717"/>
      <c r="Q1042" s="718"/>
      <c r="R1042" s="737"/>
      <c r="S1042" s="738"/>
      <c r="T1042" s="470" t="s">
        <v>181</v>
      </c>
      <c r="U1042" s="471" t="s">
        <v>190</v>
      </c>
      <c r="V1042" s="472" t="s">
        <v>225</v>
      </c>
    </row>
    <row r="1043" spans="1:22" s="20" customFormat="1" ht="26.25" customHeight="1">
      <c r="A1043" s="18"/>
      <c r="B1043" s="396"/>
      <c r="C1043" s="603">
        <v>3</v>
      </c>
      <c r="D1043" s="397">
        <v>4</v>
      </c>
      <c r="E1043" s="397">
        <v>5</v>
      </c>
      <c r="F1043" s="397">
        <v>6</v>
      </c>
      <c r="G1043" s="397">
        <v>7</v>
      </c>
      <c r="H1043" s="397">
        <v>8</v>
      </c>
      <c r="I1043" s="397">
        <v>9</v>
      </c>
      <c r="J1043" s="397">
        <v>10</v>
      </c>
      <c r="K1043" s="397">
        <v>11</v>
      </c>
      <c r="L1043" s="397">
        <v>12</v>
      </c>
      <c r="M1043" s="397">
        <v>13</v>
      </c>
      <c r="N1043" s="397">
        <v>14</v>
      </c>
      <c r="O1043" s="397">
        <v>15</v>
      </c>
      <c r="P1043" s="398">
        <v>16</v>
      </c>
      <c r="Q1043" s="399">
        <v>17</v>
      </c>
      <c r="R1043" s="398">
        <v>18</v>
      </c>
      <c r="S1043" s="399">
        <v>19</v>
      </c>
      <c r="T1043" s="400">
        <v>20</v>
      </c>
      <c r="U1043" s="213">
        <v>21</v>
      </c>
      <c r="V1043" s="401">
        <v>22</v>
      </c>
    </row>
    <row r="1044" spans="1:22" s="35" customFormat="1" ht="50.1" customHeight="1">
      <c r="A1044" s="34" t="s">
        <v>2263</v>
      </c>
      <c r="B1044" s="402">
        <v>1</v>
      </c>
      <c r="C1044" s="604" t="s">
        <v>691</v>
      </c>
      <c r="D1044" s="390" t="s">
        <v>880</v>
      </c>
      <c r="E1044" s="390" t="s">
        <v>1069</v>
      </c>
      <c r="F1044" s="390" t="s">
        <v>672</v>
      </c>
      <c r="G1044" s="382">
        <v>1</v>
      </c>
      <c r="H1044" s="538" t="s">
        <v>24</v>
      </c>
      <c r="I1044" s="388">
        <v>1</v>
      </c>
      <c r="J1044" s="389" t="s">
        <v>546</v>
      </c>
      <c r="K1044" s="426">
        <v>41968</v>
      </c>
      <c r="L1044" s="426">
        <v>42303</v>
      </c>
      <c r="M1044" s="383">
        <v>1462.64</v>
      </c>
      <c r="N1044" s="424">
        <v>1462.64</v>
      </c>
      <c r="O1044" s="215">
        <v>1462.64</v>
      </c>
      <c r="P1044" s="719"/>
      <c r="Q1044" s="720"/>
      <c r="R1044" s="721"/>
      <c r="S1044" s="722"/>
      <c r="T1044" s="385" t="s">
        <v>24</v>
      </c>
      <c r="U1044" s="386">
        <v>4</v>
      </c>
      <c r="V1044" s="387" t="s">
        <v>24</v>
      </c>
    </row>
    <row r="1045" spans="1:22" s="35" customFormat="1" ht="50.1" customHeight="1">
      <c r="A1045" s="34" t="s">
        <v>2264</v>
      </c>
      <c r="B1045" s="402">
        <v>2</v>
      </c>
      <c r="C1045" s="604" t="s">
        <v>691</v>
      </c>
      <c r="D1045" s="390" t="s">
        <v>881</v>
      </c>
      <c r="E1045" s="390" t="s">
        <v>884</v>
      </c>
      <c r="F1045" s="390" t="s">
        <v>672</v>
      </c>
      <c r="G1045" s="382">
        <v>1</v>
      </c>
      <c r="H1045" s="538" t="s">
        <v>24</v>
      </c>
      <c r="I1045" s="388">
        <v>1</v>
      </c>
      <c r="J1045" s="389" t="s">
        <v>546</v>
      </c>
      <c r="K1045" s="426">
        <v>38446</v>
      </c>
      <c r="L1045" s="426">
        <v>39741</v>
      </c>
      <c r="M1045" s="383">
        <v>1257.79</v>
      </c>
      <c r="N1045" s="424">
        <v>1257.79</v>
      </c>
      <c r="O1045" s="215">
        <v>1257.79</v>
      </c>
      <c r="P1045" s="719"/>
      <c r="Q1045" s="720"/>
      <c r="R1045" s="721"/>
      <c r="S1045" s="722"/>
      <c r="T1045" s="385" t="s">
        <v>24</v>
      </c>
      <c r="U1045" s="386">
        <v>22</v>
      </c>
      <c r="V1045" s="387" t="s">
        <v>24</v>
      </c>
    </row>
    <row r="1046" spans="1:22" s="35" customFormat="1" ht="50.1" customHeight="1">
      <c r="A1046" s="34" t="s">
        <v>2265</v>
      </c>
      <c r="B1046" s="402">
        <v>3</v>
      </c>
      <c r="C1046" s="604" t="s">
        <v>691</v>
      </c>
      <c r="D1046" s="390" t="s">
        <v>882</v>
      </c>
      <c r="E1046" s="390" t="s">
        <v>885</v>
      </c>
      <c r="F1046" s="390" t="s">
        <v>671</v>
      </c>
      <c r="G1046" s="382">
        <v>0.7</v>
      </c>
      <c r="H1046" s="538" t="s">
        <v>24</v>
      </c>
      <c r="I1046" s="388">
        <v>1</v>
      </c>
      <c r="J1046" s="389" t="s">
        <v>546</v>
      </c>
      <c r="K1046" s="426">
        <v>39888</v>
      </c>
      <c r="L1046" s="426">
        <v>40459</v>
      </c>
      <c r="M1046" s="383">
        <v>1565.87</v>
      </c>
      <c r="N1046" s="424">
        <v>1096.1089999999999</v>
      </c>
      <c r="O1046" s="215">
        <v>1096.1089999999999</v>
      </c>
      <c r="P1046" s="719"/>
      <c r="Q1046" s="720"/>
      <c r="R1046" s="721"/>
      <c r="S1046" s="722"/>
      <c r="T1046" s="385" t="s">
        <v>24</v>
      </c>
      <c r="U1046" s="386">
        <v>24</v>
      </c>
      <c r="V1046" s="387" t="s">
        <v>24</v>
      </c>
    </row>
    <row r="1047" spans="1:22" s="35" customFormat="1" ht="50.1" customHeight="1">
      <c r="A1047" s="34" t="s">
        <v>2266</v>
      </c>
      <c r="B1047" s="402">
        <v>4</v>
      </c>
      <c r="C1047" s="604" t="s">
        <v>1025</v>
      </c>
      <c r="D1047" s="390" t="s">
        <v>883</v>
      </c>
      <c r="E1047" s="390" t="s">
        <v>1070</v>
      </c>
      <c r="F1047" s="390" t="s">
        <v>671</v>
      </c>
      <c r="G1047" s="382">
        <v>0.8</v>
      </c>
      <c r="H1047" s="538" t="s">
        <v>24</v>
      </c>
      <c r="I1047" s="388">
        <v>1</v>
      </c>
      <c r="J1047" s="389" t="s">
        <v>546</v>
      </c>
      <c r="K1047" s="426">
        <v>40903</v>
      </c>
      <c r="L1047" s="426">
        <v>41351</v>
      </c>
      <c r="M1047" s="383">
        <v>645.36</v>
      </c>
      <c r="N1047" s="424">
        <v>516.28800000000001</v>
      </c>
      <c r="O1047" s="215">
        <v>516.28800000000001</v>
      </c>
      <c r="P1047" s="719"/>
      <c r="Q1047" s="720"/>
      <c r="R1047" s="721"/>
      <c r="S1047" s="722"/>
      <c r="T1047" s="385" t="s">
        <v>24</v>
      </c>
      <c r="U1047" s="386">
        <v>27</v>
      </c>
      <c r="V1047" s="387" t="s">
        <v>24</v>
      </c>
    </row>
    <row r="1048" spans="1:22" s="35" customFormat="1" ht="24.95" customHeight="1">
      <c r="A1048" s="34" t="s">
        <v>2267</v>
      </c>
      <c r="B1048" s="402">
        <v>5</v>
      </c>
      <c r="C1048" s="604"/>
      <c r="D1048" s="390"/>
      <c r="E1048" s="390"/>
      <c r="F1048" s="390"/>
      <c r="G1048" s="382"/>
      <c r="H1048" s="538"/>
      <c r="I1048" s="388"/>
      <c r="J1048" s="389" t="s">
        <v>1538</v>
      </c>
      <c r="K1048" s="426"/>
      <c r="L1048" s="426"/>
      <c r="M1048" s="383"/>
      <c r="N1048" s="424" t="s">
        <v>1538</v>
      </c>
      <c r="O1048" s="215" t="s">
        <v>1538</v>
      </c>
      <c r="P1048" s="719"/>
      <c r="Q1048" s="720"/>
      <c r="R1048" s="721"/>
      <c r="S1048" s="722"/>
      <c r="T1048" s="385"/>
      <c r="U1048" s="386"/>
      <c r="V1048" s="387"/>
    </row>
    <row r="1049" spans="1:22" s="35" customFormat="1" ht="24.95" customHeight="1">
      <c r="A1049" s="34" t="s">
        <v>2268</v>
      </c>
      <c r="B1049" s="402">
        <v>6</v>
      </c>
      <c r="C1049" s="604"/>
      <c r="D1049" s="390"/>
      <c r="E1049" s="390"/>
      <c r="F1049" s="390"/>
      <c r="G1049" s="382"/>
      <c r="H1049" s="538"/>
      <c r="I1049" s="388"/>
      <c r="J1049" s="389" t="s">
        <v>1538</v>
      </c>
      <c r="K1049" s="426"/>
      <c r="L1049" s="426"/>
      <c r="M1049" s="383"/>
      <c r="N1049" s="424" t="s">
        <v>1538</v>
      </c>
      <c r="O1049" s="215" t="s">
        <v>1538</v>
      </c>
      <c r="P1049" s="719"/>
      <c r="Q1049" s="720"/>
      <c r="R1049" s="721"/>
      <c r="S1049" s="722"/>
      <c r="T1049" s="385"/>
      <c r="U1049" s="386"/>
      <c r="V1049" s="387"/>
    </row>
    <row r="1050" spans="1:22" s="35" customFormat="1" ht="24.95" customHeight="1">
      <c r="A1050" s="34" t="s">
        <v>2269</v>
      </c>
      <c r="B1050" s="402">
        <v>7</v>
      </c>
      <c r="C1050" s="604"/>
      <c r="D1050" s="390"/>
      <c r="E1050" s="390"/>
      <c r="F1050" s="390"/>
      <c r="G1050" s="382"/>
      <c r="H1050" s="538"/>
      <c r="I1050" s="388"/>
      <c r="J1050" s="389" t="s">
        <v>1538</v>
      </c>
      <c r="K1050" s="426"/>
      <c r="L1050" s="426"/>
      <c r="M1050" s="383"/>
      <c r="N1050" s="424" t="s">
        <v>1538</v>
      </c>
      <c r="O1050" s="215" t="s">
        <v>1538</v>
      </c>
      <c r="P1050" s="719"/>
      <c r="Q1050" s="720"/>
      <c r="R1050" s="721"/>
      <c r="S1050" s="722"/>
      <c r="T1050" s="385"/>
      <c r="U1050" s="386"/>
      <c r="V1050" s="387"/>
    </row>
    <row r="1051" spans="1:22" s="35" customFormat="1" ht="24.95" customHeight="1">
      <c r="A1051" s="34" t="s">
        <v>2270</v>
      </c>
      <c r="B1051" s="402">
        <v>8</v>
      </c>
      <c r="C1051" s="604"/>
      <c r="D1051" s="390"/>
      <c r="E1051" s="390"/>
      <c r="F1051" s="390"/>
      <c r="G1051" s="382"/>
      <c r="H1051" s="538"/>
      <c r="I1051" s="388"/>
      <c r="J1051" s="389" t="s">
        <v>1538</v>
      </c>
      <c r="K1051" s="426"/>
      <c r="L1051" s="426"/>
      <c r="M1051" s="384"/>
      <c r="N1051" s="424" t="s">
        <v>1538</v>
      </c>
      <c r="O1051" s="215" t="s">
        <v>1538</v>
      </c>
      <c r="P1051" s="719"/>
      <c r="Q1051" s="720"/>
      <c r="R1051" s="721"/>
      <c r="S1051" s="722"/>
      <c r="T1051" s="385"/>
      <c r="U1051" s="386"/>
      <c r="V1051" s="387"/>
    </row>
    <row r="1052" spans="1:22" s="35" customFormat="1" ht="24.95" customHeight="1">
      <c r="A1052" s="34" t="s">
        <v>2271</v>
      </c>
      <c r="B1052" s="402">
        <v>9</v>
      </c>
      <c r="C1052" s="604"/>
      <c r="D1052" s="390"/>
      <c r="E1052" s="390"/>
      <c r="F1052" s="390"/>
      <c r="G1052" s="382"/>
      <c r="H1052" s="538"/>
      <c r="I1052" s="388"/>
      <c r="J1052" s="389" t="s">
        <v>1538</v>
      </c>
      <c r="K1052" s="426"/>
      <c r="L1052" s="426"/>
      <c r="M1052" s="384"/>
      <c r="N1052" s="424" t="s">
        <v>1538</v>
      </c>
      <c r="O1052" s="215" t="s">
        <v>1538</v>
      </c>
      <c r="P1052" s="719"/>
      <c r="Q1052" s="720"/>
      <c r="R1052" s="721"/>
      <c r="S1052" s="722"/>
      <c r="T1052" s="385"/>
      <c r="U1052" s="386"/>
      <c r="V1052" s="387"/>
    </row>
    <row r="1053" spans="1:22" s="35" customFormat="1" ht="24.95" customHeight="1" thickBot="1">
      <c r="A1053" s="34" t="s">
        <v>2272</v>
      </c>
      <c r="B1053" s="406">
        <v>10</v>
      </c>
      <c r="C1053" s="605"/>
      <c r="D1053" s="391"/>
      <c r="E1053" s="391"/>
      <c r="F1053" s="391"/>
      <c r="G1053" s="392"/>
      <c r="H1053" s="539"/>
      <c r="I1053" s="393"/>
      <c r="J1053" s="394" t="s">
        <v>1538</v>
      </c>
      <c r="K1053" s="427"/>
      <c r="L1053" s="427"/>
      <c r="M1053" s="395"/>
      <c r="N1053" s="424" t="s">
        <v>1538</v>
      </c>
      <c r="O1053" s="215" t="s">
        <v>1538</v>
      </c>
      <c r="P1053" s="719"/>
      <c r="Q1053" s="720"/>
      <c r="R1053" s="721"/>
      <c r="S1053" s="722"/>
      <c r="T1053" s="385"/>
      <c r="U1053" s="386"/>
      <c r="V1053" s="387"/>
    </row>
    <row r="1054" spans="1:22" s="20" customFormat="1" ht="12" customHeight="1">
      <c r="A1054" s="34"/>
      <c r="B1054" s="36"/>
      <c r="C1054" s="606"/>
      <c r="D1054" s="37"/>
      <c r="E1054" s="37"/>
      <c r="F1054" s="37"/>
      <c r="G1054" s="37"/>
      <c r="H1054" s="403"/>
      <c r="I1054" s="37"/>
      <c r="J1054" s="37"/>
      <c r="K1054" s="37"/>
      <c r="L1054" s="37"/>
      <c r="M1054" s="37"/>
      <c r="N1054" s="37"/>
      <c r="O1054" s="214"/>
      <c r="P1054" s="37"/>
      <c r="Q1054" s="37"/>
      <c r="R1054" s="214"/>
      <c r="S1054" s="37"/>
      <c r="T1054" s="37"/>
      <c r="U1054" s="38"/>
      <c r="V1054" s="39"/>
    </row>
    <row r="1055" spans="1:22" s="20" customFormat="1" ht="17.25" customHeight="1" thickBot="1">
      <c r="A1055" s="34" t="s">
        <v>2273</v>
      </c>
      <c r="B1055" s="473"/>
      <c r="C1055" s="474"/>
      <c r="D1055" s="474"/>
      <c r="E1055" s="474"/>
      <c r="F1055" s="474"/>
      <c r="G1055" s="474"/>
      <c r="H1055" s="474"/>
      <c r="I1055" s="474"/>
      <c r="J1055" s="474"/>
      <c r="K1055" s="474"/>
      <c r="L1055" s="474"/>
      <c r="M1055" s="474"/>
      <c r="N1055" s="410" t="s">
        <v>317</v>
      </c>
      <c r="O1055" s="411">
        <v>1083.2067500000001</v>
      </c>
      <c r="P1055" s="419"/>
      <c r="Q1055" s="419"/>
      <c r="R1055" s="420"/>
      <c r="S1055" s="420"/>
      <c r="T1055" s="421"/>
      <c r="U1055" s="422"/>
      <c r="V1055" s="423"/>
    </row>
    <row r="1056" spans="1:22" ht="17.25" customHeight="1">
      <c r="B1056" s="41"/>
      <c r="C1056" s="607"/>
      <c r="D1056" s="41"/>
      <c r="E1056" s="41"/>
      <c r="F1056" s="41"/>
      <c r="G1056" s="42"/>
      <c r="H1056" s="42"/>
      <c r="I1056" s="42"/>
      <c r="J1056" s="42"/>
      <c r="K1056" s="42"/>
      <c r="L1056" s="42"/>
      <c r="M1056" s="42"/>
      <c r="N1056" s="42"/>
      <c r="O1056" s="42"/>
      <c r="P1056" s="42"/>
      <c r="Q1056" s="42"/>
      <c r="R1056" s="42"/>
      <c r="S1056" s="42"/>
      <c r="T1056" s="42"/>
      <c r="U1056" s="42"/>
      <c r="V1056" s="42"/>
    </row>
    <row r="1057" spans="1:22" s="20" customFormat="1" ht="16.5" customHeight="1" thickBot="1">
      <c r="A1057" s="18"/>
      <c r="B1057" s="739" t="s">
        <v>65</v>
      </c>
      <c r="C1057" s="739"/>
      <c r="D1057" s="739"/>
      <c r="E1057" s="739"/>
      <c r="F1057" s="739"/>
      <c r="G1057" s="739"/>
      <c r="H1057" s="739"/>
      <c r="I1057" s="739"/>
      <c r="J1057" s="739"/>
      <c r="K1057" s="739"/>
      <c r="L1057" s="739"/>
      <c r="M1057" s="739"/>
      <c r="N1057" s="739"/>
      <c r="O1057" s="739"/>
      <c r="P1057" s="739"/>
      <c r="Q1057" s="739"/>
      <c r="R1057" s="739"/>
      <c r="S1057" s="739"/>
      <c r="T1057" s="739"/>
      <c r="U1057" s="739"/>
      <c r="V1057" s="739"/>
    </row>
    <row r="1058" spans="1:22" s="23" customFormat="1" ht="22.5" customHeight="1">
      <c r="A1058" s="96" t="s">
        <v>2274</v>
      </c>
      <c r="B1058" s="768" t="s">
        <v>62</v>
      </c>
      <c r="C1058" s="764" t="s">
        <v>83</v>
      </c>
      <c r="D1058" s="760"/>
      <c r="E1058" s="760"/>
      <c r="F1058" s="760"/>
      <c r="G1058" s="760"/>
      <c r="H1058" s="760"/>
      <c r="I1058" s="760"/>
      <c r="J1058" s="760"/>
      <c r="K1058" s="760"/>
      <c r="L1058" s="760"/>
      <c r="M1058" s="736"/>
      <c r="N1058" s="475"/>
      <c r="O1058" s="476"/>
      <c r="P1058" s="764" t="s">
        <v>90</v>
      </c>
      <c r="Q1058" s="760"/>
      <c r="R1058" s="760"/>
      <c r="S1058" s="736"/>
      <c r="T1058" s="735" t="s">
        <v>358</v>
      </c>
      <c r="U1058" s="736"/>
      <c r="V1058" s="742" t="s">
        <v>6</v>
      </c>
    </row>
    <row r="1059" spans="1:22" s="23" customFormat="1" ht="22.5" customHeight="1">
      <c r="A1059" s="96" t="s">
        <v>2275</v>
      </c>
      <c r="B1059" s="769"/>
      <c r="C1059" s="771" t="s">
        <v>84</v>
      </c>
      <c r="D1059" s="772"/>
      <c r="E1059" s="773"/>
      <c r="F1059" s="479">
        <v>2</v>
      </c>
      <c r="G1059" s="774" t="s">
        <v>287</v>
      </c>
      <c r="H1059" s="724" t="s">
        <v>286</v>
      </c>
      <c r="I1059" s="724"/>
      <c r="J1059" s="771" t="s">
        <v>285</v>
      </c>
      <c r="K1059" s="775"/>
      <c r="L1059" s="480"/>
      <c r="M1059" s="480"/>
      <c r="N1059" s="481"/>
      <c r="O1059" s="482"/>
      <c r="P1059" s="765"/>
      <c r="Q1059" s="766"/>
      <c r="R1059" s="766"/>
      <c r="S1059" s="767"/>
      <c r="T1059" s="737"/>
      <c r="U1059" s="738"/>
      <c r="V1059" s="743"/>
    </row>
    <row r="1060" spans="1:22" s="23" customFormat="1" ht="51.75" customHeight="1" thickBot="1">
      <c r="A1060" s="96" t="s">
        <v>2276</v>
      </c>
      <c r="B1060" s="769"/>
      <c r="C1060" s="772" t="s">
        <v>82</v>
      </c>
      <c r="D1060" s="773"/>
      <c r="E1060" s="483" t="s">
        <v>86</v>
      </c>
      <c r="F1060" s="477" t="s">
        <v>306</v>
      </c>
      <c r="G1060" s="774"/>
      <c r="H1060" s="724"/>
      <c r="I1060" s="724"/>
      <c r="J1060" s="467" t="s">
        <v>284</v>
      </c>
      <c r="K1060" s="478" t="s">
        <v>292</v>
      </c>
      <c r="L1060" s="484" t="s">
        <v>369</v>
      </c>
      <c r="M1060" s="484"/>
      <c r="N1060" s="485" t="s">
        <v>334</v>
      </c>
      <c r="O1060" s="486"/>
      <c r="P1060" s="417" t="s">
        <v>1579</v>
      </c>
      <c r="Q1060" s="306" t="s">
        <v>91</v>
      </c>
      <c r="R1060" s="307"/>
      <c r="S1060" s="97">
        <v>4</v>
      </c>
      <c r="T1060" s="740"/>
      <c r="U1060" s="741"/>
      <c r="V1060" s="744"/>
    </row>
    <row r="1061" spans="1:22" s="23" customFormat="1" ht="15.75" customHeight="1">
      <c r="A1061" s="96" t="s">
        <v>2277</v>
      </c>
      <c r="B1061" s="769"/>
      <c r="C1061" s="608">
        <v>1</v>
      </c>
      <c r="D1061" s="86" t="s">
        <v>546</v>
      </c>
      <c r="E1061" s="92">
        <v>0.9</v>
      </c>
      <c r="F1061" s="300">
        <v>4332.8270000000002</v>
      </c>
      <c r="G1061" s="300">
        <v>269.23</v>
      </c>
      <c r="H1061" s="745" t="s">
        <v>6</v>
      </c>
      <c r="I1061" s="746"/>
      <c r="J1061" s="93" t="s">
        <v>6</v>
      </c>
      <c r="K1061" s="91" t="s">
        <v>1538</v>
      </c>
      <c r="L1061" s="449" t="s">
        <v>1114</v>
      </c>
      <c r="M1061" s="450" t="s">
        <v>1557</v>
      </c>
      <c r="N1061" s="365" t="s">
        <v>24</v>
      </c>
      <c r="O1061" s="747" t="s">
        <v>15</v>
      </c>
      <c r="P1061" s="748"/>
      <c r="Q1061" s="751">
        <v>35</v>
      </c>
      <c r="R1061" s="754" t="s">
        <v>1114</v>
      </c>
      <c r="S1061" s="755"/>
      <c r="T1061" s="735" t="s">
        <v>68</v>
      </c>
      <c r="U1061" s="760"/>
      <c r="V1061" s="736"/>
    </row>
    <row r="1062" spans="1:22" s="23" customFormat="1" ht="15.75" customHeight="1" thickBot="1">
      <c r="A1062" s="96" t="s">
        <v>2278</v>
      </c>
      <c r="B1062" s="769"/>
      <c r="C1062" s="608">
        <v>2</v>
      </c>
      <c r="D1062" s="86" t="s">
        <v>547</v>
      </c>
      <c r="E1062" s="92">
        <v>0.1</v>
      </c>
      <c r="F1062" s="300" t="s">
        <v>1604</v>
      </c>
      <c r="G1062" s="300">
        <v>269.23</v>
      </c>
      <c r="H1062" s="745" t="s">
        <v>31</v>
      </c>
      <c r="I1062" s="746"/>
      <c r="J1062" s="93" t="s">
        <v>6</v>
      </c>
      <c r="K1062" s="91" t="s">
        <v>1538</v>
      </c>
      <c r="L1062" s="449" t="s">
        <v>1114</v>
      </c>
      <c r="M1062" s="450" t="s">
        <v>1557</v>
      </c>
      <c r="N1062" s="365" t="s">
        <v>24</v>
      </c>
      <c r="O1062" s="747"/>
      <c r="P1062" s="748"/>
      <c r="Q1062" s="752"/>
      <c r="R1062" s="756"/>
      <c r="S1062" s="757"/>
      <c r="T1062" s="740"/>
      <c r="U1062" s="761"/>
      <c r="V1062" s="741"/>
    </row>
    <row r="1063" spans="1:22" s="23" customFormat="1" ht="15.75" customHeight="1">
      <c r="A1063" s="96" t="s">
        <v>2279</v>
      </c>
      <c r="B1063" s="769"/>
      <c r="C1063" s="608">
        <v>3</v>
      </c>
      <c r="D1063" s="86" t="s">
        <v>1538</v>
      </c>
      <c r="E1063" s="92" t="s">
        <v>1538</v>
      </c>
      <c r="F1063" s="300" t="s">
        <v>1538</v>
      </c>
      <c r="G1063" s="300" t="s">
        <v>1538</v>
      </c>
      <c r="H1063" s="745" t="s">
        <v>1538</v>
      </c>
      <c r="I1063" s="746"/>
      <c r="J1063" s="93" t="s">
        <v>1538</v>
      </c>
      <c r="K1063" s="91" t="s">
        <v>1538</v>
      </c>
      <c r="L1063" s="449"/>
      <c r="M1063" s="450" t="s">
        <v>1538</v>
      </c>
      <c r="N1063" s="365"/>
      <c r="O1063" s="749"/>
      <c r="P1063" s="750"/>
      <c r="Q1063" s="753"/>
      <c r="R1063" s="758"/>
      <c r="S1063" s="759"/>
      <c r="T1063" s="237"/>
      <c r="U1063" s="237"/>
      <c r="V1063" s="238"/>
    </row>
    <row r="1064" spans="1:22" s="23" customFormat="1" ht="15.75" customHeight="1">
      <c r="A1064" s="96" t="s">
        <v>2280</v>
      </c>
      <c r="B1064" s="769"/>
      <c r="C1064" s="608">
        <v>4</v>
      </c>
      <c r="D1064" s="86" t="s">
        <v>1538</v>
      </c>
      <c r="E1064" s="92" t="s">
        <v>1538</v>
      </c>
      <c r="F1064" s="300" t="s">
        <v>1538</v>
      </c>
      <c r="G1064" s="300" t="s">
        <v>1538</v>
      </c>
      <c r="H1064" s="745" t="s">
        <v>1538</v>
      </c>
      <c r="I1064" s="746"/>
      <c r="J1064" s="93" t="s">
        <v>1538</v>
      </c>
      <c r="K1064" s="91" t="s">
        <v>1538</v>
      </c>
      <c r="L1064" s="449"/>
      <c r="M1064" s="450" t="s">
        <v>1538</v>
      </c>
      <c r="N1064" s="365"/>
      <c r="O1064" s="762" t="s">
        <v>310</v>
      </c>
      <c r="P1064" s="771" t="s">
        <v>309</v>
      </c>
      <c r="Q1064" s="772"/>
      <c r="R1064" s="772"/>
      <c r="S1064" s="773"/>
      <c r="T1064" s="228"/>
      <c r="U1064" s="228"/>
      <c r="V1064" s="239"/>
    </row>
    <row r="1065" spans="1:22" s="23" customFormat="1" ht="17.25" customHeight="1">
      <c r="A1065" s="96" t="s">
        <v>2281</v>
      </c>
      <c r="B1065" s="769"/>
      <c r="C1065" s="608">
        <v>5</v>
      </c>
      <c r="D1065" s="86" t="s">
        <v>1538</v>
      </c>
      <c r="E1065" s="92" t="s">
        <v>1538</v>
      </c>
      <c r="F1065" s="300" t="s">
        <v>1538</v>
      </c>
      <c r="G1065" s="300" t="s">
        <v>1538</v>
      </c>
      <c r="H1065" s="745" t="s">
        <v>1538</v>
      </c>
      <c r="I1065" s="746"/>
      <c r="J1065" s="93" t="s">
        <v>1538</v>
      </c>
      <c r="K1065" s="91" t="s">
        <v>1538</v>
      </c>
      <c r="L1065" s="449"/>
      <c r="M1065" s="450" t="s">
        <v>1538</v>
      </c>
      <c r="N1065" s="365"/>
      <c r="O1065" s="763"/>
      <c r="P1065" s="467" t="s">
        <v>92</v>
      </c>
      <c r="Q1065" s="467" t="s">
        <v>294</v>
      </c>
      <c r="R1065" s="724" t="s">
        <v>307</v>
      </c>
      <c r="S1065" s="724"/>
      <c r="T1065" s="228"/>
      <c r="U1065" s="228"/>
      <c r="V1065" s="239"/>
    </row>
    <row r="1066" spans="1:22" s="23" customFormat="1" ht="16.5" customHeight="1" thickBot="1">
      <c r="A1066" s="96" t="s">
        <v>2282</v>
      </c>
      <c r="B1066" s="769"/>
      <c r="C1066" s="609">
        <v>6</v>
      </c>
      <c r="D1066" s="94" t="s">
        <v>1538</v>
      </c>
      <c r="E1066" s="95" t="s">
        <v>1538</v>
      </c>
      <c r="F1066" s="300" t="s">
        <v>1538</v>
      </c>
      <c r="G1066" s="300" t="s">
        <v>1538</v>
      </c>
      <c r="H1066" s="745" t="s">
        <v>1538</v>
      </c>
      <c r="I1066" s="746"/>
      <c r="J1066" s="93" t="s">
        <v>1538</v>
      </c>
      <c r="K1066" s="91" t="s">
        <v>1538</v>
      </c>
      <c r="L1066" s="449"/>
      <c r="M1066" s="450" t="s">
        <v>1538</v>
      </c>
      <c r="N1066" s="447"/>
      <c r="O1066" s="313" t="s">
        <v>6</v>
      </c>
      <c r="P1066" s="241">
        <v>1</v>
      </c>
      <c r="Q1066" s="242">
        <v>538.46153849999996</v>
      </c>
      <c r="R1066" s="776">
        <v>4332.8270000000002</v>
      </c>
      <c r="S1066" s="776"/>
      <c r="T1066" s="228"/>
      <c r="U1066" s="228"/>
      <c r="V1066" s="239"/>
    </row>
    <row r="1067" spans="1:22" s="23" customFormat="1" ht="16.5" customHeight="1" thickBot="1">
      <c r="A1067" s="96" t="s">
        <v>2283</v>
      </c>
      <c r="B1067" s="770"/>
      <c r="C1067" s="777" t="s">
        <v>88</v>
      </c>
      <c r="D1067" s="778"/>
      <c r="E1067" s="778"/>
      <c r="F1067" s="497"/>
      <c r="G1067" s="498"/>
      <c r="H1067" s="779" t="s">
        <v>6</v>
      </c>
      <c r="I1067" s="780"/>
      <c r="J1067" s="412" t="s">
        <v>6</v>
      </c>
      <c r="K1067" s="243" t="s">
        <v>6</v>
      </c>
      <c r="L1067" s="490"/>
      <c r="M1067" s="491"/>
      <c r="N1067" s="492"/>
      <c r="O1067" s="781" t="s">
        <v>1538</v>
      </c>
      <c r="P1067" s="781"/>
      <c r="Q1067" s="781"/>
      <c r="R1067" s="781"/>
      <c r="S1067" s="781"/>
      <c r="T1067" s="487"/>
      <c r="U1067" s="488"/>
      <c r="V1067" s="489"/>
    </row>
    <row r="1068" spans="1:22" ht="24.95" customHeight="1"/>
    <row r="1069" spans="1:22" ht="24.95" customHeight="1"/>
    <row r="1070" spans="1:22" s="33" customFormat="1" ht="24" thickBot="1">
      <c r="A1070" s="26">
        <v>36</v>
      </c>
      <c r="B1070" s="786" t="s">
        <v>49</v>
      </c>
      <c r="C1070" s="786"/>
      <c r="D1070" s="786"/>
      <c r="E1070" s="27">
        <v>36</v>
      </c>
      <c r="F1070" s="28" t="s">
        <v>422</v>
      </c>
      <c r="G1070" s="29"/>
      <c r="H1070" s="29"/>
      <c r="I1070" s="28"/>
      <c r="J1070" s="28"/>
      <c r="K1070" s="28"/>
      <c r="L1070" s="28"/>
      <c r="M1070" s="30"/>
      <c r="N1070" s="30"/>
      <c r="O1070" s="29"/>
      <c r="P1070" s="29"/>
      <c r="Q1070" s="31"/>
      <c r="R1070" s="31"/>
      <c r="S1070" s="31"/>
      <c r="T1070" s="31"/>
      <c r="U1070" s="32"/>
    </row>
    <row r="1071" spans="1:22" s="20" customFormat="1" ht="24.75" customHeight="1">
      <c r="A1071" s="18"/>
      <c r="B1071" s="787" t="s">
        <v>54</v>
      </c>
      <c r="C1071" s="464" t="s">
        <v>55</v>
      </c>
      <c r="D1071" s="465" t="s">
        <v>16</v>
      </c>
      <c r="E1071" s="465"/>
      <c r="F1071" s="465" t="s">
        <v>56</v>
      </c>
      <c r="G1071" s="466"/>
      <c r="H1071" s="723" t="s">
        <v>57</v>
      </c>
      <c r="I1071" s="789" t="s">
        <v>340</v>
      </c>
      <c r="J1071" s="723" t="s">
        <v>17</v>
      </c>
      <c r="K1071" s="723" t="s">
        <v>293</v>
      </c>
      <c r="L1071" s="723" t="s">
        <v>58</v>
      </c>
      <c r="M1071" s="723" t="s">
        <v>193</v>
      </c>
      <c r="N1071" s="782" t="s">
        <v>308</v>
      </c>
      <c r="O1071" s="783"/>
      <c r="P1071" s="784" t="s">
        <v>21</v>
      </c>
      <c r="Q1071" s="785"/>
      <c r="R1071" s="735" t="s">
        <v>205</v>
      </c>
      <c r="S1071" s="736"/>
      <c r="T1071" s="714" t="s">
        <v>180</v>
      </c>
      <c r="U1071" s="715"/>
      <c r="V1071" s="716"/>
    </row>
    <row r="1072" spans="1:22" s="20" customFormat="1" ht="73.5" customHeight="1">
      <c r="A1072" s="18"/>
      <c r="B1072" s="788"/>
      <c r="C1072" s="467" t="s">
        <v>59</v>
      </c>
      <c r="D1072" s="468" t="s">
        <v>3</v>
      </c>
      <c r="E1072" s="468" t="s">
        <v>18</v>
      </c>
      <c r="F1072" s="468" t="s">
        <v>60</v>
      </c>
      <c r="G1072" s="469" t="s">
        <v>61</v>
      </c>
      <c r="H1072" s="724"/>
      <c r="I1072" s="790"/>
      <c r="J1072" s="724"/>
      <c r="K1072" s="724"/>
      <c r="L1072" s="724"/>
      <c r="M1072" s="724"/>
      <c r="N1072" s="467" t="s">
        <v>191</v>
      </c>
      <c r="O1072" s="468" t="s">
        <v>73</v>
      </c>
      <c r="P1072" s="717"/>
      <c r="Q1072" s="718"/>
      <c r="R1072" s="737"/>
      <c r="S1072" s="738"/>
      <c r="T1072" s="470" t="s">
        <v>181</v>
      </c>
      <c r="U1072" s="471" t="s">
        <v>190</v>
      </c>
      <c r="V1072" s="472" t="s">
        <v>225</v>
      </c>
    </row>
    <row r="1073" spans="1:22" s="20" customFormat="1" ht="26.25" customHeight="1">
      <c r="A1073" s="18"/>
      <c r="B1073" s="396"/>
      <c r="C1073" s="603">
        <v>3</v>
      </c>
      <c r="D1073" s="397">
        <v>4</v>
      </c>
      <c r="E1073" s="397">
        <v>5</v>
      </c>
      <c r="F1073" s="397">
        <v>6</v>
      </c>
      <c r="G1073" s="397">
        <v>7</v>
      </c>
      <c r="H1073" s="397">
        <v>8</v>
      </c>
      <c r="I1073" s="397">
        <v>9</v>
      </c>
      <c r="J1073" s="397">
        <v>10</v>
      </c>
      <c r="K1073" s="397">
        <v>11</v>
      </c>
      <c r="L1073" s="397">
        <v>12</v>
      </c>
      <c r="M1073" s="397">
        <v>13</v>
      </c>
      <c r="N1073" s="397">
        <v>14</v>
      </c>
      <c r="O1073" s="397">
        <v>15</v>
      </c>
      <c r="P1073" s="398">
        <v>16</v>
      </c>
      <c r="Q1073" s="399">
        <v>17</v>
      </c>
      <c r="R1073" s="398">
        <v>18</v>
      </c>
      <c r="S1073" s="399">
        <v>19</v>
      </c>
      <c r="T1073" s="400">
        <v>20</v>
      </c>
      <c r="U1073" s="213">
        <v>21</v>
      </c>
      <c r="V1073" s="401">
        <v>22</v>
      </c>
    </row>
    <row r="1074" spans="1:22" s="35" customFormat="1" ht="50.1" customHeight="1">
      <c r="A1074" s="34" t="s">
        <v>2284</v>
      </c>
      <c r="B1074" s="402">
        <v>1</v>
      </c>
      <c r="C1074" s="604" t="s">
        <v>887</v>
      </c>
      <c r="D1074" s="390" t="s">
        <v>888</v>
      </c>
      <c r="E1074" s="390" t="s">
        <v>1071</v>
      </c>
      <c r="F1074" s="390" t="s">
        <v>672</v>
      </c>
      <c r="G1074" s="382">
        <v>1</v>
      </c>
      <c r="H1074" s="538" t="s">
        <v>24</v>
      </c>
      <c r="I1074" s="388">
        <v>1</v>
      </c>
      <c r="J1074" s="389" t="s">
        <v>548</v>
      </c>
      <c r="K1074" s="426">
        <v>39735</v>
      </c>
      <c r="L1074" s="426">
        <v>40049</v>
      </c>
      <c r="M1074" s="383">
        <v>120.74</v>
      </c>
      <c r="N1074" s="424">
        <v>120.74</v>
      </c>
      <c r="O1074" s="215">
        <v>120.74</v>
      </c>
      <c r="P1074" s="719"/>
      <c r="Q1074" s="720"/>
      <c r="R1074" s="721"/>
      <c r="S1074" s="722"/>
      <c r="T1074" s="385" t="s">
        <v>24</v>
      </c>
      <c r="U1074" s="386">
        <v>30</v>
      </c>
      <c r="V1074" s="387" t="s">
        <v>24</v>
      </c>
    </row>
    <row r="1075" spans="1:22" s="35" customFormat="1" ht="50.1" customHeight="1">
      <c r="A1075" s="34" t="s">
        <v>2285</v>
      </c>
      <c r="B1075" s="402">
        <v>2</v>
      </c>
      <c r="C1075" s="604" t="s">
        <v>886</v>
      </c>
      <c r="D1075" s="390" t="s">
        <v>889</v>
      </c>
      <c r="E1075" s="390" t="s">
        <v>891</v>
      </c>
      <c r="F1075" s="390" t="s">
        <v>670</v>
      </c>
      <c r="G1075" s="382">
        <v>0.79</v>
      </c>
      <c r="H1075" s="538" t="s">
        <v>23</v>
      </c>
      <c r="I1075" s="388">
        <v>2</v>
      </c>
      <c r="J1075" s="389" t="s">
        <v>549</v>
      </c>
      <c r="K1075" s="426">
        <v>41932</v>
      </c>
      <c r="L1075" s="426">
        <v>42693</v>
      </c>
      <c r="M1075" s="383">
        <v>4311.26</v>
      </c>
      <c r="N1075" s="424" t="s">
        <v>1538</v>
      </c>
      <c r="O1075" s="215" t="s">
        <v>1538</v>
      </c>
      <c r="P1075" s="719"/>
      <c r="Q1075" s="720"/>
      <c r="R1075" s="721"/>
      <c r="S1075" s="722"/>
      <c r="T1075" s="385" t="s">
        <v>24</v>
      </c>
      <c r="U1075" s="386">
        <v>45</v>
      </c>
      <c r="V1075" s="387"/>
    </row>
    <row r="1076" spans="1:22" s="35" customFormat="1" ht="50.1" customHeight="1">
      <c r="A1076" s="34" t="s">
        <v>2286</v>
      </c>
      <c r="B1076" s="402">
        <v>3</v>
      </c>
      <c r="C1076" s="604" t="s">
        <v>887</v>
      </c>
      <c r="D1076" s="390" t="s">
        <v>890</v>
      </c>
      <c r="E1076" s="390" t="s">
        <v>892</v>
      </c>
      <c r="F1076" s="390" t="s">
        <v>672</v>
      </c>
      <c r="G1076" s="382">
        <v>1</v>
      </c>
      <c r="H1076" s="538" t="s">
        <v>24</v>
      </c>
      <c r="I1076" s="388">
        <v>2</v>
      </c>
      <c r="J1076" s="389" t="s">
        <v>549</v>
      </c>
      <c r="K1076" s="426">
        <v>40294</v>
      </c>
      <c r="L1076" s="426">
        <v>40773</v>
      </c>
      <c r="M1076" s="383">
        <v>67.180000000000007</v>
      </c>
      <c r="N1076" s="424">
        <v>67.180000000000007</v>
      </c>
      <c r="O1076" s="215">
        <v>67.180000000000007</v>
      </c>
      <c r="P1076" s="719"/>
      <c r="Q1076" s="720"/>
      <c r="R1076" s="721"/>
      <c r="S1076" s="722"/>
      <c r="T1076" s="385" t="s">
        <v>24</v>
      </c>
      <c r="U1076" s="386">
        <v>5</v>
      </c>
      <c r="V1076" s="387" t="s">
        <v>24</v>
      </c>
    </row>
    <row r="1077" spans="1:22" s="35" customFormat="1" ht="24.95" customHeight="1">
      <c r="A1077" s="34" t="s">
        <v>2287</v>
      </c>
      <c r="B1077" s="402">
        <v>4</v>
      </c>
      <c r="C1077" s="604"/>
      <c r="D1077" s="390"/>
      <c r="E1077" s="390"/>
      <c r="F1077" s="390"/>
      <c r="G1077" s="382"/>
      <c r="H1077" s="538"/>
      <c r="I1077" s="388"/>
      <c r="J1077" s="389" t="s">
        <v>1538</v>
      </c>
      <c r="K1077" s="426"/>
      <c r="L1077" s="426"/>
      <c r="M1077" s="383"/>
      <c r="N1077" s="424" t="s">
        <v>1538</v>
      </c>
      <c r="O1077" s="215" t="s">
        <v>1538</v>
      </c>
      <c r="P1077" s="719"/>
      <c r="Q1077" s="720"/>
      <c r="R1077" s="721"/>
      <c r="S1077" s="722"/>
      <c r="T1077" s="385"/>
      <c r="U1077" s="386"/>
      <c r="V1077" s="387"/>
    </row>
    <row r="1078" spans="1:22" s="35" customFormat="1" ht="24.95" customHeight="1">
      <c r="A1078" s="34" t="s">
        <v>2288</v>
      </c>
      <c r="B1078" s="402">
        <v>5</v>
      </c>
      <c r="C1078" s="604"/>
      <c r="D1078" s="390"/>
      <c r="E1078" s="390"/>
      <c r="F1078" s="390"/>
      <c r="G1078" s="382"/>
      <c r="H1078" s="538"/>
      <c r="I1078" s="388"/>
      <c r="J1078" s="389" t="s">
        <v>1538</v>
      </c>
      <c r="K1078" s="426"/>
      <c r="L1078" s="426"/>
      <c r="M1078" s="383"/>
      <c r="N1078" s="424" t="s">
        <v>1538</v>
      </c>
      <c r="O1078" s="215" t="s">
        <v>1538</v>
      </c>
      <c r="P1078" s="719"/>
      <c r="Q1078" s="720"/>
      <c r="R1078" s="721"/>
      <c r="S1078" s="722"/>
      <c r="T1078" s="385"/>
      <c r="U1078" s="386"/>
      <c r="V1078" s="387"/>
    </row>
    <row r="1079" spans="1:22" s="35" customFormat="1" ht="24.95" customHeight="1">
      <c r="A1079" s="34" t="s">
        <v>2289</v>
      </c>
      <c r="B1079" s="402">
        <v>6</v>
      </c>
      <c r="C1079" s="604"/>
      <c r="D1079" s="390"/>
      <c r="E1079" s="390"/>
      <c r="F1079" s="390"/>
      <c r="G1079" s="382"/>
      <c r="H1079" s="538"/>
      <c r="I1079" s="388"/>
      <c r="J1079" s="389" t="s">
        <v>1538</v>
      </c>
      <c r="K1079" s="426"/>
      <c r="L1079" s="426"/>
      <c r="M1079" s="383"/>
      <c r="N1079" s="424" t="s">
        <v>1538</v>
      </c>
      <c r="O1079" s="215" t="s">
        <v>1538</v>
      </c>
      <c r="P1079" s="719"/>
      <c r="Q1079" s="720"/>
      <c r="R1079" s="721"/>
      <c r="S1079" s="722"/>
      <c r="T1079" s="385"/>
      <c r="U1079" s="386"/>
      <c r="V1079" s="387"/>
    </row>
    <row r="1080" spans="1:22" s="35" customFormat="1" ht="24.95" customHeight="1">
      <c r="A1080" s="34" t="s">
        <v>2290</v>
      </c>
      <c r="B1080" s="402">
        <v>7</v>
      </c>
      <c r="C1080" s="604"/>
      <c r="D1080" s="390"/>
      <c r="E1080" s="390"/>
      <c r="F1080" s="390"/>
      <c r="G1080" s="382"/>
      <c r="H1080" s="538"/>
      <c r="I1080" s="388"/>
      <c r="J1080" s="389" t="s">
        <v>1538</v>
      </c>
      <c r="K1080" s="426"/>
      <c r="L1080" s="426"/>
      <c r="M1080" s="383"/>
      <c r="N1080" s="424" t="s">
        <v>1538</v>
      </c>
      <c r="O1080" s="215" t="s">
        <v>1538</v>
      </c>
      <c r="P1080" s="719"/>
      <c r="Q1080" s="720"/>
      <c r="R1080" s="721"/>
      <c r="S1080" s="722"/>
      <c r="T1080" s="385"/>
      <c r="U1080" s="386"/>
      <c r="V1080" s="387"/>
    </row>
    <row r="1081" spans="1:22" s="35" customFormat="1" ht="24.95" customHeight="1">
      <c r="A1081" s="34" t="s">
        <v>2291</v>
      </c>
      <c r="B1081" s="402">
        <v>8</v>
      </c>
      <c r="C1081" s="604"/>
      <c r="D1081" s="390"/>
      <c r="E1081" s="390"/>
      <c r="F1081" s="390"/>
      <c r="G1081" s="382"/>
      <c r="H1081" s="538"/>
      <c r="I1081" s="388"/>
      <c r="J1081" s="389" t="s">
        <v>1538</v>
      </c>
      <c r="K1081" s="426"/>
      <c r="L1081" s="426"/>
      <c r="M1081" s="384"/>
      <c r="N1081" s="424" t="s">
        <v>1538</v>
      </c>
      <c r="O1081" s="215" t="s">
        <v>1538</v>
      </c>
      <c r="P1081" s="719"/>
      <c r="Q1081" s="720"/>
      <c r="R1081" s="721"/>
      <c r="S1081" s="722"/>
      <c r="T1081" s="385"/>
      <c r="U1081" s="386"/>
      <c r="V1081" s="387"/>
    </row>
    <row r="1082" spans="1:22" s="35" customFormat="1" ht="24.95" customHeight="1">
      <c r="A1082" s="34" t="s">
        <v>2292</v>
      </c>
      <c r="B1082" s="402">
        <v>9</v>
      </c>
      <c r="C1082" s="604"/>
      <c r="D1082" s="390"/>
      <c r="E1082" s="390"/>
      <c r="F1082" s="390"/>
      <c r="G1082" s="382"/>
      <c r="H1082" s="538"/>
      <c r="I1082" s="388"/>
      <c r="J1082" s="389" t="s">
        <v>1538</v>
      </c>
      <c r="K1082" s="426"/>
      <c r="L1082" s="426"/>
      <c r="M1082" s="384"/>
      <c r="N1082" s="424" t="s">
        <v>1538</v>
      </c>
      <c r="O1082" s="215" t="s">
        <v>1538</v>
      </c>
      <c r="P1082" s="719"/>
      <c r="Q1082" s="720"/>
      <c r="R1082" s="721"/>
      <c r="S1082" s="722"/>
      <c r="T1082" s="385"/>
      <c r="U1082" s="386"/>
      <c r="V1082" s="387"/>
    </row>
    <row r="1083" spans="1:22" s="35" customFormat="1" ht="24.95" customHeight="1" thickBot="1">
      <c r="A1083" s="34" t="s">
        <v>2293</v>
      </c>
      <c r="B1083" s="406">
        <v>10</v>
      </c>
      <c r="C1083" s="605"/>
      <c r="D1083" s="391"/>
      <c r="E1083" s="391"/>
      <c r="F1083" s="391"/>
      <c r="G1083" s="392"/>
      <c r="H1083" s="539"/>
      <c r="I1083" s="393"/>
      <c r="J1083" s="394" t="s">
        <v>1538</v>
      </c>
      <c r="K1083" s="427"/>
      <c r="L1083" s="427"/>
      <c r="M1083" s="395"/>
      <c r="N1083" s="424" t="s">
        <v>1538</v>
      </c>
      <c r="O1083" s="215" t="s">
        <v>1538</v>
      </c>
      <c r="P1083" s="719"/>
      <c r="Q1083" s="720"/>
      <c r="R1083" s="721"/>
      <c r="S1083" s="722"/>
      <c r="T1083" s="385"/>
      <c r="U1083" s="386"/>
      <c r="V1083" s="387"/>
    </row>
    <row r="1084" spans="1:22" s="20" customFormat="1" ht="12" customHeight="1">
      <c r="A1084" s="34"/>
      <c r="B1084" s="36"/>
      <c r="C1084" s="606"/>
      <c r="D1084" s="37"/>
      <c r="E1084" s="37"/>
      <c r="F1084" s="37"/>
      <c r="G1084" s="37"/>
      <c r="H1084" s="403"/>
      <c r="I1084" s="37"/>
      <c r="J1084" s="37"/>
      <c r="K1084" s="37"/>
      <c r="L1084" s="37"/>
      <c r="M1084" s="37"/>
      <c r="N1084" s="37"/>
      <c r="O1084" s="214"/>
      <c r="P1084" s="37"/>
      <c r="Q1084" s="37"/>
      <c r="R1084" s="214"/>
      <c r="S1084" s="37"/>
      <c r="T1084" s="37"/>
      <c r="U1084" s="38"/>
      <c r="V1084" s="39"/>
    </row>
    <row r="1085" spans="1:22" s="20" customFormat="1" ht="17.25" customHeight="1" thickBot="1">
      <c r="A1085" s="34" t="s">
        <v>2294</v>
      </c>
      <c r="B1085" s="473"/>
      <c r="C1085" s="474"/>
      <c r="D1085" s="474"/>
      <c r="E1085" s="474"/>
      <c r="F1085" s="474"/>
      <c r="G1085" s="474"/>
      <c r="H1085" s="474"/>
      <c r="I1085" s="474"/>
      <c r="J1085" s="474"/>
      <c r="K1085" s="474"/>
      <c r="L1085" s="474"/>
      <c r="M1085" s="474"/>
      <c r="N1085" s="410" t="s">
        <v>317</v>
      </c>
      <c r="O1085" s="411">
        <v>93.960000000000008</v>
      </c>
      <c r="P1085" s="419"/>
      <c r="Q1085" s="419"/>
      <c r="R1085" s="420"/>
      <c r="S1085" s="420"/>
      <c r="T1085" s="421"/>
      <c r="U1085" s="422"/>
      <c r="V1085" s="423"/>
    </row>
    <row r="1086" spans="1:22" ht="17.25" customHeight="1">
      <c r="B1086" s="41"/>
      <c r="C1086" s="607"/>
      <c r="D1086" s="41"/>
      <c r="E1086" s="41"/>
      <c r="F1086" s="41"/>
      <c r="G1086" s="42"/>
      <c r="H1086" s="42"/>
      <c r="I1086" s="42"/>
      <c r="J1086" s="42"/>
      <c r="K1086" s="42"/>
      <c r="L1086" s="42"/>
      <c r="M1086" s="42"/>
      <c r="N1086" s="42"/>
      <c r="O1086" s="42"/>
      <c r="P1086" s="42"/>
      <c r="Q1086" s="42"/>
      <c r="R1086" s="42"/>
      <c r="S1086" s="42"/>
      <c r="T1086" s="42"/>
      <c r="U1086" s="42"/>
      <c r="V1086" s="42"/>
    </row>
    <row r="1087" spans="1:22" s="20" customFormat="1" ht="16.5" customHeight="1" thickBot="1">
      <c r="A1087" s="18"/>
      <c r="B1087" s="739" t="s">
        <v>65</v>
      </c>
      <c r="C1087" s="739"/>
      <c r="D1087" s="739"/>
      <c r="E1087" s="739"/>
      <c r="F1087" s="739"/>
      <c r="G1087" s="739"/>
      <c r="H1087" s="739"/>
      <c r="I1087" s="739"/>
      <c r="J1087" s="739"/>
      <c r="K1087" s="739"/>
      <c r="L1087" s="739"/>
      <c r="M1087" s="739"/>
      <c r="N1087" s="739"/>
      <c r="O1087" s="739"/>
      <c r="P1087" s="739"/>
      <c r="Q1087" s="739"/>
      <c r="R1087" s="739"/>
      <c r="S1087" s="739"/>
      <c r="T1087" s="739"/>
      <c r="U1087" s="739"/>
      <c r="V1087" s="739"/>
    </row>
    <row r="1088" spans="1:22" s="23" customFormat="1" ht="22.5" customHeight="1">
      <c r="A1088" s="96" t="s">
        <v>2295</v>
      </c>
      <c r="B1088" s="768" t="s">
        <v>62</v>
      </c>
      <c r="C1088" s="764" t="s">
        <v>83</v>
      </c>
      <c r="D1088" s="760"/>
      <c r="E1088" s="760"/>
      <c r="F1088" s="760"/>
      <c r="G1088" s="760"/>
      <c r="H1088" s="760"/>
      <c r="I1088" s="760"/>
      <c r="J1088" s="760"/>
      <c r="K1088" s="760"/>
      <c r="L1088" s="760"/>
      <c r="M1088" s="736"/>
      <c r="N1088" s="475"/>
      <c r="O1088" s="476"/>
      <c r="P1088" s="764" t="s">
        <v>90</v>
      </c>
      <c r="Q1088" s="760"/>
      <c r="R1088" s="760"/>
      <c r="S1088" s="736"/>
      <c r="T1088" s="735" t="s">
        <v>358</v>
      </c>
      <c r="U1088" s="736"/>
      <c r="V1088" s="742" t="s">
        <v>192</v>
      </c>
    </row>
    <row r="1089" spans="1:22" s="23" customFormat="1" ht="22.5" customHeight="1">
      <c r="A1089" s="96" t="s">
        <v>2296</v>
      </c>
      <c r="B1089" s="769"/>
      <c r="C1089" s="771" t="s">
        <v>84</v>
      </c>
      <c r="D1089" s="772"/>
      <c r="E1089" s="773"/>
      <c r="F1089" s="479">
        <v>2</v>
      </c>
      <c r="G1089" s="774" t="s">
        <v>287</v>
      </c>
      <c r="H1089" s="724" t="s">
        <v>286</v>
      </c>
      <c r="I1089" s="724"/>
      <c r="J1089" s="771" t="s">
        <v>285</v>
      </c>
      <c r="K1089" s="775"/>
      <c r="L1089" s="480"/>
      <c r="M1089" s="480"/>
      <c r="N1089" s="481"/>
      <c r="O1089" s="482"/>
      <c r="P1089" s="765"/>
      <c r="Q1089" s="766"/>
      <c r="R1089" s="766"/>
      <c r="S1089" s="767"/>
      <c r="T1089" s="737"/>
      <c r="U1089" s="738"/>
      <c r="V1089" s="743"/>
    </row>
    <row r="1090" spans="1:22" s="23" customFormat="1" ht="51.75" customHeight="1" thickBot="1">
      <c r="A1090" s="96" t="s">
        <v>2297</v>
      </c>
      <c r="B1090" s="769"/>
      <c r="C1090" s="772" t="s">
        <v>82</v>
      </c>
      <c r="D1090" s="773"/>
      <c r="E1090" s="483" t="s">
        <v>86</v>
      </c>
      <c r="F1090" s="477" t="s">
        <v>306</v>
      </c>
      <c r="G1090" s="774"/>
      <c r="H1090" s="724"/>
      <c r="I1090" s="724"/>
      <c r="J1090" s="467" t="s">
        <v>284</v>
      </c>
      <c r="K1090" s="478" t="s">
        <v>292</v>
      </c>
      <c r="L1090" s="484" t="s">
        <v>369</v>
      </c>
      <c r="M1090" s="484"/>
      <c r="N1090" s="485" t="s">
        <v>334</v>
      </c>
      <c r="O1090" s="486"/>
      <c r="P1090" s="417" t="s">
        <v>1579</v>
      </c>
      <c r="Q1090" s="306" t="s">
        <v>91</v>
      </c>
      <c r="R1090" s="307"/>
      <c r="S1090" s="97">
        <v>2</v>
      </c>
      <c r="T1090" s="740"/>
      <c r="U1090" s="741"/>
      <c r="V1090" s="744"/>
    </row>
    <row r="1091" spans="1:22" s="23" customFormat="1" ht="15.75" customHeight="1">
      <c r="A1091" s="96" t="s">
        <v>2298</v>
      </c>
      <c r="B1091" s="769"/>
      <c r="C1091" s="608">
        <v>1</v>
      </c>
      <c r="D1091" s="86" t="s">
        <v>548</v>
      </c>
      <c r="E1091" s="92">
        <v>0.7</v>
      </c>
      <c r="F1091" s="300">
        <v>120.74</v>
      </c>
      <c r="G1091" s="300">
        <v>269.23</v>
      </c>
      <c r="H1091" s="745" t="s">
        <v>31</v>
      </c>
      <c r="I1091" s="746"/>
      <c r="J1091" s="93" t="s">
        <v>6</v>
      </c>
      <c r="K1091" s="91" t="s">
        <v>1538</v>
      </c>
      <c r="L1091" s="449" t="s">
        <v>1114</v>
      </c>
      <c r="M1091" s="450" t="s">
        <v>1557</v>
      </c>
      <c r="N1091" s="365" t="s">
        <v>24</v>
      </c>
      <c r="O1091" s="747" t="s">
        <v>15</v>
      </c>
      <c r="P1091" s="748"/>
      <c r="Q1091" s="751">
        <v>36</v>
      </c>
      <c r="R1091" s="754" t="s">
        <v>1114</v>
      </c>
      <c r="S1091" s="755"/>
      <c r="T1091" s="735" t="s">
        <v>68</v>
      </c>
      <c r="U1091" s="760"/>
      <c r="V1091" s="736"/>
    </row>
    <row r="1092" spans="1:22" s="23" customFormat="1" ht="15.75" customHeight="1" thickBot="1">
      <c r="A1092" s="96" t="s">
        <v>2299</v>
      </c>
      <c r="B1092" s="769"/>
      <c r="C1092" s="608">
        <v>2</v>
      </c>
      <c r="D1092" s="86" t="s">
        <v>549</v>
      </c>
      <c r="E1092" s="92">
        <v>0.3</v>
      </c>
      <c r="F1092" s="300">
        <v>67.180000000000007</v>
      </c>
      <c r="G1092" s="300">
        <v>269.23</v>
      </c>
      <c r="H1092" s="745" t="s">
        <v>31</v>
      </c>
      <c r="I1092" s="746"/>
      <c r="J1092" s="93" t="s">
        <v>6</v>
      </c>
      <c r="K1092" s="91" t="s">
        <v>1538</v>
      </c>
      <c r="L1092" s="449" t="s">
        <v>361</v>
      </c>
      <c r="M1092" s="450" t="s">
        <v>1602</v>
      </c>
      <c r="N1092" s="365" t="s">
        <v>24</v>
      </c>
      <c r="O1092" s="747"/>
      <c r="P1092" s="748"/>
      <c r="Q1092" s="752"/>
      <c r="R1092" s="756"/>
      <c r="S1092" s="757"/>
      <c r="T1092" s="740"/>
      <c r="U1092" s="761"/>
      <c r="V1092" s="741"/>
    </row>
    <row r="1093" spans="1:22" s="23" customFormat="1" ht="15.75" customHeight="1">
      <c r="A1093" s="96" t="s">
        <v>2300</v>
      </c>
      <c r="B1093" s="769"/>
      <c r="C1093" s="608">
        <v>3</v>
      </c>
      <c r="D1093" s="86" t="s">
        <v>1538</v>
      </c>
      <c r="E1093" s="92" t="s">
        <v>1538</v>
      </c>
      <c r="F1093" s="300" t="s">
        <v>1538</v>
      </c>
      <c r="G1093" s="300" t="s">
        <v>1538</v>
      </c>
      <c r="H1093" s="745" t="s">
        <v>1538</v>
      </c>
      <c r="I1093" s="746"/>
      <c r="J1093" s="93" t="s">
        <v>1538</v>
      </c>
      <c r="K1093" s="91" t="s">
        <v>1538</v>
      </c>
      <c r="L1093" s="449"/>
      <c r="M1093" s="450" t="s">
        <v>1538</v>
      </c>
      <c r="N1093" s="365"/>
      <c r="O1093" s="749"/>
      <c r="P1093" s="750"/>
      <c r="Q1093" s="753"/>
      <c r="R1093" s="758"/>
      <c r="S1093" s="759"/>
      <c r="T1093" s="237"/>
      <c r="U1093" s="237"/>
      <c r="V1093" s="238"/>
    </row>
    <row r="1094" spans="1:22" s="23" customFormat="1" ht="15.75" customHeight="1">
      <c r="A1094" s="96" t="s">
        <v>2301</v>
      </c>
      <c r="B1094" s="769"/>
      <c r="C1094" s="608">
        <v>4</v>
      </c>
      <c r="D1094" s="86" t="s">
        <v>1538</v>
      </c>
      <c r="E1094" s="92" t="s">
        <v>1538</v>
      </c>
      <c r="F1094" s="300" t="s">
        <v>1538</v>
      </c>
      <c r="G1094" s="300" t="s">
        <v>1538</v>
      </c>
      <c r="H1094" s="745" t="s">
        <v>1538</v>
      </c>
      <c r="I1094" s="746"/>
      <c r="J1094" s="93" t="s">
        <v>1538</v>
      </c>
      <c r="K1094" s="91" t="s">
        <v>1538</v>
      </c>
      <c r="L1094" s="449"/>
      <c r="M1094" s="450" t="s">
        <v>1538</v>
      </c>
      <c r="N1094" s="365"/>
      <c r="O1094" s="762" t="s">
        <v>310</v>
      </c>
      <c r="P1094" s="771" t="s">
        <v>309</v>
      </c>
      <c r="Q1094" s="772"/>
      <c r="R1094" s="772"/>
      <c r="S1094" s="773"/>
      <c r="T1094" s="228"/>
      <c r="U1094" s="228"/>
      <c r="V1094" s="239"/>
    </row>
    <row r="1095" spans="1:22" s="23" customFormat="1" ht="17.25" customHeight="1">
      <c r="A1095" s="96" t="s">
        <v>2302</v>
      </c>
      <c r="B1095" s="769"/>
      <c r="C1095" s="608">
        <v>5</v>
      </c>
      <c r="D1095" s="86" t="s">
        <v>1538</v>
      </c>
      <c r="E1095" s="92" t="s">
        <v>1538</v>
      </c>
      <c r="F1095" s="300" t="s">
        <v>1538</v>
      </c>
      <c r="G1095" s="300" t="s">
        <v>1538</v>
      </c>
      <c r="H1095" s="745" t="s">
        <v>1538</v>
      </c>
      <c r="I1095" s="746"/>
      <c r="J1095" s="93" t="s">
        <v>1538</v>
      </c>
      <c r="K1095" s="91" t="s">
        <v>1538</v>
      </c>
      <c r="L1095" s="449"/>
      <c r="M1095" s="450" t="s">
        <v>1538</v>
      </c>
      <c r="N1095" s="365"/>
      <c r="O1095" s="763"/>
      <c r="P1095" s="467" t="s">
        <v>92</v>
      </c>
      <c r="Q1095" s="467" t="s">
        <v>294</v>
      </c>
      <c r="R1095" s="724" t="s">
        <v>307</v>
      </c>
      <c r="S1095" s="724"/>
      <c r="T1095" s="228"/>
      <c r="U1095" s="228"/>
      <c r="V1095" s="239"/>
    </row>
    <row r="1096" spans="1:22" s="23" customFormat="1" ht="16.5" customHeight="1" thickBot="1">
      <c r="A1096" s="96" t="s">
        <v>2303</v>
      </c>
      <c r="B1096" s="769"/>
      <c r="C1096" s="609">
        <v>6</v>
      </c>
      <c r="D1096" s="94" t="s">
        <v>1538</v>
      </c>
      <c r="E1096" s="95" t="s">
        <v>1538</v>
      </c>
      <c r="F1096" s="300" t="s">
        <v>1538</v>
      </c>
      <c r="G1096" s="300" t="s">
        <v>1538</v>
      </c>
      <c r="H1096" s="745" t="s">
        <v>1538</v>
      </c>
      <c r="I1096" s="746"/>
      <c r="J1096" s="93" t="s">
        <v>1538</v>
      </c>
      <c r="K1096" s="91" t="s">
        <v>1538</v>
      </c>
      <c r="L1096" s="449"/>
      <c r="M1096" s="450" t="s">
        <v>1538</v>
      </c>
      <c r="N1096" s="447"/>
      <c r="O1096" s="313" t="s">
        <v>31</v>
      </c>
      <c r="P1096" s="241">
        <v>1</v>
      </c>
      <c r="Q1096" s="242">
        <v>538.46153849999996</v>
      </c>
      <c r="R1096" s="776">
        <v>187.92000000000002</v>
      </c>
      <c r="S1096" s="776"/>
      <c r="T1096" s="228"/>
      <c r="U1096" s="228"/>
      <c r="V1096" s="239"/>
    </row>
    <row r="1097" spans="1:22" s="23" customFormat="1" ht="16.5" customHeight="1" thickBot="1">
      <c r="A1097" s="96" t="s">
        <v>2304</v>
      </c>
      <c r="B1097" s="770"/>
      <c r="C1097" s="777" t="s">
        <v>88</v>
      </c>
      <c r="D1097" s="778"/>
      <c r="E1097" s="778"/>
      <c r="F1097" s="497"/>
      <c r="G1097" s="498"/>
      <c r="H1097" s="779" t="s">
        <v>31</v>
      </c>
      <c r="I1097" s="780"/>
      <c r="J1097" s="412" t="s">
        <v>6</v>
      </c>
      <c r="K1097" s="243" t="s">
        <v>31</v>
      </c>
      <c r="L1097" s="490"/>
      <c r="M1097" s="491"/>
      <c r="N1097" s="492"/>
      <c r="O1097" s="781" t="s">
        <v>1564</v>
      </c>
      <c r="P1097" s="781"/>
      <c r="Q1097" s="781"/>
      <c r="R1097" s="781"/>
      <c r="S1097" s="781"/>
      <c r="T1097" s="487"/>
      <c r="U1097" s="488"/>
      <c r="V1097" s="489"/>
    </row>
    <row r="1098" spans="1:22" ht="24.95" customHeight="1"/>
    <row r="1099" spans="1:22" ht="24.95" customHeight="1"/>
    <row r="1100" spans="1:22" s="33" customFormat="1" ht="24" thickBot="1">
      <c r="A1100" s="26">
        <v>37</v>
      </c>
      <c r="B1100" s="786" t="s">
        <v>49</v>
      </c>
      <c r="C1100" s="786"/>
      <c r="D1100" s="786"/>
      <c r="E1100" s="27">
        <v>37</v>
      </c>
      <c r="F1100" s="28" t="s">
        <v>423</v>
      </c>
      <c r="G1100" s="29"/>
      <c r="H1100" s="29"/>
      <c r="I1100" s="28"/>
      <c r="J1100" s="28"/>
      <c r="K1100" s="28"/>
      <c r="L1100" s="28"/>
      <c r="M1100" s="30"/>
      <c r="N1100" s="30"/>
      <c r="O1100" s="29"/>
      <c r="P1100" s="29"/>
      <c r="Q1100" s="31"/>
      <c r="R1100" s="31"/>
      <c r="S1100" s="31"/>
      <c r="T1100" s="31"/>
      <c r="U1100" s="32"/>
    </row>
    <row r="1101" spans="1:22" s="20" customFormat="1" ht="24.75" customHeight="1">
      <c r="A1101" s="18"/>
      <c r="B1101" s="787" t="s">
        <v>54</v>
      </c>
      <c r="C1101" s="464" t="s">
        <v>55</v>
      </c>
      <c r="D1101" s="465" t="s">
        <v>16</v>
      </c>
      <c r="E1101" s="465"/>
      <c r="F1101" s="465" t="s">
        <v>56</v>
      </c>
      <c r="G1101" s="466"/>
      <c r="H1101" s="723" t="s">
        <v>57</v>
      </c>
      <c r="I1101" s="789" t="s">
        <v>340</v>
      </c>
      <c r="J1101" s="723" t="s">
        <v>17</v>
      </c>
      <c r="K1101" s="723" t="s">
        <v>293</v>
      </c>
      <c r="L1101" s="723" t="s">
        <v>58</v>
      </c>
      <c r="M1101" s="723" t="s">
        <v>193</v>
      </c>
      <c r="N1101" s="782" t="s">
        <v>308</v>
      </c>
      <c r="O1101" s="783"/>
      <c r="P1101" s="784" t="s">
        <v>21</v>
      </c>
      <c r="Q1101" s="785"/>
      <c r="R1101" s="735" t="s">
        <v>205</v>
      </c>
      <c r="S1101" s="736"/>
      <c r="T1101" s="714" t="s">
        <v>180</v>
      </c>
      <c r="U1101" s="715"/>
      <c r="V1101" s="716"/>
    </row>
    <row r="1102" spans="1:22" s="20" customFormat="1" ht="73.5" customHeight="1">
      <c r="A1102" s="18"/>
      <c r="B1102" s="788"/>
      <c r="C1102" s="467" t="s">
        <v>59</v>
      </c>
      <c r="D1102" s="468" t="s">
        <v>3</v>
      </c>
      <c r="E1102" s="468" t="s">
        <v>18</v>
      </c>
      <c r="F1102" s="468" t="s">
        <v>60</v>
      </c>
      <c r="G1102" s="469" t="s">
        <v>61</v>
      </c>
      <c r="H1102" s="724"/>
      <c r="I1102" s="790"/>
      <c r="J1102" s="724"/>
      <c r="K1102" s="724"/>
      <c r="L1102" s="724"/>
      <c r="M1102" s="724"/>
      <c r="N1102" s="467" t="s">
        <v>191</v>
      </c>
      <c r="O1102" s="468" t="s">
        <v>73</v>
      </c>
      <c r="P1102" s="717"/>
      <c r="Q1102" s="718"/>
      <c r="R1102" s="737"/>
      <c r="S1102" s="738"/>
      <c r="T1102" s="470" t="s">
        <v>181</v>
      </c>
      <c r="U1102" s="471" t="s">
        <v>190</v>
      </c>
      <c r="V1102" s="472" t="s">
        <v>225</v>
      </c>
    </row>
    <row r="1103" spans="1:22" s="20" customFormat="1" ht="26.25" customHeight="1">
      <c r="A1103" s="18"/>
      <c r="B1103" s="396"/>
      <c r="C1103" s="603">
        <v>3</v>
      </c>
      <c r="D1103" s="397">
        <v>4</v>
      </c>
      <c r="E1103" s="397">
        <v>5</v>
      </c>
      <c r="F1103" s="397">
        <v>6</v>
      </c>
      <c r="G1103" s="397">
        <v>7</v>
      </c>
      <c r="H1103" s="397">
        <v>8</v>
      </c>
      <c r="I1103" s="397">
        <v>9</v>
      </c>
      <c r="J1103" s="397">
        <v>10</v>
      </c>
      <c r="K1103" s="397">
        <v>11</v>
      </c>
      <c r="L1103" s="397">
        <v>12</v>
      </c>
      <c r="M1103" s="397">
        <v>13</v>
      </c>
      <c r="N1103" s="397">
        <v>14</v>
      </c>
      <c r="O1103" s="397">
        <v>15</v>
      </c>
      <c r="P1103" s="398">
        <v>16</v>
      </c>
      <c r="Q1103" s="399">
        <v>17</v>
      </c>
      <c r="R1103" s="398">
        <v>18</v>
      </c>
      <c r="S1103" s="399">
        <v>19</v>
      </c>
      <c r="T1103" s="400">
        <v>20</v>
      </c>
      <c r="U1103" s="213">
        <v>21</v>
      </c>
      <c r="V1103" s="401">
        <v>22</v>
      </c>
    </row>
    <row r="1104" spans="1:22" s="35" customFormat="1" ht="50.1" customHeight="1">
      <c r="A1104" s="34" t="s">
        <v>2305</v>
      </c>
      <c r="B1104" s="402">
        <v>1</v>
      </c>
      <c r="C1104" s="604" t="s">
        <v>1072</v>
      </c>
      <c r="D1104" s="390" t="s">
        <v>1073</v>
      </c>
      <c r="E1104" s="390" t="s">
        <v>1074</v>
      </c>
      <c r="F1104" s="390" t="s">
        <v>672</v>
      </c>
      <c r="G1104" s="382">
        <v>1</v>
      </c>
      <c r="H1104" s="538" t="s">
        <v>24</v>
      </c>
      <c r="I1104" s="388" t="s">
        <v>672</v>
      </c>
      <c r="J1104" s="389" t="s">
        <v>423</v>
      </c>
      <c r="K1104" s="426">
        <v>38261</v>
      </c>
      <c r="L1104" s="426">
        <v>38656</v>
      </c>
      <c r="M1104" s="383">
        <v>1625.16</v>
      </c>
      <c r="N1104" s="424">
        <v>1625.16</v>
      </c>
      <c r="O1104" s="215">
        <v>1625.16</v>
      </c>
      <c r="P1104" s="719"/>
      <c r="Q1104" s="720"/>
      <c r="R1104" s="721"/>
      <c r="S1104" s="722"/>
      <c r="T1104" s="385" t="s">
        <v>24</v>
      </c>
      <c r="U1104" s="386">
        <v>31</v>
      </c>
      <c r="V1104" s="387" t="s">
        <v>24</v>
      </c>
    </row>
    <row r="1105" spans="1:22" s="35" customFormat="1" ht="50.1" customHeight="1">
      <c r="A1105" s="34" t="s">
        <v>2306</v>
      </c>
      <c r="B1105" s="402">
        <v>2</v>
      </c>
      <c r="C1105" s="604" t="s">
        <v>893</v>
      </c>
      <c r="D1105" s="390" t="s">
        <v>895</v>
      </c>
      <c r="E1105" s="390" t="s">
        <v>1076</v>
      </c>
      <c r="F1105" s="390" t="s">
        <v>672</v>
      </c>
      <c r="G1105" s="382">
        <v>1</v>
      </c>
      <c r="H1105" s="538" t="s">
        <v>24</v>
      </c>
      <c r="I1105" s="388" t="s">
        <v>672</v>
      </c>
      <c r="J1105" s="389" t="s">
        <v>423</v>
      </c>
      <c r="K1105" s="426">
        <v>43664</v>
      </c>
      <c r="L1105" s="426">
        <v>43756</v>
      </c>
      <c r="M1105" s="383">
        <v>380.38</v>
      </c>
      <c r="N1105" s="424">
        <v>380.38</v>
      </c>
      <c r="O1105" s="215">
        <v>380.38</v>
      </c>
      <c r="P1105" s="719"/>
      <c r="Q1105" s="720"/>
      <c r="R1105" s="721"/>
      <c r="S1105" s="722"/>
      <c r="T1105" s="385" t="s">
        <v>24</v>
      </c>
      <c r="U1105" s="386">
        <v>50</v>
      </c>
      <c r="V1105" s="387" t="s">
        <v>24</v>
      </c>
    </row>
    <row r="1106" spans="1:22" s="35" customFormat="1" ht="50.1" customHeight="1">
      <c r="A1106" s="34" t="s">
        <v>2307</v>
      </c>
      <c r="B1106" s="402">
        <v>3</v>
      </c>
      <c r="C1106" s="604" t="s">
        <v>894</v>
      </c>
      <c r="D1106" s="390" t="s">
        <v>896</v>
      </c>
      <c r="E1106" s="390" t="s">
        <v>1075</v>
      </c>
      <c r="F1106" s="390" t="s">
        <v>672</v>
      </c>
      <c r="G1106" s="382">
        <v>1</v>
      </c>
      <c r="H1106" s="538" t="s">
        <v>24</v>
      </c>
      <c r="I1106" s="388" t="s">
        <v>672</v>
      </c>
      <c r="J1106" s="389" t="s">
        <v>423</v>
      </c>
      <c r="K1106" s="426">
        <v>40123</v>
      </c>
      <c r="L1106" s="426">
        <v>40305</v>
      </c>
      <c r="M1106" s="383">
        <v>356.23</v>
      </c>
      <c r="N1106" s="424">
        <v>356.23</v>
      </c>
      <c r="O1106" s="215">
        <v>356.23</v>
      </c>
      <c r="P1106" s="719"/>
      <c r="Q1106" s="720"/>
      <c r="R1106" s="721"/>
      <c r="S1106" s="722"/>
      <c r="T1106" s="385" t="s">
        <v>24</v>
      </c>
      <c r="U1106" s="386">
        <v>36</v>
      </c>
      <c r="V1106" s="387" t="s">
        <v>24</v>
      </c>
    </row>
    <row r="1107" spans="1:22" s="35" customFormat="1" ht="24.95" customHeight="1">
      <c r="A1107" s="34" t="s">
        <v>2308</v>
      </c>
      <c r="B1107" s="402">
        <v>4</v>
      </c>
      <c r="C1107" s="604"/>
      <c r="D1107" s="390"/>
      <c r="E1107" s="390"/>
      <c r="F1107" s="390"/>
      <c r="G1107" s="382"/>
      <c r="H1107" s="538"/>
      <c r="I1107" s="388"/>
      <c r="J1107" s="389" t="s">
        <v>1538</v>
      </c>
      <c r="K1107" s="426"/>
      <c r="L1107" s="426"/>
      <c r="M1107" s="383"/>
      <c r="N1107" s="424" t="s">
        <v>1538</v>
      </c>
      <c r="O1107" s="215" t="s">
        <v>1538</v>
      </c>
      <c r="P1107" s="719"/>
      <c r="Q1107" s="720"/>
      <c r="R1107" s="721"/>
      <c r="S1107" s="722"/>
      <c r="T1107" s="385"/>
      <c r="U1107" s="386"/>
      <c r="V1107" s="387"/>
    </row>
    <row r="1108" spans="1:22" s="35" customFormat="1" ht="24.95" customHeight="1">
      <c r="A1108" s="34" t="s">
        <v>2309</v>
      </c>
      <c r="B1108" s="402">
        <v>5</v>
      </c>
      <c r="C1108" s="604"/>
      <c r="D1108" s="390"/>
      <c r="E1108" s="390"/>
      <c r="F1108" s="390"/>
      <c r="G1108" s="382"/>
      <c r="H1108" s="538"/>
      <c r="I1108" s="388"/>
      <c r="J1108" s="389" t="s">
        <v>1538</v>
      </c>
      <c r="K1108" s="426"/>
      <c r="L1108" s="426"/>
      <c r="M1108" s="383"/>
      <c r="N1108" s="424" t="s">
        <v>1538</v>
      </c>
      <c r="O1108" s="215" t="s">
        <v>1538</v>
      </c>
      <c r="P1108" s="719"/>
      <c r="Q1108" s="720"/>
      <c r="R1108" s="721"/>
      <c r="S1108" s="722"/>
      <c r="T1108" s="385"/>
      <c r="U1108" s="386"/>
      <c r="V1108" s="387"/>
    </row>
    <row r="1109" spans="1:22" s="35" customFormat="1" ht="24.95" customHeight="1">
      <c r="A1109" s="34" t="s">
        <v>2310</v>
      </c>
      <c r="B1109" s="402">
        <v>6</v>
      </c>
      <c r="C1109" s="604"/>
      <c r="D1109" s="390"/>
      <c r="E1109" s="390"/>
      <c r="F1109" s="390"/>
      <c r="G1109" s="382"/>
      <c r="H1109" s="538"/>
      <c r="I1109" s="388"/>
      <c r="J1109" s="389" t="s">
        <v>1538</v>
      </c>
      <c r="K1109" s="426"/>
      <c r="L1109" s="426"/>
      <c r="M1109" s="383"/>
      <c r="N1109" s="424" t="s">
        <v>1538</v>
      </c>
      <c r="O1109" s="215" t="s">
        <v>1538</v>
      </c>
      <c r="P1109" s="719"/>
      <c r="Q1109" s="720"/>
      <c r="R1109" s="721"/>
      <c r="S1109" s="722"/>
      <c r="T1109" s="385"/>
      <c r="U1109" s="386"/>
      <c r="V1109" s="387"/>
    </row>
    <row r="1110" spans="1:22" s="35" customFormat="1" ht="24.95" customHeight="1">
      <c r="A1110" s="34" t="s">
        <v>2311</v>
      </c>
      <c r="B1110" s="402">
        <v>7</v>
      </c>
      <c r="C1110" s="604"/>
      <c r="D1110" s="390"/>
      <c r="E1110" s="390"/>
      <c r="F1110" s="390"/>
      <c r="G1110" s="382"/>
      <c r="H1110" s="538"/>
      <c r="I1110" s="388"/>
      <c r="J1110" s="389" t="s">
        <v>1538</v>
      </c>
      <c r="K1110" s="426"/>
      <c r="L1110" s="426"/>
      <c r="M1110" s="383"/>
      <c r="N1110" s="424" t="s">
        <v>1538</v>
      </c>
      <c r="O1110" s="215" t="s">
        <v>1538</v>
      </c>
      <c r="P1110" s="719"/>
      <c r="Q1110" s="720"/>
      <c r="R1110" s="721"/>
      <c r="S1110" s="722"/>
      <c r="T1110" s="385"/>
      <c r="U1110" s="386"/>
      <c r="V1110" s="387"/>
    </row>
    <row r="1111" spans="1:22" s="35" customFormat="1" ht="24.95" customHeight="1">
      <c r="A1111" s="34" t="s">
        <v>2312</v>
      </c>
      <c r="B1111" s="402">
        <v>8</v>
      </c>
      <c r="C1111" s="604"/>
      <c r="D1111" s="390"/>
      <c r="E1111" s="390"/>
      <c r="F1111" s="390"/>
      <c r="G1111" s="382"/>
      <c r="H1111" s="538"/>
      <c r="I1111" s="388"/>
      <c r="J1111" s="389" t="s">
        <v>1538</v>
      </c>
      <c r="K1111" s="426"/>
      <c r="L1111" s="426"/>
      <c r="M1111" s="384"/>
      <c r="N1111" s="424" t="s">
        <v>1538</v>
      </c>
      <c r="O1111" s="215" t="s">
        <v>1538</v>
      </c>
      <c r="P1111" s="719"/>
      <c r="Q1111" s="720"/>
      <c r="R1111" s="721"/>
      <c r="S1111" s="722"/>
      <c r="T1111" s="385"/>
      <c r="U1111" s="386"/>
      <c r="V1111" s="387"/>
    </row>
    <row r="1112" spans="1:22" s="35" customFormat="1" ht="24.95" customHeight="1">
      <c r="A1112" s="34" t="s">
        <v>2313</v>
      </c>
      <c r="B1112" s="402">
        <v>9</v>
      </c>
      <c r="C1112" s="604"/>
      <c r="D1112" s="390"/>
      <c r="E1112" s="390"/>
      <c r="F1112" s="390"/>
      <c r="G1112" s="382"/>
      <c r="H1112" s="538"/>
      <c r="I1112" s="388"/>
      <c r="J1112" s="389" t="s">
        <v>1538</v>
      </c>
      <c r="K1112" s="426"/>
      <c r="L1112" s="426"/>
      <c r="M1112" s="384"/>
      <c r="N1112" s="424" t="s">
        <v>1538</v>
      </c>
      <c r="O1112" s="215" t="s">
        <v>1538</v>
      </c>
      <c r="P1112" s="719"/>
      <c r="Q1112" s="720"/>
      <c r="R1112" s="721"/>
      <c r="S1112" s="722"/>
      <c r="T1112" s="385"/>
      <c r="U1112" s="386"/>
      <c r="V1112" s="387"/>
    </row>
    <row r="1113" spans="1:22" s="35" customFormat="1" ht="24.95" customHeight="1" thickBot="1">
      <c r="A1113" s="34" t="s">
        <v>2314</v>
      </c>
      <c r="B1113" s="406">
        <v>10</v>
      </c>
      <c r="C1113" s="605"/>
      <c r="D1113" s="391"/>
      <c r="E1113" s="391"/>
      <c r="F1113" s="391"/>
      <c r="G1113" s="392"/>
      <c r="H1113" s="539"/>
      <c r="I1113" s="393"/>
      <c r="J1113" s="394" t="s">
        <v>1538</v>
      </c>
      <c r="K1113" s="427"/>
      <c r="L1113" s="427"/>
      <c r="M1113" s="395"/>
      <c r="N1113" s="424" t="s">
        <v>1538</v>
      </c>
      <c r="O1113" s="215" t="s">
        <v>1538</v>
      </c>
      <c r="P1113" s="719"/>
      <c r="Q1113" s="720"/>
      <c r="R1113" s="721"/>
      <c r="S1113" s="722"/>
      <c r="T1113" s="385"/>
      <c r="U1113" s="386"/>
      <c r="V1113" s="387"/>
    </row>
    <row r="1114" spans="1:22" s="20" customFormat="1" ht="12" customHeight="1">
      <c r="A1114" s="34"/>
      <c r="B1114" s="36"/>
      <c r="C1114" s="606"/>
      <c r="D1114" s="37"/>
      <c r="E1114" s="37"/>
      <c r="F1114" s="37"/>
      <c r="G1114" s="37"/>
      <c r="H1114" s="403"/>
      <c r="I1114" s="37"/>
      <c r="J1114" s="37"/>
      <c r="K1114" s="37"/>
      <c r="L1114" s="37"/>
      <c r="M1114" s="37"/>
      <c r="N1114" s="37"/>
      <c r="O1114" s="214"/>
      <c r="P1114" s="37"/>
      <c r="Q1114" s="37"/>
      <c r="R1114" s="214"/>
      <c r="S1114" s="37"/>
      <c r="T1114" s="37"/>
      <c r="U1114" s="38"/>
      <c r="V1114" s="39"/>
    </row>
    <row r="1115" spans="1:22" s="20" customFormat="1" ht="17.25" customHeight="1" thickBot="1">
      <c r="A1115" s="34" t="s">
        <v>2315</v>
      </c>
      <c r="B1115" s="473"/>
      <c r="C1115" s="474"/>
      <c r="D1115" s="474"/>
      <c r="E1115" s="474"/>
      <c r="F1115" s="474"/>
      <c r="G1115" s="474"/>
      <c r="H1115" s="474"/>
      <c r="I1115" s="474"/>
      <c r="J1115" s="474"/>
      <c r="K1115" s="474"/>
      <c r="L1115" s="474"/>
      <c r="M1115" s="474"/>
      <c r="N1115" s="410" t="s">
        <v>317</v>
      </c>
      <c r="O1115" s="411">
        <v>787.25666666666666</v>
      </c>
      <c r="P1115" s="419"/>
      <c r="Q1115" s="419"/>
      <c r="R1115" s="420"/>
      <c r="S1115" s="420"/>
      <c r="T1115" s="421"/>
      <c r="U1115" s="422"/>
      <c r="V1115" s="423"/>
    </row>
    <row r="1116" spans="1:22" ht="17.25" customHeight="1">
      <c r="B1116" s="41"/>
      <c r="C1116" s="607"/>
      <c r="D1116" s="41"/>
      <c r="E1116" s="41"/>
      <c r="F1116" s="41"/>
      <c r="G1116" s="42"/>
      <c r="H1116" s="42"/>
      <c r="I1116" s="42"/>
      <c r="J1116" s="42"/>
      <c r="K1116" s="42"/>
      <c r="L1116" s="42"/>
      <c r="M1116" s="42"/>
      <c r="N1116" s="42"/>
      <c r="O1116" s="42"/>
      <c r="P1116" s="42"/>
      <c r="Q1116" s="42"/>
      <c r="R1116" s="42"/>
      <c r="S1116" s="42"/>
      <c r="T1116" s="42"/>
      <c r="U1116" s="42"/>
      <c r="V1116" s="42"/>
    </row>
    <row r="1117" spans="1:22" s="20" customFormat="1" ht="16.5" customHeight="1" thickBot="1">
      <c r="A1117" s="18"/>
      <c r="B1117" s="739" t="s">
        <v>65</v>
      </c>
      <c r="C1117" s="739"/>
      <c r="D1117" s="739"/>
      <c r="E1117" s="739"/>
      <c r="F1117" s="739"/>
      <c r="G1117" s="739"/>
      <c r="H1117" s="739"/>
      <c r="I1117" s="739"/>
      <c r="J1117" s="739"/>
      <c r="K1117" s="739"/>
      <c r="L1117" s="739"/>
      <c r="M1117" s="739"/>
      <c r="N1117" s="739"/>
      <c r="O1117" s="739"/>
      <c r="P1117" s="739"/>
      <c r="Q1117" s="739"/>
      <c r="R1117" s="739"/>
      <c r="S1117" s="739"/>
      <c r="T1117" s="739"/>
      <c r="U1117" s="739"/>
      <c r="V1117" s="739"/>
    </row>
    <row r="1118" spans="1:22" s="23" customFormat="1" ht="22.5" customHeight="1">
      <c r="A1118" s="96" t="s">
        <v>2316</v>
      </c>
      <c r="B1118" s="768" t="s">
        <v>62</v>
      </c>
      <c r="C1118" s="764" t="s">
        <v>83</v>
      </c>
      <c r="D1118" s="760"/>
      <c r="E1118" s="760"/>
      <c r="F1118" s="760"/>
      <c r="G1118" s="760"/>
      <c r="H1118" s="760"/>
      <c r="I1118" s="760"/>
      <c r="J1118" s="760"/>
      <c r="K1118" s="760"/>
      <c r="L1118" s="760"/>
      <c r="M1118" s="736"/>
      <c r="N1118" s="475"/>
      <c r="O1118" s="476"/>
      <c r="P1118" s="764" t="s">
        <v>90</v>
      </c>
      <c r="Q1118" s="760"/>
      <c r="R1118" s="760"/>
      <c r="S1118" s="736"/>
      <c r="T1118" s="735" t="s">
        <v>358</v>
      </c>
      <c r="U1118" s="736"/>
      <c r="V1118" s="742" t="s">
        <v>6</v>
      </c>
    </row>
    <row r="1119" spans="1:22" s="23" customFormat="1" ht="22.5" customHeight="1">
      <c r="A1119" s="96" t="s">
        <v>2317</v>
      </c>
      <c r="B1119" s="769"/>
      <c r="C1119" s="771" t="s">
        <v>84</v>
      </c>
      <c r="D1119" s="772"/>
      <c r="E1119" s="773"/>
      <c r="F1119" s="479">
        <v>1</v>
      </c>
      <c r="G1119" s="774" t="s">
        <v>287</v>
      </c>
      <c r="H1119" s="724" t="s">
        <v>286</v>
      </c>
      <c r="I1119" s="724"/>
      <c r="J1119" s="771" t="s">
        <v>285</v>
      </c>
      <c r="K1119" s="775"/>
      <c r="L1119" s="480"/>
      <c r="M1119" s="480"/>
      <c r="N1119" s="481"/>
      <c r="O1119" s="482"/>
      <c r="P1119" s="765"/>
      <c r="Q1119" s="766"/>
      <c r="R1119" s="766"/>
      <c r="S1119" s="767"/>
      <c r="T1119" s="737"/>
      <c r="U1119" s="738"/>
      <c r="V1119" s="743"/>
    </row>
    <row r="1120" spans="1:22" s="23" customFormat="1" ht="51.75" customHeight="1" thickBot="1">
      <c r="A1120" s="96" t="s">
        <v>2318</v>
      </c>
      <c r="B1120" s="769"/>
      <c r="C1120" s="772" t="s">
        <v>82</v>
      </c>
      <c r="D1120" s="773"/>
      <c r="E1120" s="483" t="s">
        <v>86</v>
      </c>
      <c r="F1120" s="477" t="s">
        <v>306</v>
      </c>
      <c r="G1120" s="774"/>
      <c r="H1120" s="724"/>
      <c r="I1120" s="724"/>
      <c r="J1120" s="467" t="s">
        <v>284</v>
      </c>
      <c r="K1120" s="478" t="s">
        <v>292</v>
      </c>
      <c r="L1120" s="484" t="s">
        <v>369</v>
      </c>
      <c r="M1120" s="484"/>
      <c r="N1120" s="485" t="s">
        <v>334</v>
      </c>
      <c r="O1120" s="486"/>
      <c r="P1120" s="417" t="s">
        <v>1579</v>
      </c>
      <c r="Q1120" s="306" t="s">
        <v>91</v>
      </c>
      <c r="R1120" s="307"/>
      <c r="S1120" s="97">
        <v>3</v>
      </c>
      <c r="T1120" s="740"/>
      <c r="U1120" s="741"/>
      <c r="V1120" s="744"/>
    </row>
    <row r="1121" spans="1:22" s="23" customFormat="1" ht="15.75" customHeight="1">
      <c r="A1121" s="96" t="s">
        <v>2319</v>
      </c>
      <c r="B1121" s="769"/>
      <c r="C1121" s="608">
        <v>1</v>
      </c>
      <c r="D1121" s="86" t="s">
        <v>1538</v>
      </c>
      <c r="E1121" s="92" t="s">
        <v>1538</v>
      </c>
      <c r="F1121" s="300" t="s">
        <v>1538</v>
      </c>
      <c r="G1121" s="300" t="s">
        <v>1538</v>
      </c>
      <c r="H1121" s="745" t="s">
        <v>1538</v>
      </c>
      <c r="I1121" s="746"/>
      <c r="J1121" s="93" t="s">
        <v>1538</v>
      </c>
      <c r="K1121" s="91" t="s">
        <v>1538</v>
      </c>
      <c r="L1121" s="449" t="s">
        <v>1114</v>
      </c>
      <c r="M1121" s="450" t="s">
        <v>1557</v>
      </c>
      <c r="N1121" s="365" t="s">
        <v>24</v>
      </c>
      <c r="O1121" s="747" t="s">
        <v>15</v>
      </c>
      <c r="P1121" s="748"/>
      <c r="Q1121" s="751">
        <v>37</v>
      </c>
      <c r="R1121" s="754" t="s">
        <v>1114</v>
      </c>
      <c r="S1121" s="755"/>
      <c r="T1121" s="735" t="s">
        <v>68</v>
      </c>
      <c r="U1121" s="760"/>
      <c r="V1121" s="736"/>
    </row>
    <row r="1122" spans="1:22" s="23" customFormat="1" ht="15.75" customHeight="1" thickBot="1">
      <c r="A1122" s="96" t="s">
        <v>2320</v>
      </c>
      <c r="B1122" s="769"/>
      <c r="C1122" s="608">
        <v>2</v>
      </c>
      <c r="D1122" s="86" t="s">
        <v>1538</v>
      </c>
      <c r="E1122" s="92" t="s">
        <v>1538</v>
      </c>
      <c r="F1122" s="300" t="s">
        <v>1538</v>
      </c>
      <c r="G1122" s="300" t="s">
        <v>1538</v>
      </c>
      <c r="H1122" s="745" t="s">
        <v>1538</v>
      </c>
      <c r="I1122" s="746"/>
      <c r="J1122" s="93" t="s">
        <v>1538</v>
      </c>
      <c r="K1122" s="91" t="s">
        <v>1538</v>
      </c>
      <c r="L1122" s="449"/>
      <c r="M1122" s="450" t="s">
        <v>1538</v>
      </c>
      <c r="N1122" s="365" t="s">
        <v>24</v>
      </c>
      <c r="O1122" s="747"/>
      <c r="P1122" s="748"/>
      <c r="Q1122" s="752"/>
      <c r="R1122" s="756"/>
      <c r="S1122" s="757"/>
      <c r="T1122" s="740"/>
      <c r="U1122" s="761"/>
      <c r="V1122" s="741"/>
    </row>
    <row r="1123" spans="1:22" s="23" customFormat="1" ht="15.75" customHeight="1">
      <c r="A1123" s="96" t="s">
        <v>2321</v>
      </c>
      <c r="B1123" s="769"/>
      <c r="C1123" s="608">
        <v>3</v>
      </c>
      <c r="D1123" s="86" t="s">
        <v>1538</v>
      </c>
      <c r="E1123" s="92" t="s">
        <v>1538</v>
      </c>
      <c r="F1123" s="300" t="s">
        <v>1538</v>
      </c>
      <c r="G1123" s="300" t="s">
        <v>1538</v>
      </c>
      <c r="H1123" s="745" t="s">
        <v>1538</v>
      </c>
      <c r="I1123" s="746"/>
      <c r="J1123" s="93" t="s">
        <v>1538</v>
      </c>
      <c r="K1123" s="91" t="s">
        <v>1538</v>
      </c>
      <c r="L1123" s="449"/>
      <c r="M1123" s="450" t="s">
        <v>1538</v>
      </c>
      <c r="N1123" s="365"/>
      <c r="O1123" s="749"/>
      <c r="P1123" s="750"/>
      <c r="Q1123" s="753"/>
      <c r="R1123" s="758"/>
      <c r="S1123" s="759"/>
      <c r="T1123" s="237"/>
      <c r="U1123" s="237"/>
      <c r="V1123" s="238"/>
    </row>
    <row r="1124" spans="1:22" s="23" customFormat="1" ht="15.75" customHeight="1">
      <c r="A1124" s="96" t="s">
        <v>2322</v>
      </c>
      <c r="B1124" s="769"/>
      <c r="C1124" s="608">
        <v>4</v>
      </c>
      <c r="D1124" s="86" t="s">
        <v>1538</v>
      </c>
      <c r="E1124" s="92" t="s">
        <v>1538</v>
      </c>
      <c r="F1124" s="300" t="s">
        <v>1538</v>
      </c>
      <c r="G1124" s="300" t="s">
        <v>1538</v>
      </c>
      <c r="H1124" s="745" t="s">
        <v>1538</v>
      </c>
      <c r="I1124" s="746"/>
      <c r="J1124" s="93" t="s">
        <v>1538</v>
      </c>
      <c r="K1124" s="91" t="s">
        <v>1538</v>
      </c>
      <c r="L1124" s="449"/>
      <c r="M1124" s="450" t="s">
        <v>1538</v>
      </c>
      <c r="N1124" s="365"/>
      <c r="O1124" s="762" t="s">
        <v>310</v>
      </c>
      <c r="P1124" s="771" t="s">
        <v>309</v>
      </c>
      <c r="Q1124" s="772"/>
      <c r="R1124" s="772"/>
      <c r="S1124" s="773"/>
      <c r="T1124" s="228"/>
      <c r="U1124" s="228"/>
      <c r="V1124" s="239"/>
    </row>
    <row r="1125" spans="1:22" s="23" customFormat="1" ht="17.25" customHeight="1">
      <c r="A1125" s="96" t="s">
        <v>2323</v>
      </c>
      <c r="B1125" s="769"/>
      <c r="C1125" s="608">
        <v>5</v>
      </c>
      <c r="D1125" s="86" t="s">
        <v>1538</v>
      </c>
      <c r="E1125" s="92" t="s">
        <v>1538</v>
      </c>
      <c r="F1125" s="300" t="s">
        <v>1538</v>
      </c>
      <c r="G1125" s="300" t="s">
        <v>1538</v>
      </c>
      <c r="H1125" s="745" t="s">
        <v>1538</v>
      </c>
      <c r="I1125" s="746"/>
      <c r="J1125" s="93" t="s">
        <v>1538</v>
      </c>
      <c r="K1125" s="91" t="s">
        <v>1538</v>
      </c>
      <c r="L1125" s="449"/>
      <c r="M1125" s="450" t="s">
        <v>1538</v>
      </c>
      <c r="N1125" s="365"/>
      <c r="O1125" s="763"/>
      <c r="P1125" s="467" t="s">
        <v>92</v>
      </c>
      <c r="Q1125" s="467" t="s">
        <v>294</v>
      </c>
      <c r="R1125" s="724" t="s">
        <v>307</v>
      </c>
      <c r="S1125" s="724"/>
      <c r="T1125" s="228"/>
      <c r="U1125" s="228"/>
      <c r="V1125" s="239"/>
    </row>
    <row r="1126" spans="1:22" s="23" customFormat="1" ht="16.5" customHeight="1" thickBot="1">
      <c r="A1126" s="96" t="s">
        <v>2324</v>
      </c>
      <c r="B1126" s="769"/>
      <c r="C1126" s="609">
        <v>6</v>
      </c>
      <c r="D1126" s="94" t="s">
        <v>1538</v>
      </c>
      <c r="E1126" s="95" t="s">
        <v>1538</v>
      </c>
      <c r="F1126" s="300" t="s">
        <v>1538</v>
      </c>
      <c r="G1126" s="300" t="s">
        <v>1538</v>
      </c>
      <c r="H1126" s="745" t="s">
        <v>1538</v>
      </c>
      <c r="I1126" s="746"/>
      <c r="J1126" s="93" t="s">
        <v>1538</v>
      </c>
      <c r="K1126" s="91" t="s">
        <v>1538</v>
      </c>
      <c r="L1126" s="449"/>
      <c r="M1126" s="450" t="s">
        <v>1538</v>
      </c>
      <c r="N1126" s="447"/>
      <c r="O1126" s="313" t="s">
        <v>6</v>
      </c>
      <c r="P1126" s="241">
        <v>1</v>
      </c>
      <c r="Q1126" s="242">
        <v>538.46153849999996</v>
      </c>
      <c r="R1126" s="776">
        <v>2361.77</v>
      </c>
      <c r="S1126" s="776"/>
      <c r="T1126" s="228"/>
      <c r="U1126" s="228"/>
      <c r="V1126" s="239"/>
    </row>
    <row r="1127" spans="1:22" s="23" customFormat="1" ht="16.5" customHeight="1" thickBot="1">
      <c r="A1127" s="96" t="s">
        <v>2325</v>
      </c>
      <c r="B1127" s="770"/>
      <c r="C1127" s="777" t="s">
        <v>88</v>
      </c>
      <c r="D1127" s="778"/>
      <c r="E1127" s="778"/>
      <c r="F1127" s="497"/>
      <c r="G1127" s="498"/>
      <c r="H1127" s="779" t="s">
        <v>1538</v>
      </c>
      <c r="I1127" s="780"/>
      <c r="J1127" s="412" t="s">
        <v>1538</v>
      </c>
      <c r="K1127" s="243" t="s">
        <v>6</v>
      </c>
      <c r="L1127" s="490"/>
      <c r="M1127" s="491"/>
      <c r="N1127" s="492"/>
      <c r="O1127" s="781" t="s">
        <v>1538</v>
      </c>
      <c r="P1127" s="781"/>
      <c r="Q1127" s="781"/>
      <c r="R1127" s="781"/>
      <c r="S1127" s="781"/>
      <c r="T1127" s="487"/>
      <c r="U1127" s="488"/>
      <c r="V1127" s="489"/>
    </row>
    <row r="1128" spans="1:22" ht="24.95" customHeight="1"/>
    <row r="1129" spans="1:22" ht="24.95" customHeight="1"/>
    <row r="1130" spans="1:22" s="33" customFormat="1" ht="24" thickBot="1">
      <c r="A1130" s="26">
        <v>38</v>
      </c>
      <c r="B1130" s="786" t="s">
        <v>49</v>
      </c>
      <c r="C1130" s="786"/>
      <c r="D1130" s="786"/>
      <c r="E1130" s="27">
        <v>38</v>
      </c>
      <c r="F1130" s="28" t="s">
        <v>424</v>
      </c>
      <c r="G1130" s="29"/>
      <c r="H1130" s="29"/>
      <c r="I1130" s="28"/>
      <c r="J1130" s="28"/>
      <c r="K1130" s="28"/>
      <c r="L1130" s="28"/>
      <c r="M1130" s="30"/>
      <c r="N1130" s="30"/>
      <c r="O1130" s="29"/>
      <c r="P1130" s="29"/>
      <c r="Q1130" s="31"/>
      <c r="R1130" s="31"/>
      <c r="S1130" s="31"/>
      <c r="T1130" s="31"/>
      <c r="U1130" s="32"/>
    </row>
    <row r="1131" spans="1:22" s="20" customFormat="1" ht="24.75" customHeight="1">
      <c r="A1131" s="18"/>
      <c r="B1131" s="787" t="s">
        <v>54</v>
      </c>
      <c r="C1131" s="464" t="s">
        <v>55</v>
      </c>
      <c r="D1131" s="465" t="s">
        <v>16</v>
      </c>
      <c r="E1131" s="465"/>
      <c r="F1131" s="465" t="s">
        <v>56</v>
      </c>
      <c r="G1131" s="466"/>
      <c r="H1131" s="723" t="s">
        <v>57</v>
      </c>
      <c r="I1131" s="789" t="s">
        <v>340</v>
      </c>
      <c r="J1131" s="723" t="s">
        <v>17</v>
      </c>
      <c r="K1131" s="723" t="s">
        <v>293</v>
      </c>
      <c r="L1131" s="723" t="s">
        <v>58</v>
      </c>
      <c r="M1131" s="723" t="s">
        <v>193</v>
      </c>
      <c r="N1131" s="782" t="s">
        <v>308</v>
      </c>
      <c r="O1131" s="783"/>
      <c r="P1131" s="784" t="s">
        <v>21</v>
      </c>
      <c r="Q1131" s="785"/>
      <c r="R1131" s="735" t="s">
        <v>205</v>
      </c>
      <c r="S1131" s="736"/>
      <c r="T1131" s="714" t="s">
        <v>180</v>
      </c>
      <c r="U1131" s="715"/>
      <c r="V1131" s="716"/>
    </row>
    <row r="1132" spans="1:22" s="20" customFormat="1" ht="73.5" customHeight="1">
      <c r="A1132" s="18"/>
      <c r="B1132" s="788"/>
      <c r="C1132" s="467" t="s">
        <v>59</v>
      </c>
      <c r="D1132" s="468" t="s">
        <v>3</v>
      </c>
      <c r="E1132" s="468" t="s">
        <v>18</v>
      </c>
      <c r="F1132" s="468" t="s">
        <v>60</v>
      </c>
      <c r="G1132" s="469" t="s">
        <v>61</v>
      </c>
      <c r="H1132" s="724"/>
      <c r="I1132" s="790"/>
      <c r="J1132" s="724"/>
      <c r="K1132" s="724"/>
      <c r="L1132" s="724"/>
      <c r="M1132" s="724"/>
      <c r="N1132" s="467" t="s">
        <v>191</v>
      </c>
      <c r="O1132" s="468" t="s">
        <v>73</v>
      </c>
      <c r="P1132" s="717"/>
      <c r="Q1132" s="718"/>
      <c r="R1132" s="737"/>
      <c r="S1132" s="738"/>
      <c r="T1132" s="470" t="s">
        <v>181</v>
      </c>
      <c r="U1132" s="471" t="s">
        <v>190</v>
      </c>
      <c r="V1132" s="472" t="s">
        <v>225</v>
      </c>
    </row>
    <row r="1133" spans="1:22" s="20" customFormat="1" ht="26.25" customHeight="1">
      <c r="A1133" s="18"/>
      <c r="B1133" s="396"/>
      <c r="C1133" s="603">
        <v>3</v>
      </c>
      <c r="D1133" s="397">
        <v>4</v>
      </c>
      <c r="E1133" s="397">
        <v>5</v>
      </c>
      <c r="F1133" s="397">
        <v>6</v>
      </c>
      <c r="G1133" s="397">
        <v>7</v>
      </c>
      <c r="H1133" s="397">
        <v>8</v>
      </c>
      <c r="I1133" s="397">
        <v>9</v>
      </c>
      <c r="J1133" s="397">
        <v>10</v>
      </c>
      <c r="K1133" s="397">
        <v>11</v>
      </c>
      <c r="L1133" s="397">
        <v>12</v>
      </c>
      <c r="M1133" s="397">
        <v>13</v>
      </c>
      <c r="N1133" s="397">
        <v>14</v>
      </c>
      <c r="O1133" s="397">
        <v>15</v>
      </c>
      <c r="P1133" s="398">
        <v>16</v>
      </c>
      <c r="Q1133" s="399">
        <v>17</v>
      </c>
      <c r="R1133" s="398">
        <v>18</v>
      </c>
      <c r="S1133" s="399">
        <v>19</v>
      </c>
      <c r="T1133" s="400">
        <v>20</v>
      </c>
      <c r="U1133" s="213">
        <v>21</v>
      </c>
      <c r="V1133" s="401">
        <v>22</v>
      </c>
    </row>
    <row r="1134" spans="1:22" s="35" customFormat="1" ht="50.1" customHeight="1">
      <c r="A1134" s="34" t="s">
        <v>2326</v>
      </c>
      <c r="B1134" s="402">
        <v>1</v>
      </c>
      <c r="C1134" s="604" t="s">
        <v>897</v>
      </c>
      <c r="D1134" s="390" t="s">
        <v>899</v>
      </c>
      <c r="E1134" s="390" t="s">
        <v>1077</v>
      </c>
      <c r="F1134" s="390" t="s">
        <v>671</v>
      </c>
      <c r="G1134" s="382">
        <v>0.5</v>
      </c>
      <c r="H1134" s="538" t="s">
        <v>24</v>
      </c>
      <c r="I1134" s="388" t="s">
        <v>672</v>
      </c>
      <c r="J1134" s="389" t="s">
        <v>424</v>
      </c>
      <c r="K1134" s="426">
        <v>40381</v>
      </c>
      <c r="L1134" s="426">
        <v>40774</v>
      </c>
      <c r="M1134" s="383">
        <v>889.7</v>
      </c>
      <c r="N1134" s="424">
        <v>444.85</v>
      </c>
      <c r="O1134" s="215">
        <v>444.85</v>
      </c>
      <c r="P1134" s="719"/>
      <c r="Q1134" s="720"/>
      <c r="R1134" s="721"/>
      <c r="S1134" s="722"/>
      <c r="T1134" s="385" t="s">
        <v>24</v>
      </c>
      <c r="U1134" s="386">
        <v>96</v>
      </c>
      <c r="V1134" s="387" t="s">
        <v>24</v>
      </c>
    </row>
    <row r="1135" spans="1:22" s="35" customFormat="1" ht="50.1" customHeight="1">
      <c r="A1135" s="34" t="s">
        <v>2327</v>
      </c>
      <c r="B1135" s="402">
        <v>2</v>
      </c>
      <c r="C1135" s="604" t="s">
        <v>898</v>
      </c>
      <c r="D1135" s="390" t="s">
        <v>900</v>
      </c>
      <c r="E1135" s="390" t="s">
        <v>903</v>
      </c>
      <c r="F1135" s="390" t="s">
        <v>672</v>
      </c>
      <c r="G1135" s="382">
        <v>1</v>
      </c>
      <c r="H1135" s="538" t="s">
        <v>24</v>
      </c>
      <c r="I1135" s="388" t="s">
        <v>672</v>
      </c>
      <c r="J1135" s="389" t="s">
        <v>424</v>
      </c>
      <c r="K1135" s="426">
        <v>42312</v>
      </c>
      <c r="L1135" s="426">
        <v>42464</v>
      </c>
      <c r="M1135" s="383">
        <v>185.76</v>
      </c>
      <c r="N1135" s="424">
        <v>185.76</v>
      </c>
      <c r="O1135" s="215">
        <v>185.76</v>
      </c>
      <c r="P1135" s="719"/>
      <c r="Q1135" s="720"/>
      <c r="R1135" s="721"/>
      <c r="S1135" s="722"/>
      <c r="T1135" s="385" t="s">
        <v>24</v>
      </c>
      <c r="U1135" s="386">
        <v>117</v>
      </c>
      <c r="V1135" s="387" t="s">
        <v>24</v>
      </c>
    </row>
    <row r="1136" spans="1:22" s="35" customFormat="1" ht="50.1" customHeight="1">
      <c r="A1136" s="34" t="s">
        <v>2328</v>
      </c>
      <c r="B1136" s="402">
        <v>3</v>
      </c>
      <c r="C1136" s="604" t="s">
        <v>682</v>
      </c>
      <c r="D1136" s="390" t="s">
        <v>901</v>
      </c>
      <c r="E1136" s="390" t="s">
        <v>904</v>
      </c>
      <c r="F1136" s="390" t="s">
        <v>672</v>
      </c>
      <c r="G1136" s="382">
        <v>1</v>
      </c>
      <c r="H1136" s="538" t="s">
        <v>24</v>
      </c>
      <c r="I1136" s="388" t="s">
        <v>672</v>
      </c>
      <c r="J1136" s="389" t="s">
        <v>424</v>
      </c>
      <c r="K1136" s="426">
        <v>37865</v>
      </c>
      <c r="L1136" s="426">
        <v>38137</v>
      </c>
      <c r="M1136" s="383">
        <v>590.42999999999995</v>
      </c>
      <c r="N1136" s="424">
        <v>590.42999999999995</v>
      </c>
      <c r="O1136" s="215">
        <v>590.42999999999995</v>
      </c>
      <c r="P1136" s="719"/>
      <c r="Q1136" s="720"/>
      <c r="R1136" s="721"/>
      <c r="S1136" s="722"/>
      <c r="T1136" s="385" t="s">
        <v>24</v>
      </c>
      <c r="U1136" s="386">
        <v>87</v>
      </c>
      <c r="V1136" s="387" t="s">
        <v>24</v>
      </c>
    </row>
    <row r="1137" spans="1:22" s="35" customFormat="1" ht="50.1" customHeight="1">
      <c r="A1137" s="34" t="s">
        <v>2329</v>
      </c>
      <c r="B1137" s="402">
        <v>4</v>
      </c>
      <c r="C1137" s="604" t="s">
        <v>682</v>
      </c>
      <c r="D1137" s="390" t="s">
        <v>902</v>
      </c>
      <c r="E1137" s="390" t="s">
        <v>1078</v>
      </c>
      <c r="F1137" s="390" t="s">
        <v>671</v>
      </c>
      <c r="G1137" s="382">
        <v>0.85</v>
      </c>
      <c r="H1137" s="538" t="s">
        <v>24</v>
      </c>
      <c r="I1137" s="388" t="s">
        <v>672</v>
      </c>
      <c r="J1137" s="389" t="s">
        <v>424</v>
      </c>
      <c r="K1137" s="426">
        <v>40107</v>
      </c>
      <c r="L1137" s="426">
        <v>40683</v>
      </c>
      <c r="M1137" s="383">
        <v>3480.03</v>
      </c>
      <c r="N1137" s="424">
        <v>2958.0255000000002</v>
      </c>
      <c r="O1137" s="215">
        <v>2958.0255000000002</v>
      </c>
      <c r="P1137" s="719"/>
      <c r="Q1137" s="720"/>
      <c r="R1137" s="721"/>
      <c r="S1137" s="722"/>
      <c r="T1137" s="385" t="s">
        <v>24</v>
      </c>
      <c r="U1137" s="386">
        <v>80</v>
      </c>
      <c r="V1137" s="387" t="s">
        <v>24</v>
      </c>
    </row>
    <row r="1138" spans="1:22" s="35" customFormat="1" ht="24.95" customHeight="1">
      <c r="A1138" s="34" t="s">
        <v>2330</v>
      </c>
      <c r="B1138" s="402">
        <v>5</v>
      </c>
      <c r="C1138" s="604"/>
      <c r="D1138" s="390"/>
      <c r="E1138" s="390"/>
      <c r="F1138" s="390"/>
      <c r="G1138" s="382"/>
      <c r="H1138" s="538"/>
      <c r="I1138" s="388"/>
      <c r="J1138" s="389" t="s">
        <v>1538</v>
      </c>
      <c r="K1138" s="426"/>
      <c r="L1138" s="426"/>
      <c r="M1138" s="383"/>
      <c r="N1138" s="424" t="s">
        <v>1538</v>
      </c>
      <c r="O1138" s="215" t="s">
        <v>1538</v>
      </c>
      <c r="P1138" s="719"/>
      <c r="Q1138" s="720"/>
      <c r="R1138" s="721"/>
      <c r="S1138" s="722"/>
      <c r="T1138" s="385"/>
      <c r="U1138" s="386"/>
      <c r="V1138" s="387"/>
    </row>
    <row r="1139" spans="1:22" s="35" customFormat="1" ht="24.95" customHeight="1">
      <c r="A1139" s="34" t="s">
        <v>2331</v>
      </c>
      <c r="B1139" s="402">
        <v>6</v>
      </c>
      <c r="C1139" s="604"/>
      <c r="D1139" s="390"/>
      <c r="E1139" s="390"/>
      <c r="F1139" s="390"/>
      <c r="G1139" s="382"/>
      <c r="H1139" s="538"/>
      <c r="I1139" s="388"/>
      <c r="J1139" s="389" t="s">
        <v>1538</v>
      </c>
      <c r="K1139" s="426"/>
      <c r="L1139" s="426"/>
      <c r="M1139" s="383"/>
      <c r="N1139" s="424" t="s">
        <v>1538</v>
      </c>
      <c r="O1139" s="215" t="s">
        <v>1538</v>
      </c>
      <c r="P1139" s="719"/>
      <c r="Q1139" s="720"/>
      <c r="R1139" s="721"/>
      <c r="S1139" s="722"/>
      <c r="T1139" s="385"/>
      <c r="U1139" s="386"/>
      <c r="V1139" s="387"/>
    </row>
    <row r="1140" spans="1:22" s="35" customFormat="1" ht="24.95" customHeight="1">
      <c r="A1140" s="34" t="s">
        <v>2332</v>
      </c>
      <c r="B1140" s="402">
        <v>7</v>
      </c>
      <c r="C1140" s="604"/>
      <c r="D1140" s="390"/>
      <c r="E1140" s="390"/>
      <c r="F1140" s="390"/>
      <c r="G1140" s="382"/>
      <c r="H1140" s="538"/>
      <c r="I1140" s="388"/>
      <c r="J1140" s="389" t="s">
        <v>1538</v>
      </c>
      <c r="K1140" s="426"/>
      <c r="L1140" s="426"/>
      <c r="M1140" s="383"/>
      <c r="N1140" s="424" t="s">
        <v>1538</v>
      </c>
      <c r="O1140" s="215" t="s">
        <v>1538</v>
      </c>
      <c r="P1140" s="719"/>
      <c r="Q1140" s="720"/>
      <c r="R1140" s="721"/>
      <c r="S1140" s="722"/>
      <c r="T1140" s="385"/>
      <c r="U1140" s="386"/>
      <c r="V1140" s="387"/>
    </row>
    <row r="1141" spans="1:22" s="35" customFormat="1" ht="24.95" customHeight="1">
      <c r="A1141" s="34" t="s">
        <v>2333</v>
      </c>
      <c r="B1141" s="402">
        <v>8</v>
      </c>
      <c r="C1141" s="604"/>
      <c r="D1141" s="390"/>
      <c r="E1141" s="390"/>
      <c r="F1141" s="390"/>
      <c r="G1141" s="382"/>
      <c r="H1141" s="538"/>
      <c r="I1141" s="388"/>
      <c r="J1141" s="389" t="s">
        <v>1538</v>
      </c>
      <c r="K1141" s="426"/>
      <c r="L1141" s="426"/>
      <c r="M1141" s="384"/>
      <c r="N1141" s="424" t="s">
        <v>1538</v>
      </c>
      <c r="O1141" s="215" t="s">
        <v>1538</v>
      </c>
      <c r="P1141" s="719"/>
      <c r="Q1141" s="720"/>
      <c r="R1141" s="721"/>
      <c r="S1141" s="722"/>
      <c r="T1141" s="385"/>
      <c r="U1141" s="386"/>
      <c r="V1141" s="387"/>
    </row>
    <row r="1142" spans="1:22" s="35" customFormat="1" ht="24.95" customHeight="1">
      <c r="A1142" s="34" t="s">
        <v>2334</v>
      </c>
      <c r="B1142" s="402">
        <v>9</v>
      </c>
      <c r="C1142" s="604"/>
      <c r="D1142" s="390"/>
      <c r="E1142" s="390"/>
      <c r="F1142" s="390"/>
      <c r="G1142" s="382"/>
      <c r="H1142" s="538"/>
      <c r="I1142" s="388"/>
      <c r="J1142" s="389" t="s">
        <v>1538</v>
      </c>
      <c r="K1142" s="426"/>
      <c r="L1142" s="426"/>
      <c r="M1142" s="384"/>
      <c r="N1142" s="424" t="s">
        <v>1538</v>
      </c>
      <c r="O1142" s="215" t="s">
        <v>1538</v>
      </c>
      <c r="P1142" s="719"/>
      <c r="Q1142" s="720"/>
      <c r="R1142" s="721"/>
      <c r="S1142" s="722"/>
      <c r="T1142" s="385"/>
      <c r="U1142" s="386"/>
      <c r="V1142" s="387"/>
    </row>
    <row r="1143" spans="1:22" s="35" customFormat="1" ht="24.95" customHeight="1" thickBot="1">
      <c r="A1143" s="34" t="s">
        <v>2335</v>
      </c>
      <c r="B1143" s="406">
        <v>10</v>
      </c>
      <c r="C1143" s="605"/>
      <c r="D1143" s="391"/>
      <c r="E1143" s="391"/>
      <c r="F1143" s="391"/>
      <c r="G1143" s="392"/>
      <c r="H1143" s="539"/>
      <c r="I1143" s="393"/>
      <c r="J1143" s="394" t="s">
        <v>1538</v>
      </c>
      <c r="K1143" s="427"/>
      <c r="L1143" s="427"/>
      <c r="M1143" s="395"/>
      <c r="N1143" s="424" t="s">
        <v>1538</v>
      </c>
      <c r="O1143" s="215" t="s">
        <v>1538</v>
      </c>
      <c r="P1143" s="719"/>
      <c r="Q1143" s="720"/>
      <c r="R1143" s="721"/>
      <c r="S1143" s="722"/>
      <c r="T1143" s="385"/>
      <c r="U1143" s="386"/>
      <c r="V1143" s="387"/>
    </row>
    <row r="1144" spans="1:22" s="20" customFormat="1" ht="12" customHeight="1">
      <c r="A1144" s="34"/>
      <c r="B1144" s="36"/>
      <c r="C1144" s="606"/>
      <c r="D1144" s="37"/>
      <c r="E1144" s="37"/>
      <c r="F1144" s="37"/>
      <c r="G1144" s="37"/>
      <c r="H1144" s="403"/>
      <c r="I1144" s="37"/>
      <c r="J1144" s="37"/>
      <c r="K1144" s="37"/>
      <c r="L1144" s="37"/>
      <c r="M1144" s="37"/>
      <c r="N1144" s="37"/>
      <c r="O1144" s="214"/>
      <c r="P1144" s="37"/>
      <c r="Q1144" s="37"/>
      <c r="R1144" s="214"/>
      <c r="S1144" s="37"/>
      <c r="T1144" s="37"/>
      <c r="U1144" s="38"/>
      <c r="V1144" s="39"/>
    </row>
    <row r="1145" spans="1:22" s="20" customFormat="1" ht="17.25" customHeight="1" thickBot="1">
      <c r="A1145" s="34" t="s">
        <v>2336</v>
      </c>
      <c r="B1145" s="473"/>
      <c r="C1145" s="474"/>
      <c r="D1145" s="474"/>
      <c r="E1145" s="474"/>
      <c r="F1145" s="474"/>
      <c r="G1145" s="474"/>
      <c r="H1145" s="474"/>
      <c r="I1145" s="474"/>
      <c r="J1145" s="474"/>
      <c r="K1145" s="474"/>
      <c r="L1145" s="474"/>
      <c r="M1145" s="474"/>
      <c r="N1145" s="410" t="s">
        <v>317</v>
      </c>
      <c r="O1145" s="411">
        <v>1044.7663750000002</v>
      </c>
      <c r="P1145" s="419"/>
      <c r="Q1145" s="419"/>
      <c r="R1145" s="420"/>
      <c r="S1145" s="420"/>
      <c r="T1145" s="421"/>
      <c r="U1145" s="422"/>
      <c r="V1145" s="423"/>
    </row>
    <row r="1146" spans="1:22" ht="17.25" customHeight="1">
      <c r="B1146" s="41"/>
      <c r="C1146" s="607"/>
      <c r="D1146" s="41"/>
      <c r="E1146" s="41"/>
      <c r="F1146" s="41"/>
      <c r="G1146" s="42"/>
      <c r="H1146" s="42"/>
      <c r="I1146" s="42"/>
      <c r="J1146" s="42"/>
      <c r="K1146" s="42"/>
      <c r="L1146" s="42"/>
      <c r="M1146" s="42"/>
      <c r="N1146" s="42"/>
      <c r="O1146" s="42"/>
      <c r="P1146" s="42"/>
      <c r="Q1146" s="42"/>
      <c r="R1146" s="42"/>
      <c r="S1146" s="42"/>
      <c r="T1146" s="42"/>
      <c r="U1146" s="42"/>
      <c r="V1146" s="42"/>
    </row>
    <row r="1147" spans="1:22" s="20" customFormat="1" ht="16.5" customHeight="1" thickBot="1">
      <c r="A1147" s="18"/>
      <c r="B1147" s="739" t="s">
        <v>65</v>
      </c>
      <c r="C1147" s="739"/>
      <c r="D1147" s="739"/>
      <c r="E1147" s="739"/>
      <c r="F1147" s="739"/>
      <c r="G1147" s="739"/>
      <c r="H1147" s="739"/>
      <c r="I1147" s="739"/>
      <c r="J1147" s="739"/>
      <c r="K1147" s="739"/>
      <c r="L1147" s="739"/>
      <c r="M1147" s="739"/>
      <c r="N1147" s="739"/>
      <c r="O1147" s="739"/>
      <c r="P1147" s="739"/>
      <c r="Q1147" s="739"/>
      <c r="R1147" s="739"/>
      <c r="S1147" s="739"/>
      <c r="T1147" s="739"/>
      <c r="U1147" s="739"/>
      <c r="V1147" s="739"/>
    </row>
    <row r="1148" spans="1:22" s="23" customFormat="1" ht="22.5" customHeight="1">
      <c r="A1148" s="96" t="s">
        <v>2337</v>
      </c>
      <c r="B1148" s="768" t="s">
        <v>62</v>
      </c>
      <c r="C1148" s="764" t="s">
        <v>83</v>
      </c>
      <c r="D1148" s="760"/>
      <c r="E1148" s="760"/>
      <c r="F1148" s="760"/>
      <c r="G1148" s="760"/>
      <c r="H1148" s="760"/>
      <c r="I1148" s="760"/>
      <c r="J1148" s="760"/>
      <c r="K1148" s="760"/>
      <c r="L1148" s="760"/>
      <c r="M1148" s="736"/>
      <c r="N1148" s="475"/>
      <c r="O1148" s="476"/>
      <c r="P1148" s="764" t="s">
        <v>90</v>
      </c>
      <c r="Q1148" s="760"/>
      <c r="R1148" s="760"/>
      <c r="S1148" s="736"/>
      <c r="T1148" s="735" t="s">
        <v>358</v>
      </c>
      <c r="U1148" s="736"/>
      <c r="V1148" s="742" t="s">
        <v>6</v>
      </c>
    </row>
    <row r="1149" spans="1:22" s="23" customFormat="1" ht="22.5" customHeight="1">
      <c r="A1149" s="96" t="s">
        <v>2338</v>
      </c>
      <c r="B1149" s="769"/>
      <c r="C1149" s="771" t="s">
        <v>84</v>
      </c>
      <c r="D1149" s="772"/>
      <c r="E1149" s="773"/>
      <c r="F1149" s="479">
        <v>1</v>
      </c>
      <c r="G1149" s="774" t="s">
        <v>287</v>
      </c>
      <c r="H1149" s="724" t="s">
        <v>286</v>
      </c>
      <c r="I1149" s="724"/>
      <c r="J1149" s="771" t="s">
        <v>285</v>
      </c>
      <c r="K1149" s="775"/>
      <c r="L1149" s="480"/>
      <c r="M1149" s="480"/>
      <c r="N1149" s="481"/>
      <c r="O1149" s="482"/>
      <c r="P1149" s="765"/>
      <c r="Q1149" s="766"/>
      <c r="R1149" s="766"/>
      <c r="S1149" s="767"/>
      <c r="T1149" s="737"/>
      <c r="U1149" s="738"/>
      <c r="V1149" s="743"/>
    </row>
    <row r="1150" spans="1:22" s="23" customFormat="1" ht="51.75" customHeight="1" thickBot="1">
      <c r="A1150" s="96" t="s">
        <v>2339</v>
      </c>
      <c r="B1150" s="769"/>
      <c r="C1150" s="772" t="s">
        <v>82</v>
      </c>
      <c r="D1150" s="773"/>
      <c r="E1150" s="483" t="s">
        <v>86</v>
      </c>
      <c r="F1150" s="477" t="s">
        <v>306</v>
      </c>
      <c r="G1150" s="774"/>
      <c r="H1150" s="724"/>
      <c r="I1150" s="724"/>
      <c r="J1150" s="467" t="s">
        <v>284</v>
      </c>
      <c r="K1150" s="478" t="s">
        <v>292</v>
      </c>
      <c r="L1150" s="484" t="s">
        <v>369</v>
      </c>
      <c r="M1150" s="484"/>
      <c r="N1150" s="485" t="s">
        <v>334</v>
      </c>
      <c r="O1150" s="486"/>
      <c r="P1150" s="417" t="s">
        <v>1579</v>
      </c>
      <c r="Q1150" s="306" t="s">
        <v>91</v>
      </c>
      <c r="R1150" s="307"/>
      <c r="S1150" s="97">
        <v>4</v>
      </c>
      <c r="T1150" s="740"/>
      <c r="U1150" s="741"/>
      <c r="V1150" s="744"/>
    </row>
    <row r="1151" spans="1:22" s="23" customFormat="1" ht="15.75" customHeight="1">
      <c r="A1151" s="96" t="s">
        <v>2340</v>
      </c>
      <c r="B1151" s="769"/>
      <c r="C1151" s="608">
        <v>1</v>
      </c>
      <c r="D1151" s="86" t="s">
        <v>1538</v>
      </c>
      <c r="E1151" s="92" t="s">
        <v>1538</v>
      </c>
      <c r="F1151" s="300" t="s">
        <v>1538</v>
      </c>
      <c r="G1151" s="300" t="s">
        <v>1538</v>
      </c>
      <c r="H1151" s="745" t="s">
        <v>1538</v>
      </c>
      <c r="I1151" s="746"/>
      <c r="J1151" s="93" t="s">
        <v>1538</v>
      </c>
      <c r="K1151" s="91" t="s">
        <v>1538</v>
      </c>
      <c r="L1151" s="449" t="s">
        <v>1114</v>
      </c>
      <c r="M1151" s="450" t="s">
        <v>1557</v>
      </c>
      <c r="N1151" s="365" t="s">
        <v>24</v>
      </c>
      <c r="O1151" s="747" t="s">
        <v>15</v>
      </c>
      <c r="P1151" s="748"/>
      <c r="Q1151" s="751">
        <v>38</v>
      </c>
      <c r="R1151" s="754" t="s">
        <v>1114</v>
      </c>
      <c r="S1151" s="755"/>
      <c r="T1151" s="735" t="s">
        <v>68</v>
      </c>
      <c r="U1151" s="760"/>
      <c r="V1151" s="736"/>
    </row>
    <row r="1152" spans="1:22" s="23" customFormat="1" ht="15.75" customHeight="1" thickBot="1">
      <c r="A1152" s="96" t="s">
        <v>2341</v>
      </c>
      <c r="B1152" s="769"/>
      <c r="C1152" s="608">
        <v>2</v>
      </c>
      <c r="D1152" s="86" t="s">
        <v>1538</v>
      </c>
      <c r="E1152" s="92" t="s">
        <v>1538</v>
      </c>
      <c r="F1152" s="300" t="s">
        <v>1538</v>
      </c>
      <c r="G1152" s="300" t="s">
        <v>1538</v>
      </c>
      <c r="H1152" s="745" t="s">
        <v>1538</v>
      </c>
      <c r="I1152" s="746"/>
      <c r="J1152" s="93" t="s">
        <v>1538</v>
      </c>
      <c r="K1152" s="91" t="s">
        <v>1538</v>
      </c>
      <c r="L1152" s="449"/>
      <c r="M1152" s="450" t="s">
        <v>1538</v>
      </c>
      <c r="N1152" s="365" t="s">
        <v>24</v>
      </c>
      <c r="O1152" s="747"/>
      <c r="P1152" s="748"/>
      <c r="Q1152" s="752"/>
      <c r="R1152" s="756"/>
      <c r="S1152" s="757"/>
      <c r="T1152" s="740"/>
      <c r="U1152" s="761"/>
      <c r="V1152" s="741"/>
    </row>
    <row r="1153" spans="1:22" s="23" customFormat="1" ht="15.75" customHeight="1">
      <c r="A1153" s="96" t="s">
        <v>2342</v>
      </c>
      <c r="B1153" s="769"/>
      <c r="C1153" s="608">
        <v>3</v>
      </c>
      <c r="D1153" s="86" t="s">
        <v>1538</v>
      </c>
      <c r="E1153" s="92" t="s">
        <v>1538</v>
      </c>
      <c r="F1153" s="300" t="s">
        <v>1538</v>
      </c>
      <c r="G1153" s="300" t="s">
        <v>1538</v>
      </c>
      <c r="H1153" s="745" t="s">
        <v>1538</v>
      </c>
      <c r="I1153" s="746"/>
      <c r="J1153" s="93" t="s">
        <v>1538</v>
      </c>
      <c r="K1153" s="91" t="s">
        <v>1538</v>
      </c>
      <c r="L1153" s="449"/>
      <c r="M1153" s="450" t="s">
        <v>1538</v>
      </c>
      <c r="N1153" s="365"/>
      <c r="O1153" s="749"/>
      <c r="P1153" s="750"/>
      <c r="Q1153" s="753"/>
      <c r="R1153" s="758"/>
      <c r="S1153" s="759"/>
      <c r="T1153" s="237"/>
      <c r="U1153" s="237"/>
      <c r="V1153" s="238"/>
    </row>
    <row r="1154" spans="1:22" s="23" customFormat="1" ht="15.75" customHeight="1">
      <c r="A1154" s="96" t="s">
        <v>2343</v>
      </c>
      <c r="B1154" s="769"/>
      <c r="C1154" s="608">
        <v>4</v>
      </c>
      <c r="D1154" s="86" t="s">
        <v>1538</v>
      </c>
      <c r="E1154" s="92" t="s">
        <v>1538</v>
      </c>
      <c r="F1154" s="300" t="s">
        <v>1538</v>
      </c>
      <c r="G1154" s="300" t="s">
        <v>1538</v>
      </c>
      <c r="H1154" s="745" t="s">
        <v>1538</v>
      </c>
      <c r="I1154" s="746"/>
      <c r="J1154" s="93" t="s">
        <v>1538</v>
      </c>
      <c r="K1154" s="91" t="s">
        <v>1538</v>
      </c>
      <c r="L1154" s="449"/>
      <c r="M1154" s="450" t="s">
        <v>1538</v>
      </c>
      <c r="N1154" s="365"/>
      <c r="O1154" s="762" t="s">
        <v>310</v>
      </c>
      <c r="P1154" s="771" t="s">
        <v>309</v>
      </c>
      <c r="Q1154" s="772"/>
      <c r="R1154" s="772"/>
      <c r="S1154" s="773"/>
      <c r="T1154" s="228"/>
      <c r="U1154" s="228"/>
      <c r="V1154" s="239"/>
    </row>
    <row r="1155" spans="1:22" s="23" customFormat="1" ht="17.25" customHeight="1">
      <c r="A1155" s="96" t="s">
        <v>2344</v>
      </c>
      <c r="B1155" s="769"/>
      <c r="C1155" s="608">
        <v>5</v>
      </c>
      <c r="D1155" s="86" t="s">
        <v>1538</v>
      </c>
      <c r="E1155" s="92" t="s">
        <v>1538</v>
      </c>
      <c r="F1155" s="300" t="s">
        <v>1538</v>
      </c>
      <c r="G1155" s="300" t="s">
        <v>1538</v>
      </c>
      <c r="H1155" s="745" t="s">
        <v>1538</v>
      </c>
      <c r="I1155" s="746"/>
      <c r="J1155" s="93" t="s">
        <v>1538</v>
      </c>
      <c r="K1155" s="91" t="s">
        <v>1538</v>
      </c>
      <c r="L1155" s="449"/>
      <c r="M1155" s="450" t="s">
        <v>1538</v>
      </c>
      <c r="N1155" s="365"/>
      <c r="O1155" s="763"/>
      <c r="P1155" s="467" t="s">
        <v>92</v>
      </c>
      <c r="Q1155" s="467" t="s">
        <v>294</v>
      </c>
      <c r="R1155" s="724" t="s">
        <v>307</v>
      </c>
      <c r="S1155" s="724"/>
      <c r="T1155" s="228"/>
      <c r="U1155" s="228"/>
      <c r="V1155" s="239"/>
    </row>
    <row r="1156" spans="1:22" s="23" customFormat="1" ht="16.5" customHeight="1" thickBot="1">
      <c r="A1156" s="96" t="s">
        <v>2345</v>
      </c>
      <c r="B1156" s="769"/>
      <c r="C1156" s="609">
        <v>6</v>
      </c>
      <c r="D1156" s="94" t="s">
        <v>1538</v>
      </c>
      <c r="E1156" s="95" t="s">
        <v>1538</v>
      </c>
      <c r="F1156" s="300" t="s">
        <v>1538</v>
      </c>
      <c r="G1156" s="300" t="s">
        <v>1538</v>
      </c>
      <c r="H1156" s="745" t="s">
        <v>1538</v>
      </c>
      <c r="I1156" s="746"/>
      <c r="J1156" s="93" t="s">
        <v>1538</v>
      </c>
      <c r="K1156" s="91" t="s">
        <v>1538</v>
      </c>
      <c r="L1156" s="449"/>
      <c r="M1156" s="450" t="s">
        <v>1538</v>
      </c>
      <c r="N1156" s="447"/>
      <c r="O1156" s="313" t="s">
        <v>6</v>
      </c>
      <c r="P1156" s="241">
        <v>1</v>
      </c>
      <c r="Q1156" s="242">
        <v>538.46153849999996</v>
      </c>
      <c r="R1156" s="776">
        <v>4179.0655000000006</v>
      </c>
      <c r="S1156" s="776"/>
      <c r="T1156" s="228"/>
      <c r="U1156" s="228"/>
      <c r="V1156" s="239"/>
    </row>
    <row r="1157" spans="1:22" s="23" customFormat="1" ht="16.5" customHeight="1" thickBot="1">
      <c r="A1157" s="96" t="s">
        <v>2346</v>
      </c>
      <c r="B1157" s="770"/>
      <c r="C1157" s="777" t="s">
        <v>88</v>
      </c>
      <c r="D1157" s="778"/>
      <c r="E1157" s="778"/>
      <c r="F1157" s="497"/>
      <c r="G1157" s="498"/>
      <c r="H1157" s="779" t="s">
        <v>1538</v>
      </c>
      <c r="I1157" s="780"/>
      <c r="J1157" s="412" t="s">
        <v>1538</v>
      </c>
      <c r="K1157" s="243" t="s">
        <v>6</v>
      </c>
      <c r="L1157" s="490"/>
      <c r="M1157" s="491"/>
      <c r="N1157" s="492"/>
      <c r="O1157" s="781" t="s">
        <v>1538</v>
      </c>
      <c r="P1157" s="781"/>
      <c r="Q1157" s="781"/>
      <c r="R1157" s="781"/>
      <c r="S1157" s="781"/>
      <c r="T1157" s="487"/>
      <c r="U1157" s="488"/>
      <c r="V1157" s="489"/>
    </row>
    <row r="1158" spans="1:22" ht="24.95" customHeight="1"/>
    <row r="1159" spans="1:22" ht="24.95" customHeight="1"/>
    <row r="1160" spans="1:22" s="33" customFormat="1" ht="24" thickBot="1">
      <c r="A1160" s="26">
        <v>39</v>
      </c>
      <c r="B1160" s="786" t="s">
        <v>49</v>
      </c>
      <c r="C1160" s="786"/>
      <c r="D1160" s="786"/>
      <c r="E1160" s="27">
        <v>39</v>
      </c>
      <c r="F1160" s="28" t="s">
        <v>425</v>
      </c>
      <c r="G1160" s="29"/>
      <c r="H1160" s="29"/>
      <c r="I1160" s="28"/>
      <c r="J1160" s="28"/>
      <c r="K1160" s="28"/>
      <c r="L1160" s="28"/>
      <c r="M1160" s="30"/>
      <c r="N1160" s="30"/>
      <c r="O1160" s="29"/>
      <c r="P1160" s="29"/>
      <c r="Q1160" s="31"/>
      <c r="R1160" s="31"/>
      <c r="S1160" s="31"/>
      <c r="T1160" s="31"/>
      <c r="U1160" s="32"/>
    </row>
    <row r="1161" spans="1:22" s="20" customFormat="1" ht="24.75" customHeight="1">
      <c r="A1161" s="18"/>
      <c r="B1161" s="787" t="s">
        <v>54</v>
      </c>
      <c r="C1161" s="464" t="s">
        <v>55</v>
      </c>
      <c r="D1161" s="465" t="s">
        <v>16</v>
      </c>
      <c r="E1161" s="465"/>
      <c r="F1161" s="465" t="s">
        <v>56</v>
      </c>
      <c r="G1161" s="466"/>
      <c r="H1161" s="723" t="s">
        <v>57</v>
      </c>
      <c r="I1161" s="789" t="s">
        <v>340</v>
      </c>
      <c r="J1161" s="723" t="s">
        <v>17</v>
      </c>
      <c r="K1161" s="723" t="s">
        <v>293</v>
      </c>
      <c r="L1161" s="723" t="s">
        <v>58</v>
      </c>
      <c r="M1161" s="723" t="s">
        <v>193</v>
      </c>
      <c r="N1161" s="782" t="s">
        <v>308</v>
      </c>
      <c r="O1161" s="783"/>
      <c r="P1161" s="784" t="s">
        <v>21</v>
      </c>
      <c r="Q1161" s="785"/>
      <c r="R1161" s="735" t="s">
        <v>205</v>
      </c>
      <c r="S1161" s="736"/>
      <c r="T1161" s="714" t="s">
        <v>180</v>
      </c>
      <c r="U1161" s="715"/>
      <c r="V1161" s="716"/>
    </row>
    <row r="1162" spans="1:22" s="20" customFormat="1" ht="73.5" customHeight="1">
      <c r="A1162" s="18"/>
      <c r="B1162" s="788"/>
      <c r="C1162" s="467" t="s">
        <v>59</v>
      </c>
      <c r="D1162" s="468" t="s">
        <v>3</v>
      </c>
      <c r="E1162" s="468" t="s">
        <v>18</v>
      </c>
      <c r="F1162" s="468" t="s">
        <v>60</v>
      </c>
      <c r="G1162" s="469" t="s">
        <v>61</v>
      </c>
      <c r="H1162" s="724"/>
      <c r="I1162" s="790"/>
      <c r="J1162" s="724"/>
      <c r="K1162" s="724"/>
      <c r="L1162" s="724"/>
      <c r="M1162" s="724"/>
      <c r="N1162" s="467" t="s">
        <v>191</v>
      </c>
      <c r="O1162" s="468" t="s">
        <v>73</v>
      </c>
      <c r="P1162" s="717"/>
      <c r="Q1162" s="718"/>
      <c r="R1162" s="737"/>
      <c r="S1162" s="738"/>
      <c r="T1162" s="470" t="s">
        <v>181</v>
      </c>
      <c r="U1162" s="471" t="s">
        <v>190</v>
      </c>
      <c r="V1162" s="472" t="s">
        <v>225</v>
      </c>
    </row>
    <row r="1163" spans="1:22" s="20" customFormat="1" ht="26.25" customHeight="1">
      <c r="A1163" s="18"/>
      <c r="B1163" s="396"/>
      <c r="C1163" s="603">
        <v>3</v>
      </c>
      <c r="D1163" s="397">
        <v>4</v>
      </c>
      <c r="E1163" s="397">
        <v>5</v>
      </c>
      <c r="F1163" s="397">
        <v>6</v>
      </c>
      <c r="G1163" s="397">
        <v>7</v>
      </c>
      <c r="H1163" s="397">
        <v>8</v>
      </c>
      <c r="I1163" s="397">
        <v>9</v>
      </c>
      <c r="J1163" s="397">
        <v>10</v>
      </c>
      <c r="K1163" s="397">
        <v>11</v>
      </c>
      <c r="L1163" s="397">
        <v>12</v>
      </c>
      <c r="M1163" s="397">
        <v>13</v>
      </c>
      <c r="N1163" s="397">
        <v>14</v>
      </c>
      <c r="O1163" s="397">
        <v>15</v>
      </c>
      <c r="P1163" s="398">
        <v>16</v>
      </c>
      <c r="Q1163" s="399">
        <v>17</v>
      </c>
      <c r="R1163" s="398">
        <v>18</v>
      </c>
      <c r="S1163" s="399">
        <v>19</v>
      </c>
      <c r="T1163" s="400">
        <v>20</v>
      </c>
      <c r="U1163" s="213">
        <v>21</v>
      </c>
      <c r="V1163" s="401">
        <v>22</v>
      </c>
    </row>
    <row r="1164" spans="1:22" s="35" customFormat="1" ht="50.1" customHeight="1">
      <c r="A1164" s="34" t="s">
        <v>2347</v>
      </c>
      <c r="B1164" s="402">
        <v>1</v>
      </c>
      <c r="C1164" s="604" t="s">
        <v>905</v>
      </c>
      <c r="D1164" s="390" t="s">
        <v>906</v>
      </c>
      <c r="E1164" s="390" t="s">
        <v>907</v>
      </c>
      <c r="F1164" s="390" t="s">
        <v>671</v>
      </c>
      <c r="G1164" s="382">
        <v>0.6</v>
      </c>
      <c r="H1164" s="538" t="s">
        <v>23</v>
      </c>
      <c r="I1164" s="388">
        <v>2</v>
      </c>
      <c r="J1164" s="389" t="s">
        <v>551</v>
      </c>
      <c r="K1164" s="426">
        <v>43326</v>
      </c>
      <c r="L1164" s="426">
        <v>43569</v>
      </c>
      <c r="M1164" s="383">
        <v>874.82</v>
      </c>
      <c r="N1164" s="424" t="s">
        <v>1538</v>
      </c>
      <c r="O1164" s="215" t="s">
        <v>1538</v>
      </c>
      <c r="P1164" s="719"/>
      <c r="Q1164" s="720"/>
      <c r="R1164" s="721"/>
      <c r="S1164" s="722"/>
      <c r="T1164" s="385" t="s">
        <v>24</v>
      </c>
      <c r="U1164" s="386">
        <v>192</v>
      </c>
      <c r="V1164" s="387" t="s">
        <v>24</v>
      </c>
    </row>
    <row r="1165" spans="1:22" s="35" customFormat="1" ht="50.1" customHeight="1">
      <c r="A1165" s="34" t="s">
        <v>2348</v>
      </c>
      <c r="B1165" s="402">
        <v>2</v>
      </c>
      <c r="C1165" s="604" t="s">
        <v>908</v>
      </c>
      <c r="D1165" s="390" t="s">
        <v>909</v>
      </c>
      <c r="E1165" s="390" t="s">
        <v>1079</v>
      </c>
      <c r="F1165" s="390" t="s">
        <v>671</v>
      </c>
      <c r="G1165" s="382">
        <v>0.6</v>
      </c>
      <c r="H1165" s="538" t="s">
        <v>24</v>
      </c>
      <c r="I1165" s="388">
        <v>2</v>
      </c>
      <c r="J1165" s="389" t="s">
        <v>551</v>
      </c>
      <c r="K1165" s="426">
        <v>41565</v>
      </c>
      <c r="L1165" s="426">
        <v>42310</v>
      </c>
      <c r="M1165" s="383">
        <v>2507.0500000000002</v>
      </c>
      <c r="N1165" s="424">
        <v>1504.23</v>
      </c>
      <c r="O1165" s="215">
        <v>1504.23</v>
      </c>
      <c r="P1165" s="719"/>
      <c r="Q1165" s="720"/>
      <c r="R1165" s="721"/>
      <c r="S1165" s="722"/>
      <c r="T1165" s="385" t="s">
        <v>24</v>
      </c>
      <c r="U1165" s="386">
        <v>51</v>
      </c>
      <c r="V1165" s="387" t="s">
        <v>24</v>
      </c>
    </row>
    <row r="1166" spans="1:22" s="35" customFormat="1" ht="24.95" customHeight="1">
      <c r="A1166" s="34" t="s">
        <v>2349</v>
      </c>
      <c r="B1166" s="402">
        <v>3</v>
      </c>
      <c r="C1166" s="604"/>
      <c r="D1166" s="390"/>
      <c r="E1166" s="390"/>
      <c r="F1166" s="390"/>
      <c r="G1166" s="382"/>
      <c r="H1166" s="538"/>
      <c r="I1166" s="388"/>
      <c r="J1166" s="389" t="s">
        <v>1538</v>
      </c>
      <c r="K1166" s="426"/>
      <c r="L1166" s="426"/>
      <c r="M1166" s="383"/>
      <c r="N1166" s="424" t="s">
        <v>1538</v>
      </c>
      <c r="O1166" s="215" t="s">
        <v>1538</v>
      </c>
      <c r="P1166" s="719"/>
      <c r="Q1166" s="720"/>
      <c r="R1166" s="721"/>
      <c r="S1166" s="722"/>
      <c r="T1166" s="385"/>
      <c r="U1166" s="386"/>
      <c r="V1166" s="387"/>
    </row>
    <row r="1167" spans="1:22" s="35" customFormat="1" ht="24.95" customHeight="1">
      <c r="A1167" s="34" t="s">
        <v>2350</v>
      </c>
      <c r="B1167" s="402">
        <v>4</v>
      </c>
      <c r="C1167" s="604"/>
      <c r="D1167" s="390"/>
      <c r="E1167" s="390"/>
      <c r="F1167" s="390"/>
      <c r="G1167" s="382"/>
      <c r="H1167" s="538"/>
      <c r="I1167" s="388"/>
      <c r="J1167" s="389" t="s">
        <v>1538</v>
      </c>
      <c r="K1167" s="426"/>
      <c r="L1167" s="426"/>
      <c r="M1167" s="383"/>
      <c r="N1167" s="424" t="s">
        <v>1538</v>
      </c>
      <c r="O1167" s="215" t="s">
        <v>1538</v>
      </c>
      <c r="P1167" s="719"/>
      <c r="Q1167" s="720"/>
      <c r="R1167" s="721"/>
      <c r="S1167" s="722"/>
      <c r="T1167" s="385"/>
      <c r="U1167" s="386"/>
      <c r="V1167" s="387"/>
    </row>
    <row r="1168" spans="1:22" s="35" customFormat="1" ht="24.95" customHeight="1">
      <c r="A1168" s="34" t="s">
        <v>2351</v>
      </c>
      <c r="B1168" s="402">
        <v>5</v>
      </c>
      <c r="C1168" s="604"/>
      <c r="D1168" s="390"/>
      <c r="E1168" s="390"/>
      <c r="F1168" s="390"/>
      <c r="G1168" s="382"/>
      <c r="H1168" s="538"/>
      <c r="I1168" s="388"/>
      <c r="J1168" s="389" t="s">
        <v>1538</v>
      </c>
      <c r="K1168" s="426"/>
      <c r="L1168" s="426"/>
      <c r="M1168" s="383"/>
      <c r="N1168" s="424" t="s">
        <v>1538</v>
      </c>
      <c r="O1168" s="215" t="s">
        <v>1538</v>
      </c>
      <c r="P1168" s="719"/>
      <c r="Q1168" s="720"/>
      <c r="R1168" s="721"/>
      <c r="S1168" s="722"/>
      <c r="T1168" s="385"/>
      <c r="U1168" s="386"/>
      <c r="V1168" s="387"/>
    </row>
    <row r="1169" spans="1:22" s="35" customFormat="1" ht="24.95" customHeight="1">
      <c r="A1169" s="34" t="s">
        <v>2352</v>
      </c>
      <c r="B1169" s="402">
        <v>6</v>
      </c>
      <c r="C1169" s="604"/>
      <c r="D1169" s="390"/>
      <c r="E1169" s="390"/>
      <c r="F1169" s="390"/>
      <c r="G1169" s="382"/>
      <c r="H1169" s="538"/>
      <c r="I1169" s="388"/>
      <c r="J1169" s="389" t="s">
        <v>1538</v>
      </c>
      <c r="K1169" s="426"/>
      <c r="L1169" s="426"/>
      <c r="M1169" s="383"/>
      <c r="N1169" s="424" t="s">
        <v>1538</v>
      </c>
      <c r="O1169" s="215" t="s">
        <v>1538</v>
      </c>
      <c r="P1169" s="719"/>
      <c r="Q1169" s="720"/>
      <c r="R1169" s="721"/>
      <c r="S1169" s="722"/>
      <c r="T1169" s="385"/>
      <c r="U1169" s="386"/>
      <c r="V1169" s="387"/>
    </row>
    <row r="1170" spans="1:22" s="35" customFormat="1" ht="24.95" customHeight="1">
      <c r="A1170" s="34" t="s">
        <v>2353</v>
      </c>
      <c r="B1170" s="402">
        <v>7</v>
      </c>
      <c r="C1170" s="604"/>
      <c r="D1170" s="390"/>
      <c r="E1170" s="390"/>
      <c r="F1170" s="390"/>
      <c r="G1170" s="382"/>
      <c r="H1170" s="538"/>
      <c r="I1170" s="388"/>
      <c r="J1170" s="389" t="s">
        <v>1538</v>
      </c>
      <c r="K1170" s="426"/>
      <c r="L1170" s="426"/>
      <c r="M1170" s="383"/>
      <c r="N1170" s="424" t="s">
        <v>1538</v>
      </c>
      <c r="O1170" s="215" t="s">
        <v>1538</v>
      </c>
      <c r="P1170" s="719"/>
      <c r="Q1170" s="720"/>
      <c r="R1170" s="721"/>
      <c r="S1170" s="722"/>
      <c r="T1170" s="385"/>
      <c r="U1170" s="386"/>
      <c r="V1170" s="387"/>
    </row>
    <row r="1171" spans="1:22" s="35" customFormat="1" ht="24.95" customHeight="1">
      <c r="A1171" s="34" t="s">
        <v>2354</v>
      </c>
      <c r="B1171" s="402">
        <v>8</v>
      </c>
      <c r="C1171" s="604"/>
      <c r="D1171" s="390"/>
      <c r="E1171" s="390"/>
      <c r="F1171" s="390"/>
      <c r="G1171" s="382"/>
      <c r="H1171" s="538"/>
      <c r="I1171" s="388"/>
      <c r="J1171" s="389" t="s">
        <v>1538</v>
      </c>
      <c r="K1171" s="426"/>
      <c r="L1171" s="426"/>
      <c r="M1171" s="384"/>
      <c r="N1171" s="424" t="s">
        <v>1538</v>
      </c>
      <c r="O1171" s="215" t="s">
        <v>1538</v>
      </c>
      <c r="P1171" s="719"/>
      <c r="Q1171" s="720"/>
      <c r="R1171" s="721"/>
      <c r="S1171" s="722"/>
      <c r="T1171" s="385"/>
      <c r="U1171" s="386"/>
      <c r="V1171" s="387"/>
    </row>
    <row r="1172" spans="1:22" s="35" customFormat="1" ht="24.95" customHeight="1">
      <c r="A1172" s="34" t="s">
        <v>2355</v>
      </c>
      <c r="B1172" s="402">
        <v>9</v>
      </c>
      <c r="C1172" s="604"/>
      <c r="D1172" s="390"/>
      <c r="E1172" s="390"/>
      <c r="F1172" s="390"/>
      <c r="G1172" s="382"/>
      <c r="H1172" s="538"/>
      <c r="I1172" s="388"/>
      <c r="J1172" s="389" t="s">
        <v>1538</v>
      </c>
      <c r="K1172" s="426"/>
      <c r="L1172" s="426"/>
      <c r="M1172" s="384"/>
      <c r="N1172" s="424" t="s">
        <v>1538</v>
      </c>
      <c r="O1172" s="215" t="s">
        <v>1538</v>
      </c>
      <c r="P1172" s="719"/>
      <c r="Q1172" s="720"/>
      <c r="R1172" s="721"/>
      <c r="S1172" s="722"/>
      <c r="T1172" s="385"/>
      <c r="U1172" s="386"/>
      <c r="V1172" s="387"/>
    </row>
    <row r="1173" spans="1:22" s="35" customFormat="1" ht="24.95" customHeight="1" thickBot="1">
      <c r="A1173" s="34" t="s">
        <v>2356</v>
      </c>
      <c r="B1173" s="406">
        <v>10</v>
      </c>
      <c r="C1173" s="605"/>
      <c r="D1173" s="391"/>
      <c r="E1173" s="391"/>
      <c r="F1173" s="391"/>
      <c r="G1173" s="392"/>
      <c r="H1173" s="539"/>
      <c r="I1173" s="393"/>
      <c r="J1173" s="394" t="s">
        <v>1538</v>
      </c>
      <c r="K1173" s="427"/>
      <c r="L1173" s="427"/>
      <c r="M1173" s="395"/>
      <c r="N1173" s="424" t="s">
        <v>1538</v>
      </c>
      <c r="O1173" s="215" t="s">
        <v>1538</v>
      </c>
      <c r="P1173" s="719"/>
      <c r="Q1173" s="720"/>
      <c r="R1173" s="721"/>
      <c r="S1173" s="722"/>
      <c r="T1173" s="385"/>
      <c r="U1173" s="386"/>
      <c r="V1173" s="387"/>
    </row>
    <row r="1174" spans="1:22" s="20" customFormat="1" ht="12" customHeight="1">
      <c r="A1174" s="34"/>
      <c r="B1174" s="36"/>
      <c r="C1174" s="606"/>
      <c r="D1174" s="37"/>
      <c r="E1174" s="37"/>
      <c r="F1174" s="37"/>
      <c r="G1174" s="37"/>
      <c r="H1174" s="403"/>
      <c r="I1174" s="37"/>
      <c r="J1174" s="37"/>
      <c r="K1174" s="37"/>
      <c r="L1174" s="37"/>
      <c r="M1174" s="37"/>
      <c r="N1174" s="37"/>
      <c r="O1174" s="214"/>
      <c r="P1174" s="37"/>
      <c r="Q1174" s="37"/>
      <c r="R1174" s="214"/>
      <c r="S1174" s="37"/>
      <c r="T1174" s="37"/>
      <c r="U1174" s="38"/>
      <c r="V1174" s="39"/>
    </row>
    <row r="1175" spans="1:22" s="20" customFormat="1" ht="17.25" customHeight="1" thickBot="1">
      <c r="A1175" s="34" t="s">
        <v>2357</v>
      </c>
      <c r="B1175" s="473"/>
      <c r="C1175" s="474"/>
      <c r="D1175" s="474"/>
      <c r="E1175" s="474"/>
      <c r="F1175" s="474"/>
      <c r="G1175" s="474"/>
      <c r="H1175" s="474"/>
      <c r="I1175" s="474"/>
      <c r="J1175" s="474"/>
      <c r="K1175" s="474"/>
      <c r="L1175" s="474"/>
      <c r="M1175" s="474"/>
      <c r="N1175" s="410" t="s">
        <v>317</v>
      </c>
      <c r="O1175" s="411">
        <v>1504.23</v>
      </c>
      <c r="P1175" s="419"/>
      <c r="Q1175" s="419"/>
      <c r="R1175" s="420"/>
      <c r="S1175" s="420"/>
      <c r="T1175" s="421"/>
      <c r="U1175" s="422"/>
      <c r="V1175" s="423"/>
    </row>
    <row r="1176" spans="1:22" ht="17.25" customHeight="1">
      <c r="B1176" s="41"/>
      <c r="C1176" s="607"/>
      <c r="D1176" s="41"/>
      <c r="E1176" s="41"/>
      <c r="F1176" s="41"/>
      <c r="G1176" s="42"/>
      <c r="H1176" s="42"/>
      <c r="I1176" s="42"/>
      <c r="J1176" s="42"/>
      <c r="K1176" s="42"/>
      <c r="L1176" s="42"/>
      <c r="M1176" s="42"/>
      <c r="N1176" s="42"/>
      <c r="O1176" s="42"/>
      <c r="P1176" s="42"/>
      <c r="Q1176" s="42"/>
      <c r="R1176" s="42"/>
      <c r="S1176" s="42"/>
      <c r="T1176" s="42"/>
      <c r="U1176" s="42"/>
      <c r="V1176" s="42"/>
    </row>
    <row r="1177" spans="1:22" s="20" customFormat="1" ht="16.5" customHeight="1" thickBot="1">
      <c r="A1177" s="18"/>
      <c r="B1177" s="739" t="s">
        <v>65</v>
      </c>
      <c r="C1177" s="739"/>
      <c r="D1177" s="739"/>
      <c r="E1177" s="739"/>
      <c r="F1177" s="739"/>
      <c r="G1177" s="739"/>
      <c r="H1177" s="739"/>
      <c r="I1177" s="739"/>
      <c r="J1177" s="739"/>
      <c r="K1177" s="739"/>
      <c r="L1177" s="739"/>
      <c r="M1177" s="739"/>
      <c r="N1177" s="739"/>
      <c r="O1177" s="739"/>
      <c r="P1177" s="739"/>
      <c r="Q1177" s="739"/>
      <c r="R1177" s="739"/>
      <c r="S1177" s="739"/>
      <c r="T1177" s="739"/>
      <c r="U1177" s="739"/>
      <c r="V1177" s="739"/>
    </row>
    <row r="1178" spans="1:22" s="23" customFormat="1" ht="22.5" customHeight="1">
      <c r="A1178" s="96" t="s">
        <v>2358</v>
      </c>
      <c r="B1178" s="768" t="s">
        <v>62</v>
      </c>
      <c r="C1178" s="764" t="s">
        <v>83</v>
      </c>
      <c r="D1178" s="760"/>
      <c r="E1178" s="760"/>
      <c r="F1178" s="760"/>
      <c r="G1178" s="760"/>
      <c r="H1178" s="760"/>
      <c r="I1178" s="760"/>
      <c r="J1178" s="760"/>
      <c r="K1178" s="760"/>
      <c r="L1178" s="760"/>
      <c r="M1178" s="736"/>
      <c r="N1178" s="475"/>
      <c r="O1178" s="476"/>
      <c r="P1178" s="764" t="s">
        <v>90</v>
      </c>
      <c r="Q1178" s="760"/>
      <c r="R1178" s="760"/>
      <c r="S1178" s="736"/>
      <c r="T1178" s="735" t="s">
        <v>358</v>
      </c>
      <c r="U1178" s="736"/>
      <c r="V1178" s="742" t="s">
        <v>6</v>
      </c>
    </row>
    <row r="1179" spans="1:22" s="23" customFormat="1" ht="22.5" customHeight="1">
      <c r="A1179" s="96" t="s">
        <v>2359</v>
      </c>
      <c r="B1179" s="769"/>
      <c r="C1179" s="771" t="s">
        <v>84</v>
      </c>
      <c r="D1179" s="772"/>
      <c r="E1179" s="773"/>
      <c r="F1179" s="479">
        <v>2</v>
      </c>
      <c r="G1179" s="774" t="s">
        <v>287</v>
      </c>
      <c r="H1179" s="724" t="s">
        <v>286</v>
      </c>
      <c r="I1179" s="724"/>
      <c r="J1179" s="771" t="s">
        <v>285</v>
      </c>
      <c r="K1179" s="775"/>
      <c r="L1179" s="480"/>
      <c r="M1179" s="480"/>
      <c r="N1179" s="481"/>
      <c r="O1179" s="482"/>
      <c r="P1179" s="765"/>
      <c r="Q1179" s="766"/>
      <c r="R1179" s="766"/>
      <c r="S1179" s="767"/>
      <c r="T1179" s="737"/>
      <c r="U1179" s="738"/>
      <c r="V1179" s="743"/>
    </row>
    <row r="1180" spans="1:22" s="23" customFormat="1" ht="51.75" customHeight="1" thickBot="1">
      <c r="A1180" s="96" t="s">
        <v>2360</v>
      </c>
      <c r="B1180" s="769"/>
      <c r="C1180" s="772" t="s">
        <v>82</v>
      </c>
      <c r="D1180" s="773"/>
      <c r="E1180" s="483" t="s">
        <v>86</v>
      </c>
      <c r="F1180" s="477" t="s">
        <v>306</v>
      </c>
      <c r="G1180" s="774"/>
      <c r="H1180" s="724"/>
      <c r="I1180" s="724"/>
      <c r="J1180" s="467" t="s">
        <v>284</v>
      </c>
      <c r="K1180" s="478" t="s">
        <v>292</v>
      </c>
      <c r="L1180" s="484" t="s">
        <v>369</v>
      </c>
      <c r="M1180" s="484"/>
      <c r="N1180" s="485" t="s">
        <v>334</v>
      </c>
      <c r="O1180" s="486"/>
      <c r="P1180" s="417" t="s">
        <v>1579</v>
      </c>
      <c r="Q1180" s="306" t="s">
        <v>91</v>
      </c>
      <c r="R1180" s="307"/>
      <c r="S1180" s="97">
        <v>1</v>
      </c>
      <c r="T1180" s="740"/>
      <c r="U1180" s="741"/>
      <c r="V1180" s="744"/>
    </row>
    <row r="1181" spans="1:22" s="23" customFormat="1" ht="15.75" customHeight="1">
      <c r="A1181" s="96" t="s">
        <v>2361</v>
      </c>
      <c r="B1181" s="769"/>
      <c r="C1181" s="608">
        <v>1</v>
      </c>
      <c r="D1181" s="86" t="s">
        <v>550</v>
      </c>
      <c r="E1181" s="92">
        <v>0.1</v>
      </c>
      <c r="F1181" s="300" t="s">
        <v>1604</v>
      </c>
      <c r="G1181" s="300">
        <v>269.23</v>
      </c>
      <c r="H1181" s="745" t="s">
        <v>31</v>
      </c>
      <c r="I1181" s="746"/>
      <c r="J1181" s="93" t="s">
        <v>6</v>
      </c>
      <c r="K1181" s="91" t="s">
        <v>1538</v>
      </c>
      <c r="L1181" s="449" t="s">
        <v>1114</v>
      </c>
      <c r="M1181" s="450" t="s">
        <v>1557</v>
      </c>
      <c r="N1181" s="365" t="s">
        <v>24</v>
      </c>
      <c r="O1181" s="747" t="s">
        <v>15</v>
      </c>
      <c r="P1181" s="748"/>
      <c r="Q1181" s="751">
        <v>39</v>
      </c>
      <c r="R1181" s="754" t="s">
        <v>1114</v>
      </c>
      <c r="S1181" s="755"/>
      <c r="T1181" s="735" t="s">
        <v>68</v>
      </c>
      <c r="U1181" s="760"/>
      <c r="V1181" s="736"/>
    </row>
    <row r="1182" spans="1:22" s="23" customFormat="1" ht="15.75" customHeight="1" thickBot="1">
      <c r="A1182" s="96" t="s">
        <v>2362</v>
      </c>
      <c r="B1182" s="769"/>
      <c r="C1182" s="608">
        <v>2</v>
      </c>
      <c r="D1182" s="86" t="s">
        <v>551</v>
      </c>
      <c r="E1182" s="92">
        <v>0.9</v>
      </c>
      <c r="F1182" s="300">
        <v>1504.23</v>
      </c>
      <c r="G1182" s="300">
        <v>269.23</v>
      </c>
      <c r="H1182" s="745" t="s">
        <v>6</v>
      </c>
      <c r="I1182" s="746"/>
      <c r="J1182" s="93" t="s">
        <v>6</v>
      </c>
      <c r="K1182" s="91" t="s">
        <v>1538</v>
      </c>
      <c r="L1182" s="449" t="s">
        <v>361</v>
      </c>
      <c r="M1182" s="450" t="s">
        <v>1602</v>
      </c>
      <c r="N1182" s="365" t="s">
        <v>24</v>
      </c>
      <c r="O1182" s="747"/>
      <c r="P1182" s="748"/>
      <c r="Q1182" s="752"/>
      <c r="R1182" s="756"/>
      <c r="S1182" s="757"/>
      <c r="T1182" s="740"/>
      <c r="U1182" s="761"/>
      <c r="V1182" s="741"/>
    </row>
    <row r="1183" spans="1:22" s="23" customFormat="1" ht="15.75" customHeight="1">
      <c r="A1183" s="96" t="s">
        <v>2363</v>
      </c>
      <c r="B1183" s="769"/>
      <c r="C1183" s="608">
        <v>3</v>
      </c>
      <c r="D1183" s="86" t="s">
        <v>1538</v>
      </c>
      <c r="E1183" s="92" t="s">
        <v>1538</v>
      </c>
      <c r="F1183" s="300" t="s">
        <v>1538</v>
      </c>
      <c r="G1183" s="300" t="s">
        <v>1538</v>
      </c>
      <c r="H1183" s="745" t="s">
        <v>1538</v>
      </c>
      <c r="I1183" s="746"/>
      <c r="J1183" s="93" t="s">
        <v>1538</v>
      </c>
      <c r="K1183" s="91" t="s">
        <v>1538</v>
      </c>
      <c r="L1183" s="449"/>
      <c r="M1183" s="450" t="s">
        <v>1538</v>
      </c>
      <c r="N1183" s="365"/>
      <c r="O1183" s="749"/>
      <c r="P1183" s="750"/>
      <c r="Q1183" s="753"/>
      <c r="R1183" s="758"/>
      <c r="S1183" s="759"/>
      <c r="T1183" s="237"/>
      <c r="U1183" s="237"/>
      <c r="V1183" s="238"/>
    </row>
    <row r="1184" spans="1:22" s="23" customFormat="1" ht="15.75" customHeight="1">
      <c r="A1184" s="96" t="s">
        <v>2364</v>
      </c>
      <c r="B1184" s="769"/>
      <c r="C1184" s="608">
        <v>4</v>
      </c>
      <c r="D1184" s="86" t="s">
        <v>1538</v>
      </c>
      <c r="E1184" s="92" t="s">
        <v>1538</v>
      </c>
      <c r="F1184" s="300" t="s">
        <v>1538</v>
      </c>
      <c r="G1184" s="300" t="s">
        <v>1538</v>
      </c>
      <c r="H1184" s="745" t="s">
        <v>1538</v>
      </c>
      <c r="I1184" s="746"/>
      <c r="J1184" s="93" t="s">
        <v>1538</v>
      </c>
      <c r="K1184" s="91" t="s">
        <v>1538</v>
      </c>
      <c r="L1184" s="449"/>
      <c r="M1184" s="450" t="s">
        <v>1538</v>
      </c>
      <c r="N1184" s="365"/>
      <c r="O1184" s="762" t="s">
        <v>310</v>
      </c>
      <c r="P1184" s="771" t="s">
        <v>309</v>
      </c>
      <c r="Q1184" s="772"/>
      <c r="R1184" s="772"/>
      <c r="S1184" s="773"/>
      <c r="T1184" s="228"/>
      <c r="U1184" s="228"/>
      <c r="V1184" s="239"/>
    </row>
    <row r="1185" spans="1:22" s="23" customFormat="1" ht="17.25" customHeight="1">
      <c r="A1185" s="96" t="s">
        <v>2365</v>
      </c>
      <c r="B1185" s="769"/>
      <c r="C1185" s="608">
        <v>5</v>
      </c>
      <c r="D1185" s="86" t="s">
        <v>1538</v>
      </c>
      <c r="E1185" s="92" t="s">
        <v>1538</v>
      </c>
      <c r="F1185" s="300" t="s">
        <v>1538</v>
      </c>
      <c r="G1185" s="300" t="s">
        <v>1538</v>
      </c>
      <c r="H1185" s="745" t="s">
        <v>1538</v>
      </c>
      <c r="I1185" s="746"/>
      <c r="J1185" s="93" t="s">
        <v>1538</v>
      </c>
      <c r="K1185" s="91" t="s">
        <v>1538</v>
      </c>
      <c r="L1185" s="449"/>
      <c r="M1185" s="450" t="s">
        <v>1538</v>
      </c>
      <c r="N1185" s="365"/>
      <c r="O1185" s="763"/>
      <c r="P1185" s="467" t="s">
        <v>92</v>
      </c>
      <c r="Q1185" s="467" t="s">
        <v>294</v>
      </c>
      <c r="R1185" s="724" t="s">
        <v>307</v>
      </c>
      <c r="S1185" s="724"/>
      <c r="T1185" s="228"/>
      <c r="U1185" s="228"/>
      <c r="V1185" s="239"/>
    </row>
    <row r="1186" spans="1:22" s="23" customFormat="1" ht="16.5" customHeight="1" thickBot="1">
      <c r="A1186" s="96" t="s">
        <v>2366</v>
      </c>
      <c r="B1186" s="769"/>
      <c r="C1186" s="609">
        <v>6</v>
      </c>
      <c r="D1186" s="94" t="s">
        <v>1538</v>
      </c>
      <c r="E1186" s="95" t="s">
        <v>1538</v>
      </c>
      <c r="F1186" s="300" t="s">
        <v>1538</v>
      </c>
      <c r="G1186" s="300" t="s">
        <v>1538</v>
      </c>
      <c r="H1186" s="745" t="s">
        <v>1538</v>
      </c>
      <c r="I1186" s="746"/>
      <c r="J1186" s="93" t="s">
        <v>1538</v>
      </c>
      <c r="K1186" s="91" t="s">
        <v>1538</v>
      </c>
      <c r="L1186" s="449"/>
      <c r="M1186" s="450" t="s">
        <v>1538</v>
      </c>
      <c r="N1186" s="447"/>
      <c r="O1186" s="313" t="s">
        <v>6</v>
      </c>
      <c r="P1186" s="241">
        <v>1</v>
      </c>
      <c r="Q1186" s="242">
        <v>538.46153849999996</v>
      </c>
      <c r="R1186" s="776">
        <v>1504.23</v>
      </c>
      <c r="S1186" s="776"/>
      <c r="T1186" s="228"/>
      <c r="U1186" s="228"/>
      <c r="V1186" s="239"/>
    </row>
    <row r="1187" spans="1:22" s="23" customFormat="1" ht="16.5" customHeight="1" thickBot="1">
      <c r="A1187" s="96" t="s">
        <v>2367</v>
      </c>
      <c r="B1187" s="770"/>
      <c r="C1187" s="777" t="s">
        <v>88</v>
      </c>
      <c r="D1187" s="778"/>
      <c r="E1187" s="778"/>
      <c r="F1187" s="497"/>
      <c r="G1187" s="498"/>
      <c r="H1187" s="779" t="s">
        <v>6</v>
      </c>
      <c r="I1187" s="780"/>
      <c r="J1187" s="412" t="s">
        <v>6</v>
      </c>
      <c r="K1187" s="243" t="s">
        <v>6</v>
      </c>
      <c r="L1187" s="490"/>
      <c r="M1187" s="491"/>
      <c r="N1187" s="492"/>
      <c r="O1187" s="781" t="s">
        <v>1538</v>
      </c>
      <c r="P1187" s="781"/>
      <c r="Q1187" s="781"/>
      <c r="R1187" s="781"/>
      <c r="S1187" s="781"/>
      <c r="T1187" s="487"/>
      <c r="U1187" s="488"/>
      <c r="V1187" s="489"/>
    </row>
    <row r="1188" spans="1:22" ht="24.95" customHeight="1"/>
    <row r="1189" spans="1:22" ht="24.95" customHeight="1"/>
    <row r="1190" spans="1:22" s="33" customFormat="1" ht="24" thickBot="1">
      <c r="A1190" s="26">
        <v>40</v>
      </c>
      <c r="B1190" s="786" t="s">
        <v>49</v>
      </c>
      <c r="C1190" s="786"/>
      <c r="D1190" s="786"/>
      <c r="E1190" s="27">
        <v>40</v>
      </c>
      <c r="F1190" s="28" t="s">
        <v>426</v>
      </c>
      <c r="G1190" s="29"/>
      <c r="H1190" s="29"/>
      <c r="I1190" s="28"/>
      <c r="J1190" s="28"/>
      <c r="K1190" s="28"/>
      <c r="L1190" s="28"/>
      <c r="M1190" s="30"/>
      <c r="N1190" s="30"/>
      <c r="O1190" s="29"/>
      <c r="P1190" s="29"/>
      <c r="Q1190" s="31"/>
      <c r="R1190" s="31"/>
      <c r="S1190" s="31"/>
      <c r="T1190" s="31"/>
      <c r="U1190" s="32"/>
    </row>
    <row r="1191" spans="1:22" s="20" customFormat="1" ht="24.75" customHeight="1">
      <c r="A1191" s="18"/>
      <c r="B1191" s="787" t="s">
        <v>54</v>
      </c>
      <c r="C1191" s="464" t="s">
        <v>55</v>
      </c>
      <c r="D1191" s="465" t="s">
        <v>16</v>
      </c>
      <c r="E1191" s="465"/>
      <c r="F1191" s="465" t="s">
        <v>56</v>
      </c>
      <c r="G1191" s="466"/>
      <c r="H1191" s="723" t="s">
        <v>57</v>
      </c>
      <c r="I1191" s="789" t="s">
        <v>340</v>
      </c>
      <c r="J1191" s="723" t="s">
        <v>17</v>
      </c>
      <c r="K1191" s="723" t="s">
        <v>293</v>
      </c>
      <c r="L1191" s="723" t="s">
        <v>58</v>
      </c>
      <c r="M1191" s="723" t="s">
        <v>193</v>
      </c>
      <c r="N1191" s="782" t="s">
        <v>308</v>
      </c>
      <c r="O1191" s="783"/>
      <c r="P1191" s="784" t="s">
        <v>21</v>
      </c>
      <c r="Q1191" s="785"/>
      <c r="R1191" s="735" t="s">
        <v>205</v>
      </c>
      <c r="S1191" s="736"/>
      <c r="T1191" s="714" t="s">
        <v>180</v>
      </c>
      <c r="U1191" s="715"/>
      <c r="V1191" s="716"/>
    </row>
    <row r="1192" spans="1:22" s="20" customFormat="1" ht="73.5" customHeight="1">
      <c r="A1192" s="18"/>
      <c r="B1192" s="788"/>
      <c r="C1192" s="467" t="s">
        <v>59</v>
      </c>
      <c r="D1192" s="468" t="s">
        <v>3</v>
      </c>
      <c r="E1192" s="468" t="s">
        <v>18</v>
      </c>
      <c r="F1192" s="468" t="s">
        <v>60</v>
      </c>
      <c r="G1192" s="469" t="s">
        <v>61</v>
      </c>
      <c r="H1192" s="724"/>
      <c r="I1192" s="790"/>
      <c r="J1192" s="724"/>
      <c r="K1192" s="724"/>
      <c r="L1192" s="724"/>
      <c r="M1192" s="724"/>
      <c r="N1192" s="467" t="s">
        <v>191</v>
      </c>
      <c r="O1192" s="468" t="s">
        <v>73</v>
      </c>
      <c r="P1192" s="717"/>
      <c r="Q1192" s="718"/>
      <c r="R1192" s="737"/>
      <c r="S1192" s="738"/>
      <c r="T1192" s="470" t="s">
        <v>181</v>
      </c>
      <c r="U1192" s="471" t="s">
        <v>190</v>
      </c>
      <c r="V1192" s="472" t="s">
        <v>225</v>
      </c>
    </row>
    <row r="1193" spans="1:22" s="20" customFormat="1" ht="26.25" customHeight="1">
      <c r="A1193" s="18"/>
      <c r="B1193" s="396"/>
      <c r="C1193" s="603">
        <v>3</v>
      </c>
      <c r="D1193" s="397">
        <v>4</v>
      </c>
      <c r="E1193" s="397">
        <v>5</v>
      </c>
      <c r="F1193" s="397">
        <v>6</v>
      </c>
      <c r="G1193" s="397">
        <v>7</v>
      </c>
      <c r="H1193" s="397">
        <v>8</v>
      </c>
      <c r="I1193" s="397">
        <v>9</v>
      </c>
      <c r="J1193" s="397">
        <v>10</v>
      </c>
      <c r="K1193" s="397">
        <v>11</v>
      </c>
      <c r="L1193" s="397">
        <v>12</v>
      </c>
      <c r="M1193" s="397">
        <v>13</v>
      </c>
      <c r="N1193" s="397">
        <v>14</v>
      </c>
      <c r="O1193" s="397">
        <v>15</v>
      </c>
      <c r="P1193" s="398">
        <v>16</v>
      </c>
      <c r="Q1193" s="399">
        <v>17</v>
      </c>
      <c r="R1193" s="398">
        <v>18</v>
      </c>
      <c r="S1193" s="399">
        <v>19</v>
      </c>
      <c r="T1193" s="400">
        <v>20</v>
      </c>
      <c r="U1193" s="213">
        <v>21</v>
      </c>
      <c r="V1193" s="401">
        <v>22</v>
      </c>
    </row>
    <row r="1194" spans="1:22" s="35" customFormat="1" ht="50.1" customHeight="1">
      <c r="A1194" s="34" t="s">
        <v>2368</v>
      </c>
      <c r="B1194" s="402">
        <v>1</v>
      </c>
      <c r="C1194" s="604" t="s">
        <v>682</v>
      </c>
      <c r="D1194" s="390" t="s">
        <v>911</v>
      </c>
      <c r="E1194" s="390" t="s">
        <v>914</v>
      </c>
      <c r="F1194" s="390" t="s">
        <v>671</v>
      </c>
      <c r="G1194" s="382">
        <v>0.4</v>
      </c>
      <c r="H1194" s="538" t="s">
        <v>24</v>
      </c>
      <c r="I1194" s="388">
        <v>3</v>
      </c>
      <c r="J1194" s="389" t="s">
        <v>554</v>
      </c>
      <c r="K1194" s="426">
        <v>41639</v>
      </c>
      <c r="L1194" s="426">
        <v>42628</v>
      </c>
      <c r="M1194" s="383">
        <v>4157.53</v>
      </c>
      <c r="N1194" s="424">
        <v>1663.0119999999999</v>
      </c>
      <c r="O1194" s="215">
        <v>1663.0119999999999</v>
      </c>
      <c r="P1194" s="719"/>
      <c r="Q1194" s="720"/>
      <c r="R1194" s="721"/>
      <c r="S1194" s="722"/>
      <c r="T1194" s="385" t="s">
        <v>24</v>
      </c>
      <c r="U1194" s="386">
        <v>68</v>
      </c>
      <c r="V1194" s="387" t="s">
        <v>24</v>
      </c>
    </row>
    <row r="1195" spans="1:22" s="35" customFormat="1" ht="24.95" customHeight="1">
      <c r="A1195" s="34" t="s">
        <v>2369</v>
      </c>
      <c r="B1195" s="727">
        <v>2</v>
      </c>
      <c r="C1195" s="729" t="s">
        <v>682</v>
      </c>
      <c r="D1195" s="731" t="s">
        <v>912</v>
      </c>
      <c r="E1195" s="731" t="s">
        <v>915</v>
      </c>
      <c r="F1195" s="731" t="s">
        <v>671</v>
      </c>
      <c r="G1195" s="382">
        <v>0.6</v>
      </c>
      <c r="H1195" s="725" t="s">
        <v>24</v>
      </c>
      <c r="I1195" s="388">
        <v>3</v>
      </c>
      <c r="J1195" s="389" t="s">
        <v>554</v>
      </c>
      <c r="K1195" s="733">
        <v>43791</v>
      </c>
      <c r="L1195" s="733">
        <v>44269</v>
      </c>
      <c r="M1195" s="383">
        <v>2399.5700000000002</v>
      </c>
      <c r="N1195" s="424">
        <v>1439.742</v>
      </c>
      <c r="O1195" s="215">
        <v>1439.742</v>
      </c>
      <c r="P1195" s="719"/>
      <c r="Q1195" s="720"/>
      <c r="R1195" s="721"/>
      <c r="S1195" s="722"/>
      <c r="T1195" s="385" t="s">
        <v>24</v>
      </c>
      <c r="U1195" s="386">
        <v>105</v>
      </c>
      <c r="V1195" s="387" t="s">
        <v>24</v>
      </c>
    </row>
    <row r="1196" spans="1:22" s="35" customFormat="1" ht="24.95" customHeight="1">
      <c r="A1196" s="34" t="s">
        <v>2370</v>
      </c>
      <c r="B1196" s="728"/>
      <c r="C1196" s="730"/>
      <c r="D1196" s="732"/>
      <c r="E1196" s="732"/>
      <c r="F1196" s="732"/>
      <c r="G1196" s="382">
        <v>0.2</v>
      </c>
      <c r="H1196" s="726"/>
      <c r="I1196" s="388">
        <v>1</v>
      </c>
      <c r="J1196" s="389" t="s">
        <v>552</v>
      </c>
      <c r="K1196" s="734"/>
      <c r="L1196" s="734"/>
      <c r="M1196" s="383">
        <v>2399.5700000000002</v>
      </c>
      <c r="N1196" s="424">
        <v>479.91400000000004</v>
      </c>
      <c r="O1196" s="215">
        <v>479.91399999999999</v>
      </c>
      <c r="P1196" s="719"/>
      <c r="Q1196" s="720"/>
      <c r="R1196" s="721"/>
      <c r="S1196" s="722"/>
      <c r="T1196" s="385" t="s">
        <v>24</v>
      </c>
      <c r="U1196" s="386">
        <v>233</v>
      </c>
      <c r="V1196" s="387" t="s">
        <v>24</v>
      </c>
    </row>
    <row r="1197" spans="1:22" s="35" customFormat="1" ht="50.1" customHeight="1">
      <c r="A1197" s="34" t="s">
        <v>2371</v>
      </c>
      <c r="B1197" s="402">
        <v>3</v>
      </c>
      <c r="C1197" s="604" t="s">
        <v>910</v>
      </c>
      <c r="D1197" s="390" t="s">
        <v>913</v>
      </c>
      <c r="E1197" s="390" t="s">
        <v>916</v>
      </c>
      <c r="F1197" s="390" t="s">
        <v>671</v>
      </c>
      <c r="G1197" s="382">
        <v>0.7</v>
      </c>
      <c r="H1197" s="538" t="s">
        <v>24</v>
      </c>
      <c r="I1197" s="388">
        <v>2</v>
      </c>
      <c r="J1197" s="389" t="s">
        <v>553</v>
      </c>
      <c r="K1197" s="426">
        <v>41659</v>
      </c>
      <c r="L1197" s="426">
        <v>41992</v>
      </c>
      <c r="M1197" s="383">
        <v>178.56</v>
      </c>
      <c r="N1197" s="424">
        <v>124.99199999999999</v>
      </c>
      <c r="O1197" s="215">
        <v>124.992</v>
      </c>
      <c r="P1197" s="719"/>
      <c r="Q1197" s="720"/>
      <c r="R1197" s="721"/>
      <c r="S1197" s="722"/>
      <c r="T1197" s="385" t="s">
        <v>24</v>
      </c>
      <c r="U1197" s="386">
        <v>127</v>
      </c>
      <c r="V1197" s="387" t="s">
        <v>24</v>
      </c>
    </row>
    <row r="1198" spans="1:22" s="35" customFormat="1" ht="24.95" customHeight="1">
      <c r="A1198" s="34" t="s">
        <v>2372</v>
      </c>
      <c r="B1198" s="402">
        <v>4</v>
      </c>
      <c r="C1198" s="604"/>
      <c r="D1198" s="390"/>
      <c r="E1198" s="390"/>
      <c r="F1198" s="390"/>
      <c r="G1198" s="382"/>
      <c r="H1198" s="538"/>
      <c r="I1198" s="388"/>
      <c r="J1198" s="389" t="s">
        <v>1538</v>
      </c>
      <c r="K1198" s="426"/>
      <c r="L1198" s="426"/>
      <c r="M1198" s="383"/>
      <c r="N1198" s="424" t="s">
        <v>1538</v>
      </c>
      <c r="O1198" s="215" t="s">
        <v>1538</v>
      </c>
      <c r="P1198" s="719"/>
      <c r="Q1198" s="720"/>
      <c r="R1198" s="721"/>
      <c r="S1198" s="722"/>
      <c r="T1198" s="385"/>
      <c r="U1198" s="386"/>
      <c r="V1198" s="387"/>
    </row>
    <row r="1199" spans="1:22" s="35" customFormat="1" ht="24.95" customHeight="1">
      <c r="A1199" s="34" t="s">
        <v>2373</v>
      </c>
      <c r="B1199" s="402">
        <v>5</v>
      </c>
      <c r="C1199" s="604"/>
      <c r="D1199" s="390"/>
      <c r="E1199" s="390"/>
      <c r="F1199" s="390"/>
      <c r="G1199" s="382"/>
      <c r="H1199" s="538"/>
      <c r="I1199" s="388"/>
      <c r="J1199" s="389" t="s">
        <v>1538</v>
      </c>
      <c r="K1199" s="426"/>
      <c r="L1199" s="426"/>
      <c r="M1199" s="383"/>
      <c r="N1199" s="424" t="s">
        <v>1538</v>
      </c>
      <c r="O1199" s="215" t="s">
        <v>1538</v>
      </c>
      <c r="P1199" s="719"/>
      <c r="Q1199" s="720"/>
      <c r="R1199" s="721"/>
      <c r="S1199" s="722"/>
      <c r="T1199" s="385"/>
      <c r="U1199" s="386"/>
      <c r="V1199" s="387"/>
    </row>
    <row r="1200" spans="1:22" s="35" customFormat="1" ht="24.95" customHeight="1">
      <c r="A1200" s="34" t="s">
        <v>2374</v>
      </c>
      <c r="B1200" s="402">
        <v>6</v>
      </c>
      <c r="C1200" s="604"/>
      <c r="D1200" s="390"/>
      <c r="E1200" s="390"/>
      <c r="F1200" s="390"/>
      <c r="G1200" s="382"/>
      <c r="H1200" s="538"/>
      <c r="I1200" s="388"/>
      <c r="J1200" s="389" t="s">
        <v>1538</v>
      </c>
      <c r="K1200" s="426"/>
      <c r="L1200" s="426"/>
      <c r="M1200" s="383"/>
      <c r="N1200" s="424" t="s">
        <v>1538</v>
      </c>
      <c r="O1200" s="215" t="s">
        <v>1538</v>
      </c>
      <c r="P1200" s="719"/>
      <c r="Q1200" s="720"/>
      <c r="R1200" s="721"/>
      <c r="S1200" s="722"/>
      <c r="T1200" s="385"/>
      <c r="U1200" s="386"/>
      <c r="V1200" s="387"/>
    </row>
    <row r="1201" spans="1:22" s="35" customFormat="1" ht="24.95" customHeight="1">
      <c r="A1201" s="34" t="s">
        <v>2375</v>
      </c>
      <c r="B1201" s="402">
        <v>7</v>
      </c>
      <c r="C1201" s="604"/>
      <c r="D1201" s="390"/>
      <c r="E1201" s="390"/>
      <c r="F1201" s="390"/>
      <c r="G1201" s="382"/>
      <c r="H1201" s="538"/>
      <c r="I1201" s="388"/>
      <c r="J1201" s="389" t="s">
        <v>1538</v>
      </c>
      <c r="K1201" s="426"/>
      <c r="L1201" s="426"/>
      <c r="M1201" s="384"/>
      <c r="N1201" s="424" t="s">
        <v>1538</v>
      </c>
      <c r="O1201" s="215" t="s">
        <v>1538</v>
      </c>
      <c r="P1201" s="719"/>
      <c r="Q1201" s="720"/>
      <c r="R1201" s="721"/>
      <c r="S1201" s="722"/>
      <c r="T1201" s="385"/>
      <c r="U1201" s="386"/>
      <c r="V1201" s="387"/>
    </row>
    <row r="1202" spans="1:22" s="35" customFormat="1" ht="24.95" customHeight="1">
      <c r="A1202" s="34" t="s">
        <v>2376</v>
      </c>
      <c r="B1202" s="402">
        <v>8</v>
      </c>
      <c r="C1202" s="604"/>
      <c r="D1202" s="390"/>
      <c r="E1202" s="390"/>
      <c r="F1202" s="390"/>
      <c r="G1202" s="382"/>
      <c r="H1202" s="538"/>
      <c r="I1202" s="388"/>
      <c r="J1202" s="389" t="s">
        <v>1538</v>
      </c>
      <c r="K1202" s="426"/>
      <c r="L1202" s="426"/>
      <c r="M1202" s="384"/>
      <c r="N1202" s="424" t="s">
        <v>1538</v>
      </c>
      <c r="O1202" s="215" t="s">
        <v>1538</v>
      </c>
      <c r="P1202" s="719"/>
      <c r="Q1202" s="720"/>
      <c r="R1202" s="721"/>
      <c r="S1202" s="722"/>
      <c r="T1202" s="385"/>
      <c r="U1202" s="386"/>
      <c r="V1202" s="387"/>
    </row>
    <row r="1203" spans="1:22" s="35" customFormat="1" ht="24.95" customHeight="1" thickBot="1">
      <c r="A1203" s="34" t="s">
        <v>2377</v>
      </c>
      <c r="B1203" s="406">
        <v>9</v>
      </c>
      <c r="C1203" s="605"/>
      <c r="D1203" s="391"/>
      <c r="E1203" s="391"/>
      <c r="F1203" s="391"/>
      <c r="G1203" s="392"/>
      <c r="H1203" s="539"/>
      <c r="I1203" s="393"/>
      <c r="J1203" s="394" t="s">
        <v>1538</v>
      </c>
      <c r="K1203" s="427"/>
      <c r="L1203" s="427"/>
      <c r="M1203" s="395"/>
      <c r="N1203" s="424" t="s">
        <v>1538</v>
      </c>
      <c r="O1203" s="215" t="s">
        <v>1538</v>
      </c>
      <c r="P1203" s="719"/>
      <c r="Q1203" s="720"/>
      <c r="R1203" s="721"/>
      <c r="S1203" s="722"/>
      <c r="T1203" s="385"/>
      <c r="U1203" s="386"/>
      <c r="V1203" s="387"/>
    </row>
    <row r="1204" spans="1:22" s="20" customFormat="1" ht="12" customHeight="1">
      <c r="A1204" s="34"/>
      <c r="B1204" s="36"/>
      <c r="C1204" s="606"/>
      <c r="D1204" s="37"/>
      <c r="E1204" s="37"/>
      <c r="F1204" s="37"/>
      <c r="G1204" s="37"/>
      <c r="H1204" s="403"/>
      <c r="I1204" s="37"/>
      <c r="J1204" s="37"/>
      <c r="K1204" s="37"/>
      <c r="L1204" s="37"/>
      <c r="M1204" s="37"/>
      <c r="N1204" s="37"/>
      <c r="O1204" s="214"/>
      <c r="P1204" s="37"/>
      <c r="Q1204" s="37"/>
      <c r="R1204" s="214"/>
      <c r="S1204" s="37"/>
      <c r="T1204" s="37"/>
      <c r="U1204" s="38"/>
      <c r="V1204" s="39"/>
    </row>
    <row r="1205" spans="1:22" s="20" customFormat="1" ht="17.25" customHeight="1" thickBot="1">
      <c r="A1205" s="34" t="s">
        <v>2378</v>
      </c>
      <c r="B1205" s="473"/>
      <c r="C1205" s="474"/>
      <c r="D1205" s="474"/>
      <c r="E1205" s="474"/>
      <c r="F1205" s="474"/>
      <c r="G1205" s="474"/>
      <c r="H1205" s="474"/>
      <c r="I1205" s="474"/>
      <c r="J1205" s="474"/>
      <c r="K1205" s="474"/>
      <c r="L1205" s="474"/>
      <c r="M1205" s="474"/>
      <c r="N1205" s="410" t="s">
        <v>317</v>
      </c>
      <c r="O1205" s="411">
        <v>1235.8866666666665</v>
      </c>
      <c r="P1205" s="419"/>
      <c r="Q1205" s="419"/>
      <c r="R1205" s="420"/>
      <c r="S1205" s="420"/>
      <c r="T1205" s="421"/>
      <c r="U1205" s="422"/>
      <c r="V1205" s="423"/>
    </row>
    <row r="1206" spans="1:22" ht="17.25" customHeight="1">
      <c r="B1206" s="41"/>
      <c r="C1206" s="607"/>
      <c r="D1206" s="41"/>
      <c r="E1206" s="41"/>
      <c r="F1206" s="41"/>
      <c r="G1206" s="42"/>
      <c r="H1206" s="42"/>
      <c r="I1206" s="42"/>
      <c r="J1206" s="42"/>
      <c r="K1206" s="42"/>
      <c r="L1206" s="42"/>
      <c r="M1206" s="42"/>
      <c r="N1206" s="42"/>
      <c r="O1206" s="42"/>
      <c r="P1206" s="42"/>
      <c r="Q1206" s="42"/>
      <c r="R1206" s="42"/>
      <c r="S1206" s="42"/>
      <c r="T1206" s="42"/>
      <c r="U1206" s="42"/>
      <c r="V1206" s="42"/>
    </row>
    <row r="1207" spans="1:22" s="20" customFormat="1" ht="16.5" customHeight="1" thickBot="1">
      <c r="A1207" s="18"/>
      <c r="B1207" s="739" t="s">
        <v>65</v>
      </c>
      <c r="C1207" s="739"/>
      <c r="D1207" s="739"/>
      <c r="E1207" s="739"/>
      <c r="F1207" s="739"/>
      <c r="G1207" s="739"/>
      <c r="H1207" s="739"/>
      <c r="I1207" s="739"/>
      <c r="J1207" s="739"/>
      <c r="K1207" s="739"/>
      <c r="L1207" s="739"/>
      <c r="M1207" s="739"/>
      <c r="N1207" s="739"/>
      <c r="O1207" s="739"/>
      <c r="P1207" s="739"/>
      <c r="Q1207" s="739"/>
      <c r="R1207" s="739"/>
      <c r="S1207" s="739"/>
      <c r="T1207" s="739"/>
      <c r="U1207" s="739"/>
      <c r="V1207" s="739"/>
    </row>
    <row r="1208" spans="1:22" s="23" customFormat="1" ht="22.5" customHeight="1">
      <c r="A1208" s="96" t="s">
        <v>2379</v>
      </c>
      <c r="B1208" s="768" t="s">
        <v>62</v>
      </c>
      <c r="C1208" s="764" t="s">
        <v>83</v>
      </c>
      <c r="D1208" s="760"/>
      <c r="E1208" s="760"/>
      <c r="F1208" s="760"/>
      <c r="G1208" s="760"/>
      <c r="H1208" s="760"/>
      <c r="I1208" s="760"/>
      <c r="J1208" s="760"/>
      <c r="K1208" s="760"/>
      <c r="L1208" s="760"/>
      <c r="M1208" s="736"/>
      <c r="N1208" s="475"/>
      <c r="O1208" s="476"/>
      <c r="P1208" s="764" t="s">
        <v>90</v>
      </c>
      <c r="Q1208" s="760"/>
      <c r="R1208" s="760"/>
      <c r="S1208" s="736"/>
      <c r="T1208" s="735" t="s">
        <v>358</v>
      </c>
      <c r="U1208" s="736"/>
      <c r="V1208" s="742" t="s">
        <v>6</v>
      </c>
    </row>
    <row r="1209" spans="1:22" s="23" customFormat="1" ht="22.5" customHeight="1">
      <c r="A1209" s="96" t="s">
        <v>2380</v>
      </c>
      <c r="B1209" s="769"/>
      <c r="C1209" s="771" t="s">
        <v>84</v>
      </c>
      <c r="D1209" s="772"/>
      <c r="E1209" s="773"/>
      <c r="F1209" s="479">
        <v>4</v>
      </c>
      <c r="G1209" s="774" t="s">
        <v>287</v>
      </c>
      <c r="H1209" s="724" t="s">
        <v>286</v>
      </c>
      <c r="I1209" s="724"/>
      <c r="J1209" s="771" t="s">
        <v>285</v>
      </c>
      <c r="K1209" s="775"/>
      <c r="L1209" s="480"/>
      <c r="M1209" s="480"/>
      <c r="N1209" s="481"/>
      <c r="O1209" s="482"/>
      <c r="P1209" s="765"/>
      <c r="Q1209" s="766"/>
      <c r="R1209" s="766"/>
      <c r="S1209" s="767"/>
      <c r="T1209" s="737"/>
      <c r="U1209" s="738"/>
      <c r="V1209" s="743"/>
    </row>
    <row r="1210" spans="1:22" s="23" customFormat="1" ht="51.75" customHeight="1" thickBot="1">
      <c r="A1210" s="96" t="s">
        <v>2381</v>
      </c>
      <c r="B1210" s="769"/>
      <c r="C1210" s="772" t="s">
        <v>82</v>
      </c>
      <c r="D1210" s="773"/>
      <c r="E1210" s="483" t="s">
        <v>86</v>
      </c>
      <c r="F1210" s="477" t="s">
        <v>306</v>
      </c>
      <c r="G1210" s="774"/>
      <c r="H1210" s="724"/>
      <c r="I1210" s="724"/>
      <c r="J1210" s="467" t="s">
        <v>284</v>
      </c>
      <c r="K1210" s="478" t="s">
        <v>292</v>
      </c>
      <c r="L1210" s="484" t="s">
        <v>369</v>
      </c>
      <c r="M1210" s="484"/>
      <c r="N1210" s="485" t="s">
        <v>334</v>
      </c>
      <c r="O1210" s="486"/>
      <c r="P1210" s="417" t="s">
        <v>1579</v>
      </c>
      <c r="Q1210" s="306" t="s">
        <v>91</v>
      </c>
      <c r="R1210" s="307"/>
      <c r="S1210" s="97">
        <v>3</v>
      </c>
      <c r="T1210" s="740"/>
      <c r="U1210" s="741"/>
      <c r="V1210" s="744"/>
    </row>
    <row r="1211" spans="1:22" s="23" customFormat="1" ht="15.75" customHeight="1">
      <c r="A1211" s="96" t="s">
        <v>2382</v>
      </c>
      <c r="B1211" s="769"/>
      <c r="C1211" s="608">
        <v>1</v>
      </c>
      <c r="D1211" s="86" t="s">
        <v>552</v>
      </c>
      <c r="E1211" s="92">
        <v>0.1</v>
      </c>
      <c r="F1211" s="300">
        <v>479.91399999999999</v>
      </c>
      <c r="G1211" s="300">
        <v>269.23</v>
      </c>
      <c r="H1211" s="745" t="s">
        <v>6</v>
      </c>
      <c r="I1211" s="746"/>
      <c r="J1211" s="93" t="s">
        <v>6</v>
      </c>
      <c r="K1211" s="91" t="s">
        <v>1538</v>
      </c>
      <c r="L1211" s="449" t="s">
        <v>361</v>
      </c>
      <c r="M1211" s="450" t="s">
        <v>1602</v>
      </c>
      <c r="N1211" s="365" t="s">
        <v>24</v>
      </c>
      <c r="O1211" s="747" t="s">
        <v>15</v>
      </c>
      <c r="P1211" s="748"/>
      <c r="Q1211" s="751">
        <v>40</v>
      </c>
      <c r="R1211" s="754" t="s">
        <v>1114</v>
      </c>
      <c r="S1211" s="755"/>
      <c r="T1211" s="735" t="s">
        <v>68</v>
      </c>
      <c r="U1211" s="760"/>
      <c r="V1211" s="736"/>
    </row>
    <row r="1212" spans="1:22" s="23" customFormat="1" ht="15.75" customHeight="1" thickBot="1">
      <c r="A1212" s="96" t="s">
        <v>2383</v>
      </c>
      <c r="B1212" s="769"/>
      <c r="C1212" s="608">
        <v>2</v>
      </c>
      <c r="D1212" s="86" t="s">
        <v>553</v>
      </c>
      <c r="E1212" s="92">
        <v>0.5</v>
      </c>
      <c r="F1212" s="300">
        <v>124.992</v>
      </c>
      <c r="G1212" s="300">
        <v>269.23</v>
      </c>
      <c r="H1212" s="745" t="s">
        <v>31</v>
      </c>
      <c r="I1212" s="746"/>
      <c r="J1212" s="93" t="s">
        <v>6</v>
      </c>
      <c r="K1212" s="91" t="s">
        <v>1538</v>
      </c>
      <c r="L1212" s="449" t="s">
        <v>361</v>
      </c>
      <c r="M1212" s="450" t="s">
        <v>1602</v>
      </c>
      <c r="N1212" s="365" t="s">
        <v>24</v>
      </c>
      <c r="O1212" s="747"/>
      <c r="P1212" s="748"/>
      <c r="Q1212" s="752"/>
      <c r="R1212" s="756"/>
      <c r="S1212" s="757"/>
      <c r="T1212" s="740"/>
      <c r="U1212" s="761"/>
      <c r="V1212" s="741"/>
    </row>
    <row r="1213" spans="1:22" s="23" customFormat="1" ht="15.75" customHeight="1">
      <c r="A1213" s="96" t="s">
        <v>2384</v>
      </c>
      <c r="B1213" s="769"/>
      <c r="C1213" s="608">
        <v>3</v>
      </c>
      <c r="D1213" s="86" t="s">
        <v>554</v>
      </c>
      <c r="E1213" s="92">
        <v>0.3</v>
      </c>
      <c r="F1213" s="300">
        <v>3102.7539999999999</v>
      </c>
      <c r="G1213" s="300">
        <v>269.23</v>
      </c>
      <c r="H1213" s="745" t="s">
        <v>6</v>
      </c>
      <c r="I1213" s="746"/>
      <c r="J1213" s="93" t="s">
        <v>6</v>
      </c>
      <c r="K1213" s="91" t="s">
        <v>1538</v>
      </c>
      <c r="L1213" s="449" t="s">
        <v>361</v>
      </c>
      <c r="M1213" s="450" t="s">
        <v>1602</v>
      </c>
      <c r="N1213" s="365" t="s">
        <v>24</v>
      </c>
      <c r="O1213" s="749"/>
      <c r="P1213" s="750"/>
      <c r="Q1213" s="753"/>
      <c r="R1213" s="758"/>
      <c r="S1213" s="759"/>
      <c r="T1213" s="237"/>
      <c r="U1213" s="237"/>
      <c r="V1213" s="238"/>
    </row>
    <row r="1214" spans="1:22" s="23" customFormat="1" ht="15.75" customHeight="1">
      <c r="A1214" s="96" t="s">
        <v>2385</v>
      </c>
      <c r="B1214" s="769"/>
      <c r="C1214" s="608">
        <v>4</v>
      </c>
      <c r="D1214" s="86" t="s">
        <v>555</v>
      </c>
      <c r="E1214" s="92">
        <v>0.1</v>
      </c>
      <c r="F1214" s="300" t="s">
        <v>1604</v>
      </c>
      <c r="G1214" s="300">
        <v>269.23</v>
      </c>
      <c r="H1214" s="745" t="s">
        <v>31</v>
      </c>
      <c r="I1214" s="746"/>
      <c r="J1214" s="93" t="s">
        <v>6</v>
      </c>
      <c r="K1214" s="91" t="s">
        <v>1538</v>
      </c>
      <c r="L1214" s="449" t="s">
        <v>1114</v>
      </c>
      <c r="M1214" s="450" t="s">
        <v>1557</v>
      </c>
      <c r="N1214" s="365" t="s">
        <v>24</v>
      </c>
      <c r="O1214" s="762" t="s">
        <v>310</v>
      </c>
      <c r="P1214" s="771" t="s">
        <v>309</v>
      </c>
      <c r="Q1214" s="772"/>
      <c r="R1214" s="772"/>
      <c r="S1214" s="773"/>
      <c r="T1214" s="228"/>
      <c r="U1214" s="228"/>
      <c r="V1214" s="239"/>
    </row>
    <row r="1215" spans="1:22" s="23" customFormat="1" ht="17.25" customHeight="1">
      <c r="A1215" s="96" t="s">
        <v>2386</v>
      </c>
      <c r="B1215" s="769"/>
      <c r="C1215" s="608">
        <v>5</v>
      </c>
      <c r="D1215" s="86" t="s">
        <v>1538</v>
      </c>
      <c r="E1215" s="92" t="s">
        <v>1538</v>
      </c>
      <c r="F1215" s="300" t="s">
        <v>1538</v>
      </c>
      <c r="G1215" s="300" t="s">
        <v>1538</v>
      </c>
      <c r="H1215" s="745" t="s">
        <v>1538</v>
      </c>
      <c r="I1215" s="746"/>
      <c r="J1215" s="93" t="s">
        <v>1538</v>
      </c>
      <c r="K1215" s="91" t="s">
        <v>1538</v>
      </c>
      <c r="L1215" s="449"/>
      <c r="M1215" s="450" t="s">
        <v>1538</v>
      </c>
      <c r="N1215" s="365"/>
      <c r="O1215" s="763"/>
      <c r="P1215" s="467" t="s">
        <v>92</v>
      </c>
      <c r="Q1215" s="467" t="s">
        <v>294</v>
      </c>
      <c r="R1215" s="724" t="s">
        <v>307</v>
      </c>
      <c r="S1215" s="724"/>
      <c r="T1215" s="228"/>
      <c r="U1215" s="228"/>
      <c r="V1215" s="239"/>
    </row>
    <row r="1216" spans="1:22" s="23" customFormat="1" ht="16.5" customHeight="1" thickBot="1">
      <c r="A1216" s="96" t="s">
        <v>2387</v>
      </c>
      <c r="B1216" s="769"/>
      <c r="C1216" s="609">
        <v>6</v>
      </c>
      <c r="D1216" s="94" t="s">
        <v>1538</v>
      </c>
      <c r="E1216" s="95" t="s">
        <v>1538</v>
      </c>
      <c r="F1216" s="300" t="s">
        <v>1538</v>
      </c>
      <c r="G1216" s="300" t="s">
        <v>1538</v>
      </c>
      <c r="H1216" s="745" t="s">
        <v>1538</v>
      </c>
      <c r="I1216" s="746"/>
      <c r="J1216" s="93" t="s">
        <v>1538</v>
      </c>
      <c r="K1216" s="91" t="s">
        <v>1538</v>
      </c>
      <c r="L1216" s="449"/>
      <c r="M1216" s="450" t="s">
        <v>1538</v>
      </c>
      <c r="N1216" s="447"/>
      <c r="O1216" s="313" t="s">
        <v>6</v>
      </c>
      <c r="P1216" s="241">
        <v>1</v>
      </c>
      <c r="Q1216" s="242">
        <v>538.46153849999996</v>
      </c>
      <c r="R1216" s="776">
        <v>3707.66</v>
      </c>
      <c r="S1216" s="776"/>
      <c r="T1216" s="228"/>
      <c r="U1216" s="228"/>
      <c r="V1216" s="239"/>
    </row>
    <row r="1217" spans="1:22" s="23" customFormat="1" ht="16.5" customHeight="1" thickBot="1">
      <c r="A1217" s="96" t="s">
        <v>2388</v>
      </c>
      <c r="B1217" s="770"/>
      <c r="C1217" s="777" t="s">
        <v>88</v>
      </c>
      <c r="D1217" s="778"/>
      <c r="E1217" s="778"/>
      <c r="F1217" s="497"/>
      <c r="G1217" s="498"/>
      <c r="H1217" s="779" t="s">
        <v>6</v>
      </c>
      <c r="I1217" s="780"/>
      <c r="J1217" s="412" t="s">
        <v>6</v>
      </c>
      <c r="K1217" s="243" t="s">
        <v>6</v>
      </c>
      <c r="L1217" s="490"/>
      <c r="M1217" s="491"/>
      <c r="N1217" s="492"/>
      <c r="O1217" s="781" t="s">
        <v>1538</v>
      </c>
      <c r="P1217" s="781"/>
      <c r="Q1217" s="781"/>
      <c r="R1217" s="781"/>
      <c r="S1217" s="781"/>
      <c r="T1217" s="487"/>
      <c r="U1217" s="488"/>
      <c r="V1217" s="489"/>
    </row>
    <row r="1218" spans="1:22" ht="24.95" customHeight="1"/>
    <row r="1219" spans="1:22" ht="24.95" customHeight="1"/>
    <row r="1220" spans="1:22" s="33" customFormat="1" ht="24" thickBot="1">
      <c r="A1220" s="26">
        <v>41</v>
      </c>
      <c r="B1220" s="786" t="s">
        <v>49</v>
      </c>
      <c r="C1220" s="786"/>
      <c r="D1220" s="786"/>
      <c r="E1220" s="27">
        <v>41</v>
      </c>
      <c r="F1220" s="28" t="s">
        <v>427</v>
      </c>
      <c r="G1220" s="29"/>
      <c r="H1220" s="29"/>
      <c r="I1220" s="28"/>
      <c r="J1220" s="28"/>
      <c r="K1220" s="28"/>
      <c r="L1220" s="28"/>
      <c r="M1220" s="30"/>
      <c r="N1220" s="30"/>
      <c r="O1220" s="29"/>
      <c r="P1220" s="29"/>
      <c r="Q1220" s="31"/>
      <c r="R1220" s="31"/>
      <c r="S1220" s="31"/>
      <c r="T1220" s="31"/>
      <c r="U1220" s="32"/>
    </row>
    <row r="1221" spans="1:22" s="20" customFormat="1" ht="24.75" customHeight="1">
      <c r="A1221" s="18"/>
      <c r="B1221" s="787" t="s">
        <v>54</v>
      </c>
      <c r="C1221" s="464" t="s">
        <v>55</v>
      </c>
      <c r="D1221" s="465" t="s">
        <v>16</v>
      </c>
      <c r="E1221" s="465"/>
      <c r="F1221" s="465" t="s">
        <v>56</v>
      </c>
      <c r="G1221" s="466"/>
      <c r="H1221" s="723" t="s">
        <v>57</v>
      </c>
      <c r="I1221" s="789" t="s">
        <v>340</v>
      </c>
      <c r="J1221" s="723" t="s">
        <v>17</v>
      </c>
      <c r="K1221" s="723" t="s">
        <v>293</v>
      </c>
      <c r="L1221" s="723" t="s">
        <v>58</v>
      </c>
      <c r="M1221" s="723" t="s">
        <v>193</v>
      </c>
      <c r="N1221" s="782" t="s">
        <v>308</v>
      </c>
      <c r="O1221" s="783"/>
      <c r="P1221" s="784" t="s">
        <v>21</v>
      </c>
      <c r="Q1221" s="785"/>
      <c r="R1221" s="735" t="s">
        <v>205</v>
      </c>
      <c r="S1221" s="736"/>
      <c r="T1221" s="714" t="s">
        <v>180</v>
      </c>
      <c r="U1221" s="715"/>
      <c r="V1221" s="716"/>
    </row>
    <row r="1222" spans="1:22" s="20" customFormat="1" ht="73.5" customHeight="1">
      <c r="A1222" s="18"/>
      <c r="B1222" s="788"/>
      <c r="C1222" s="467" t="s">
        <v>59</v>
      </c>
      <c r="D1222" s="468" t="s">
        <v>3</v>
      </c>
      <c r="E1222" s="468" t="s">
        <v>18</v>
      </c>
      <c r="F1222" s="468" t="s">
        <v>60</v>
      </c>
      <c r="G1222" s="469" t="s">
        <v>61</v>
      </c>
      <c r="H1222" s="724"/>
      <c r="I1222" s="790"/>
      <c r="J1222" s="724"/>
      <c r="K1222" s="724"/>
      <c r="L1222" s="724"/>
      <c r="M1222" s="724"/>
      <c r="N1222" s="467" t="s">
        <v>191</v>
      </c>
      <c r="O1222" s="468" t="s">
        <v>73</v>
      </c>
      <c r="P1222" s="717"/>
      <c r="Q1222" s="718"/>
      <c r="R1222" s="737"/>
      <c r="S1222" s="738"/>
      <c r="T1222" s="470" t="s">
        <v>181</v>
      </c>
      <c r="U1222" s="471" t="s">
        <v>190</v>
      </c>
      <c r="V1222" s="472" t="s">
        <v>225</v>
      </c>
    </row>
    <row r="1223" spans="1:22" s="20" customFormat="1" ht="26.25" customHeight="1">
      <c r="A1223" s="18"/>
      <c r="B1223" s="396"/>
      <c r="C1223" s="603">
        <v>3</v>
      </c>
      <c r="D1223" s="397">
        <v>4</v>
      </c>
      <c r="E1223" s="397">
        <v>5</v>
      </c>
      <c r="F1223" s="397">
        <v>6</v>
      </c>
      <c r="G1223" s="397">
        <v>7</v>
      </c>
      <c r="H1223" s="397">
        <v>8</v>
      </c>
      <c r="I1223" s="397">
        <v>9</v>
      </c>
      <c r="J1223" s="397">
        <v>10</v>
      </c>
      <c r="K1223" s="397">
        <v>11</v>
      </c>
      <c r="L1223" s="397">
        <v>12</v>
      </c>
      <c r="M1223" s="397">
        <v>13</v>
      </c>
      <c r="N1223" s="397">
        <v>14</v>
      </c>
      <c r="O1223" s="397">
        <v>15</v>
      </c>
      <c r="P1223" s="398">
        <v>16</v>
      </c>
      <c r="Q1223" s="399">
        <v>17</v>
      </c>
      <c r="R1223" s="398">
        <v>18</v>
      </c>
      <c r="S1223" s="399">
        <v>19</v>
      </c>
      <c r="T1223" s="400">
        <v>20</v>
      </c>
      <c r="U1223" s="213">
        <v>21</v>
      </c>
      <c r="V1223" s="401">
        <v>22</v>
      </c>
    </row>
    <row r="1224" spans="1:22" s="35" customFormat="1" ht="50.1" customHeight="1">
      <c r="A1224" s="34" t="s">
        <v>2389</v>
      </c>
      <c r="B1224" s="402">
        <v>1</v>
      </c>
      <c r="C1224" s="604" t="s">
        <v>917</v>
      </c>
      <c r="D1224" s="390" t="s">
        <v>920</v>
      </c>
      <c r="E1224" s="390" t="s">
        <v>923</v>
      </c>
      <c r="F1224" s="390" t="s">
        <v>671</v>
      </c>
      <c r="G1224" s="382">
        <v>0.8</v>
      </c>
      <c r="H1224" s="538" t="s">
        <v>24</v>
      </c>
      <c r="I1224" s="388" t="s">
        <v>672</v>
      </c>
      <c r="J1224" s="389" t="s">
        <v>427</v>
      </c>
      <c r="K1224" s="426">
        <v>43584</v>
      </c>
      <c r="L1224" s="426">
        <v>44078</v>
      </c>
      <c r="M1224" s="383">
        <v>1230.68</v>
      </c>
      <c r="N1224" s="424">
        <v>984.5440000000001</v>
      </c>
      <c r="O1224" s="215">
        <v>984.54399999999998</v>
      </c>
      <c r="P1224" s="719"/>
      <c r="Q1224" s="720"/>
      <c r="R1224" s="721"/>
      <c r="S1224" s="722"/>
      <c r="T1224" s="385" t="s">
        <v>24</v>
      </c>
      <c r="U1224" s="386">
        <v>11</v>
      </c>
      <c r="V1224" s="387" t="s">
        <v>24</v>
      </c>
    </row>
    <row r="1225" spans="1:22" s="35" customFormat="1" ht="50.1" customHeight="1">
      <c r="A1225" s="34" t="s">
        <v>2390</v>
      </c>
      <c r="B1225" s="402">
        <v>2</v>
      </c>
      <c r="C1225" s="604" t="s">
        <v>918</v>
      </c>
      <c r="D1225" s="390" t="s">
        <v>921</v>
      </c>
      <c r="E1225" s="390" t="s">
        <v>924</v>
      </c>
      <c r="F1225" s="390" t="s">
        <v>671</v>
      </c>
      <c r="G1225" s="382">
        <v>0.5</v>
      </c>
      <c r="H1225" s="538" t="s">
        <v>24</v>
      </c>
      <c r="I1225" s="388" t="s">
        <v>672</v>
      </c>
      <c r="J1225" s="389" t="s">
        <v>427</v>
      </c>
      <c r="K1225" s="426">
        <v>44224</v>
      </c>
      <c r="L1225" s="426">
        <v>44740</v>
      </c>
      <c r="M1225" s="383">
        <v>2714.48</v>
      </c>
      <c r="N1225" s="424">
        <v>1357.24</v>
      </c>
      <c r="O1225" s="215">
        <v>1357.24</v>
      </c>
      <c r="P1225" s="719"/>
      <c r="Q1225" s="720"/>
      <c r="R1225" s="721"/>
      <c r="S1225" s="722"/>
      <c r="T1225" s="385" t="s">
        <v>24</v>
      </c>
      <c r="U1225" s="386">
        <v>14</v>
      </c>
      <c r="V1225" s="387" t="s">
        <v>24</v>
      </c>
    </row>
    <row r="1226" spans="1:22" s="35" customFormat="1" ht="50.1" customHeight="1">
      <c r="A1226" s="34" t="s">
        <v>2391</v>
      </c>
      <c r="B1226" s="402">
        <v>3</v>
      </c>
      <c r="C1226" s="604" t="s">
        <v>919</v>
      </c>
      <c r="D1226" s="390" t="s">
        <v>922</v>
      </c>
      <c r="E1226" s="390" t="s">
        <v>1080</v>
      </c>
      <c r="F1226" s="390" t="s">
        <v>672</v>
      </c>
      <c r="G1226" s="382">
        <v>1</v>
      </c>
      <c r="H1226" s="538" t="s">
        <v>24</v>
      </c>
      <c r="I1226" s="388" t="s">
        <v>672</v>
      </c>
      <c r="J1226" s="389" t="s">
        <v>427</v>
      </c>
      <c r="K1226" s="426">
        <v>44466</v>
      </c>
      <c r="L1226" s="426">
        <v>44844</v>
      </c>
      <c r="M1226" s="383">
        <v>332.11</v>
      </c>
      <c r="N1226" s="424">
        <v>332.11</v>
      </c>
      <c r="O1226" s="215">
        <v>332.11</v>
      </c>
      <c r="P1226" s="719"/>
      <c r="Q1226" s="720"/>
      <c r="R1226" s="721"/>
      <c r="S1226" s="722"/>
      <c r="T1226" s="385" t="s">
        <v>24</v>
      </c>
      <c r="U1226" s="386">
        <v>17</v>
      </c>
      <c r="V1226" s="387" t="s">
        <v>24</v>
      </c>
    </row>
    <row r="1227" spans="1:22" s="35" customFormat="1" ht="24.95" customHeight="1">
      <c r="A1227" s="34" t="s">
        <v>2392</v>
      </c>
      <c r="B1227" s="402">
        <v>4</v>
      </c>
      <c r="C1227" s="604"/>
      <c r="D1227" s="390"/>
      <c r="E1227" s="390"/>
      <c r="F1227" s="390"/>
      <c r="G1227" s="382"/>
      <c r="H1227" s="538"/>
      <c r="I1227" s="388"/>
      <c r="J1227" s="389" t="s">
        <v>1538</v>
      </c>
      <c r="K1227" s="426"/>
      <c r="L1227" s="426"/>
      <c r="M1227" s="383"/>
      <c r="N1227" s="424" t="s">
        <v>1538</v>
      </c>
      <c r="O1227" s="215" t="s">
        <v>1538</v>
      </c>
      <c r="P1227" s="719"/>
      <c r="Q1227" s="720"/>
      <c r="R1227" s="721"/>
      <c r="S1227" s="722"/>
      <c r="T1227" s="385"/>
      <c r="U1227" s="386"/>
      <c r="V1227" s="387"/>
    </row>
    <row r="1228" spans="1:22" s="35" customFormat="1" ht="24.95" customHeight="1">
      <c r="A1228" s="34" t="s">
        <v>2393</v>
      </c>
      <c r="B1228" s="402">
        <v>5</v>
      </c>
      <c r="C1228" s="604"/>
      <c r="D1228" s="390"/>
      <c r="E1228" s="390"/>
      <c r="F1228" s="390"/>
      <c r="G1228" s="382"/>
      <c r="H1228" s="538"/>
      <c r="I1228" s="388"/>
      <c r="J1228" s="389" t="s">
        <v>1538</v>
      </c>
      <c r="K1228" s="426"/>
      <c r="L1228" s="426"/>
      <c r="M1228" s="383"/>
      <c r="N1228" s="424" t="s">
        <v>1538</v>
      </c>
      <c r="O1228" s="215" t="s">
        <v>1538</v>
      </c>
      <c r="P1228" s="719"/>
      <c r="Q1228" s="720"/>
      <c r="R1228" s="721"/>
      <c r="S1228" s="722"/>
      <c r="T1228" s="385"/>
      <c r="U1228" s="386"/>
      <c r="V1228" s="387"/>
    </row>
    <row r="1229" spans="1:22" s="35" customFormat="1" ht="24.95" customHeight="1">
      <c r="A1229" s="34" t="s">
        <v>2394</v>
      </c>
      <c r="B1229" s="402">
        <v>6</v>
      </c>
      <c r="C1229" s="604"/>
      <c r="D1229" s="390"/>
      <c r="E1229" s="390"/>
      <c r="F1229" s="390"/>
      <c r="G1229" s="382"/>
      <c r="H1229" s="538"/>
      <c r="I1229" s="388"/>
      <c r="J1229" s="389" t="s">
        <v>1538</v>
      </c>
      <c r="K1229" s="426"/>
      <c r="L1229" s="426"/>
      <c r="M1229" s="383"/>
      <c r="N1229" s="424" t="s">
        <v>1538</v>
      </c>
      <c r="O1229" s="215" t="s">
        <v>1538</v>
      </c>
      <c r="P1229" s="719"/>
      <c r="Q1229" s="720"/>
      <c r="R1229" s="721"/>
      <c r="S1229" s="722"/>
      <c r="T1229" s="385"/>
      <c r="U1229" s="386"/>
      <c r="V1229" s="387"/>
    </row>
    <row r="1230" spans="1:22" s="35" customFormat="1" ht="24.95" customHeight="1">
      <c r="A1230" s="34" t="s">
        <v>2395</v>
      </c>
      <c r="B1230" s="402">
        <v>7</v>
      </c>
      <c r="C1230" s="604"/>
      <c r="D1230" s="390"/>
      <c r="E1230" s="390"/>
      <c r="F1230" s="390"/>
      <c r="G1230" s="382"/>
      <c r="H1230" s="538"/>
      <c r="I1230" s="388"/>
      <c r="J1230" s="389" t="s">
        <v>1538</v>
      </c>
      <c r="K1230" s="426"/>
      <c r="L1230" s="426"/>
      <c r="M1230" s="383"/>
      <c r="N1230" s="424" t="s">
        <v>1538</v>
      </c>
      <c r="O1230" s="215" t="s">
        <v>1538</v>
      </c>
      <c r="P1230" s="719"/>
      <c r="Q1230" s="720"/>
      <c r="R1230" s="721"/>
      <c r="S1230" s="722"/>
      <c r="T1230" s="385"/>
      <c r="U1230" s="386"/>
      <c r="V1230" s="387"/>
    </row>
    <row r="1231" spans="1:22" s="35" customFormat="1" ht="24.95" customHeight="1">
      <c r="A1231" s="34" t="s">
        <v>2396</v>
      </c>
      <c r="B1231" s="402">
        <v>8</v>
      </c>
      <c r="C1231" s="604"/>
      <c r="D1231" s="390"/>
      <c r="E1231" s="390"/>
      <c r="F1231" s="390"/>
      <c r="G1231" s="382"/>
      <c r="H1231" s="538"/>
      <c r="I1231" s="388"/>
      <c r="J1231" s="389" t="s">
        <v>1538</v>
      </c>
      <c r="K1231" s="426"/>
      <c r="L1231" s="426"/>
      <c r="M1231" s="384"/>
      <c r="N1231" s="424" t="s">
        <v>1538</v>
      </c>
      <c r="O1231" s="215" t="s">
        <v>1538</v>
      </c>
      <c r="P1231" s="719"/>
      <c r="Q1231" s="720"/>
      <c r="R1231" s="721"/>
      <c r="S1231" s="722"/>
      <c r="T1231" s="385"/>
      <c r="U1231" s="386"/>
      <c r="V1231" s="387"/>
    </row>
    <row r="1232" spans="1:22" s="35" customFormat="1" ht="24.95" customHeight="1">
      <c r="A1232" s="34" t="s">
        <v>2397</v>
      </c>
      <c r="B1232" s="402">
        <v>9</v>
      </c>
      <c r="C1232" s="604"/>
      <c r="D1232" s="390"/>
      <c r="E1232" s="390"/>
      <c r="F1232" s="390"/>
      <c r="G1232" s="382"/>
      <c r="H1232" s="538"/>
      <c r="I1232" s="388"/>
      <c r="J1232" s="389" t="s">
        <v>1538</v>
      </c>
      <c r="K1232" s="426"/>
      <c r="L1232" s="426"/>
      <c r="M1232" s="384"/>
      <c r="N1232" s="424" t="s">
        <v>1538</v>
      </c>
      <c r="O1232" s="215" t="s">
        <v>1538</v>
      </c>
      <c r="P1232" s="719"/>
      <c r="Q1232" s="720"/>
      <c r="R1232" s="721"/>
      <c r="S1232" s="722"/>
      <c r="T1232" s="385"/>
      <c r="U1232" s="386"/>
      <c r="V1232" s="387"/>
    </row>
    <row r="1233" spans="1:22" s="35" customFormat="1" ht="24.95" customHeight="1" thickBot="1">
      <c r="A1233" s="34" t="s">
        <v>2398</v>
      </c>
      <c r="B1233" s="406">
        <v>10</v>
      </c>
      <c r="C1233" s="605"/>
      <c r="D1233" s="391"/>
      <c r="E1233" s="391"/>
      <c r="F1233" s="391"/>
      <c r="G1233" s="392"/>
      <c r="H1233" s="539"/>
      <c r="I1233" s="393"/>
      <c r="J1233" s="394" t="s">
        <v>1538</v>
      </c>
      <c r="K1233" s="427"/>
      <c r="L1233" s="427"/>
      <c r="M1233" s="395"/>
      <c r="N1233" s="424" t="s">
        <v>1538</v>
      </c>
      <c r="O1233" s="215" t="s">
        <v>1538</v>
      </c>
      <c r="P1233" s="719"/>
      <c r="Q1233" s="720"/>
      <c r="R1233" s="721"/>
      <c r="S1233" s="722"/>
      <c r="T1233" s="385"/>
      <c r="U1233" s="386"/>
      <c r="V1233" s="387"/>
    </row>
    <row r="1234" spans="1:22" s="20" customFormat="1" ht="12" customHeight="1">
      <c r="A1234" s="34"/>
      <c r="B1234" s="36"/>
      <c r="C1234" s="606"/>
      <c r="D1234" s="37"/>
      <c r="E1234" s="37"/>
      <c r="F1234" s="37"/>
      <c r="G1234" s="37"/>
      <c r="H1234" s="403"/>
      <c r="I1234" s="37"/>
      <c r="J1234" s="37"/>
      <c r="K1234" s="37"/>
      <c r="L1234" s="37"/>
      <c r="M1234" s="37"/>
      <c r="N1234" s="37"/>
      <c r="O1234" s="214"/>
      <c r="P1234" s="37"/>
      <c r="Q1234" s="37"/>
      <c r="R1234" s="214"/>
      <c r="S1234" s="37"/>
      <c r="T1234" s="37"/>
      <c r="U1234" s="38"/>
      <c r="V1234" s="39"/>
    </row>
    <row r="1235" spans="1:22" s="20" customFormat="1" ht="17.25" customHeight="1" thickBot="1">
      <c r="A1235" s="34" t="s">
        <v>2399</v>
      </c>
      <c r="B1235" s="473"/>
      <c r="C1235" s="474"/>
      <c r="D1235" s="474"/>
      <c r="E1235" s="474"/>
      <c r="F1235" s="474"/>
      <c r="G1235" s="474"/>
      <c r="H1235" s="474"/>
      <c r="I1235" s="474"/>
      <c r="J1235" s="474"/>
      <c r="K1235" s="474"/>
      <c r="L1235" s="474"/>
      <c r="M1235" s="474"/>
      <c r="N1235" s="410" t="s">
        <v>317</v>
      </c>
      <c r="O1235" s="411">
        <v>891.29800000000012</v>
      </c>
      <c r="P1235" s="419"/>
      <c r="Q1235" s="419"/>
      <c r="R1235" s="420"/>
      <c r="S1235" s="420"/>
      <c r="T1235" s="421"/>
      <c r="U1235" s="422"/>
      <c r="V1235" s="423"/>
    </row>
    <row r="1236" spans="1:22" ht="17.25" customHeight="1">
      <c r="B1236" s="41"/>
      <c r="C1236" s="607"/>
      <c r="D1236" s="41"/>
      <c r="E1236" s="41"/>
      <c r="F1236" s="41"/>
      <c r="G1236" s="42"/>
      <c r="H1236" s="42"/>
      <c r="I1236" s="42"/>
      <c r="J1236" s="42"/>
      <c r="K1236" s="42"/>
      <c r="L1236" s="42"/>
      <c r="M1236" s="42"/>
      <c r="N1236" s="42"/>
      <c r="O1236" s="42"/>
      <c r="P1236" s="42"/>
      <c r="Q1236" s="42"/>
      <c r="R1236" s="42"/>
      <c r="S1236" s="42"/>
      <c r="T1236" s="42"/>
      <c r="U1236" s="42"/>
      <c r="V1236" s="42"/>
    </row>
    <row r="1237" spans="1:22" s="20" customFormat="1" ht="16.5" customHeight="1" thickBot="1">
      <c r="A1237" s="18"/>
      <c r="B1237" s="739" t="s">
        <v>65</v>
      </c>
      <c r="C1237" s="739"/>
      <c r="D1237" s="739"/>
      <c r="E1237" s="739"/>
      <c r="F1237" s="739"/>
      <c r="G1237" s="739"/>
      <c r="H1237" s="739"/>
      <c r="I1237" s="739"/>
      <c r="J1237" s="739"/>
      <c r="K1237" s="739"/>
      <c r="L1237" s="739"/>
      <c r="M1237" s="739"/>
      <c r="N1237" s="739"/>
      <c r="O1237" s="739"/>
      <c r="P1237" s="739"/>
      <c r="Q1237" s="739"/>
      <c r="R1237" s="739"/>
      <c r="S1237" s="739"/>
      <c r="T1237" s="739"/>
      <c r="U1237" s="739"/>
      <c r="V1237" s="739"/>
    </row>
    <row r="1238" spans="1:22" s="23" customFormat="1" ht="22.5" customHeight="1">
      <c r="A1238" s="96" t="s">
        <v>2400</v>
      </c>
      <c r="B1238" s="768" t="s">
        <v>62</v>
      </c>
      <c r="C1238" s="764" t="s">
        <v>83</v>
      </c>
      <c r="D1238" s="760"/>
      <c r="E1238" s="760"/>
      <c r="F1238" s="760"/>
      <c r="G1238" s="760"/>
      <c r="H1238" s="760"/>
      <c r="I1238" s="760"/>
      <c r="J1238" s="760"/>
      <c r="K1238" s="760"/>
      <c r="L1238" s="760"/>
      <c r="M1238" s="736"/>
      <c r="N1238" s="475"/>
      <c r="O1238" s="476"/>
      <c r="P1238" s="764" t="s">
        <v>90</v>
      </c>
      <c r="Q1238" s="760"/>
      <c r="R1238" s="760"/>
      <c r="S1238" s="736"/>
      <c r="T1238" s="735" t="s">
        <v>358</v>
      </c>
      <c r="U1238" s="736"/>
      <c r="V1238" s="742" t="s">
        <v>6</v>
      </c>
    </row>
    <row r="1239" spans="1:22" s="23" customFormat="1" ht="22.5" customHeight="1">
      <c r="A1239" s="96" t="s">
        <v>2401</v>
      </c>
      <c r="B1239" s="769"/>
      <c r="C1239" s="771" t="s">
        <v>84</v>
      </c>
      <c r="D1239" s="772"/>
      <c r="E1239" s="773"/>
      <c r="F1239" s="479">
        <v>1</v>
      </c>
      <c r="G1239" s="774" t="s">
        <v>287</v>
      </c>
      <c r="H1239" s="724" t="s">
        <v>286</v>
      </c>
      <c r="I1239" s="724"/>
      <c r="J1239" s="771" t="s">
        <v>285</v>
      </c>
      <c r="K1239" s="775"/>
      <c r="L1239" s="480"/>
      <c r="M1239" s="480"/>
      <c r="N1239" s="481"/>
      <c r="O1239" s="482"/>
      <c r="P1239" s="765"/>
      <c r="Q1239" s="766"/>
      <c r="R1239" s="766"/>
      <c r="S1239" s="767"/>
      <c r="T1239" s="737"/>
      <c r="U1239" s="738"/>
      <c r="V1239" s="743"/>
    </row>
    <row r="1240" spans="1:22" s="23" customFormat="1" ht="51.75" customHeight="1" thickBot="1">
      <c r="A1240" s="96" t="s">
        <v>2402</v>
      </c>
      <c r="B1240" s="769"/>
      <c r="C1240" s="772" t="s">
        <v>82</v>
      </c>
      <c r="D1240" s="773"/>
      <c r="E1240" s="483" t="s">
        <v>86</v>
      </c>
      <c r="F1240" s="477" t="s">
        <v>306</v>
      </c>
      <c r="G1240" s="774"/>
      <c r="H1240" s="724"/>
      <c r="I1240" s="724"/>
      <c r="J1240" s="467" t="s">
        <v>284</v>
      </c>
      <c r="K1240" s="478" t="s">
        <v>292</v>
      </c>
      <c r="L1240" s="484" t="s">
        <v>369</v>
      </c>
      <c r="M1240" s="484"/>
      <c r="N1240" s="485" t="s">
        <v>334</v>
      </c>
      <c r="O1240" s="486"/>
      <c r="P1240" s="417" t="s">
        <v>1579</v>
      </c>
      <c r="Q1240" s="306" t="s">
        <v>91</v>
      </c>
      <c r="R1240" s="307"/>
      <c r="S1240" s="97">
        <v>3</v>
      </c>
      <c r="T1240" s="740"/>
      <c r="U1240" s="741"/>
      <c r="V1240" s="744"/>
    </row>
    <row r="1241" spans="1:22" s="23" customFormat="1" ht="15.75" customHeight="1">
      <c r="A1241" s="96" t="s">
        <v>2403</v>
      </c>
      <c r="B1241" s="769"/>
      <c r="C1241" s="608">
        <v>1</v>
      </c>
      <c r="D1241" s="86" t="s">
        <v>1538</v>
      </c>
      <c r="E1241" s="92" t="s">
        <v>1538</v>
      </c>
      <c r="F1241" s="300" t="s">
        <v>1538</v>
      </c>
      <c r="G1241" s="300" t="s">
        <v>1538</v>
      </c>
      <c r="H1241" s="745" t="s">
        <v>1538</v>
      </c>
      <c r="I1241" s="746"/>
      <c r="J1241" s="93" t="s">
        <v>1538</v>
      </c>
      <c r="K1241" s="91" t="s">
        <v>1538</v>
      </c>
      <c r="L1241" s="449" t="s">
        <v>1114</v>
      </c>
      <c r="M1241" s="450" t="s">
        <v>1557</v>
      </c>
      <c r="N1241" s="365" t="s">
        <v>24</v>
      </c>
      <c r="O1241" s="747" t="s">
        <v>15</v>
      </c>
      <c r="P1241" s="748"/>
      <c r="Q1241" s="751">
        <v>41</v>
      </c>
      <c r="R1241" s="754" t="s">
        <v>1114</v>
      </c>
      <c r="S1241" s="755"/>
      <c r="T1241" s="735" t="s">
        <v>68</v>
      </c>
      <c r="U1241" s="760"/>
      <c r="V1241" s="736"/>
    </row>
    <row r="1242" spans="1:22" s="23" customFormat="1" ht="15.75" customHeight="1" thickBot="1">
      <c r="A1242" s="96" t="s">
        <v>2404</v>
      </c>
      <c r="B1242" s="769"/>
      <c r="C1242" s="608">
        <v>2</v>
      </c>
      <c r="D1242" s="86" t="s">
        <v>1538</v>
      </c>
      <c r="E1242" s="92" t="s">
        <v>1538</v>
      </c>
      <c r="F1242" s="300" t="s">
        <v>1538</v>
      </c>
      <c r="G1242" s="300" t="s">
        <v>1538</v>
      </c>
      <c r="H1242" s="745" t="s">
        <v>1538</v>
      </c>
      <c r="I1242" s="746"/>
      <c r="J1242" s="93" t="s">
        <v>1538</v>
      </c>
      <c r="K1242" s="91" t="s">
        <v>1538</v>
      </c>
      <c r="L1242" s="449"/>
      <c r="M1242" s="450" t="s">
        <v>1538</v>
      </c>
      <c r="N1242" s="365" t="s">
        <v>24</v>
      </c>
      <c r="O1242" s="747"/>
      <c r="P1242" s="748"/>
      <c r="Q1242" s="752"/>
      <c r="R1242" s="756"/>
      <c r="S1242" s="757"/>
      <c r="T1242" s="740"/>
      <c r="U1242" s="761"/>
      <c r="V1242" s="741"/>
    </row>
    <row r="1243" spans="1:22" s="23" customFormat="1" ht="15.75" customHeight="1">
      <c r="A1243" s="96" t="s">
        <v>2405</v>
      </c>
      <c r="B1243" s="769"/>
      <c r="C1243" s="608">
        <v>3</v>
      </c>
      <c r="D1243" s="86" t="s">
        <v>1538</v>
      </c>
      <c r="E1243" s="92" t="s">
        <v>1538</v>
      </c>
      <c r="F1243" s="300" t="s">
        <v>1538</v>
      </c>
      <c r="G1243" s="300" t="s">
        <v>1538</v>
      </c>
      <c r="H1243" s="745" t="s">
        <v>1538</v>
      </c>
      <c r="I1243" s="746"/>
      <c r="J1243" s="93" t="s">
        <v>1538</v>
      </c>
      <c r="K1243" s="91" t="s">
        <v>1538</v>
      </c>
      <c r="L1243" s="449"/>
      <c r="M1243" s="450" t="s">
        <v>1538</v>
      </c>
      <c r="N1243" s="365"/>
      <c r="O1243" s="749"/>
      <c r="P1243" s="750"/>
      <c r="Q1243" s="753"/>
      <c r="R1243" s="758"/>
      <c r="S1243" s="759"/>
      <c r="T1243" s="237"/>
      <c r="U1243" s="237"/>
      <c r="V1243" s="238"/>
    </row>
    <row r="1244" spans="1:22" s="23" customFormat="1" ht="15.75" customHeight="1">
      <c r="A1244" s="96" t="s">
        <v>2406</v>
      </c>
      <c r="B1244" s="769"/>
      <c r="C1244" s="608">
        <v>4</v>
      </c>
      <c r="D1244" s="86" t="s">
        <v>1538</v>
      </c>
      <c r="E1244" s="92" t="s">
        <v>1538</v>
      </c>
      <c r="F1244" s="300" t="s">
        <v>1538</v>
      </c>
      <c r="G1244" s="300" t="s">
        <v>1538</v>
      </c>
      <c r="H1244" s="745" t="s">
        <v>1538</v>
      </c>
      <c r="I1244" s="746"/>
      <c r="J1244" s="93" t="s">
        <v>1538</v>
      </c>
      <c r="K1244" s="91" t="s">
        <v>1538</v>
      </c>
      <c r="L1244" s="449"/>
      <c r="M1244" s="450" t="s">
        <v>1538</v>
      </c>
      <c r="N1244" s="365"/>
      <c r="O1244" s="762" t="s">
        <v>310</v>
      </c>
      <c r="P1244" s="771" t="s">
        <v>309</v>
      </c>
      <c r="Q1244" s="772"/>
      <c r="R1244" s="772"/>
      <c r="S1244" s="773"/>
      <c r="T1244" s="228"/>
      <c r="U1244" s="228"/>
      <c r="V1244" s="239"/>
    </row>
    <row r="1245" spans="1:22" s="23" customFormat="1" ht="17.25" customHeight="1">
      <c r="A1245" s="96" t="s">
        <v>2407</v>
      </c>
      <c r="B1245" s="769"/>
      <c r="C1245" s="608">
        <v>5</v>
      </c>
      <c r="D1245" s="86" t="s">
        <v>1538</v>
      </c>
      <c r="E1245" s="92" t="s">
        <v>1538</v>
      </c>
      <c r="F1245" s="300" t="s">
        <v>1538</v>
      </c>
      <c r="G1245" s="300" t="s">
        <v>1538</v>
      </c>
      <c r="H1245" s="745" t="s">
        <v>1538</v>
      </c>
      <c r="I1245" s="746"/>
      <c r="J1245" s="93" t="s">
        <v>1538</v>
      </c>
      <c r="K1245" s="91" t="s">
        <v>1538</v>
      </c>
      <c r="L1245" s="449"/>
      <c r="M1245" s="450" t="s">
        <v>1538</v>
      </c>
      <c r="N1245" s="365"/>
      <c r="O1245" s="763"/>
      <c r="P1245" s="467" t="s">
        <v>92</v>
      </c>
      <c r="Q1245" s="467" t="s">
        <v>294</v>
      </c>
      <c r="R1245" s="724" t="s">
        <v>307</v>
      </c>
      <c r="S1245" s="724"/>
      <c r="T1245" s="228"/>
      <c r="U1245" s="228"/>
      <c r="V1245" s="239"/>
    </row>
    <row r="1246" spans="1:22" s="23" customFormat="1" ht="16.5" customHeight="1" thickBot="1">
      <c r="A1246" s="96" t="s">
        <v>2408</v>
      </c>
      <c r="B1246" s="769"/>
      <c r="C1246" s="609">
        <v>6</v>
      </c>
      <c r="D1246" s="94" t="s">
        <v>1538</v>
      </c>
      <c r="E1246" s="95" t="s">
        <v>1538</v>
      </c>
      <c r="F1246" s="300" t="s">
        <v>1538</v>
      </c>
      <c r="G1246" s="300" t="s">
        <v>1538</v>
      </c>
      <c r="H1246" s="745" t="s">
        <v>1538</v>
      </c>
      <c r="I1246" s="746"/>
      <c r="J1246" s="93" t="s">
        <v>1538</v>
      </c>
      <c r="K1246" s="91" t="s">
        <v>1538</v>
      </c>
      <c r="L1246" s="449"/>
      <c r="M1246" s="450" t="s">
        <v>1538</v>
      </c>
      <c r="N1246" s="447"/>
      <c r="O1246" s="313" t="s">
        <v>6</v>
      </c>
      <c r="P1246" s="241">
        <v>1</v>
      </c>
      <c r="Q1246" s="242">
        <v>538.46153849999996</v>
      </c>
      <c r="R1246" s="776">
        <v>2673.8940000000002</v>
      </c>
      <c r="S1246" s="776"/>
      <c r="T1246" s="228"/>
      <c r="U1246" s="228"/>
      <c r="V1246" s="239"/>
    </row>
    <row r="1247" spans="1:22" s="23" customFormat="1" ht="16.5" customHeight="1" thickBot="1">
      <c r="A1247" s="96" t="s">
        <v>2409</v>
      </c>
      <c r="B1247" s="770"/>
      <c r="C1247" s="777" t="s">
        <v>88</v>
      </c>
      <c r="D1247" s="778"/>
      <c r="E1247" s="778"/>
      <c r="F1247" s="497"/>
      <c r="G1247" s="498"/>
      <c r="H1247" s="779" t="s">
        <v>1538</v>
      </c>
      <c r="I1247" s="780"/>
      <c r="J1247" s="412" t="s">
        <v>1538</v>
      </c>
      <c r="K1247" s="243" t="s">
        <v>6</v>
      </c>
      <c r="L1247" s="490"/>
      <c r="M1247" s="491"/>
      <c r="N1247" s="492"/>
      <c r="O1247" s="781" t="s">
        <v>1538</v>
      </c>
      <c r="P1247" s="781"/>
      <c r="Q1247" s="781"/>
      <c r="R1247" s="781"/>
      <c r="S1247" s="781"/>
      <c r="T1247" s="487"/>
      <c r="U1247" s="488"/>
      <c r="V1247" s="489"/>
    </row>
    <row r="1248" spans="1:22" ht="24.95" customHeight="1"/>
    <row r="1249" spans="1:22" ht="24.95" customHeight="1"/>
    <row r="1250" spans="1:22" s="33" customFormat="1" ht="24" thickBot="1">
      <c r="A1250" s="26">
        <v>42</v>
      </c>
      <c r="B1250" s="786" t="s">
        <v>49</v>
      </c>
      <c r="C1250" s="786"/>
      <c r="D1250" s="786"/>
      <c r="E1250" s="27">
        <v>42</v>
      </c>
      <c r="F1250" s="28" t="s">
        <v>428</v>
      </c>
      <c r="G1250" s="29"/>
      <c r="H1250" s="29"/>
      <c r="I1250" s="28"/>
      <c r="J1250" s="28"/>
      <c r="K1250" s="28"/>
      <c r="L1250" s="28"/>
      <c r="M1250" s="30"/>
      <c r="N1250" s="30"/>
      <c r="O1250" s="29"/>
      <c r="P1250" s="29"/>
      <c r="Q1250" s="31"/>
      <c r="R1250" s="31"/>
      <c r="S1250" s="31"/>
      <c r="T1250" s="31"/>
      <c r="U1250" s="32"/>
    </row>
    <row r="1251" spans="1:22" s="20" customFormat="1" ht="24.75" customHeight="1">
      <c r="A1251" s="18"/>
      <c r="B1251" s="787" t="s">
        <v>54</v>
      </c>
      <c r="C1251" s="464" t="s">
        <v>55</v>
      </c>
      <c r="D1251" s="465" t="s">
        <v>16</v>
      </c>
      <c r="E1251" s="465"/>
      <c r="F1251" s="465" t="s">
        <v>56</v>
      </c>
      <c r="G1251" s="466"/>
      <c r="H1251" s="723" t="s">
        <v>57</v>
      </c>
      <c r="I1251" s="789" t="s">
        <v>340</v>
      </c>
      <c r="J1251" s="723" t="s">
        <v>17</v>
      </c>
      <c r="K1251" s="723" t="s">
        <v>293</v>
      </c>
      <c r="L1251" s="723" t="s">
        <v>58</v>
      </c>
      <c r="M1251" s="723" t="s">
        <v>193</v>
      </c>
      <c r="N1251" s="782" t="s">
        <v>308</v>
      </c>
      <c r="O1251" s="783"/>
      <c r="P1251" s="784" t="s">
        <v>21</v>
      </c>
      <c r="Q1251" s="785"/>
      <c r="R1251" s="735" t="s">
        <v>205</v>
      </c>
      <c r="S1251" s="736"/>
      <c r="T1251" s="714" t="s">
        <v>180</v>
      </c>
      <c r="U1251" s="715"/>
      <c r="V1251" s="716"/>
    </row>
    <row r="1252" spans="1:22" s="20" customFormat="1" ht="73.5" customHeight="1">
      <c r="A1252" s="18"/>
      <c r="B1252" s="788"/>
      <c r="C1252" s="467" t="s">
        <v>59</v>
      </c>
      <c r="D1252" s="468" t="s">
        <v>3</v>
      </c>
      <c r="E1252" s="468" t="s">
        <v>18</v>
      </c>
      <c r="F1252" s="468" t="s">
        <v>60</v>
      </c>
      <c r="G1252" s="469" t="s">
        <v>61</v>
      </c>
      <c r="H1252" s="724"/>
      <c r="I1252" s="790"/>
      <c r="J1252" s="724"/>
      <c r="K1252" s="724"/>
      <c r="L1252" s="724"/>
      <c r="M1252" s="724"/>
      <c r="N1252" s="467" t="s">
        <v>191</v>
      </c>
      <c r="O1252" s="468" t="s">
        <v>73</v>
      </c>
      <c r="P1252" s="717"/>
      <c r="Q1252" s="718"/>
      <c r="R1252" s="737"/>
      <c r="S1252" s="738"/>
      <c r="T1252" s="470" t="s">
        <v>181</v>
      </c>
      <c r="U1252" s="471" t="s">
        <v>190</v>
      </c>
      <c r="V1252" s="472" t="s">
        <v>225</v>
      </c>
    </row>
    <row r="1253" spans="1:22" s="20" customFormat="1" ht="26.25" customHeight="1">
      <c r="A1253" s="18"/>
      <c r="B1253" s="396"/>
      <c r="C1253" s="603">
        <v>3</v>
      </c>
      <c r="D1253" s="397">
        <v>4</v>
      </c>
      <c r="E1253" s="397">
        <v>5</v>
      </c>
      <c r="F1253" s="397">
        <v>6</v>
      </c>
      <c r="G1253" s="397">
        <v>7</v>
      </c>
      <c r="H1253" s="397">
        <v>8</v>
      </c>
      <c r="I1253" s="397">
        <v>9</v>
      </c>
      <c r="J1253" s="397">
        <v>10</v>
      </c>
      <c r="K1253" s="397">
        <v>11</v>
      </c>
      <c r="L1253" s="397">
        <v>12</v>
      </c>
      <c r="M1253" s="397">
        <v>13</v>
      </c>
      <c r="N1253" s="397">
        <v>14</v>
      </c>
      <c r="O1253" s="397">
        <v>15</v>
      </c>
      <c r="P1253" s="398">
        <v>16</v>
      </c>
      <c r="Q1253" s="399">
        <v>17</v>
      </c>
      <c r="R1253" s="398">
        <v>18</v>
      </c>
      <c r="S1253" s="399">
        <v>19</v>
      </c>
      <c r="T1253" s="400">
        <v>20</v>
      </c>
      <c r="U1253" s="213">
        <v>21</v>
      </c>
      <c r="V1253" s="401">
        <v>22</v>
      </c>
    </row>
    <row r="1254" spans="1:22" s="35" customFormat="1" ht="50.1" customHeight="1">
      <c r="A1254" s="34" t="s">
        <v>2410</v>
      </c>
      <c r="B1254" s="402">
        <v>1</v>
      </c>
      <c r="C1254" s="604" t="s">
        <v>925</v>
      </c>
      <c r="D1254" s="390" t="s">
        <v>926</v>
      </c>
      <c r="E1254" s="390" t="s">
        <v>1081</v>
      </c>
      <c r="F1254" s="390" t="s">
        <v>672</v>
      </c>
      <c r="G1254" s="382">
        <v>1</v>
      </c>
      <c r="H1254" s="538" t="s">
        <v>24</v>
      </c>
      <c r="I1254" s="388">
        <v>1</v>
      </c>
      <c r="J1254" s="389" t="s">
        <v>556</v>
      </c>
      <c r="K1254" s="426">
        <v>35171</v>
      </c>
      <c r="L1254" s="426">
        <v>36083</v>
      </c>
      <c r="M1254" s="383">
        <v>6008.21</v>
      </c>
      <c r="N1254" s="424">
        <v>6008.21</v>
      </c>
      <c r="O1254" s="215">
        <v>6008.21</v>
      </c>
      <c r="P1254" s="719"/>
      <c r="Q1254" s="720"/>
      <c r="R1254" s="721"/>
      <c r="S1254" s="722"/>
      <c r="T1254" s="385" t="s">
        <v>24</v>
      </c>
      <c r="U1254" s="386">
        <v>12</v>
      </c>
      <c r="V1254" s="387" t="s">
        <v>24</v>
      </c>
    </row>
    <row r="1255" spans="1:22" s="35" customFormat="1" ht="50.1" customHeight="1">
      <c r="A1255" s="34" t="s">
        <v>2411</v>
      </c>
      <c r="B1255" s="402">
        <v>2</v>
      </c>
      <c r="C1255" s="604" t="s">
        <v>925</v>
      </c>
      <c r="D1255" s="390" t="s">
        <v>927</v>
      </c>
      <c r="E1255" s="390" t="s">
        <v>1082</v>
      </c>
      <c r="F1255" s="390" t="s">
        <v>671</v>
      </c>
      <c r="G1255" s="382">
        <v>0.6</v>
      </c>
      <c r="H1255" s="538" t="s">
        <v>24</v>
      </c>
      <c r="I1255" s="388">
        <v>1</v>
      </c>
      <c r="J1255" s="389" t="s">
        <v>556</v>
      </c>
      <c r="K1255" s="426">
        <v>41122</v>
      </c>
      <c r="L1255" s="426">
        <v>42369</v>
      </c>
      <c r="M1255" s="383">
        <v>9819.1200000000008</v>
      </c>
      <c r="N1255" s="424">
        <v>5891.4720000000007</v>
      </c>
      <c r="O1255" s="215">
        <v>5891.4719999999998</v>
      </c>
      <c r="P1255" s="719"/>
      <c r="Q1255" s="720"/>
      <c r="R1255" s="721"/>
      <c r="S1255" s="722"/>
      <c r="T1255" s="385" t="s">
        <v>24</v>
      </c>
      <c r="U1255" s="386">
        <v>125</v>
      </c>
      <c r="V1255" s="387" t="s">
        <v>24</v>
      </c>
    </row>
    <row r="1256" spans="1:22" s="35" customFormat="1" ht="24.95" customHeight="1">
      <c r="A1256" s="34" t="s">
        <v>2412</v>
      </c>
      <c r="B1256" s="727">
        <v>3</v>
      </c>
      <c r="C1256" s="729" t="s">
        <v>925</v>
      </c>
      <c r="D1256" s="731" t="s">
        <v>928</v>
      </c>
      <c r="E1256" s="731" t="s">
        <v>930</v>
      </c>
      <c r="F1256" s="731" t="s">
        <v>671</v>
      </c>
      <c r="G1256" s="382">
        <v>0.5</v>
      </c>
      <c r="H1256" s="725" t="s">
        <v>24</v>
      </c>
      <c r="I1256" s="388">
        <v>2</v>
      </c>
      <c r="J1256" s="389" t="s">
        <v>557</v>
      </c>
      <c r="K1256" s="733">
        <v>41936</v>
      </c>
      <c r="L1256" s="733">
        <v>42073</v>
      </c>
      <c r="M1256" s="383">
        <v>605.22</v>
      </c>
      <c r="N1256" s="424">
        <v>302.61</v>
      </c>
      <c r="O1256" s="215">
        <v>302.61</v>
      </c>
      <c r="P1256" s="719"/>
      <c r="Q1256" s="720"/>
      <c r="R1256" s="721"/>
      <c r="S1256" s="722"/>
      <c r="T1256" s="385" t="s">
        <v>24</v>
      </c>
      <c r="U1256" s="386">
        <v>122</v>
      </c>
      <c r="V1256" s="387" t="s">
        <v>24</v>
      </c>
    </row>
    <row r="1257" spans="1:22" s="35" customFormat="1" ht="24.95" customHeight="1">
      <c r="A1257" s="34" t="s">
        <v>2413</v>
      </c>
      <c r="B1257" s="728"/>
      <c r="C1257" s="730"/>
      <c r="D1257" s="732"/>
      <c r="E1257" s="732"/>
      <c r="F1257" s="732"/>
      <c r="G1257" s="382">
        <v>0.5</v>
      </c>
      <c r="H1257" s="726"/>
      <c r="I1257" s="388">
        <v>1</v>
      </c>
      <c r="J1257" s="389" t="s">
        <v>556</v>
      </c>
      <c r="K1257" s="734"/>
      <c r="L1257" s="734"/>
      <c r="M1257" s="383">
        <v>605.22</v>
      </c>
      <c r="N1257" s="424">
        <v>302.61</v>
      </c>
      <c r="O1257" s="215">
        <v>302.61</v>
      </c>
      <c r="P1257" s="719"/>
      <c r="Q1257" s="720"/>
      <c r="R1257" s="721"/>
      <c r="S1257" s="722"/>
      <c r="T1257" s="385" t="s">
        <v>24</v>
      </c>
      <c r="U1257" s="386">
        <v>123</v>
      </c>
      <c r="V1257" s="387" t="s">
        <v>24</v>
      </c>
    </row>
    <row r="1258" spans="1:22" s="35" customFormat="1" ht="50.1" customHeight="1">
      <c r="A1258" s="34" t="s">
        <v>2414</v>
      </c>
      <c r="B1258" s="402">
        <v>4</v>
      </c>
      <c r="C1258" s="604" t="s">
        <v>925</v>
      </c>
      <c r="D1258" s="390" t="s">
        <v>929</v>
      </c>
      <c r="E1258" s="390" t="s">
        <v>1083</v>
      </c>
      <c r="F1258" s="390" t="s">
        <v>671</v>
      </c>
      <c r="G1258" s="382">
        <v>0.6</v>
      </c>
      <c r="H1258" s="538" t="s">
        <v>24</v>
      </c>
      <c r="I1258" s="388">
        <v>1</v>
      </c>
      <c r="J1258" s="389" t="s">
        <v>556</v>
      </c>
      <c r="K1258" s="426">
        <v>41123</v>
      </c>
      <c r="L1258" s="426">
        <v>42830</v>
      </c>
      <c r="M1258" s="383">
        <v>9675.69</v>
      </c>
      <c r="N1258" s="424">
        <v>5805.4139999999998</v>
      </c>
      <c r="O1258" s="215">
        <v>5805.4139999999998</v>
      </c>
      <c r="P1258" s="719"/>
      <c r="Q1258" s="720"/>
      <c r="R1258" s="721"/>
      <c r="S1258" s="722"/>
      <c r="T1258" s="385" t="s">
        <v>24</v>
      </c>
      <c r="U1258" s="386">
        <v>160</v>
      </c>
      <c r="V1258" s="387" t="s">
        <v>24</v>
      </c>
    </row>
    <row r="1259" spans="1:22" s="35" customFormat="1" ht="24.95" customHeight="1">
      <c r="A1259" s="34" t="s">
        <v>2415</v>
      </c>
      <c r="B1259" s="402">
        <v>5</v>
      </c>
      <c r="C1259" s="604"/>
      <c r="D1259" s="390"/>
      <c r="E1259" s="390"/>
      <c r="F1259" s="390"/>
      <c r="G1259" s="382"/>
      <c r="H1259" s="538"/>
      <c r="I1259" s="388"/>
      <c r="J1259" s="389" t="s">
        <v>1538</v>
      </c>
      <c r="K1259" s="426"/>
      <c r="L1259" s="426"/>
      <c r="M1259" s="383"/>
      <c r="N1259" s="424" t="s">
        <v>1538</v>
      </c>
      <c r="O1259" s="215" t="s">
        <v>1538</v>
      </c>
      <c r="P1259" s="719"/>
      <c r="Q1259" s="720"/>
      <c r="R1259" s="721"/>
      <c r="S1259" s="722"/>
      <c r="T1259" s="385"/>
      <c r="U1259" s="386"/>
      <c r="V1259" s="387"/>
    </row>
    <row r="1260" spans="1:22" s="35" customFormat="1" ht="24.95" customHeight="1">
      <c r="A1260" s="34" t="s">
        <v>2416</v>
      </c>
      <c r="B1260" s="402">
        <v>6</v>
      </c>
      <c r="C1260" s="604"/>
      <c r="D1260" s="390"/>
      <c r="E1260" s="390"/>
      <c r="F1260" s="390"/>
      <c r="G1260" s="382"/>
      <c r="H1260" s="538"/>
      <c r="I1260" s="388"/>
      <c r="J1260" s="389" t="s">
        <v>1538</v>
      </c>
      <c r="K1260" s="426"/>
      <c r="L1260" s="426"/>
      <c r="M1260" s="383"/>
      <c r="N1260" s="424" t="s">
        <v>1538</v>
      </c>
      <c r="O1260" s="215" t="s">
        <v>1538</v>
      </c>
      <c r="P1260" s="719"/>
      <c r="Q1260" s="720"/>
      <c r="R1260" s="721"/>
      <c r="S1260" s="722"/>
      <c r="T1260" s="385"/>
      <c r="U1260" s="386"/>
      <c r="V1260" s="387"/>
    </row>
    <row r="1261" spans="1:22" s="35" customFormat="1" ht="24.95" customHeight="1">
      <c r="A1261" s="34" t="s">
        <v>2417</v>
      </c>
      <c r="B1261" s="402">
        <v>7</v>
      </c>
      <c r="C1261" s="604"/>
      <c r="D1261" s="390"/>
      <c r="E1261" s="390"/>
      <c r="F1261" s="390"/>
      <c r="G1261" s="382"/>
      <c r="H1261" s="538"/>
      <c r="I1261" s="388"/>
      <c r="J1261" s="389" t="s">
        <v>1538</v>
      </c>
      <c r="K1261" s="426"/>
      <c r="L1261" s="426"/>
      <c r="M1261" s="384"/>
      <c r="N1261" s="424" t="s">
        <v>1538</v>
      </c>
      <c r="O1261" s="215" t="s">
        <v>1538</v>
      </c>
      <c r="P1261" s="719"/>
      <c r="Q1261" s="720"/>
      <c r="R1261" s="721"/>
      <c r="S1261" s="722"/>
      <c r="T1261" s="385"/>
      <c r="U1261" s="386"/>
      <c r="V1261" s="387"/>
    </row>
    <row r="1262" spans="1:22" s="35" customFormat="1" ht="24.95" customHeight="1">
      <c r="A1262" s="34" t="s">
        <v>2418</v>
      </c>
      <c r="B1262" s="402">
        <v>8</v>
      </c>
      <c r="C1262" s="604"/>
      <c r="D1262" s="390"/>
      <c r="E1262" s="390"/>
      <c r="F1262" s="390"/>
      <c r="G1262" s="382"/>
      <c r="H1262" s="538"/>
      <c r="I1262" s="388"/>
      <c r="J1262" s="389" t="s">
        <v>1538</v>
      </c>
      <c r="K1262" s="426"/>
      <c r="L1262" s="426"/>
      <c r="M1262" s="384"/>
      <c r="N1262" s="424" t="s">
        <v>1538</v>
      </c>
      <c r="O1262" s="215" t="s">
        <v>1538</v>
      </c>
      <c r="P1262" s="719"/>
      <c r="Q1262" s="720"/>
      <c r="R1262" s="721"/>
      <c r="S1262" s="722"/>
      <c r="T1262" s="385"/>
      <c r="U1262" s="386"/>
      <c r="V1262" s="387"/>
    </row>
    <row r="1263" spans="1:22" s="35" customFormat="1" ht="24.95" customHeight="1" thickBot="1">
      <c r="A1263" s="34" t="s">
        <v>2419</v>
      </c>
      <c r="B1263" s="406">
        <v>9</v>
      </c>
      <c r="C1263" s="605"/>
      <c r="D1263" s="391"/>
      <c r="E1263" s="391"/>
      <c r="F1263" s="391"/>
      <c r="G1263" s="392"/>
      <c r="H1263" s="539"/>
      <c r="I1263" s="393"/>
      <c r="J1263" s="394" t="s">
        <v>1538</v>
      </c>
      <c r="K1263" s="427"/>
      <c r="L1263" s="427"/>
      <c r="M1263" s="395"/>
      <c r="N1263" s="424" t="s">
        <v>1538</v>
      </c>
      <c r="O1263" s="215" t="s">
        <v>1538</v>
      </c>
      <c r="P1263" s="719"/>
      <c r="Q1263" s="720"/>
      <c r="R1263" s="721"/>
      <c r="S1263" s="722"/>
      <c r="T1263" s="385"/>
      <c r="U1263" s="386"/>
      <c r="V1263" s="387"/>
    </row>
    <row r="1264" spans="1:22" s="20" customFormat="1" ht="12" customHeight="1">
      <c r="A1264" s="34"/>
      <c r="B1264" s="36"/>
      <c r="C1264" s="606"/>
      <c r="D1264" s="37"/>
      <c r="E1264" s="37"/>
      <c r="F1264" s="37"/>
      <c r="G1264" s="37"/>
      <c r="H1264" s="403"/>
      <c r="I1264" s="37"/>
      <c r="J1264" s="37"/>
      <c r="K1264" s="37"/>
      <c r="L1264" s="37"/>
      <c r="M1264" s="37"/>
      <c r="N1264" s="37"/>
      <c r="O1264" s="214"/>
      <c r="P1264" s="37"/>
      <c r="Q1264" s="37"/>
      <c r="R1264" s="214"/>
      <c r="S1264" s="37"/>
      <c r="T1264" s="37"/>
      <c r="U1264" s="38"/>
      <c r="V1264" s="39"/>
    </row>
    <row r="1265" spans="1:22" s="20" customFormat="1" ht="17.25" customHeight="1" thickBot="1">
      <c r="A1265" s="34" t="s">
        <v>2420</v>
      </c>
      <c r="B1265" s="473"/>
      <c r="C1265" s="474"/>
      <c r="D1265" s="474"/>
      <c r="E1265" s="474"/>
      <c r="F1265" s="474"/>
      <c r="G1265" s="474"/>
      <c r="H1265" s="474"/>
      <c r="I1265" s="474"/>
      <c r="J1265" s="474"/>
      <c r="K1265" s="474"/>
      <c r="L1265" s="474"/>
      <c r="M1265" s="474"/>
      <c r="N1265" s="410" t="s">
        <v>317</v>
      </c>
      <c r="O1265" s="411">
        <v>4577.5790000000006</v>
      </c>
      <c r="P1265" s="419"/>
      <c r="Q1265" s="419"/>
      <c r="R1265" s="420"/>
      <c r="S1265" s="420"/>
      <c r="T1265" s="421"/>
      <c r="U1265" s="422"/>
      <c r="V1265" s="423"/>
    </row>
    <row r="1266" spans="1:22" ht="17.25" customHeight="1">
      <c r="B1266" s="41"/>
      <c r="C1266" s="607"/>
      <c r="D1266" s="41"/>
      <c r="E1266" s="41"/>
      <c r="F1266" s="41"/>
      <c r="G1266" s="42"/>
      <c r="H1266" s="42"/>
      <c r="I1266" s="42"/>
      <c r="J1266" s="42"/>
      <c r="K1266" s="42"/>
      <c r="L1266" s="42"/>
      <c r="M1266" s="42"/>
      <c r="N1266" s="42"/>
      <c r="O1266" s="42"/>
      <c r="P1266" s="42"/>
      <c r="Q1266" s="42"/>
      <c r="R1266" s="42"/>
      <c r="S1266" s="42"/>
      <c r="T1266" s="42"/>
      <c r="U1266" s="42"/>
      <c r="V1266" s="42"/>
    </row>
    <row r="1267" spans="1:22" s="20" customFormat="1" ht="16.5" customHeight="1" thickBot="1">
      <c r="A1267" s="18"/>
      <c r="B1267" s="739" t="s">
        <v>65</v>
      </c>
      <c r="C1267" s="739"/>
      <c r="D1267" s="739"/>
      <c r="E1267" s="739"/>
      <c r="F1267" s="739"/>
      <c r="G1267" s="739"/>
      <c r="H1267" s="739"/>
      <c r="I1267" s="739"/>
      <c r="J1267" s="739"/>
      <c r="K1267" s="739"/>
      <c r="L1267" s="739"/>
      <c r="M1267" s="739"/>
      <c r="N1267" s="739"/>
      <c r="O1267" s="739"/>
      <c r="P1267" s="739"/>
      <c r="Q1267" s="739"/>
      <c r="R1267" s="739"/>
      <c r="S1267" s="739"/>
      <c r="T1267" s="739"/>
      <c r="U1267" s="739"/>
      <c r="V1267" s="739"/>
    </row>
    <row r="1268" spans="1:22" s="23" customFormat="1" ht="22.5" customHeight="1">
      <c r="A1268" s="96" t="s">
        <v>2421</v>
      </c>
      <c r="B1268" s="768" t="s">
        <v>62</v>
      </c>
      <c r="C1268" s="764" t="s">
        <v>83</v>
      </c>
      <c r="D1268" s="760"/>
      <c r="E1268" s="760"/>
      <c r="F1268" s="760"/>
      <c r="G1268" s="760"/>
      <c r="H1268" s="760"/>
      <c r="I1268" s="760"/>
      <c r="J1268" s="760"/>
      <c r="K1268" s="760"/>
      <c r="L1268" s="760"/>
      <c r="M1268" s="736"/>
      <c r="N1268" s="475"/>
      <c r="O1268" s="476"/>
      <c r="P1268" s="764" t="s">
        <v>90</v>
      </c>
      <c r="Q1268" s="760"/>
      <c r="R1268" s="760"/>
      <c r="S1268" s="736"/>
      <c r="T1268" s="735" t="s">
        <v>358</v>
      </c>
      <c r="U1268" s="736"/>
      <c r="V1268" s="742" t="s">
        <v>6</v>
      </c>
    </row>
    <row r="1269" spans="1:22" s="23" customFormat="1" ht="22.5" customHeight="1">
      <c r="A1269" s="96" t="s">
        <v>2422</v>
      </c>
      <c r="B1269" s="769"/>
      <c r="C1269" s="771" t="s">
        <v>84</v>
      </c>
      <c r="D1269" s="772"/>
      <c r="E1269" s="773"/>
      <c r="F1269" s="479">
        <v>2</v>
      </c>
      <c r="G1269" s="774" t="s">
        <v>287</v>
      </c>
      <c r="H1269" s="724" t="s">
        <v>286</v>
      </c>
      <c r="I1269" s="724"/>
      <c r="J1269" s="771" t="s">
        <v>285</v>
      </c>
      <c r="K1269" s="775"/>
      <c r="L1269" s="480"/>
      <c r="M1269" s="480"/>
      <c r="N1269" s="481"/>
      <c r="O1269" s="482"/>
      <c r="P1269" s="765"/>
      <c r="Q1269" s="766"/>
      <c r="R1269" s="766"/>
      <c r="S1269" s="767"/>
      <c r="T1269" s="737"/>
      <c r="U1269" s="738"/>
      <c r="V1269" s="743"/>
    </row>
    <row r="1270" spans="1:22" s="23" customFormat="1" ht="51.75" customHeight="1" thickBot="1">
      <c r="A1270" s="96" t="s">
        <v>2423</v>
      </c>
      <c r="B1270" s="769"/>
      <c r="C1270" s="772" t="s">
        <v>82</v>
      </c>
      <c r="D1270" s="773"/>
      <c r="E1270" s="483" t="s">
        <v>86</v>
      </c>
      <c r="F1270" s="477" t="s">
        <v>306</v>
      </c>
      <c r="G1270" s="774"/>
      <c r="H1270" s="724"/>
      <c r="I1270" s="724"/>
      <c r="J1270" s="467" t="s">
        <v>284</v>
      </c>
      <c r="K1270" s="478" t="s">
        <v>292</v>
      </c>
      <c r="L1270" s="484" t="s">
        <v>369</v>
      </c>
      <c r="M1270" s="484"/>
      <c r="N1270" s="485" t="s">
        <v>334</v>
      </c>
      <c r="O1270" s="486"/>
      <c r="P1270" s="417" t="s">
        <v>1579</v>
      </c>
      <c r="Q1270" s="306" t="s">
        <v>91</v>
      </c>
      <c r="R1270" s="307"/>
      <c r="S1270" s="97">
        <v>4</v>
      </c>
      <c r="T1270" s="740"/>
      <c r="U1270" s="741"/>
      <c r="V1270" s="744"/>
    </row>
    <row r="1271" spans="1:22" s="23" customFormat="1" ht="15.75" customHeight="1">
      <c r="A1271" s="96" t="s">
        <v>2424</v>
      </c>
      <c r="B1271" s="769"/>
      <c r="C1271" s="608">
        <v>1</v>
      </c>
      <c r="D1271" s="86" t="s">
        <v>556</v>
      </c>
      <c r="E1271" s="92">
        <v>0.5</v>
      </c>
      <c r="F1271" s="300">
        <v>18007.706000000002</v>
      </c>
      <c r="G1271" s="300">
        <v>269.23</v>
      </c>
      <c r="H1271" s="745" t="s">
        <v>6</v>
      </c>
      <c r="I1271" s="746"/>
      <c r="J1271" s="93" t="s">
        <v>6</v>
      </c>
      <c r="K1271" s="91" t="s">
        <v>1538</v>
      </c>
      <c r="L1271" s="449" t="s">
        <v>1248</v>
      </c>
      <c r="M1271" s="450" t="s">
        <v>1962</v>
      </c>
      <c r="N1271" s="365" t="s">
        <v>24</v>
      </c>
      <c r="O1271" s="747" t="s">
        <v>15</v>
      </c>
      <c r="P1271" s="748"/>
      <c r="Q1271" s="751">
        <v>42</v>
      </c>
      <c r="R1271" s="754" t="s">
        <v>1114</v>
      </c>
      <c r="S1271" s="755"/>
      <c r="T1271" s="735" t="s">
        <v>68</v>
      </c>
      <c r="U1271" s="760"/>
      <c r="V1271" s="736"/>
    </row>
    <row r="1272" spans="1:22" s="23" customFormat="1" ht="15.75" customHeight="1" thickBot="1">
      <c r="A1272" s="96" t="s">
        <v>2425</v>
      </c>
      <c r="B1272" s="769"/>
      <c r="C1272" s="608">
        <v>2</v>
      </c>
      <c r="D1272" s="86" t="s">
        <v>557</v>
      </c>
      <c r="E1272" s="92">
        <v>0.5</v>
      </c>
      <c r="F1272" s="300">
        <v>302.61</v>
      </c>
      <c r="G1272" s="300">
        <v>269.23</v>
      </c>
      <c r="H1272" s="745" t="s">
        <v>6</v>
      </c>
      <c r="I1272" s="746"/>
      <c r="J1272" s="93" t="s">
        <v>6</v>
      </c>
      <c r="K1272" s="91" t="s">
        <v>1538</v>
      </c>
      <c r="L1272" s="449" t="s">
        <v>361</v>
      </c>
      <c r="M1272" s="450" t="s">
        <v>1602</v>
      </c>
      <c r="N1272" s="365" t="s">
        <v>24</v>
      </c>
      <c r="O1272" s="747"/>
      <c r="P1272" s="748"/>
      <c r="Q1272" s="752"/>
      <c r="R1272" s="756"/>
      <c r="S1272" s="757"/>
      <c r="T1272" s="740"/>
      <c r="U1272" s="761"/>
      <c r="V1272" s="741"/>
    </row>
    <row r="1273" spans="1:22" s="23" customFormat="1" ht="15.75" customHeight="1">
      <c r="A1273" s="96" t="s">
        <v>2426</v>
      </c>
      <c r="B1273" s="769"/>
      <c r="C1273" s="608">
        <v>3</v>
      </c>
      <c r="D1273" s="86" t="s">
        <v>1538</v>
      </c>
      <c r="E1273" s="92" t="s">
        <v>1538</v>
      </c>
      <c r="F1273" s="300" t="s">
        <v>1538</v>
      </c>
      <c r="G1273" s="300" t="s">
        <v>1538</v>
      </c>
      <c r="H1273" s="745" t="s">
        <v>1538</v>
      </c>
      <c r="I1273" s="746"/>
      <c r="J1273" s="93" t="s">
        <v>1538</v>
      </c>
      <c r="K1273" s="91" t="s">
        <v>1538</v>
      </c>
      <c r="L1273" s="449"/>
      <c r="M1273" s="450" t="s">
        <v>1538</v>
      </c>
      <c r="N1273" s="365"/>
      <c r="O1273" s="749"/>
      <c r="P1273" s="750"/>
      <c r="Q1273" s="753"/>
      <c r="R1273" s="758"/>
      <c r="S1273" s="759"/>
      <c r="T1273" s="237"/>
      <c r="U1273" s="237"/>
      <c r="V1273" s="238"/>
    </row>
    <row r="1274" spans="1:22" s="23" customFormat="1" ht="15.75" customHeight="1">
      <c r="A1274" s="96" t="s">
        <v>2427</v>
      </c>
      <c r="B1274" s="769"/>
      <c r="C1274" s="608">
        <v>4</v>
      </c>
      <c r="D1274" s="86" t="s">
        <v>1538</v>
      </c>
      <c r="E1274" s="92" t="s">
        <v>1538</v>
      </c>
      <c r="F1274" s="300" t="s">
        <v>1538</v>
      </c>
      <c r="G1274" s="300" t="s">
        <v>1538</v>
      </c>
      <c r="H1274" s="745" t="s">
        <v>1538</v>
      </c>
      <c r="I1274" s="746"/>
      <c r="J1274" s="93" t="s">
        <v>1538</v>
      </c>
      <c r="K1274" s="91" t="s">
        <v>1538</v>
      </c>
      <c r="L1274" s="449"/>
      <c r="M1274" s="450" t="s">
        <v>1538</v>
      </c>
      <c r="N1274" s="365"/>
      <c r="O1274" s="762" t="s">
        <v>310</v>
      </c>
      <c r="P1274" s="771" t="s">
        <v>309</v>
      </c>
      <c r="Q1274" s="772"/>
      <c r="R1274" s="772"/>
      <c r="S1274" s="773"/>
      <c r="T1274" s="228"/>
      <c r="U1274" s="228"/>
      <c r="V1274" s="239"/>
    </row>
    <row r="1275" spans="1:22" s="23" customFormat="1" ht="17.25" customHeight="1">
      <c r="A1275" s="96" t="s">
        <v>2428</v>
      </c>
      <c r="B1275" s="769"/>
      <c r="C1275" s="608">
        <v>5</v>
      </c>
      <c r="D1275" s="86" t="s">
        <v>1538</v>
      </c>
      <c r="E1275" s="92" t="s">
        <v>1538</v>
      </c>
      <c r="F1275" s="300" t="s">
        <v>1538</v>
      </c>
      <c r="G1275" s="300" t="s">
        <v>1538</v>
      </c>
      <c r="H1275" s="745" t="s">
        <v>1538</v>
      </c>
      <c r="I1275" s="746"/>
      <c r="J1275" s="93" t="s">
        <v>1538</v>
      </c>
      <c r="K1275" s="91" t="s">
        <v>1538</v>
      </c>
      <c r="L1275" s="449"/>
      <c r="M1275" s="450" t="s">
        <v>1538</v>
      </c>
      <c r="N1275" s="365"/>
      <c r="O1275" s="763"/>
      <c r="P1275" s="467" t="s">
        <v>92</v>
      </c>
      <c r="Q1275" s="467" t="s">
        <v>294</v>
      </c>
      <c r="R1275" s="724" t="s">
        <v>307</v>
      </c>
      <c r="S1275" s="724"/>
      <c r="T1275" s="228"/>
      <c r="U1275" s="228"/>
      <c r="V1275" s="239"/>
    </row>
    <row r="1276" spans="1:22" s="23" customFormat="1" ht="16.5" customHeight="1" thickBot="1">
      <c r="A1276" s="96" t="s">
        <v>2429</v>
      </c>
      <c r="B1276" s="769"/>
      <c r="C1276" s="609">
        <v>6</v>
      </c>
      <c r="D1276" s="94" t="s">
        <v>1538</v>
      </c>
      <c r="E1276" s="95" t="s">
        <v>1538</v>
      </c>
      <c r="F1276" s="300" t="s">
        <v>1538</v>
      </c>
      <c r="G1276" s="300" t="s">
        <v>1538</v>
      </c>
      <c r="H1276" s="745" t="s">
        <v>1538</v>
      </c>
      <c r="I1276" s="746"/>
      <c r="J1276" s="93" t="s">
        <v>1538</v>
      </c>
      <c r="K1276" s="91" t="s">
        <v>1538</v>
      </c>
      <c r="L1276" s="449"/>
      <c r="M1276" s="450" t="s">
        <v>1538</v>
      </c>
      <c r="N1276" s="447"/>
      <c r="O1276" s="313" t="s">
        <v>6</v>
      </c>
      <c r="P1276" s="241">
        <v>1</v>
      </c>
      <c r="Q1276" s="242">
        <v>538.46153849999996</v>
      </c>
      <c r="R1276" s="776">
        <v>18310.316000000003</v>
      </c>
      <c r="S1276" s="776"/>
      <c r="T1276" s="228"/>
      <c r="U1276" s="228"/>
      <c r="V1276" s="239"/>
    </row>
    <row r="1277" spans="1:22" s="23" customFormat="1" ht="16.5" customHeight="1" thickBot="1">
      <c r="A1277" s="96" t="s">
        <v>2430</v>
      </c>
      <c r="B1277" s="770"/>
      <c r="C1277" s="777" t="s">
        <v>88</v>
      </c>
      <c r="D1277" s="778"/>
      <c r="E1277" s="778"/>
      <c r="F1277" s="497"/>
      <c r="G1277" s="498"/>
      <c r="H1277" s="779" t="s">
        <v>6</v>
      </c>
      <c r="I1277" s="780"/>
      <c r="J1277" s="412" t="s">
        <v>6</v>
      </c>
      <c r="K1277" s="243" t="s">
        <v>6</v>
      </c>
      <c r="L1277" s="490"/>
      <c r="M1277" s="491"/>
      <c r="N1277" s="492"/>
      <c r="O1277" s="781" t="s">
        <v>1538</v>
      </c>
      <c r="P1277" s="781"/>
      <c r="Q1277" s="781"/>
      <c r="R1277" s="781"/>
      <c r="S1277" s="781"/>
      <c r="T1277" s="487"/>
      <c r="U1277" s="488"/>
      <c r="V1277" s="489"/>
    </row>
    <row r="1278" spans="1:22" ht="24.95" customHeight="1"/>
    <row r="1279" spans="1:22" ht="24.95" customHeight="1"/>
    <row r="1280" spans="1:22" s="33" customFormat="1" ht="24" thickBot="1">
      <c r="A1280" s="26">
        <v>43</v>
      </c>
      <c r="B1280" s="786" t="s">
        <v>49</v>
      </c>
      <c r="C1280" s="786"/>
      <c r="D1280" s="786"/>
      <c r="E1280" s="27">
        <v>43</v>
      </c>
      <c r="F1280" s="28" t="s">
        <v>429</v>
      </c>
      <c r="G1280" s="29"/>
      <c r="H1280" s="29"/>
      <c r="I1280" s="28"/>
      <c r="J1280" s="28"/>
      <c r="K1280" s="28"/>
      <c r="L1280" s="28"/>
      <c r="M1280" s="30"/>
      <c r="N1280" s="30"/>
      <c r="O1280" s="29"/>
      <c r="P1280" s="29"/>
      <c r="Q1280" s="31"/>
      <c r="R1280" s="31"/>
      <c r="S1280" s="31"/>
      <c r="T1280" s="31"/>
      <c r="U1280" s="32"/>
    </row>
    <row r="1281" spans="1:22" s="20" customFormat="1" ht="24.75" customHeight="1">
      <c r="A1281" s="18"/>
      <c r="B1281" s="787" t="s">
        <v>54</v>
      </c>
      <c r="C1281" s="464" t="s">
        <v>55</v>
      </c>
      <c r="D1281" s="465" t="s">
        <v>16</v>
      </c>
      <c r="E1281" s="465"/>
      <c r="F1281" s="465" t="s">
        <v>56</v>
      </c>
      <c r="G1281" s="466"/>
      <c r="H1281" s="723" t="s">
        <v>57</v>
      </c>
      <c r="I1281" s="789" t="s">
        <v>340</v>
      </c>
      <c r="J1281" s="723" t="s">
        <v>17</v>
      </c>
      <c r="K1281" s="723" t="s">
        <v>293</v>
      </c>
      <c r="L1281" s="723" t="s">
        <v>58</v>
      </c>
      <c r="M1281" s="723" t="s">
        <v>193</v>
      </c>
      <c r="N1281" s="782" t="s">
        <v>308</v>
      </c>
      <c r="O1281" s="783"/>
      <c r="P1281" s="784" t="s">
        <v>21</v>
      </c>
      <c r="Q1281" s="785"/>
      <c r="R1281" s="735" t="s">
        <v>205</v>
      </c>
      <c r="S1281" s="736"/>
      <c r="T1281" s="714" t="s">
        <v>180</v>
      </c>
      <c r="U1281" s="715"/>
      <c r="V1281" s="716"/>
    </row>
    <row r="1282" spans="1:22" s="20" customFormat="1" ht="73.5" customHeight="1">
      <c r="A1282" s="18"/>
      <c r="B1282" s="788"/>
      <c r="C1282" s="467" t="s">
        <v>59</v>
      </c>
      <c r="D1282" s="468" t="s">
        <v>3</v>
      </c>
      <c r="E1282" s="468" t="s">
        <v>18</v>
      </c>
      <c r="F1282" s="468" t="s">
        <v>60</v>
      </c>
      <c r="G1282" s="469" t="s">
        <v>61</v>
      </c>
      <c r="H1282" s="724"/>
      <c r="I1282" s="790"/>
      <c r="J1282" s="724"/>
      <c r="K1282" s="724"/>
      <c r="L1282" s="724"/>
      <c r="M1282" s="724"/>
      <c r="N1282" s="467" t="s">
        <v>191</v>
      </c>
      <c r="O1282" s="468" t="s">
        <v>73</v>
      </c>
      <c r="P1282" s="717"/>
      <c r="Q1282" s="718"/>
      <c r="R1282" s="737"/>
      <c r="S1282" s="738"/>
      <c r="T1282" s="470" t="s">
        <v>181</v>
      </c>
      <c r="U1282" s="471" t="s">
        <v>190</v>
      </c>
      <c r="V1282" s="472" t="s">
        <v>225</v>
      </c>
    </row>
    <row r="1283" spans="1:22" s="20" customFormat="1" ht="26.25" customHeight="1">
      <c r="A1283" s="18"/>
      <c r="B1283" s="396"/>
      <c r="C1283" s="603">
        <v>3</v>
      </c>
      <c r="D1283" s="397">
        <v>4</v>
      </c>
      <c r="E1283" s="397">
        <v>5</v>
      </c>
      <c r="F1283" s="397">
        <v>6</v>
      </c>
      <c r="G1283" s="397">
        <v>7</v>
      </c>
      <c r="H1283" s="397">
        <v>8</v>
      </c>
      <c r="I1283" s="397">
        <v>9</v>
      </c>
      <c r="J1283" s="397">
        <v>10</v>
      </c>
      <c r="K1283" s="397">
        <v>11</v>
      </c>
      <c r="L1283" s="397">
        <v>12</v>
      </c>
      <c r="M1283" s="397">
        <v>13</v>
      </c>
      <c r="N1283" s="397">
        <v>14</v>
      </c>
      <c r="O1283" s="397">
        <v>15</v>
      </c>
      <c r="P1283" s="398">
        <v>16</v>
      </c>
      <c r="Q1283" s="399">
        <v>17</v>
      </c>
      <c r="R1283" s="398">
        <v>18</v>
      </c>
      <c r="S1283" s="399">
        <v>19</v>
      </c>
      <c r="T1283" s="400">
        <v>20</v>
      </c>
      <c r="U1283" s="213">
        <v>21</v>
      </c>
      <c r="V1283" s="401">
        <v>22</v>
      </c>
    </row>
    <row r="1284" spans="1:22" s="35" customFormat="1" ht="50.1" customHeight="1">
      <c r="A1284" s="34" t="s">
        <v>2431</v>
      </c>
      <c r="B1284" s="402">
        <v>1</v>
      </c>
      <c r="C1284" s="604" t="s">
        <v>682</v>
      </c>
      <c r="D1284" s="390" t="s">
        <v>932</v>
      </c>
      <c r="E1284" s="390" t="s">
        <v>934</v>
      </c>
      <c r="F1284" s="390" t="s">
        <v>671</v>
      </c>
      <c r="G1284" s="382">
        <v>0.4</v>
      </c>
      <c r="H1284" s="538" t="s">
        <v>24</v>
      </c>
      <c r="I1284" s="388" t="s">
        <v>672</v>
      </c>
      <c r="J1284" s="389" t="s">
        <v>429</v>
      </c>
      <c r="K1284" s="426">
        <v>41618</v>
      </c>
      <c r="L1284" s="426">
        <v>42368</v>
      </c>
      <c r="M1284" s="383">
        <v>4558.62</v>
      </c>
      <c r="N1284" s="424">
        <v>1823.4480000000001</v>
      </c>
      <c r="O1284" s="215">
        <v>1823.4480000000001</v>
      </c>
      <c r="P1284" s="719"/>
      <c r="Q1284" s="720"/>
      <c r="R1284" s="721"/>
      <c r="S1284" s="722"/>
      <c r="T1284" s="385" t="s">
        <v>24</v>
      </c>
      <c r="U1284" s="386">
        <v>24</v>
      </c>
      <c r="V1284" s="387" t="s">
        <v>24</v>
      </c>
    </row>
    <row r="1285" spans="1:22" s="35" customFormat="1" ht="50.1" customHeight="1">
      <c r="A1285" s="34" t="s">
        <v>2432</v>
      </c>
      <c r="B1285" s="402">
        <v>2</v>
      </c>
      <c r="C1285" s="604" t="s">
        <v>931</v>
      </c>
      <c r="D1285" s="390" t="s">
        <v>933</v>
      </c>
      <c r="E1285" s="390" t="s">
        <v>935</v>
      </c>
      <c r="F1285" s="390" t="s">
        <v>671</v>
      </c>
      <c r="G1285" s="382">
        <v>0.5</v>
      </c>
      <c r="H1285" s="538" t="s">
        <v>24</v>
      </c>
      <c r="I1285" s="388" t="s">
        <v>672</v>
      </c>
      <c r="J1285" s="389" t="s">
        <v>429</v>
      </c>
      <c r="K1285" s="426">
        <v>36374</v>
      </c>
      <c r="L1285" s="426">
        <v>36983</v>
      </c>
      <c r="M1285" s="383">
        <v>947.16</v>
      </c>
      <c r="N1285" s="424">
        <v>473.58</v>
      </c>
      <c r="O1285" s="215">
        <v>473.58</v>
      </c>
      <c r="P1285" s="719"/>
      <c r="Q1285" s="720"/>
      <c r="R1285" s="721"/>
      <c r="S1285" s="722"/>
      <c r="T1285" s="385" t="s">
        <v>24</v>
      </c>
      <c r="U1285" s="386">
        <v>13</v>
      </c>
      <c r="V1285" s="387" t="s">
        <v>24</v>
      </c>
    </row>
    <row r="1286" spans="1:22" s="35" customFormat="1" ht="24.95" customHeight="1">
      <c r="A1286" s="34" t="s">
        <v>2433</v>
      </c>
      <c r="B1286" s="402">
        <v>3</v>
      </c>
      <c r="C1286" s="604"/>
      <c r="D1286" s="390"/>
      <c r="E1286" s="390"/>
      <c r="F1286" s="390"/>
      <c r="G1286" s="382"/>
      <c r="H1286" s="538"/>
      <c r="I1286" s="388"/>
      <c r="J1286" s="389" t="s">
        <v>1538</v>
      </c>
      <c r="K1286" s="426"/>
      <c r="L1286" s="426"/>
      <c r="M1286" s="383"/>
      <c r="N1286" s="424" t="s">
        <v>1538</v>
      </c>
      <c r="O1286" s="215" t="s">
        <v>1538</v>
      </c>
      <c r="P1286" s="719"/>
      <c r="Q1286" s="720"/>
      <c r="R1286" s="721"/>
      <c r="S1286" s="722"/>
      <c r="T1286" s="385"/>
      <c r="U1286" s="386"/>
      <c r="V1286" s="387"/>
    </row>
    <row r="1287" spans="1:22" s="35" customFormat="1" ht="24.95" customHeight="1">
      <c r="A1287" s="34" t="s">
        <v>2434</v>
      </c>
      <c r="B1287" s="402">
        <v>4</v>
      </c>
      <c r="C1287" s="604"/>
      <c r="D1287" s="390"/>
      <c r="E1287" s="390"/>
      <c r="F1287" s="390"/>
      <c r="G1287" s="382"/>
      <c r="H1287" s="538"/>
      <c r="I1287" s="388"/>
      <c r="J1287" s="389" t="s">
        <v>1538</v>
      </c>
      <c r="K1287" s="426"/>
      <c r="L1287" s="426"/>
      <c r="M1287" s="383"/>
      <c r="N1287" s="424" t="s">
        <v>1538</v>
      </c>
      <c r="O1287" s="215" t="s">
        <v>1538</v>
      </c>
      <c r="P1287" s="719"/>
      <c r="Q1287" s="720"/>
      <c r="R1287" s="721"/>
      <c r="S1287" s="722"/>
      <c r="T1287" s="385"/>
      <c r="U1287" s="386"/>
      <c r="V1287" s="387"/>
    </row>
    <row r="1288" spans="1:22" s="35" customFormat="1" ht="24.95" customHeight="1">
      <c r="A1288" s="34" t="s">
        <v>2435</v>
      </c>
      <c r="B1288" s="402">
        <v>5</v>
      </c>
      <c r="C1288" s="604"/>
      <c r="D1288" s="390"/>
      <c r="E1288" s="390"/>
      <c r="F1288" s="390"/>
      <c r="G1288" s="382"/>
      <c r="H1288" s="538"/>
      <c r="I1288" s="388"/>
      <c r="J1288" s="389" t="s">
        <v>1538</v>
      </c>
      <c r="K1288" s="426"/>
      <c r="L1288" s="426"/>
      <c r="M1288" s="383"/>
      <c r="N1288" s="424" t="s">
        <v>1538</v>
      </c>
      <c r="O1288" s="215" t="s">
        <v>1538</v>
      </c>
      <c r="P1288" s="719"/>
      <c r="Q1288" s="720"/>
      <c r="R1288" s="721"/>
      <c r="S1288" s="722"/>
      <c r="T1288" s="385"/>
      <c r="U1288" s="386"/>
      <c r="V1288" s="387"/>
    </row>
    <row r="1289" spans="1:22" s="35" customFormat="1" ht="24.95" customHeight="1">
      <c r="A1289" s="34" t="s">
        <v>2436</v>
      </c>
      <c r="B1289" s="402">
        <v>6</v>
      </c>
      <c r="C1289" s="604"/>
      <c r="D1289" s="390"/>
      <c r="E1289" s="390"/>
      <c r="F1289" s="390"/>
      <c r="G1289" s="382"/>
      <c r="H1289" s="538"/>
      <c r="I1289" s="388"/>
      <c r="J1289" s="389" t="s">
        <v>1538</v>
      </c>
      <c r="K1289" s="426"/>
      <c r="L1289" s="426"/>
      <c r="M1289" s="383"/>
      <c r="N1289" s="424" t="s">
        <v>1538</v>
      </c>
      <c r="O1289" s="215" t="s">
        <v>1538</v>
      </c>
      <c r="P1289" s="719"/>
      <c r="Q1289" s="720"/>
      <c r="R1289" s="721"/>
      <c r="S1289" s="722"/>
      <c r="T1289" s="385"/>
      <c r="U1289" s="386"/>
      <c r="V1289" s="387"/>
    </row>
    <row r="1290" spans="1:22" s="35" customFormat="1" ht="24.95" customHeight="1">
      <c r="A1290" s="34" t="s">
        <v>2437</v>
      </c>
      <c r="B1290" s="402">
        <v>7</v>
      </c>
      <c r="C1290" s="604"/>
      <c r="D1290" s="390"/>
      <c r="E1290" s="390"/>
      <c r="F1290" s="390"/>
      <c r="G1290" s="382"/>
      <c r="H1290" s="538"/>
      <c r="I1290" s="388"/>
      <c r="J1290" s="389" t="s">
        <v>1538</v>
      </c>
      <c r="K1290" s="426"/>
      <c r="L1290" s="426"/>
      <c r="M1290" s="383"/>
      <c r="N1290" s="424" t="s">
        <v>1538</v>
      </c>
      <c r="O1290" s="215" t="s">
        <v>1538</v>
      </c>
      <c r="P1290" s="719"/>
      <c r="Q1290" s="720"/>
      <c r="R1290" s="721"/>
      <c r="S1290" s="722"/>
      <c r="T1290" s="385"/>
      <c r="U1290" s="386"/>
      <c r="V1290" s="387"/>
    </row>
    <row r="1291" spans="1:22" s="35" customFormat="1" ht="24.95" customHeight="1">
      <c r="A1291" s="34" t="s">
        <v>2438</v>
      </c>
      <c r="B1291" s="402">
        <v>8</v>
      </c>
      <c r="C1291" s="604"/>
      <c r="D1291" s="390"/>
      <c r="E1291" s="390"/>
      <c r="F1291" s="390"/>
      <c r="G1291" s="382"/>
      <c r="H1291" s="538"/>
      <c r="I1291" s="388"/>
      <c r="J1291" s="389" t="s">
        <v>1538</v>
      </c>
      <c r="K1291" s="426"/>
      <c r="L1291" s="426"/>
      <c r="M1291" s="384"/>
      <c r="N1291" s="424" t="s">
        <v>1538</v>
      </c>
      <c r="O1291" s="215" t="s">
        <v>1538</v>
      </c>
      <c r="P1291" s="719"/>
      <c r="Q1291" s="720"/>
      <c r="R1291" s="721"/>
      <c r="S1291" s="722"/>
      <c r="T1291" s="385"/>
      <c r="U1291" s="386"/>
      <c r="V1291" s="387"/>
    </row>
    <row r="1292" spans="1:22" s="35" customFormat="1" ht="24.95" customHeight="1">
      <c r="A1292" s="34" t="s">
        <v>2439</v>
      </c>
      <c r="B1292" s="402">
        <v>9</v>
      </c>
      <c r="C1292" s="604"/>
      <c r="D1292" s="390"/>
      <c r="E1292" s="390"/>
      <c r="F1292" s="390"/>
      <c r="G1292" s="382"/>
      <c r="H1292" s="538"/>
      <c r="I1292" s="388"/>
      <c r="J1292" s="389" t="s">
        <v>1538</v>
      </c>
      <c r="K1292" s="426"/>
      <c r="L1292" s="426"/>
      <c r="M1292" s="384"/>
      <c r="N1292" s="424" t="s">
        <v>1538</v>
      </c>
      <c r="O1292" s="215" t="s">
        <v>1538</v>
      </c>
      <c r="P1292" s="719"/>
      <c r="Q1292" s="720"/>
      <c r="R1292" s="721"/>
      <c r="S1292" s="722"/>
      <c r="T1292" s="385"/>
      <c r="U1292" s="386"/>
      <c r="V1292" s="387"/>
    </row>
    <row r="1293" spans="1:22" s="35" customFormat="1" ht="24.95" customHeight="1" thickBot="1">
      <c r="A1293" s="34" t="s">
        <v>2440</v>
      </c>
      <c r="B1293" s="406">
        <v>10</v>
      </c>
      <c r="C1293" s="605"/>
      <c r="D1293" s="391"/>
      <c r="E1293" s="391"/>
      <c r="F1293" s="391"/>
      <c r="G1293" s="392"/>
      <c r="H1293" s="539"/>
      <c r="I1293" s="393"/>
      <c r="J1293" s="394" t="s">
        <v>1538</v>
      </c>
      <c r="K1293" s="427"/>
      <c r="L1293" s="427"/>
      <c r="M1293" s="395"/>
      <c r="N1293" s="424" t="s">
        <v>1538</v>
      </c>
      <c r="O1293" s="215" t="s">
        <v>1538</v>
      </c>
      <c r="P1293" s="719"/>
      <c r="Q1293" s="720"/>
      <c r="R1293" s="721"/>
      <c r="S1293" s="722"/>
      <c r="T1293" s="385"/>
      <c r="U1293" s="386"/>
      <c r="V1293" s="387"/>
    </row>
    <row r="1294" spans="1:22" s="20" customFormat="1" ht="12" customHeight="1">
      <c r="A1294" s="34"/>
      <c r="B1294" s="36"/>
      <c r="C1294" s="606"/>
      <c r="D1294" s="37"/>
      <c r="E1294" s="37"/>
      <c r="F1294" s="37"/>
      <c r="G1294" s="37"/>
      <c r="H1294" s="403"/>
      <c r="I1294" s="37"/>
      <c r="J1294" s="37"/>
      <c r="K1294" s="37"/>
      <c r="L1294" s="37"/>
      <c r="M1294" s="37"/>
      <c r="N1294" s="37"/>
      <c r="O1294" s="214"/>
      <c r="P1294" s="37"/>
      <c r="Q1294" s="37"/>
      <c r="R1294" s="214"/>
      <c r="S1294" s="37"/>
      <c r="T1294" s="37"/>
      <c r="U1294" s="38"/>
      <c r="V1294" s="39"/>
    </row>
    <row r="1295" spans="1:22" s="20" customFormat="1" ht="17.25" customHeight="1" thickBot="1">
      <c r="A1295" s="34" t="s">
        <v>2441</v>
      </c>
      <c r="B1295" s="473"/>
      <c r="C1295" s="474"/>
      <c r="D1295" s="474"/>
      <c r="E1295" s="474"/>
      <c r="F1295" s="474"/>
      <c r="G1295" s="474"/>
      <c r="H1295" s="474"/>
      <c r="I1295" s="474"/>
      <c r="J1295" s="474"/>
      <c r="K1295" s="474"/>
      <c r="L1295" s="474"/>
      <c r="M1295" s="474"/>
      <c r="N1295" s="410" t="s">
        <v>317</v>
      </c>
      <c r="O1295" s="411">
        <v>1148.5140000000001</v>
      </c>
      <c r="P1295" s="419"/>
      <c r="Q1295" s="419"/>
      <c r="R1295" s="420"/>
      <c r="S1295" s="420"/>
      <c r="T1295" s="421"/>
      <c r="U1295" s="422"/>
      <c r="V1295" s="423"/>
    </row>
    <row r="1296" spans="1:22" ht="17.25" customHeight="1">
      <c r="B1296" s="41"/>
      <c r="C1296" s="607"/>
      <c r="D1296" s="41"/>
      <c r="E1296" s="41"/>
      <c r="F1296" s="41"/>
      <c r="G1296" s="42"/>
      <c r="H1296" s="42"/>
      <c r="I1296" s="42"/>
      <c r="J1296" s="42"/>
      <c r="K1296" s="42"/>
      <c r="L1296" s="42"/>
      <c r="M1296" s="42"/>
      <c r="N1296" s="42"/>
      <c r="O1296" s="42"/>
      <c r="P1296" s="42"/>
      <c r="Q1296" s="42"/>
      <c r="R1296" s="42"/>
      <c r="S1296" s="42"/>
      <c r="T1296" s="42"/>
      <c r="U1296" s="42"/>
      <c r="V1296" s="42"/>
    </row>
    <row r="1297" spans="1:22" s="20" customFormat="1" ht="16.5" customHeight="1" thickBot="1">
      <c r="A1297" s="18"/>
      <c r="B1297" s="739" t="s">
        <v>65</v>
      </c>
      <c r="C1297" s="739"/>
      <c r="D1297" s="739"/>
      <c r="E1297" s="739"/>
      <c r="F1297" s="739"/>
      <c r="G1297" s="739"/>
      <c r="H1297" s="739"/>
      <c r="I1297" s="739"/>
      <c r="J1297" s="739"/>
      <c r="K1297" s="739"/>
      <c r="L1297" s="739"/>
      <c r="M1297" s="739"/>
      <c r="N1297" s="739"/>
      <c r="O1297" s="739"/>
      <c r="P1297" s="739"/>
      <c r="Q1297" s="739"/>
      <c r="R1297" s="739"/>
      <c r="S1297" s="739"/>
      <c r="T1297" s="739"/>
      <c r="U1297" s="739"/>
      <c r="V1297" s="739"/>
    </row>
    <row r="1298" spans="1:22" s="23" customFormat="1" ht="22.5" customHeight="1">
      <c r="A1298" s="96" t="s">
        <v>2442</v>
      </c>
      <c r="B1298" s="768" t="s">
        <v>62</v>
      </c>
      <c r="C1298" s="764" t="s">
        <v>83</v>
      </c>
      <c r="D1298" s="760"/>
      <c r="E1298" s="760"/>
      <c r="F1298" s="760"/>
      <c r="G1298" s="760"/>
      <c r="H1298" s="760"/>
      <c r="I1298" s="760"/>
      <c r="J1298" s="760"/>
      <c r="K1298" s="760"/>
      <c r="L1298" s="760"/>
      <c r="M1298" s="736"/>
      <c r="N1298" s="475"/>
      <c r="O1298" s="476"/>
      <c r="P1298" s="764" t="s">
        <v>90</v>
      </c>
      <c r="Q1298" s="760"/>
      <c r="R1298" s="760"/>
      <c r="S1298" s="736"/>
      <c r="T1298" s="735" t="s">
        <v>358</v>
      </c>
      <c r="U1298" s="736"/>
      <c r="V1298" s="742" t="s">
        <v>6</v>
      </c>
    </row>
    <row r="1299" spans="1:22" s="23" customFormat="1" ht="22.5" customHeight="1">
      <c r="A1299" s="96" t="s">
        <v>2443</v>
      </c>
      <c r="B1299" s="769"/>
      <c r="C1299" s="771" t="s">
        <v>84</v>
      </c>
      <c r="D1299" s="772"/>
      <c r="E1299" s="773"/>
      <c r="F1299" s="479">
        <v>1</v>
      </c>
      <c r="G1299" s="774" t="s">
        <v>287</v>
      </c>
      <c r="H1299" s="724" t="s">
        <v>286</v>
      </c>
      <c r="I1299" s="724"/>
      <c r="J1299" s="771" t="s">
        <v>285</v>
      </c>
      <c r="K1299" s="775"/>
      <c r="L1299" s="480"/>
      <c r="M1299" s="480"/>
      <c r="N1299" s="481"/>
      <c r="O1299" s="482"/>
      <c r="P1299" s="765"/>
      <c r="Q1299" s="766"/>
      <c r="R1299" s="766"/>
      <c r="S1299" s="767"/>
      <c r="T1299" s="737"/>
      <c r="U1299" s="738"/>
      <c r="V1299" s="743"/>
    </row>
    <row r="1300" spans="1:22" s="23" customFormat="1" ht="51.75" customHeight="1" thickBot="1">
      <c r="A1300" s="96" t="s">
        <v>2444</v>
      </c>
      <c r="B1300" s="769"/>
      <c r="C1300" s="772" t="s">
        <v>82</v>
      </c>
      <c r="D1300" s="773"/>
      <c r="E1300" s="483" t="s">
        <v>86</v>
      </c>
      <c r="F1300" s="477" t="s">
        <v>306</v>
      </c>
      <c r="G1300" s="774"/>
      <c r="H1300" s="724"/>
      <c r="I1300" s="724"/>
      <c r="J1300" s="467" t="s">
        <v>284</v>
      </c>
      <c r="K1300" s="478" t="s">
        <v>292</v>
      </c>
      <c r="L1300" s="484" t="s">
        <v>369</v>
      </c>
      <c r="M1300" s="484"/>
      <c r="N1300" s="485" t="s">
        <v>334</v>
      </c>
      <c r="O1300" s="486"/>
      <c r="P1300" s="417" t="s">
        <v>1579</v>
      </c>
      <c r="Q1300" s="306" t="s">
        <v>91</v>
      </c>
      <c r="R1300" s="307"/>
      <c r="S1300" s="97">
        <v>2</v>
      </c>
      <c r="T1300" s="740"/>
      <c r="U1300" s="741"/>
      <c r="V1300" s="744"/>
    </row>
    <row r="1301" spans="1:22" s="23" customFormat="1" ht="15.75" customHeight="1">
      <c r="A1301" s="96" t="s">
        <v>2445</v>
      </c>
      <c r="B1301" s="769"/>
      <c r="C1301" s="608">
        <v>1</v>
      </c>
      <c r="D1301" s="86" t="s">
        <v>1538</v>
      </c>
      <c r="E1301" s="92" t="s">
        <v>1538</v>
      </c>
      <c r="F1301" s="300" t="s">
        <v>1538</v>
      </c>
      <c r="G1301" s="300" t="s">
        <v>1538</v>
      </c>
      <c r="H1301" s="745" t="s">
        <v>1538</v>
      </c>
      <c r="I1301" s="746"/>
      <c r="J1301" s="93" t="s">
        <v>1538</v>
      </c>
      <c r="K1301" s="91" t="s">
        <v>1538</v>
      </c>
      <c r="L1301" s="449" t="s">
        <v>361</v>
      </c>
      <c r="M1301" s="450" t="s">
        <v>1602</v>
      </c>
      <c r="N1301" s="365" t="s">
        <v>24</v>
      </c>
      <c r="O1301" s="747" t="s">
        <v>15</v>
      </c>
      <c r="P1301" s="748"/>
      <c r="Q1301" s="751">
        <v>43</v>
      </c>
      <c r="R1301" s="754" t="s">
        <v>361</v>
      </c>
      <c r="S1301" s="755"/>
      <c r="T1301" s="735" t="s">
        <v>68</v>
      </c>
      <c r="U1301" s="760"/>
      <c r="V1301" s="736"/>
    </row>
    <row r="1302" spans="1:22" s="23" customFormat="1" ht="15.75" customHeight="1" thickBot="1">
      <c r="A1302" s="96" t="s">
        <v>2446</v>
      </c>
      <c r="B1302" s="769"/>
      <c r="C1302" s="608">
        <v>2</v>
      </c>
      <c r="D1302" s="86" t="s">
        <v>1538</v>
      </c>
      <c r="E1302" s="92" t="s">
        <v>1538</v>
      </c>
      <c r="F1302" s="300" t="s">
        <v>1538</v>
      </c>
      <c r="G1302" s="300" t="s">
        <v>1538</v>
      </c>
      <c r="H1302" s="745" t="s">
        <v>1538</v>
      </c>
      <c r="I1302" s="746"/>
      <c r="J1302" s="93" t="s">
        <v>1538</v>
      </c>
      <c r="K1302" s="91" t="s">
        <v>1538</v>
      </c>
      <c r="L1302" s="449"/>
      <c r="M1302" s="450" t="s">
        <v>1538</v>
      </c>
      <c r="N1302" s="365" t="s">
        <v>24</v>
      </c>
      <c r="O1302" s="747"/>
      <c r="P1302" s="748"/>
      <c r="Q1302" s="752"/>
      <c r="R1302" s="756"/>
      <c r="S1302" s="757"/>
      <c r="T1302" s="740"/>
      <c r="U1302" s="761"/>
      <c r="V1302" s="741"/>
    </row>
    <row r="1303" spans="1:22" s="23" customFormat="1" ht="15.75" customHeight="1">
      <c r="A1303" s="96" t="s">
        <v>2447</v>
      </c>
      <c r="B1303" s="769"/>
      <c r="C1303" s="608">
        <v>3</v>
      </c>
      <c r="D1303" s="86" t="s">
        <v>1538</v>
      </c>
      <c r="E1303" s="92" t="s">
        <v>1538</v>
      </c>
      <c r="F1303" s="300" t="s">
        <v>1538</v>
      </c>
      <c r="G1303" s="300" t="s">
        <v>1538</v>
      </c>
      <c r="H1303" s="745" t="s">
        <v>1538</v>
      </c>
      <c r="I1303" s="746"/>
      <c r="J1303" s="93" t="s">
        <v>1538</v>
      </c>
      <c r="K1303" s="91" t="s">
        <v>1538</v>
      </c>
      <c r="L1303" s="449"/>
      <c r="M1303" s="450" t="s">
        <v>1538</v>
      </c>
      <c r="N1303" s="365"/>
      <c r="O1303" s="749"/>
      <c r="P1303" s="750"/>
      <c r="Q1303" s="753"/>
      <c r="R1303" s="758"/>
      <c r="S1303" s="759"/>
      <c r="T1303" s="237"/>
      <c r="U1303" s="237"/>
      <c r="V1303" s="238"/>
    </row>
    <row r="1304" spans="1:22" s="23" customFormat="1" ht="15.75" customHeight="1">
      <c r="A1304" s="96" t="s">
        <v>2448</v>
      </c>
      <c r="B1304" s="769"/>
      <c r="C1304" s="608">
        <v>4</v>
      </c>
      <c r="D1304" s="86" t="s">
        <v>1538</v>
      </c>
      <c r="E1304" s="92" t="s">
        <v>1538</v>
      </c>
      <c r="F1304" s="300" t="s">
        <v>1538</v>
      </c>
      <c r="G1304" s="300" t="s">
        <v>1538</v>
      </c>
      <c r="H1304" s="745" t="s">
        <v>1538</v>
      </c>
      <c r="I1304" s="746"/>
      <c r="J1304" s="93" t="s">
        <v>1538</v>
      </c>
      <c r="K1304" s="91" t="s">
        <v>1538</v>
      </c>
      <c r="L1304" s="449"/>
      <c r="M1304" s="450" t="s">
        <v>1538</v>
      </c>
      <c r="N1304" s="365"/>
      <c r="O1304" s="762" t="s">
        <v>310</v>
      </c>
      <c r="P1304" s="771" t="s">
        <v>309</v>
      </c>
      <c r="Q1304" s="772"/>
      <c r="R1304" s="772"/>
      <c r="S1304" s="773"/>
      <c r="T1304" s="228"/>
      <c r="U1304" s="228"/>
      <c r="V1304" s="239"/>
    </row>
    <row r="1305" spans="1:22" s="23" customFormat="1" ht="17.25" customHeight="1">
      <c r="A1305" s="96" t="s">
        <v>2449</v>
      </c>
      <c r="B1305" s="769"/>
      <c r="C1305" s="608">
        <v>5</v>
      </c>
      <c r="D1305" s="86" t="s">
        <v>1538</v>
      </c>
      <c r="E1305" s="92" t="s">
        <v>1538</v>
      </c>
      <c r="F1305" s="300" t="s">
        <v>1538</v>
      </c>
      <c r="G1305" s="300" t="s">
        <v>1538</v>
      </c>
      <c r="H1305" s="745" t="s">
        <v>1538</v>
      </c>
      <c r="I1305" s="746"/>
      <c r="J1305" s="93" t="s">
        <v>1538</v>
      </c>
      <c r="K1305" s="91" t="s">
        <v>1538</v>
      </c>
      <c r="L1305" s="449"/>
      <c r="M1305" s="450" t="s">
        <v>1538</v>
      </c>
      <c r="N1305" s="365"/>
      <c r="O1305" s="763"/>
      <c r="P1305" s="467" t="s">
        <v>92</v>
      </c>
      <c r="Q1305" s="467" t="s">
        <v>294</v>
      </c>
      <c r="R1305" s="724" t="s">
        <v>307</v>
      </c>
      <c r="S1305" s="724"/>
      <c r="T1305" s="228"/>
      <c r="U1305" s="228"/>
      <c r="V1305" s="239"/>
    </row>
    <row r="1306" spans="1:22" s="23" customFormat="1" ht="16.5" customHeight="1" thickBot="1">
      <c r="A1306" s="96" t="s">
        <v>2450</v>
      </c>
      <c r="B1306" s="769"/>
      <c r="C1306" s="609">
        <v>6</v>
      </c>
      <c r="D1306" s="94" t="s">
        <v>1538</v>
      </c>
      <c r="E1306" s="95" t="s">
        <v>1538</v>
      </c>
      <c r="F1306" s="300" t="s">
        <v>1538</v>
      </c>
      <c r="G1306" s="300" t="s">
        <v>1538</v>
      </c>
      <c r="H1306" s="745" t="s">
        <v>1538</v>
      </c>
      <c r="I1306" s="746"/>
      <c r="J1306" s="93" t="s">
        <v>1538</v>
      </c>
      <c r="K1306" s="91" t="s">
        <v>1538</v>
      </c>
      <c r="L1306" s="449"/>
      <c r="M1306" s="450" t="s">
        <v>1538</v>
      </c>
      <c r="N1306" s="447"/>
      <c r="O1306" s="313" t="s">
        <v>6</v>
      </c>
      <c r="P1306" s="241">
        <v>1</v>
      </c>
      <c r="Q1306" s="242">
        <v>538.46153849999996</v>
      </c>
      <c r="R1306" s="776">
        <v>2297.0280000000002</v>
      </c>
      <c r="S1306" s="776"/>
      <c r="T1306" s="228"/>
      <c r="U1306" s="228"/>
      <c r="V1306" s="239"/>
    </row>
    <row r="1307" spans="1:22" s="23" customFormat="1" ht="16.5" customHeight="1" thickBot="1">
      <c r="A1307" s="96" t="s">
        <v>2451</v>
      </c>
      <c r="B1307" s="770"/>
      <c r="C1307" s="777" t="s">
        <v>88</v>
      </c>
      <c r="D1307" s="778"/>
      <c r="E1307" s="778"/>
      <c r="F1307" s="497"/>
      <c r="G1307" s="498"/>
      <c r="H1307" s="779" t="s">
        <v>1538</v>
      </c>
      <c r="I1307" s="780"/>
      <c r="J1307" s="412" t="s">
        <v>1538</v>
      </c>
      <c r="K1307" s="243" t="s">
        <v>6</v>
      </c>
      <c r="L1307" s="490"/>
      <c r="M1307" s="491"/>
      <c r="N1307" s="492"/>
      <c r="O1307" s="781" t="s">
        <v>1538</v>
      </c>
      <c r="P1307" s="781"/>
      <c r="Q1307" s="781"/>
      <c r="R1307" s="781"/>
      <c r="S1307" s="781"/>
      <c r="T1307" s="487"/>
      <c r="U1307" s="488"/>
      <c r="V1307" s="489"/>
    </row>
    <row r="1308" spans="1:22" ht="24.95" customHeight="1"/>
    <row r="1309" spans="1:22" ht="24.95" customHeight="1"/>
    <row r="1310" spans="1:22" s="33" customFormat="1" ht="24" thickBot="1">
      <c r="A1310" s="26">
        <v>44</v>
      </c>
      <c r="B1310" s="786" t="s">
        <v>49</v>
      </c>
      <c r="C1310" s="786"/>
      <c r="D1310" s="786"/>
      <c r="E1310" s="27">
        <v>44</v>
      </c>
      <c r="F1310" s="28" t="s">
        <v>430</v>
      </c>
      <c r="G1310" s="29"/>
      <c r="H1310" s="29"/>
      <c r="I1310" s="28"/>
      <c r="J1310" s="28"/>
      <c r="K1310" s="28"/>
      <c r="L1310" s="28"/>
      <c r="M1310" s="30"/>
      <c r="N1310" s="30"/>
      <c r="O1310" s="29"/>
      <c r="P1310" s="29"/>
      <c r="Q1310" s="31"/>
      <c r="R1310" s="31"/>
      <c r="S1310" s="31"/>
      <c r="T1310" s="31"/>
      <c r="U1310" s="32"/>
    </row>
    <row r="1311" spans="1:22" s="20" customFormat="1" ht="24.75" customHeight="1">
      <c r="A1311" s="18"/>
      <c r="B1311" s="787" t="s">
        <v>54</v>
      </c>
      <c r="C1311" s="464" t="s">
        <v>55</v>
      </c>
      <c r="D1311" s="465" t="s">
        <v>16</v>
      </c>
      <c r="E1311" s="465"/>
      <c r="F1311" s="465" t="s">
        <v>56</v>
      </c>
      <c r="G1311" s="466"/>
      <c r="H1311" s="723" t="s">
        <v>57</v>
      </c>
      <c r="I1311" s="789" t="s">
        <v>340</v>
      </c>
      <c r="J1311" s="723" t="s">
        <v>17</v>
      </c>
      <c r="K1311" s="723" t="s">
        <v>293</v>
      </c>
      <c r="L1311" s="723" t="s">
        <v>58</v>
      </c>
      <c r="M1311" s="723" t="s">
        <v>193</v>
      </c>
      <c r="N1311" s="782" t="s">
        <v>308</v>
      </c>
      <c r="O1311" s="783"/>
      <c r="P1311" s="784" t="s">
        <v>21</v>
      </c>
      <c r="Q1311" s="785"/>
      <c r="R1311" s="735" t="s">
        <v>205</v>
      </c>
      <c r="S1311" s="736"/>
      <c r="T1311" s="714" t="s">
        <v>180</v>
      </c>
      <c r="U1311" s="715"/>
      <c r="V1311" s="716"/>
    </row>
    <row r="1312" spans="1:22" s="20" customFormat="1" ht="73.5" customHeight="1">
      <c r="A1312" s="18"/>
      <c r="B1312" s="788"/>
      <c r="C1312" s="467" t="s">
        <v>59</v>
      </c>
      <c r="D1312" s="468" t="s">
        <v>3</v>
      </c>
      <c r="E1312" s="468" t="s">
        <v>18</v>
      </c>
      <c r="F1312" s="468" t="s">
        <v>60</v>
      </c>
      <c r="G1312" s="469" t="s">
        <v>61</v>
      </c>
      <c r="H1312" s="724"/>
      <c r="I1312" s="790"/>
      <c r="J1312" s="724"/>
      <c r="K1312" s="724"/>
      <c r="L1312" s="724"/>
      <c r="M1312" s="724"/>
      <c r="N1312" s="467" t="s">
        <v>191</v>
      </c>
      <c r="O1312" s="468" t="s">
        <v>73</v>
      </c>
      <c r="P1312" s="717"/>
      <c r="Q1312" s="718"/>
      <c r="R1312" s="737"/>
      <c r="S1312" s="738"/>
      <c r="T1312" s="470" t="s">
        <v>181</v>
      </c>
      <c r="U1312" s="471" t="s">
        <v>190</v>
      </c>
      <c r="V1312" s="472" t="s">
        <v>225</v>
      </c>
    </row>
    <row r="1313" spans="1:22" s="20" customFormat="1" ht="26.25" customHeight="1">
      <c r="A1313" s="18"/>
      <c r="B1313" s="396"/>
      <c r="C1313" s="603">
        <v>3</v>
      </c>
      <c r="D1313" s="397">
        <v>4</v>
      </c>
      <c r="E1313" s="397">
        <v>5</v>
      </c>
      <c r="F1313" s="397">
        <v>6</v>
      </c>
      <c r="G1313" s="397">
        <v>7</v>
      </c>
      <c r="H1313" s="397">
        <v>8</v>
      </c>
      <c r="I1313" s="397">
        <v>9</v>
      </c>
      <c r="J1313" s="397">
        <v>10</v>
      </c>
      <c r="K1313" s="397">
        <v>11</v>
      </c>
      <c r="L1313" s="397">
        <v>12</v>
      </c>
      <c r="M1313" s="397">
        <v>13</v>
      </c>
      <c r="N1313" s="397">
        <v>14</v>
      </c>
      <c r="O1313" s="397">
        <v>15</v>
      </c>
      <c r="P1313" s="398">
        <v>16</v>
      </c>
      <c r="Q1313" s="399">
        <v>17</v>
      </c>
      <c r="R1313" s="398">
        <v>18</v>
      </c>
      <c r="S1313" s="399">
        <v>19</v>
      </c>
      <c r="T1313" s="400">
        <v>20</v>
      </c>
      <c r="U1313" s="213">
        <v>21</v>
      </c>
      <c r="V1313" s="401">
        <v>22</v>
      </c>
    </row>
    <row r="1314" spans="1:22" s="35" customFormat="1" ht="50.1" customHeight="1">
      <c r="A1314" s="34" t="s">
        <v>2452</v>
      </c>
      <c r="B1314" s="402">
        <v>1</v>
      </c>
      <c r="C1314" s="604" t="s">
        <v>936</v>
      </c>
      <c r="D1314" s="390"/>
      <c r="E1314" s="390" t="s">
        <v>939</v>
      </c>
      <c r="F1314" s="390" t="s">
        <v>672</v>
      </c>
      <c r="G1314" s="382">
        <v>1</v>
      </c>
      <c r="H1314" s="538" t="s">
        <v>24</v>
      </c>
      <c r="I1314" s="388">
        <v>1</v>
      </c>
      <c r="J1314" s="389" t="s">
        <v>558</v>
      </c>
      <c r="K1314" s="426">
        <v>38751</v>
      </c>
      <c r="L1314" s="426">
        <v>39644</v>
      </c>
      <c r="M1314" s="383">
        <v>6279.88</v>
      </c>
      <c r="N1314" s="424">
        <v>6279.88</v>
      </c>
      <c r="O1314" s="215">
        <v>6279.88</v>
      </c>
      <c r="P1314" s="719"/>
      <c r="Q1314" s="720"/>
      <c r="R1314" s="721"/>
      <c r="S1314" s="722"/>
      <c r="T1314" s="385" t="s">
        <v>24</v>
      </c>
      <c r="U1314" s="386">
        <v>1</v>
      </c>
      <c r="V1314" s="387" t="s">
        <v>24</v>
      </c>
    </row>
    <row r="1315" spans="1:22" s="35" customFormat="1" ht="50.1" customHeight="1">
      <c r="A1315" s="34" t="s">
        <v>2453</v>
      </c>
      <c r="B1315" s="402">
        <v>2</v>
      </c>
      <c r="C1315" s="604" t="s">
        <v>936</v>
      </c>
      <c r="D1315" s="390"/>
      <c r="E1315" s="390" t="s">
        <v>940</v>
      </c>
      <c r="F1315" s="390" t="s">
        <v>672</v>
      </c>
      <c r="G1315" s="382">
        <v>1</v>
      </c>
      <c r="H1315" s="538" t="s">
        <v>24</v>
      </c>
      <c r="I1315" s="388">
        <v>1</v>
      </c>
      <c r="J1315" s="389" t="s">
        <v>558</v>
      </c>
      <c r="K1315" s="426">
        <v>39247</v>
      </c>
      <c r="L1315" s="426">
        <v>39718</v>
      </c>
      <c r="M1315" s="383">
        <v>1730.82</v>
      </c>
      <c r="N1315" s="424">
        <v>1730.82</v>
      </c>
      <c r="O1315" s="215">
        <v>1730.82</v>
      </c>
      <c r="P1315" s="719"/>
      <c r="Q1315" s="720"/>
      <c r="R1315" s="721"/>
      <c r="S1315" s="722"/>
      <c r="T1315" s="385" t="s">
        <v>24</v>
      </c>
      <c r="U1315" s="386">
        <v>11</v>
      </c>
      <c r="V1315" s="387" t="s">
        <v>24</v>
      </c>
    </row>
    <row r="1316" spans="1:22" s="35" customFormat="1" ht="50.1" customHeight="1">
      <c r="A1316" s="34" t="s">
        <v>2454</v>
      </c>
      <c r="B1316" s="402">
        <v>3</v>
      </c>
      <c r="C1316" s="604" t="s">
        <v>936</v>
      </c>
      <c r="D1316" s="390"/>
      <c r="E1316" s="390" t="s">
        <v>941</v>
      </c>
      <c r="F1316" s="390" t="s">
        <v>672</v>
      </c>
      <c r="G1316" s="382">
        <v>1</v>
      </c>
      <c r="H1316" s="538" t="s">
        <v>24</v>
      </c>
      <c r="I1316" s="388">
        <v>1</v>
      </c>
      <c r="J1316" s="389" t="s">
        <v>558</v>
      </c>
      <c r="K1316" s="426">
        <v>39080</v>
      </c>
      <c r="L1316" s="426">
        <v>39667</v>
      </c>
      <c r="M1316" s="383">
        <v>1726.24</v>
      </c>
      <c r="N1316" s="424">
        <v>1726.24</v>
      </c>
      <c r="O1316" s="215">
        <v>1726.24</v>
      </c>
      <c r="P1316" s="719"/>
      <c r="Q1316" s="720"/>
      <c r="R1316" s="721"/>
      <c r="S1316" s="722"/>
      <c r="T1316" s="385" t="s">
        <v>24</v>
      </c>
      <c r="U1316" s="386">
        <v>36</v>
      </c>
      <c r="V1316" s="387" t="s">
        <v>24</v>
      </c>
    </row>
    <row r="1317" spans="1:22" s="35" customFormat="1" ht="50.1" customHeight="1">
      <c r="A1317" s="34" t="s">
        <v>2455</v>
      </c>
      <c r="B1317" s="402">
        <v>4</v>
      </c>
      <c r="C1317" s="604" t="s">
        <v>937</v>
      </c>
      <c r="D1317" s="390" t="s">
        <v>938</v>
      </c>
      <c r="E1317" s="390" t="s">
        <v>1084</v>
      </c>
      <c r="F1317" s="390" t="s">
        <v>671</v>
      </c>
      <c r="G1317" s="382">
        <v>0.6</v>
      </c>
      <c r="H1317" s="538" t="s">
        <v>24</v>
      </c>
      <c r="I1317" s="388">
        <v>1</v>
      </c>
      <c r="J1317" s="389" t="s">
        <v>558</v>
      </c>
      <c r="K1317" s="426">
        <v>43405</v>
      </c>
      <c r="L1317" s="426">
        <v>43677</v>
      </c>
      <c r="M1317" s="383">
        <v>1242.69</v>
      </c>
      <c r="N1317" s="424">
        <v>745.61400000000003</v>
      </c>
      <c r="O1317" s="215">
        <v>745.61400000000003</v>
      </c>
      <c r="P1317" s="719"/>
      <c r="Q1317" s="720"/>
      <c r="R1317" s="721"/>
      <c r="S1317" s="722"/>
      <c r="T1317" s="385" t="s">
        <v>24</v>
      </c>
      <c r="U1317" s="386">
        <v>68</v>
      </c>
      <c r="V1317" s="387" t="s">
        <v>24</v>
      </c>
    </row>
    <row r="1318" spans="1:22" s="35" customFormat="1" ht="24.95" customHeight="1">
      <c r="A1318" s="34" t="s">
        <v>2456</v>
      </c>
      <c r="B1318" s="402">
        <v>5</v>
      </c>
      <c r="C1318" s="604"/>
      <c r="D1318" s="390"/>
      <c r="E1318" s="390"/>
      <c r="F1318" s="390"/>
      <c r="G1318" s="382"/>
      <c r="H1318" s="538"/>
      <c r="I1318" s="388"/>
      <c r="J1318" s="389" t="s">
        <v>1538</v>
      </c>
      <c r="K1318" s="426"/>
      <c r="L1318" s="426"/>
      <c r="M1318" s="383"/>
      <c r="N1318" s="424" t="s">
        <v>1538</v>
      </c>
      <c r="O1318" s="215" t="s">
        <v>1538</v>
      </c>
      <c r="P1318" s="719"/>
      <c r="Q1318" s="720"/>
      <c r="R1318" s="721"/>
      <c r="S1318" s="722"/>
      <c r="T1318" s="385"/>
      <c r="U1318" s="386"/>
      <c r="V1318" s="387"/>
    </row>
    <row r="1319" spans="1:22" s="35" customFormat="1" ht="24.95" customHeight="1">
      <c r="A1319" s="34" t="s">
        <v>2457</v>
      </c>
      <c r="B1319" s="402">
        <v>6</v>
      </c>
      <c r="C1319" s="604"/>
      <c r="D1319" s="390"/>
      <c r="E1319" s="390"/>
      <c r="F1319" s="390"/>
      <c r="G1319" s="382"/>
      <c r="H1319" s="538"/>
      <c r="I1319" s="388"/>
      <c r="J1319" s="389" t="s">
        <v>1538</v>
      </c>
      <c r="K1319" s="426"/>
      <c r="L1319" s="426"/>
      <c r="M1319" s="383"/>
      <c r="N1319" s="424" t="s">
        <v>1538</v>
      </c>
      <c r="O1319" s="215" t="s">
        <v>1538</v>
      </c>
      <c r="P1319" s="719"/>
      <c r="Q1319" s="720"/>
      <c r="R1319" s="721"/>
      <c r="S1319" s="722"/>
      <c r="T1319" s="385"/>
      <c r="U1319" s="386"/>
      <c r="V1319" s="387"/>
    </row>
    <row r="1320" spans="1:22" s="35" customFormat="1" ht="24.95" customHeight="1">
      <c r="A1320" s="34" t="s">
        <v>2458</v>
      </c>
      <c r="B1320" s="402">
        <v>7</v>
      </c>
      <c r="C1320" s="604"/>
      <c r="D1320" s="390"/>
      <c r="E1320" s="390"/>
      <c r="F1320" s="390"/>
      <c r="G1320" s="382"/>
      <c r="H1320" s="538"/>
      <c r="I1320" s="388"/>
      <c r="J1320" s="389" t="s">
        <v>1538</v>
      </c>
      <c r="K1320" s="426"/>
      <c r="L1320" s="426"/>
      <c r="M1320" s="383"/>
      <c r="N1320" s="424" t="s">
        <v>1538</v>
      </c>
      <c r="O1320" s="215" t="s">
        <v>1538</v>
      </c>
      <c r="P1320" s="719"/>
      <c r="Q1320" s="720"/>
      <c r="R1320" s="721"/>
      <c r="S1320" s="722"/>
      <c r="T1320" s="385"/>
      <c r="U1320" s="386"/>
      <c r="V1320" s="387"/>
    </row>
    <row r="1321" spans="1:22" s="35" customFormat="1" ht="24.95" customHeight="1">
      <c r="A1321" s="34" t="s">
        <v>2459</v>
      </c>
      <c r="B1321" s="402">
        <v>8</v>
      </c>
      <c r="C1321" s="604"/>
      <c r="D1321" s="390"/>
      <c r="E1321" s="390"/>
      <c r="F1321" s="390"/>
      <c r="G1321" s="382"/>
      <c r="H1321" s="538"/>
      <c r="I1321" s="388"/>
      <c r="J1321" s="389" t="s">
        <v>1538</v>
      </c>
      <c r="K1321" s="426"/>
      <c r="L1321" s="426"/>
      <c r="M1321" s="384"/>
      <c r="N1321" s="424" t="s">
        <v>1538</v>
      </c>
      <c r="O1321" s="215" t="s">
        <v>1538</v>
      </c>
      <c r="P1321" s="719"/>
      <c r="Q1321" s="720"/>
      <c r="R1321" s="721"/>
      <c r="S1321" s="722"/>
      <c r="T1321" s="385"/>
      <c r="U1321" s="386"/>
      <c r="V1321" s="387"/>
    </row>
    <row r="1322" spans="1:22" s="35" customFormat="1" ht="24.95" customHeight="1">
      <c r="A1322" s="34" t="s">
        <v>2460</v>
      </c>
      <c r="B1322" s="402">
        <v>9</v>
      </c>
      <c r="C1322" s="604"/>
      <c r="D1322" s="390"/>
      <c r="E1322" s="390"/>
      <c r="F1322" s="390"/>
      <c r="G1322" s="382"/>
      <c r="H1322" s="538"/>
      <c r="I1322" s="388"/>
      <c r="J1322" s="389" t="s">
        <v>1538</v>
      </c>
      <c r="K1322" s="426"/>
      <c r="L1322" s="426"/>
      <c r="M1322" s="384"/>
      <c r="N1322" s="424" t="s">
        <v>1538</v>
      </c>
      <c r="O1322" s="215" t="s">
        <v>1538</v>
      </c>
      <c r="P1322" s="719"/>
      <c r="Q1322" s="720"/>
      <c r="R1322" s="721"/>
      <c r="S1322" s="722"/>
      <c r="T1322" s="385"/>
      <c r="U1322" s="386"/>
      <c r="V1322" s="387"/>
    </row>
    <row r="1323" spans="1:22" s="35" customFormat="1" ht="24.95" customHeight="1" thickBot="1">
      <c r="A1323" s="34" t="s">
        <v>2461</v>
      </c>
      <c r="B1323" s="406">
        <v>10</v>
      </c>
      <c r="C1323" s="605"/>
      <c r="D1323" s="391"/>
      <c r="E1323" s="391"/>
      <c r="F1323" s="391"/>
      <c r="G1323" s="392"/>
      <c r="H1323" s="539"/>
      <c r="I1323" s="393"/>
      <c r="J1323" s="394" t="s">
        <v>1538</v>
      </c>
      <c r="K1323" s="427"/>
      <c r="L1323" s="427"/>
      <c r="M1323" s="395"/>
      <c r="N1323" s="424" t="s">
        <v>1538</v>
      </c>
      <c r="O1323" s="215" t="s">
        <v>1538</v>
      </c>
      <c r="P1323" s="719"/>
      <c r="Q1323" s="720"/>
      <c r="R1323" s="721"/>
      <c r="S1323" s="722"/>
      <c r="T1323" s="385"/>
      <c r="U1323" s="386"/>
      <c r="V1323" s="387"/>
    </row>
    <row r="1324" spans="1:22" s="20" customFormat="1" ht="12" customHeight="1">
      <c r="A1324" s="34"/>
      <c r="B1324" s="36"/>
      <c r="C1324" s="606"/>
      <c r="D1324" s="37"/>
      <c r="E1324" s="37"/>
      <c r="F1324" s="37"/>
      <c r="G1324" s="37"/>
      <c r="H1324" s="403"/>
      <c r="I1324" s="37"/>
      <c r="J1324" s="37"/>
      <c r="K1324" s="37"/>
      <c r="L1324" s="37"/>
      <c r="M1324" s="37"/>
      <c r="N1324" s="37"/>
      <c r="O1324" s="214"/>
      <c r="P1324" s="37"/>
      <c r="Q1324" s="37"/>
      <c r="R1324" s="214"/>
      <c r="S1324" s="37"/>
      <c r="T1324" s="37"/>
      <c r="U1324" s="38"/>
      <c r="V1324" s="39"/>
    </row>
    <row r="1325" spans="1:22" s="20" customFormat="1" ht="17.25" customHeight="1" thickBot="1">
      <c r="A1325" s="34" t="s">
        <v>2462</v>
      </c>
      <c r="B1325" s="473"/>
      <c r="C1325" s="474"/>
      <c r="D1325" s="474"/>
      <c r="E1325" s="474"/>
      <c r="F1325" s="474"/>
      <c r="G1325" s="474"/>
      <c r="H1325" s="474"/>
      <c r="I1325" s="474"/>
      <c r="J1325" s="474"/>
      <c r="K1325" s="474"/>
      <c r="L1325" s="474"/>
      <c r="M1325" s="474"/>
      <c r="N1325" s="410" t="s">
        <v>317</v>
      </c>
      <c r="O1325" s="411">
        <v>2620.6385</v>
      </c>
      <c r="P1325" s="419"/>
      <c r="Q1325" s="419"/>
      <c r="R1325" s="420"/>
      <c r="S1325" s="420"/>
      <c r="T1325" s="421"/>
      <c r="U1325" s="422"/>
      <c r="V1325" s="423"/>
    </row>
    <row r="1326" spans="1:22" ht="17.25" customHeight="1">
      <c r="B1326" s="41"/>
      <c r="C1326" s="607"/>
      <c r="D1326" s="41"/>
      <c r="E1326" s="41"/>
      <c r="F1326" s="41"/>
      <c r="G1326" s="42"/>
      <c r="H1326" s="42"/>
      <c r="I1326" s="42"/>
      <c r="J1326" s="42"/>
      <c r="K1326" s="42"/>
      <c r="L1326" s="42"/>
      <c r="M1326" s="42"/>
      <c r="N1326" s="42"/>
      <c r="O1326" s="42"/>
      <c r="P1326" s="42"/>
      <c r="Q1326" s="42"/>
      <c r="R1326" s="42"/>
      <c r="S1326" s="42"/>
      <c r="T1326" s="42"/>
      <c r="U1326" s="42"/>
      <c r="V1326" s="42"/>
    </row>
    <row r="1327" spans="1:22" s="20" customFormat="1" ht="16.5" customHeight="1" thickBot="1">
      <c r="A1327" s="18"/>
      <c r="B1327" s="739" t="s">
        <v>65</v>
      </c>
      <c r="C1327" s="739"/>
      <c r="D1327" s="739"/>
      <c r="E1327" s="739"/>
      <c r="F1327" s="739"/>
      <c r="G1327" s="739"/>
      <c r="H1327" s="739"/>
      <c r="I1327" s="739"/>
      <c r="J1327" s="739"/>
      <c r="K1327" s="739"/>
      <c r="L1327" s="739"/>
      <c r="M1327" s="739"/>
      <c r="N1327" s="739"/>
      <c r="O1327" s="739"/>
      <c r="P1327" s="739"/>
      <c r="Q1327" s="739"/>
      <c r="R1327" s="739"/>
      <c r="S1327" s="739"/>
      <c r="T1327" s="739"/>
      <c r="U1327" s="739"/>
      <c r="V1327" s="739"/>
    </row>
    <row r="1328" spans="1:22" s="23" customFormat="1" ht="22.5" customHeight="1">
      <c r="A1328" s="96" t="s">
        <v>2463</v>
      </c>
      <c r="B1328" s="768" t="s">
        <v>62</v>
      </c>
      <c r="C1328" s="764" t="s">
        <v>83</v>
      </c>
      <c r="D1328" s="760"/>
      <c r="E1328" s="760"/>
      <c r="F1328" s="760"/>
      <c r="G1328" s="760"/>
      <c r="H1328" s="760"/>
      <c r="I1328" s="760"/>
      <c r="J1328" s="760"/>
      <c r="K1328" s="760"/>
      <c r="L1328" s="760"/>
      <c r="M1328" s="736"/>
      <c r="N1328" s="475"/>
      <c r="O1328" s="476"/>
      <c r="P1328" s="764" t="s">
        <v>90</v>
      </c>
      <c r="Q1328" s="760"/>
      <c r="R1328" s="760"/>
      <c r="S1328" s="736"/>
      <c r="T1328" s="735" t="s">
        <v>358</v>
      </c>
      <c r="U1328" s="736"/>
      <c r="V1328" s="742" t="s">
        <v>6</v>
      </c>
    </row>
    <row r="1329" spans="1:22" s="23" customFormat="1" ht="22.5" customHeight="1">
      <c r="A1329" s="96" t="s">
        <v>2464</v>
      </c>
      <c r="B1329" s="769"/>
      <c r="C1329" s="771" t="s">
        <v>84</v>
      </c>
      <c r="D1329" s="772"/>
      <c r="E1329" s="773"/>
      <c r="F1329" s="479">
        <v>2</v>
      </c>
      <c r="G1329" s="774" t="s">
        <v>287</v>
      </c>
      <c r="H1329" s="724" t="s">
        <v>286</v>
      </c>
      <c r="I1329" s="724"/>
      <c r="J1329" s="771" t="s">
        <v>285</v>
      </c>
      <c r="K1329" s="775"/>
      <c r="L1329" s="480"/>
      <c r="M1329" s="480"/>
      <c r="N1329" s="481"/>
      <c r="O1329" s="482"/>
      <c r="P1329" s="765"/>
      <c r="Q1329" s="766"/>
      <c r="R1329" s="766"/>
      <c r="S1329" s="767"/>
      <c r="T1329" s="737"/>
      <c r="U1329" s="738"/>
      <c r="V1329" s="743"/>
    </row>
    <row r="1330" spans="1:22" s="23" customFormat="1" ht="51.75" customHeight="1" thickBot="1">
      <c r="A1330" s="96" t="s">
        <v>2465</v>
      </c>
      <c r="B1330" s="769"/>
      <c r="C1330" s="772" t="s">
        <v>82</v>
      </c>
      <c r="D1330" s="773"/>
      <c r="E1330" s="483" t="s">
        <v>86</v>
      </c>
      <c r="F1330" s="477" t="s">
        <v>306</v>
      </c>
      <c r="G1330" s="774"/>
      <c r="H1330" s="724"/>
      <c r="I1330" s="724"/>
      <c r="J1330" s="467" t="s">
        <v>284</v>
      </c>
      <c r="K1330" s="478" t="s">
        <v>292</v>
      </c>
      <c r="L1330" s="484" t="s">
        <v>369</v>
      </c>
      <c r="M1330" s="484"/>
      <c r="N1330" s="485" t="s">
        <v>334</v>
      </c>
      <c r="O1330" s="486"/>
      <c r="P1330" s="417" t="s">
        <v>1579</v>
      </c>
      <c r="Q1330" s="306" t="s">
        <v>91</v>
      </c>
      <c r="R1330" s="307"/>
      <c r="S1330" s="97">
        <v>4</v>
      </c>
      <c r="T1330" s="740"/>
      <c r="U1330" s="741"/>
      <c r="V1330" s="744"/>
    </row>
    <row r="1331" spans="1:22" s="23" customFormat="1" ht="15.75" customHeight="1">
      <c r="A1331" s="96" t="s">
        <v>2466</v>
      </c>
      <c r="B1331" s="769"/>
      <c r="C1331" s="608">
        <v>1</v>
      </c>
      <c r="D1331" s="86" t="s">
        <v>558</v>
      </c>
      <c r="E1331" s="92">
        <v>0.9</v>
      </c>
      <c r="F1331" s="300">
        <v>10482.554</v>
      </c>
      <c r="G1331" s="300">
        <v>269.23</v>
      </c>
      <c r="H1331" s="745" t="s">
        <v>6</v>
      </c>
      <c r="I1331" s="746"/>
      <c r="J1331" s="93" t="s">
        <v>6</v>
      </c>
      <c r="K1331" s="91" t="s">
        <v>1538</v>
      </c>
      <c r="L1331" s="449" t="s">
        <v>361</v>
      </c>
      <c r="M1331" s="450" t="s">
        <v>1602</v>
      </c>
      <c r="N1331" s="365" t="s">
        <v>24</v>
      </c>
      <c r="O1331" s="747" t="s">
        <v>15</v>
      </c>
      <c r="P1331" s="748"/>
      <c r="Q1331" s="751">
        <v>44</v>
      </c>
      <c r="R1331" s="754" t="s">
        <v>1114</v>
      </c>
      <c r="S1331" s="755"/>
      <c r="T1331" s="735" t="s">
        <v>68</v>
      </c>
      <c r="U1331" s="760"/>
      <c r="V1331" s="736"/>
    </row>
    <row r="1332" spans="1:22" s="23" customFormat="1" ht="15.75" customHeight="1" thickBot="1">
      <c r="A1332" s="96" t="s">
        <v>2467</v>
      </c>
      <c r="B1332" s="769"/>
      <c r="C1332" s="608">
        <v>2</v>
      </c>
      <c r="D1332" s="86" t="s">
        <v>559</v>
      </c>
      <c r="E1332" s="92">
        <v>0.1</v>
      </c>
      <c r="F1332" s="300" t="s">
        <v>1604</v>
      </c>
      <c r="G1332" s="300">
        <v>269.23</v>
      </c>
      <c r="H1332" s="745" t="s">
        <v>31</v>
      </c>
      <c r="I1332" s="746"/>
      <c r="J1332" s="93" t="s">
        <v>6</v>
      </c>
      <c r="K1332" s="91" t="s">
        <v>1538</v>
      </c>
      <c r="L1332" s="449" t="s">
        <v>1248</v>
      </c>
      <c r="M1332" s="450" t="s">
        <v>1962</v>
      </c>
      <c r="N1332" s="365" t="s">
        <v>24</v>
      </c>
      <c r="O1332" s="747"/>
      <c r="P1332" s="748"/>
      <c r="Q1332" s="752"/>
      <c r="R1332" s="756"/>
      <c r="S1332" s="757"/>
      <c r="T1332" s="740"/>
      <c r="U1332" s="761"/>
      <c r="V1332" s="741"/>
    </row>
    <row r="1333" spans="1:22" s="23" customFormat="1" ht="15.75" customHeight="1">
      <c r="A1333" s="96" t="s">
        <v>2468</v>
      </c>
      <c r="B1333" s="769"/>
      <c r="C1333" s="608">
        <v>3</v>
      </c>
      <c r="D1333" s="86" t="s">
        <v>1538</v>
      </c>
      <c r="E1333" s="92" t="s">
        <v>1538</v>
      </c>
      <c r="F1333" s="300" t="s">
        <v>1538</v>
      </c>
      <c r="G1333" s="300" t="s">
        <v>1538</v>
      </c>
      <c r="H1333" s="745" t="s">
        <v>1538</v>
      </c>
      <c r="I1333" s="746"/>
      <c r="J1333" s="93" t="s">
        <v>1538</v>
      </c>
      <c r="K1333" s="91" t="s">
        <v>1538</v>
      </c>
      <c r="L1333" s="449"/>
      <c r="M1333" s="450" t="s">
        <v>1538</v>
      </c>
      <c r="N1333" s="365"/>
      <c r="O1333" s="749"/>
      <c r="P1333" s="750"/>
      <c r="Q1333" s="753"/>
      <c r="R1333" s="758"/>
      <c r="S1333" s="759"/>
      <c r="T1333" s="237"/>
      <c r="U1333" s="237"/>
      <c r="V1333" s="238"/>
    </row>
    <row r="1334" spans="1:22" s="23" customFormat="1" ht="15.75" customHeight="1">
      <c r="A1334" s="96" t="s">
        <v>2469</v>
      </c>
      <c r="B1334" s="769"/>
      <c r="C1334" s="608">
        <v>4</v>
      </c>
      <c r="D1334" s="86" t="s">
        <v>1538</v>
      </c>
      <c r="E1334" s="92" t="s">
        <v>1538</v>
      </c>
      <c r="F1334" s="300" t="s">
        <v>1538</v>
      </c>
      <c r="G1334" s="300" t="s">
        <v>1538</v>
      </c>
      <c r="H1334" s="745" t="s">
        <v>1538</v>
      </c>
      <c r="I1334" s="746"/>
      <c r="J1334" s="93" t="s">
        <v>1538</v>
      </c>
      <c r="K1334" s="91" t="s">
        <v>1538</v>
      </c>
      <c r="L1334" s="449"/>
      <c r="M1334" s="450" t="s">
        <v>1538</v>
      </c>
      <c r="N1334" s="365"/>
      <c r="O1334" s="762" t="s">
        <v>310</v>
      </c>
      <c r="P1334" s="771" t="s">
        <v>309</v>
      </c>
      <c r="Q1334" s="772"/>
      <c r="R1334" s="772"/>
      <c r="S1334" s="773"/>
      <c r="T1334" s="228"/>
      <c r="U1334" s="228"/>
      <c r="V1334" s="239"/>
    </row>
    <row r="1335" spans="1:22" s="23" customFormat="1" ht="17.25" customHeight="1">
      <c r="A1335" s="96" t="s">
        <v>2470</v>
      </c>
      <c r="B1335" s="769"/>
      <c r="C1335" s="608">
        <v>5</v>
      </c>
      <c r="D1335" s="86" t="s">
        <v>1538</v>
      </c>
      <c r="E1335" s="92" t="s">
        <v>1538</v>
      </c>
      <c r="F1335" s="300" t="s">
        <v>1538</v>
      </c>
      <c r="G1335" s="300" t="s">
        <v>1538</v>
      </c>
      <c r="H1335" s="745" t="s">
        <v>1538</v>
      </c>
      <c r="I1335" s="746"/>
      <c r="J1335" s="93" t="s">
        <v>1538</v>
      </c>
      <c r="K1335" s="91" t="s">
        <v>1538</v>
      </c>
      <c r="L1335" s="449"/>
      <c r="M1335" s="450" t="s">
        <v>1538</v>
      </c>
      <c r="N1335" s="365"/>
      <c r="O1335" s="763"/>
      <c r="P1335" s="467" t="s">
        <v>92</v>
      </c>
      <c r="Q1335" s="467" t="s">
        <v>294</v>
      </c>
      <c r="R1335" s="724" t="s">
        <v>307</v>
      </c>
      <c r="S1335" s="724"/>
      <c r="T1335" s="228"/>
      <c r="U1335" s="228"/>
      <c r="V1335" s="239"/>
    </row>
    <row r="1336" spans="1:22" s="23" customFormat="1" ht="16.5" customHeight="1" thickBot="1">
      <c r="A1336" s="96" t="s">
        <v>2471</v>
      </c>
      <c r="B1336" s="769"/>
      <c r="C1336" s="609">
        <v>6</v>
      </c>
      <c r="D1336" s="94" t="s">
        <v>1538</v>
      </c>
      <c r="E1336" s="95" t="s">
        <v>1538</v>
      </c>
      <c r="F1336" s="300" t="s">
        <v>1538</v>
      </c>
      <c r="G1336" s="300" t="s">
        <v>1538</v>
      </c>
      <c r="H1336" s="745" t="s">
        <v>1538</v>
      </c>
      <c r="I1336" s="746"/>
      <c r="J1336" s="93" t="s">
        <v>1538</v>
      </c>
      <c r="K1336" s="91" t="s">
        <v>1538</v>
      </c>
      <c r="L1336" s="449"/>
      <c r="M1336" s="450" t="s">
        <v>1538</v>
      </c>
      <c r="N1336" s="447"/>
      <c r="O1336" s="313" t="s">
        <v>6</v>
      </c>
      <c r="P1336" s="241">
        <v>1</v>
      </c>
      <c r="Q1336" s="242">
        <v>538.46153849999996</v>
      </c>
      <c r="R1336" s="776">
        <v>10482.554</v>
      </c>
      <c r="S1336" s="776"/>
      <c r="T1336" s="228"/>
      <c r="U1336" s="228"/>
      <c r="V1336" s="239"/>
    </row>
    <row r="1337" spans="1:22" s="23" customFormat="1" ht="16.5" customHeight="1" thickBot="1">
      <c r="A1337" s="96" t="s">
        <v>2472</v>
      </c>
      <c r="B1337" s="770"/>
      <c r="C1337" s="777" t="s">
        <v>88</v>
      </c>
      <c r="D1337" s="778"/>
      <c r="E1337" s="778"/>
      <c r="F1337" s="497"/>
      <c r="G1337" s="498"/>
      <c r="H1337" s="779" t="s">
        <v>6</v>
      </c>
      <c r="I1337" s="780"/>
      <c r="J1337" s="412" t="s">
        <v>6</v>
      </c>
      <c r="K1337" s="243" t="s">
        <v>6</v>
      </c>
      <c r="L1337" s="490"/>
      <c r="M1337" s="491"/>
      <c r="N1337" s="492"/>
      <c r="O1337" s="781" t="s">
        <v>1538</v>
      </c>
      <c r="P1337" s="781"/>
      <c r="Q1337" s="781"/>
      <c r="R1337" s="781"/>
      <c r="S1337" s="781"/>
      <c r="T1337" s="487"/>
      <c r="U1337" s="488"/>
      <c r="V1337" s="489"/>
    </row>
    <row r="1338" spans="1:22" ht="24.95" customHeight="1"/>
    <row r="1339" spans="1:22" ht="24.95" customHeight="1"/>
    <row r="1340" spans="1:22" s="33" customFormat="1" ht="24" thickBot="1">
      <c r="A1340" s="26">
        <v>45</v>
      </c>
      <c r="B1340" s="786" t="s">
        <v>49</v>
      </c>
      <c r="C1340" s="786"/>
      <c r="D1340" s="786"/>
      <c r="E1340" s="27">
        <v>45</v>
      </c>
      <c r="F1340" s="28" t="s">
        <v>431</v>
      </c>
      <c r="G1340" s="29"/>
      <c r="H1340" s="29"/>
      <c r="I1340" s="28"/>
      <c r="J1340" s="28"/>
      <c r="K1340" s="28"/>
      <c r="L1340" s="28"/>
      <c r="M1340" s="30"/>
      <c r="N1340" s="30"/>
      <c r="O1340" s="29"/>
      <c r="P1340" s="29"/>
      <c r="Q1340" s="31"/>
      <c r="R1340" s="31"/>
      <c r="S1340" s="31"/>
      <c r="T1340" s="31"/>
      <c r="U1340" s="32"/>
    </row>
    <row r="1341" spans="1:22" s="20" customFormat="1" ht="24.75" customHeight="1">
      <c r="A1341" s="18"/>
      <c r="B1341" s="787" t="s">
        <v>54</v>
      </c>
      <c r="C1341" s="464" t="s">
        <v>55</v>
      </c>
      <c r="D1341" s="465" t="s">
        <v>16</v>
      </c>
      <c r="E1341" s="465"/>
      <c r="F1341" s="465" t="s">
        <v>56</v>
      </c>
      <c r="G1341" s="466"/>
      <c r="H1341" s="723" t="s">
        <v>57</v>
      </c>
      <c r="I1341" s="789" t="s">
        <v>340</v>
      </c>
      <c r="J1341" s="723" t="s">
        <v>17</v>
      </c>
      <c r="K1341" s="723" t="s">
        <v>293</v>
      </c>
      <c r="L1341" s="723" t="s">
        <v>58</v>
      </c>
      <c r="M1341" s="723" t="s">
        <v>193</v>
      </c>
      <c r="N1341" s="782" t="s">
        <v>308</v>
      </c>
      <c r="O1341" s="783"/>
      <c r="P1341" s="784" t="s">
        <v>21</v>
      </c>
      <c r="Q1341" s="785"/>
      <c r="R1341" s="735" t="s">
        <v>205</v>
      </c>
      <c r="S1341" s="736"/>
      <c r="T1341" s="714" t="s">
        <v>180</v>
      </c>
      <c r="U1341" s="715"/>
      <c r="V1341" s="716"/>
    </row>
    <row r="1342" spans="1:22" s="20" customFormat="1" ht="73.5" customHeight="1">
      <c r="A1342" s="18"/>
      <c r="B1342" s="788"/>
      <c r="C1342" s="467" t="s">
        <v>59</v>
      </c>
      <c r="D1342" s="468" t="s">
        <v>3</v>
      </c>
      <c r="E1342" s="468" t="s">
        <v>18</v>
      </c>
      <c r="F1342" s="468" t="s">
        <v>60</v>
      </c>
      <c r="G1342" s="469" t="s">
        <v>61</v>
      </c>
      <c r="H1342" s="724"/>
      <c r="I1342" s="790"/>
      <c r="J1342" s="724"/>
      <c r="K1342" s="724"/>
      <c r="L1342" s="724"/>
      <c r="M1342" s="724"/>
      <c r="N1342" s="467" t="s">
        <v>191</v>
      </c>
      <c r="O1342" s="468" t="s">
        <v>73</v>
      </c>
      <c r="P1342" s="717"/>
      <c r="Q1342" s="718"/>
      <c r="R1342" s="737"/>
      <c r="S1342" s="738"/>
      <c r="T1342" s="470" t="s">
        <v>181</v>
      </c>
      <c r="U1342" s="471" t="s">
        <v>190</v>
      </c>
      <c r="V1342" s="472" t="s">
        <v>225</v>
      </c>
    </row>
    <row r="1343" spans="1:22" s="20" customFormat="1" ht="26.25" customHeight="1">
      <c r="A1343" s="18"/>
      <c r="B1343" s="396"/>
      <c r="C1343" s="603">
        <v>3</v>
      </c>
      <c r="D1343" s="397">
        <v>4</v>
      </c>
      <c r="E1343" s="397">
        <v>5</v>
      </c>
      <c r="F1343" s="397">
        <v>6</v>
      </c>
      <c r="G1343" s="397">
        <v>7</v>
      </c>
      <c r="H1343" s="397">
        <v>8</v>
      </c>
      <c r="I1343" s="397">
        <v>9</v>
      </c>
      <c r="J1343" s="397">
        <v>10</v>
      </c>
      <c r="K1343" s="397">
        <v>11</v>
      </c>
      <c r="L1343" s="397">
        <v>12</v>
      </c>
      <c r="M1343" s="397">
        <v>13</v>
      </c>
      <c r="N1343" s="397">
        <v>14</v>
      </c>
      <c r="O1343" s="397">
        <v>15</v>
      </c>
      <c r="P1343" s="398">
        <v>16</v>
      </c>
      <c r="Q1343" s="399">
        <v>17</v>
      </c>
      <c r="R1343" s="398">
        <v>18</v>
      </c>
      <c r="S1343" s="399">
        <v>19</v>
      </c>
      <c r="T1343" s="400">
        <v>20</v>
      </c>
      <c r="U1343" s="213">
        <v>21</v>
      </c>
      <c r="V1343" s="401">
        <v>22</v>
      </c>
    </row>
    <row r="1344" spans="1:22" s="35" customFormat="1" ht="50.1" customHeight="1">
      <c r="A1344" s="34" t="s">
        <v>2473</v>
      </c>
      <c r="B1344" s="402">
        <v>1</v>
      </c>
      <c r="C1344" s="604" t="s">
        <v>682</v>
      </c>
      <c r="D1344" s="390" t="s">
        <v>942</v>
      </c>
      <c r="E1344" s="390" t="s">
        <v>1085</v>
      </c>
      <c r="F1344" s="390" t="s">
        <v>671</v>
      </c>
      <c r="G1344" s="382">
        <v>0.5</v>
      </c>
      <c r="H1344" s="538" t="s">
        <v>24</v>
      </c>
      <c r="I1344" s="388">
        <v>1</v>
      </c>
      <c r="J1344" s="389" t="s">
        <v>560</v>
      </c>
      <c r="K1344" s="426">
        <v>38677</v>
      </c>
      <c r="L1344" s="426">
        <v>39568</v>
      </c>
      <c r="M1344" s="383">
        <v>3137.62</v>
      </c>
      <c r="N1344" s="424">
        <v>1568.81</v>
      </c>
      <c r="O1344" s="215">
        <v>1568.81</v>
      </c>
      <c r="P1344" s="719"/>
      <c r="Q1344" s="720"/>
      <c r="R1344" s="721"/>
      <c r="S1344" s="722"/>
      <c r="T1344" s="385" t="s">
        <v>24</v>
      </c>
      <c r="U1344" s="386">
        <v>33</v>
      </c>
      <c r="V1344" s="387" t="s">
        <v>24</v>
      </c>
    </row>
    <row r="1345" spans="1:22" s="35" customFormat="1" ht="50.1" customHeight="1">
      <c r="A1345" s="34" t="s">
        <v>2474</v>
      </c>
      <c r="B1345" s="402">
        <v>2</v>
      </c>
      <c r="C1345" s="604" t="s">
        <v>682</v>
      </c>
      <c r="D1345" s="390" t="s">
        <v>943</v>
      </c>
      <c r="E1345" s="390" t="s">
        <v>944</v>
      </c>
      <c r="F1345" s="390" t="s">
        <v>671</v>
      </c>
      <c r="G1345" s="382">
        <v>0.5</v>
      </c>
      <c r="H1345" s="538" t="s">
        <v>24</v>
      </c>
      <c r="I1345" s="388">
        <v>1</v>
      </c>
      <c r="J1345" s="389" t="s">
        <v>560</v>
      </c>
      <c r="K1345" s="426">
        <v>38685</v>
      </c>
      <c r="L1345" s="426">
        <v>39537</v>
      </c>
      <c r="M1345" s="383">
        <v>2425.54</v>
      </c>
      <c r="N1345" s="424">
        <v>1212.77</v>
      </c>
      <c r="O1345" s="215">
        <v>1212.77</v>
      </c>
      <c r="P1345" s="719"/>
      <c r="Q1345" s="720"/>
      <c r="R1345" s="721"/>
      <c r="S1345" s="722"/>
      <c r="T1345" s="385" t="s">
        <v>24</v>
      </c>
      <c r="U1345" s="386">
        <v>35</v>
      </c>
      <c r="V1345" s="387" t="s">
        <v>24</v>
      </c>
    </row>
    <row r="1346" spans="1:22" s="35" customFormat="1" ht="50.1" customHeight="1">
      <c r="A1346" s="34" t="s">
        <v>2475</v>
      </c>
      <c r="B1346" s="402">
        <v>3</v>
      </c>
      <c r="C1346" s="604" t="s">
        <v>682</v>
      </c>
      <c r="D1346" s="390" t="s">
        <v>945</v>
      </c>
      <c r="E1346" s="390" t="s">
        <v>946</v>
      </c>
      <c r="F1346" s="390" t="s">
        <v>671</v>
      </c>
      <c r="G1346" s="382">
        <v>0.15</v>
      </c>
      <c r="H1346" s="538" t="s">
        <v>24</v>
      </c>
      <c r="I1346" s="388">
        <v>2</v>
      </c>
      <c r="J1346" s="389" t="s">
        <v>561</v>
      </c>
      <c r="K1346" s="426">
        <v>43284</v>
      </c>
      <c r="L1346" s="426">
        <v>43672</v>
      </c>
      <c r="M1346" s="383">
        <v>1226.8800000000001</v>
      </c>
      <c r="N1346" s="424">
        <v>184.03200000000001</v>
      </c>
      <c r="O1346" s="215">
        <v>184.03200000000001</v>
      </c>
      <c r="P1346" s="719"/>
      <c r="Q1346" s="799"/>
      <c r="R1346" s="721"/>
      <c r="S1346" s="722"/>
      <c r="T1346" s="385" t="s">
        <v>24</v>
      </c>
      <c r="U1346" s="386">
        <v>25</v>
      </c>
      <c r="V1346" s="387" t="s">
        <v>24</v>
      </c>
    </row>
    <row r="1347" spans="1:22" s="35" customFormat="1" ht="50.1" customHeight="1">
      <c r="A1347" s="34" t="s">
        <v>2476</v>
      </c>
      <c r="B1347" s="402">
        <v>4</v>
      </c>
      <c r="C1347" s="604" t="s">
        <v>682</v>
      </c>
      <c r="D1347" s="390" t="s">
        <v>947</v>
      </c>
      <c r="E1347" s="390" t="s">
        <v>1086</v>
      </c>
      <c r="F1347" s="390" t="s">
        <v>671</v>
      </c>
      <c r="G1347" s="382">
        <v>0.5</v>
      </c>
      <c r="H1347" s="538" t="s">
        <v>24</v>
      </c>
      <c r="I1347" s="388">
        <v>1</v>
      </c>
      <c r="J1347" s="389" t="s">
        <v>560</v>
      </c>
      <c r="K1347" s="426">
        <v>38691</v>
      </c>
      <c r="L1347" s="426">
        <v>39537</v>
      </c>
      <c r="M1347" s="383">
        <v>2697.22</v>
      </c>
      <c r="N1347" s="424">
        <v>1348.61</v>
      </c>
      <c r="O1347" s="215">
        <v>1348.61</v>
      </c>
      <c r="P1347" s="719"/>
      <c r="Q1347" s="720"/>
      <c r="R1347" s="721"/>
      <c r="S1347" s="722"/>
      <c r="T1347" s="385" t="s">
        <v>24</v>
      </c>
      <c r="U1347" s="386">
        <v>34</v>
      </c>
      <c r="V1347" s="387" t="s">
        <v>24</v>
      </c>
    </row>
    <row r="1348" spans="1:22" s="35" customFormat="1" ht="24.95" customHeight="1">
      <c r="A1348" s="34" t="s">
        <v>2477</v>
      </c>
      <c r="B1348" s="402">
        <v>5</v>
      </c>
      <c r="C1348" s="604"/>
      <c r="D1348" s="390"/>
      <c r="E1348" s="390"/>
      <c r="F1348" s="390"/>
      <c r="G1348" s="382"/>
      <c r="H1348" s="538"/>
      <c r="I1348" s="388"/>
      <c r="J1348" s="389" t="s">
        <v>1538</v>
      </c>
      <c r="K1348" s="426"/>
      <c r="L1348" s="426"/>
      <c r="M1348" s="383"/>
      <c r="N1348" s="424" t="s">
        <v>1538</v>
      </c>
      <c r="O1348" s="215" t="s">
        <v>1538</v>
      </c>
      <c r="P1348" s="719"/>
      <c r="Q1348" s="720"/>
      <c r="R1348" s="721"/>
      <c r="S1348" s="722"/>
      <c r="T1348" s="385"/>
      <c r="U1348" s="386"/>
      <c r="V1348" s="387"/>
    </row>
    <row r="1349" spans="1:22" s="35" customFormat="1" ht="24.95" customHeight="1">
      <c r="A1349" s="34" t="s">
        <v>2478</v>
      </c>
      <c r="B1349" s="402">
        <v>6</v>
      </c>
      <c r="C1349" s="604"/>
      <c r="D1349" s="390"/>
      <c r="E1349" s="390"/>
      <c r="F1349" s="390"/>
      <c r="G1349" s="382"/>
      <c r="H1349" s="538"/>
      <c r="I1349" s="388"/>
      <c r="J1349" s="389" t="s">
        <v>1538</v>
      </c>
      <c r="K1349" s="426"/>
      <c r="L1349" s="426"/>
      <c r="M1349" s="383"/>
      <c r="N1349" s="424" t="s">
        <v>1538</v>
      </c>
      <c r="O1349" s="215" t="s">
        <v>1538</v>
      </c>
      <c r="P1349" s="719"/>
      <c r="Q1349" s="720"/>
      <c r="R1349" s="721"/>
      <c r="S1349" s="722"/>
      <c r="T1349" s="385"/>
      <c r="U1349" s="386"/>
      <c r="V1349" s="387"/>
    </row>
    <row r="1350" spans="1:22" s="35" customFormat="1" ht="24.95" customHeight="1">
      <c r="A1350" s="34" t="s">
        <v>2479</v>
      </c>
      <c r="B1350" s="402">
        <v>7</v>
      </c>
      <c r="C1350" s="604"/>
      <c r="D1350" s="390"/>
      <c r="E1350" s="390"/>
      <c r="F1350" s="390"/>
      <c r="G1350" s="382"/>
      <c r="H1350" s="538"/>
      <c r="I1350" s="388"/>
      <c r="J1350" s="389" t="s">
        <v>1538</v>
      </c>
      <c r="K1350" s="426"/>
      <c r="L1350" s="426"/>
      <c r="M1350" s="383"/>
      <c r="N1350" s="424" t="s">
        <v>1538</v>
      </c>
      <c r="O1350" s="215" t="s">
        <v>1538</v>
      </c>
      <c r="P1350" s="719"/>
      <c r="Q1350" s="720"/>
      <c r="R1350" s="721"/>
      <c r="S1350" s="722"/>
      <c r="T1350" s="385"/>
      <c r="U1350" s="386"/>
      <c r="V1350" s="387"/>
    </row>
    <row r="1351" spans="1:22" s="35" customFormat="1" ht="24.95" customHeight="1">
      <c r="A1351" s="34" t="s">
        <v>2480</v>
      </c>
      <c r="B1351" s="402">
        <v>8</v>
      </c>
      <c r="C1351" s="604"/>
      <c r="D1351" s="390"/>
      <c r="E1351" s="390"/>
      <c r="F1351" s="390"/>
      <c r="G1351" s="382"/>
      <c r="H1351" s="538"/>
      <c r="I1351" s="388"/>
      <c r="J1351" s="389" t="s">
        <v>1538</v>
      </c>
      <c r="K1351" s="426"/>
      <c r="L1351" s="426"/>
      <c r="M1351" s="384"/>
      <c r="N1351" s="424" t="s">
        <v>1538</v>
      </c>
      <c r="O1351" s="215" t="s">
        <v>1538</v>
      </c>
      <c r="P1351" s="719"/>
      <c r="Q1351" s="720"/>
      <c r="R1351" s="721"/>
      <c r="S1351" s="722"/>
      <c r="T1351" s="385"/>
      <c r="U1351" s="386"/>
      <c r="V1351" s="387"/>
    </row>
    <row r="1352" spans="1:22" s="35" customFormat="1" ht="24.95" customHeight="1">
      <c r="A1352" s="34" t="s">
        <v>2481</v>
      </c>
      <c r="B1352" s="402">
        <v>9</v>
      </c>
      <c r="C1352" s="604"/>
      <c r="D1352" s="390"/>
      <c r="E1352" s="390"/>
      <c r="F1352" s="390"/>
      <c r="G1352" s="382"/>
      <c r="H1352" s="538"/>
      <c r="I1352" s="388"/>
      <c r="J1352" s="389" t="s">
        <v>1538</v>
      </c>
      <c r="K1352" s="426"/>
      <c r="L1352" s="426"/>
      <c r="M1352" s="384"/>
      <c r="N1352" s="424" t="s">
        <v>1538</v>
      </c>
      <c r="O1352" s="215" t="s">
        <v>1538</v>
      </c>
      <c r="P1352" s="719"/>
      <c r="Q1352" s="720"/>
      <c r="R1352" s="721"/>
      <c r="S1352" s="722"/>
      <c r="T1352" s="385"/>
      <c r="U1352" s="386"/>
      <c r="V1352" s="387"/>
    </row>
    <row r="1353" spans="1:22" s="35" customFormat="1" ht="24.95" customHeight="1" thickBot="1">
      <c r="A1353" s="34" t="s">
        <v>2482</v>
      </c>
      <c r="B1353" s="406">
        <v>10</v>
      </c>
      <c r="C1353" s="605"/>
      <c r="D1353" s="391"/>
      <c r="E1353" s="391"/>
      <c r="F1353" s="391"/>
      <c r="G1353" s="392"/>
      <c r="H1353" s="539"/>
      <c r="I1353" s="393"/>
      <c r="J1353" s="394" t="s">
        <v>1538</v>
      </c>
      <c r="K1353" s="427"/>
      <c r="L1353" s="427"/>
      <c r="M1353" s="395"/>
      <c r="N1353" s="424" t="s">
        <v>1538</v>
      </c>
      <c r="O1353" s="215" t="s">
        <v>1538</v>
      </c>
      <c r="P1353" s="719"/>
      <c r="Q1353" s="720"/>
      <c r="R1353" s="721"/>
      <c r="S1353" s="722"/>
      <c r="T1353" s="385"/>
      <c r="U1353" s="386"/>
      <c r="V1353" s="387"/>
    </row>
    <row r="1354" spans="1:22" s="20" customFormat="1" ht="12" customHeight="1">
      <c r="A1354" s="34"/>
      <c r="B1354" s="36"/>
      <c r="C1354" s="606"/>
      <c r="D1354" s="37"/>
      <c r="E1354" s="37"/>
      <c r="F1354" s="37"/>
      <c r="G1354" s="37"/>
      <c r="H1354" s="403"/>
      <c r="I1354" s="37"/>
      <c r="J1354" s="37"/>
      <c r="K1354" s="37"/>
      <c r="L1354" s="37"/>
      <c r="M1354" s="37"/>
      <c r="N1354" s="37"/>
      <c r="O1354" s="214"/>
      <c r="P1354" s="37"/>
      <c r="Q1354" s="37"/>
      <c r="R1354" s="214"/>
      <c r="S1354" s="37"/>
      <c r="T1354" s="37"/>
      <c r="U1354" s="38"/>
      <c r="V1354" s="39"/>
    </row>
    <row r="1355" spans="1:22" s="20" customFormat="1" ht="17.25" customHeight="1" thickBot="1">
      <c r="A1355" s="34" t="s">
        <v>2483</v>
      </c>
      <c r="B1355" s="473"/>
      <c r="C1355" s="474"/>
      <c r="D1355" s="474"/>
      <c r="E1355" s="474"/>
      <c r="F1355" s="474"/>
      <c r="G1355" s="474"/>
      <c r="H1355" s="474"/>
      <c r="I1355" s="474"/>
      <c r="J1355" s="474"/>
      <c r="K1355" s="474"/>
      <c r="L1355" s="474"/>
      <c r="M1355" s="474"/>
      <c r="N1355" s="410" t="s">
        <v>317</v>
      </c>
      <c r="O1355" s="411">
        <v>1078.5554999999999</v>
      </c>
      <c r="P1355" s="419"/>
      <c r="Q1355" s="419"/>
      <c r="R1355" s="420"/>
      <c r="S1355" s="420"/>
      <c r="T1355" s="421"/>
      <c r="U1355" s="422"/>
      <c r="V1355" s="423"/>
    </row>
    <row r="1356" spans="1:22" ht="17.25" customHeight="1">
      <c r="B1356" s="41"/>
      <c r="C1356" s="607"/>
      <c r="D1356" s="41"/>
      <c r="E1356" s="41"/>
      <c r="F1356" s="41"/>
      <c r="G1356" s="42"/>
      <c r="H1356" s="42"/>
      <c r="I1356" s="42"/>
      <c r="J1356" s="42"/>
      <c r="K1356" s="42"/>
      <c r="L1356" s="42"/>
      <c r="M1356" s="42"/>
      <c r="N1356" s="42"/>
      <c r="O1356" s="42"/>
      <c r="P1356" s="42"/>
      <c r="Q1356" s="42"/>
      <c r="R1356" s="42"/>
      <c r="S1356" s="42"/>
      <c r="T1356" s="42"/>
      <c r="U1356" s="42"/>
      <c r="V1356" s="42"/>
    </row>
    <row r="1357" spans="1:22" s="20" customFormat="1" ht="16.5" customHeight="1" thickBot="1">
      <c r="A1357" s="18"/>
      <c r="B1357" s="739" t="s">
        <v>65</v>
      </c>
      <c r="C1357" s="739"/>
      <c r="D1357" s="739"/>
      <c r="E1357" s="739"/>
      <c r="F1357" s="739"/>
      <c r="G1357" s="739"/>
      <c r="H1357" s="739"/>
      <c r="I1357" s="739"/>
      <c r="J1357" s="739"/>
      <c r="K1357" s="739"/>
      <c r="L1357" s="739"/>
      <c r="M1357" s="739"/>
      <c r="N1357" s="739"/>
      <c r="O1357" s="739"/>
      <c r="P1357" s="739"/>
      <c r="Q1357" s="739"/>
      <c r="R1357" s="739"/>
      <c r="S1357" s="739"/>
      <c r="T1357" s="739"/>
      <c r="U1357" s="739"/>
      <c r="V1357" s="739"/>
    </row>
    <row r="1358" spans="1:22" s="23" customFormat="1" ht="22.5" customHeight="1">
      <c r="A1358" s="96" t="s">
        <v>2484</v>
      </c>
      <c r="B1358" s="768" t="s">
        <v>62</v>
      </c>
      <c r="C1358" s="764" t="s">
        <v>83</v>
      </c>
      <c r="D1358" s="760"/>
      <c r="E1358" s="760"/>
      <c r="F1358" s="760"/>
      <c r="G1358" s="760"/>
      <c r="H1358" s="760"/>
      <c r="I1358" s="760"/>
      <c r="J1358" s="760"/>
      <c r="K1358" s="760"/>
      <c r="L1358" s="760"/>
      <c r="M1358" s="736"/>
      <c r="N1358" s="475"/>
      <c r="O1358" s="476"/>
      <c r="P1358" s="764" t="s">
        <v>90</v>
      </c>
      <c r="Q1358" s="760"/>
      <c r="R1358" s="760"/>
      <c r="S1358" s="736"/>
      <c r="T1358" s="735" t="s">
        <v>358</v>
      </c>
      <c r="U1358" s="736"/>
      <c r="V1358" s="742" t="s">
        <v>6</v>
      </c>
    </row>
    <row r="1359" spans="1:22" s="23" customFormat="1" ht="22.5" customHeight="1">
      <c r="A1359" s="96" t="s">
        <v>2485</v>
      </c>
      <c r="B1359" s="769"/>
      <c r="C1359" s="771" t="s">
        <v>84</v>
      </c>
      <c r="D1359" s="772"/>
      <c r="E1359" s="773"/>
      <c r="F1359" s="479">
        <v>3</v>
      </c>
      <c r="G1359" s="774" t="s">
        <v>287</v>
      </c>
      <c r="H1359" s="724" t="s">
        <v>286</v>
      </c>
      <c r="I1359" s="724"/>
      <c r="J1359" s="771" t="s">
        <v>285</v>
      </c>
      <c r="K1359" s="775"/>
      <c r="L1359" s="480"/>
      <c r="M1359" s="480"/>
      <c r="N1359" s="481"/>
      <c r="O1359" s="482"/>
      <c r="P1359" s="765"/>
      <c r="Q1359" s="766"/>
      <c r="R1359" s="766"/>
      <c r="S1359" s="767"/>
      <c r="T1359" s="737"/>
      <c r="U1359" s="738"/>
      <c r="V1359" s="743"/>
    </row>
    <row r="1360" spans="1:22" s="23" customFormat="1" ht="51.75" customHeight="1" thickBot="1">
      <c r="A1360" s="96" t="s">
        <v>2486</v>
      </c>
      <c r="B1360" s="769"/>
      <c r="C1360" s="772" t="s">
        <v>82</v>
      </c>
      <c r="D1360" s="773"/>
      <c r="E1360" s="483" t="s">
        <v>86</v>
      </c>
      <c r="F1360" s="477" t="s">
        <v>306</v>
      </c>
      <c r="G1360" s="774"/>
      <c r="H1360" s="724"/>
      <c r="I1360" s="724"/>
      <c r="J1360" s="467" t="s">
        <v>284</v>
      </c>
      <c r="K1360" s="478" t="s">
        <v>292</v>
      </c>
      <c r="L1360" s="484" t="s">
        <v>369</v>
      </c>
      <c r="M1360" s="484"/>
      <c r="N1360" s="485" t="s">
        <v>334</v>
      </c>
      <c r="O1360" s="486"/>
      <c r="P1360" s="417" t="s">
        <v>1579</v>
      </c>
      <c r="Q1360" s="306" t="s">
        <v>91</v>
      </c>
      <c r="R1360" s="307"/>
      <c r="S1360" s="97">
        <v>4</v>
      </c>
      <c r="T1360" s="740"/>
      <c r="U1360" s="741"/>
      <c r="V1360" s="744"/>
    </row>
    <row r="1361" spans="1:22" s="23" customFormat="1" ht="15.75" customHeight="1">
      <c r="A1361" s="96" t="s">
        <v>2487</v>
      </c>
      <c r="B1361" s="769"/>
      <c r="C1361" s="608">
        <v>1</v>
      </c>
      <c r="D1361" s="86" t="s">
        <v>560</v>
      </c>
      <c r="E1361" s="92">
        <v>0.4</v>
      </c>
      <c r="F1361" s="300">
        <v>4130.1899999999996</v>
      </c>
      <c r="G1361" s="300">
        <v>269.23</v>
      </c>
      <c r="H1361" s="745" t="s">
        <v>6</v>
      </c>
      <c r="I1361" s="746"/>
      <c r="J1361" s="93" t="s">
        <v>6</v>
      </c>
      <c r="K1361" s="91" t="s">
        <v>1538</v>
      </c>
      <c r="L1361" s="449" t="s">
        <v>361</v>
      </c>
      <c r="M1361" s="450" t="s">
        <v>1602</v>
      </c>
      <c r="N1361" s="365" t="s">
        <v>24</v>
      </c>
      <c r="O1361" s="747" t="s">
        <v>15</v>
      </c>
      <c r="P1361" s="748"/>
      <c r="Q1361" s="751">
        <v>45</v>
      </c>
      <c r="R1361" s="754" t="s">
        <v>1114</v>
      </c>
      <c r="S1361" s="755"/>
      <c r="T1361" s="735" t="s">
        <v>68</v>
      </c>
      <c r="U1361" s="760"/>
      <c r="V1361" s="736"/>
    </row>
    <row r="1362" spans="1:22" s="23" customFormat="1" ht="15.75" customHeight="1" thickBot="1">
      <c r="A1362" s="96" t="s">
        <v>2488</v>
      </c>
      <c r="B1362" s="769"/>
      <c r="C1362" s="608">
        <v>2</v>
      </c>
      <c r="D1362" s="86" t="s">
        <v>561</v>
      </c>
      <c r="E1362" s="92">
        <v>0.5</v>
      </c>
      <c r="F1362" s="300">
        <v>184.03200000000001</v>
      </c>
      <c r="G1362" s="300">
        <v>269.23</v>
      </c>
      <c r="H1362" s="745" t="s">
        <v>31</v>
      </c>
      <c r="I1362" s="746"/>
      <c r="J1362" s="93" t="s">
        <v>6</v>
      </c>
      <c r="K1362" s="91" t="s">
        <v>1538</v>
      </c>
      <c r="L1362" s="449" t="s">
        <v>361</v>
      </c>
      <c r="M1362" s="450" t="s">
        <v>1602</v>
      </c>
      <c r="N1362" s="365" t="s">
        <v>24</v>
      </c>
      <c r="O1362" s="747"/>
      <c r="P1362" s="748"/>
      <c r="Q1362" s="752"/>
      <c r="R1362" s="756"/>
      <c r="S1362" s="757"/>
      <c r="T1362" s="740"/>
      <c r="U1362" s="761"/>
      <c r="V1362" s="741"/>
    </row>
    <row r="1363" spans="1:22" s="23" customFormat="1" ht="15.75" customHeight="1">
      <c r="A1363" s="96" t="s">
        <v>2489</v>
      </c>
      <c r="B1363" s="769"/>
      <c r="C1363" s="608">
        <v>3</v>
      </c>
      <c r="D1363" s="86" t="s">
        <v>562</v>
      </c>
      <c r="E1363" s="92">
        <v>0.1</v>
      </c>
      <c r="F1363" s="300" t="s">
        <v>1604</v>
      </c>
      <c r="G1363" s="300">
        <v>269.23</v>
      </c>
      <c r="H1363" s="745" t="s">
        <v>31</v>
      </c>
      <c r="I1363" s="746"/>
      <c r="J1363" s="93" t="s">
        <v>6</v>
      </c>
      <c r="K1363" s="91" t="s">
        <v>1538</v>
      </c>
      <c r="L1363" s="449" t="s">
        <v>1114</v>
      </c>
      <c r="M1363" s="450" t="s">
        <v>1557</v>
      </c>
      <c r="N1363" s="365" t="s">
        <v>24</v>
      </c>
      <c r="O1363" s="749"/>
      <c r="P1363" s="750"/>
      <c r="Q1363" s="753"/>
      <c r="R1363" s="758"/>
      <c r="S1363" s="759"/>
      <c r="T1363" s="237"/>
      <c r="U1363" s="237"/>
      <c r="V1363" s="238"/>
    </row>
    <row r="1364" spans="1:22" s="23" customFormat="1" ht="15.75" customHeight="1">
      <c r="A1364" s="96" t="s">
        <v>2490</v>
      </c>
      <c r="B1364" s="769"/>
      <c r="C1364" s="608">
        <v>4</v>
      </c>
      <c r="D1364" s="86" t="s">
        <v>1538</v>
      </c>
      <c r="E1364" s="92" t="s">
        <v>1538</v>
      </c>
      <c r="F1364" s="300" t="s">
        <v>1538</v>
      </c>
      <c r="G1364" s="300" t="s">
        <v>1538</v>
      </c>
      <c r="H1364" s="745" t="s">
        <v>1538</v>
      </c>
      <c r="I1364" s="746"/>
      <c r="J1364" s="93" t="s">
        <v>1538</v>
      </c>
      <c r="K1364" s="91" t="s">
        <v>1538</v>
      </c>
      <c r="L1364" s="449"/>
      <c r="M1364" s="450" t="s">
        <v>1538</v>
      </c>
      <c r="N1364" s="365"/>
      <c r="O1364" s="762" t="s">
        <v>310</v>
      </c>
      <c r="P1364" s="771" t="s">
        <v>309</v>
      </c>
      <c r="Q1364" s="772"/>
      <c r="R1364" s="772"/>
      <c r="S1364" s="773"/>
      <c r="T1364" s="228"/>
      <c r="U1364" s="228"/>
      <c r="V1364" s="239"/>
    </row>
    <row r="1365" spans="1:22" s="23" customFormat="1" ht="17.25" customHeight="1">
      <c r="A1365" s="96" t="s">
        <v>2491</v>
      </c>
      <c r="B1365" s="769"/>
      <c r="C1365" s="608">
        <v>5</v>
      </c>
      <c r="D1365" s="86" t="s">
        <v>1538</v>
      </c>
      <c r="E1365" s="92" t="s">
        <v>1538</v>
      </c>
      <c r="F1365" s="300" t="s">
        <v>1538</v>
      </c>
      <c r="G1365" s="300" t="s">
        <v>1538</v>
      </c>
      <c r="H1365" s="745" t="s">
        <v>1538</v>
      </c>
      <c r="I1365" s="746"/>
      <c r="J1365" s="93" t="s">
        <v>1538</v>
      </c>
      <c r="K1365" s="91" t="s">
        <v>1538</v>
      </c>
      <c r="L1365" s="449"/>
      <c r="M1365" s="450" t="s">
        <v>1538</v>
      </c>
      <c r="N1365" s="365"/>
      <c r="O1365" s="763"/>
      <c r="P1365" s="467" t="s">
        <v>92</v>
      </c>
      <c r="Q1365" s="467" t="s">
        <v>294</v>
      </c>
      <c r="R1365" s="724" t="s">
        <v>307</v>
      </c>
      <c r="S1365" s="724"/>
      <c r="T1365" s="228"/>
      <c r="U1365" s="228"/>
      <c r="V1365" s="239"/>
    </row>
    <row r="1366" spans="1:22" s="23" customFormat="1" ht="16.5" customHeight="1" thickBot="1">
      <c r="A1366" s="96" t="s">
        <v>2492</v>
      </c>
      <c r="B1366" s="769"/>
      <c r="C1366" s="609">
        <v>6</v>
      </c>
      <c r="D1366" s="94" t="s">
        <v>1538</v>
      </c>
      <c r="E1366" s="95" t="s">
        <v>1538</v>
      </c>
      <c r="F1366" s="300" t="s">
        <v>1538</v>
      </c>
      <c r="G1366" s="300" t="s">
        <v>1538</v>
      </c>
      <c r="H1366" s="745" t="s">
        <v>1538</v>
      </c>
      <c r="I1366" s="746"/>
      <c r="J1366" s="93" t="s">
        <v>1538</v>
      </c>
      <c r="K1366" s="91" t="s">
        <v>1538</v>
      </c>
      <c r="L1366" s="449"/>
      <c r="M1366" s="450" t="s">
        <v>1538</v>
      </c>
      <c r="N1366" s="447"/>
      <c r="O1366" s="313" t="s">
        <v>6</v>
      </c>
      <c r="P1366" s="241">
        <v>1</v>
      </c>
      <c r="Q1366" s="242">
        <v>538.46153849999996</v>
      </c>
      <c r="R1366" s="776">
        <v>4314.2219999999998</v>
      </c>
      <c r="S1366" s="776"/>
      <c r="T1366" s="228"/>
      <c r="U1366" s="228"/>
      <c r="V1366" s="239"/>
    </row>
    <row r="1367" spans="1:22" s="23" customFormat="1" ht="16.5" customHeight="1" thickBot="1">
      <c r="A1367" s="96" t="s">
        <v>2493</v>
      </c>
      <c r="B1367" s="770"/>
      <c r="C1367" s="777" t="s">
        <v>88</v>
      </c>
      <c r="D1367" s="778"/>
      <c r="E1367" s="778"/>
      <c r="F1367" s="497"/>
      <c r="G1367" s="498"/>
      <c r="H1367" s="779" t="s">
        <v>6</v>
      </c>
      <c r="I1367" s="780"/>
      <c r="J1367" s="412" t="s">
        <v>6</v>
      </c>
      <c r="K1367" s="243" t="s">
        <v>6</v>
      </c>
      <c r="L1367" s="490"/>
      <c r="M1367" s="491"/>
      <c r="N1367" s="492"/>
      <c r="O1367" s="781" t="s">
        <v>1538</v>
      </c>
      <c r="P1367" s="781"/>
      <c r="Q1367" s="781"/>
      <c r="R1367" s="781"/>
      <c r="S1367" s="781"/>
      <c r="T1367" s="487"/>
      <c r="U1367" s="488"/>
      <c r="V1367" s="489"/>
    </row>
    <row r="1368" spans="1:22" ht="24.95" customHeight="1"/>
    <row r="1369" spans="1:22" ht="24.95" customHeight="1"/>
    <row r="1370" spans="1:22" s="33" customFormat="1" ht="24" thickBot="1">
      <c r="A1370" s="26">
        <v>46</v>
      </c>
      <c r="B1370" s="786" t="s">
        <v>49</v>
      </c>
      <c r="C1370" s="786"/>
      <c r="D1370" s="786"/>
      <c r="E1370" s="27">
        <v>46</v>
      </c>
      <c r="F1370" s="28" t="s">
        <v>432</v>
      </c>
      <c r="G1370" s="29"/>
      <c r="H1370" s="29"/>
      <c r="I1370" s="28"/>
      <c r="J1370" s="28"/>
      <c r="K1370" s="28"/>
      <c r="L1370" s="28"/>
      <c r="M1370" s="30"/>
      <c r="N1370" s="30"/>
      <c r="O1370" s="29"/>
      <c r="P1370" s="29"/>
      <c r="Q1370" s="31"/>
      <c r="R1370" s="31"/>
      <c r="S1370" s="31"/>
      <c r="T1370" s="31"/>
      <c r="U1370" s="32"/>
    </row>
    <row r="1371" spans="1:22" s="20" customFormat="1" ht="24.75" customHeight="1">
      <c r="A1371" s="18"/>
      <c r="B1371" s="787" t="s">
        <v>54</v>
      </c>
      <c r="C1371" s="464" t="s">
        <v>55</v>
      </c>
      <c r="D1371" s="465" t="s">
        <v>16</v>
      </c>
      <c r="E1371" s="465"/>
      <c r="F1371" s="465" t="s">
        <v>56</v>
      </c>
      <c r="G1371" s="466"/>
      <c r="H1371" s="723" t="s">
        <v>57</v>
      </c>
      <c r="I1371" s="789" t="s">
        <v>340</v>
      </c>
      <c r="J1371" s="723" t="s">
        <v>17</v>
      </c>
      <c r="K1371" s="723" t="s">
        <v>293</v>
      </c>
      <c r="L1371" s="723" t="s">
        <v>58</v>
      </c>
      <c r="M1371" s="723" t="s">
        <v>193</v>
      </c>
      <c r="N1371" s="782" t="s">
        <v>308</v>
      </c>
      <c r="O1371" s="783"/>
      <c r="P1371" s="784" t="s">
        <v>21</v>
      </c>
      <c r="Q1371" s="785"/>
      <c r="R1371" s="735" t="s">
        <v>205</v>
      </c>
      <c r="S1371" s="736"/>
      <c r="T1371" s="714" t="s">
        <v>180</v>
      </c>
      <c r="U1371" s="715"/>
      <c r="V1371" s="716"/>
    </row>
    <row r="1372" spans="1:22" s="20" customFormat="1" ht="73.5" customHeight="1">
      <c r="A1372" s="18"/>
      <c r="B1372" s="788"/>
      <c r="C1372" s="467" t="s">
        <v>59</v>
      </c>
      <c r="D1372" s="468" t="s">
        <v>3</v>
      </c>
      <c r="E1372" s="468" t="s">
        <v>18</v>
      </c>
      <c r="F1372" s="468" t="s">
        <v>60</v>
      </c>
      <c r="G1372" s="469" t="s">
        <v>61</v>
      </c>
      <c r="H1372" s="724"/>
      <c r="I1372" s="790"/>
      <c r="J1372" s="724"/>
      <c r="K1372" s="724"/>
      <c r="L1372" s="724"/>
      <c r="M1372" s="724"/>
      <c r="N1372" s="467" t="s">
        <v>191</v>
      </c>
      <c r="O1372" s="468" t="s">
        <v>73</v>
      </c>
      <c r="P1372" s="717"/>
      <c r="Q1372" s="718"/>
      <c r="R1372" s="737"/>
      <c r="S1372" s="738"/>
      <c r="T1372" s="470" t="s">
        <v>181</v>
      </c>
      <c r="U1372" s="471" t="s">
        <v>190</v>
      </c>
      <c r="V1372" s="472" t="s">
        <v>225</v>
      </c>
    </row>
    <row r="1373" spans="1:22" s="20" customFormat="1" ht="26.25" customHeight="1">
      <c r="A1373" s="18"/>
      <c r="B1373" s="396"/>
      <c r="C1373" s="603">
        <v>3</v>
      </c>
      <c r="D1373" s="397">
        <v>4</v>
      </c>
      <c r="E1373" s="397">
        <v>5</v>
      </c>
      <c r="F1373" s="397">
        <v>6</v>
      </c>
      <c r="G1373" s="397">
        <v>7</v>
      </c>
      <c r="H1373" s="397">
        <v>8</v>
      </c>
      <c r="I1373" s="397">
        <v>9</v>
      </c>
      <c r="J1373" s="397">
        <v>10</v>
      </c>
      <c r="K1373" s="397">
        <v>11</v>
      </c>
      <c r="L1373" s="397">
        <v>12</v>
      </c>
      <c r="M1373" s="397">
        <v>13</v>
      </c>
      <c r="N1373" s="397">
        <v>14</v>
      </c>
      <c r="O1373" s="397">
        <v>15</v>
      </c>
      <c r="P1373" s="398">
        <v>16</v>
      </c>
      <c r="Q1373" s="399">
        <v>17</v>
      </c>
      <c r="R1373" s="398">
        <v>18</v>
      </c>
      <c r="S1373" s="399">
        <v>19</v>
      </c>
      <c r="T1373" s="400">
        <v>20</v>
      </c>
      <c r="U1373" s="213">
        <v>21</v>
      </c>
      <c r="V1373" s="401">
        <v>22</v>
      </c>
    </row>
    <row r="1374" spans="1:22" s="35" customFormat="1" ht="50.1" customHeight="1">
      <c r="A1374" s="34" t="s">
        <v>2494</v>
      </c>
      <c r="B1374" s="402">
        <v>1</v>
      </c>
      <c r="C1374" s="604" t="s">
        <v>816</v>
      </c>
      <c r="D1374" s="390" t="s">
        <v>948</v>
      </c>
      <c r="E1374" s="390" t="s">
        <v>950</v>
      </c>
      <c r="F1374" s="390" t="s">
        <v>671</v>
      </c>
      <c r="G1374" s="382">
        <v>0.75</v>
      </c>
      <c r="H1374" s="538" t="s">
        <v>24</v>
      </c>
      <c r="I1374" s="388" t="s">
        <v>672</v>
      </c>
      <c r="J1374" s="389" t="s">
        <v>432</v>
      </c>
      <c r="K1374" s="426">
        <v>39023</v>
      </c>
      <c r="L1374" s="426">
        <v>39365</v>
      </c>
      <c r="M1374" s="383">
        <v>1138.22</v>
      </c>
      <c r="N1374" s="424">
        <v>853.66499999999996</v>
      </c>
      <c r="O1374" s="215">
        <v>853.66499999999996</v>
      </c>
      <c r="P1374" s="719"/>
      <c r="Q1374" s="720"/>
      <c r="R1374" s="721"/>
      <c r="S1374" s="722"/>
      <c r="T1374" s="385" t="s">
        <v>24</v>
      </c>
      <c r="U1374" s="386">
        <v>1</v>
      </c>
      <c r="V1374" s="387" t="s">
        <v>24</v>
      </c>
    </row>
    <row r="1375" spans="1:22" s="35" customFormat="1" ht="50.1" customHeight="1">
      <c r="A1375" s="34" t="s">
        <v>2495</v>
      </c>
      <c r="B1375" s="402">
        <v>2</v>
      </c>
      <c r="C1375" s="604" t="s">
        <v>853</v>
      </c>
      <c r="D1375" s="390" t="s">
        <v>949</v>
      </c>
      <c r="E1375" s="390" t="s">
        <v>1087</v>
      </c>
      <c r="F1375" s="390" t="s">
        <v>672</v>
      </c>
      <c r="G1375" s="382">
        <v>1</v>
      </c>
      <c r="H1375" s="538" t="s">
        <v>24</v>
      </c>
      <c r="I1375" s="388" t="s">
        <v>672</v>
      </c>
      <c r="J1375" s="389" t="s">
        <v>432</v>
      </c>
      <c r="K1375" s="426">
        <v>40203</v>
      </c>
      <c r="L1375" s="426">
        <v>40602</v>
      </c>
      <c r="M1375" s="383">
        <v>1762.9</v>
      </c>
      <c r="N1375" s="424">
        <v>1762.9</v>
      </c>
      <c r="O1375" s="215">
        <v>1762.9</v>
      </c>
      <c r="P1375" s="719"/>
      <c r="Q1375" s="720"/>
      <c r="R1375" s="721"/>
      <c r="S1375" s="722"/>
      <c r="T1375" s="385" t="s">
        <v>24</v>
      </c>
      <c r="U1375" s="386">
        <v>5</v>
      </c>
      <c r="V1375" s="387" t="s">
        <v>24</v>
      </c>
    </row>
    <row r="1376" spans="1:22" s="35" customFormat="1" ht="24.95" customHeight="1">
      <c r="A1376" s="34" t="s">
        <v>2496</v>
      </c>
      <c r="B1376" s="402">
        <v>3</v>
      </c>
      <c r="C1376" s="604"/>
      <c r="D1376" s="390"/>
      <c r="E1376" s="390"/>
      <c r="F1376" s="390"/>
      <c r="G1376" s="382"/>
      <c r="H1376" s="538"/>
      <c r="I1376" s="388"/>
      <c r="J1376" s="389" t="s">
        <v>1538</v>
      </c>
      <c r="K1376" s="426"/>
      <c r="L1376" s="426"/>
      <c r="M1376" s="383"/>
      <c r="N1376" s="424" t="s">
        <v>1538</v>
      </c>
      <c r="O1376" s="215" t="s">
        <v>1538</v>
      </c>
      <c r="P1376" s="719"/>
      <c r="Q1376" s="720"/>
      <c r="R1376" s="721"/>
      <c r="S1376" s="722"/>
      <c r="T1376" s="385"/>
      <c r="U1376" s="386"/>
      <c r="V1376" s="387"/>
    </row>
    <row r="1377" spans="1:22" s="35" customFormat="1" ht="24.95" customHeight="1">
      <c r="A1377" s="34" t="s">
        <v>2497</v>
      </c>
      <c r="B1377" s="402">
        <v>4</v>
      </c>
      <c r="C1377" s="604"/>
      <c r="D1377" s="390"/>
      <c r="E1377" s="390"/>
      <c r="F1377" s="390"/>
      <c r="G1377" s="382"/>
      <c r="H1377" s="538"/>
      <c r="I1377" s="388"/>
      <c r="J1377" s="389" t="s">
        <v>1538</v>
      </c>
      <c r="K1377" s="426"/>
      <c r="L1377" s="426"/>
      <c r="M1377" s="383"/>
      <c r="N1377" s="424" t="s">
        <v>1538</v>
      </c>
      <c r="O1377" s="215" t="s">
        <v>1538</v>
      </c>
      <c r="P1377" s="719"/>
      <c r="Q1377" s="720"/>
      <c r="R1377" s="721"/>
      <c r="S1377" s="722"/>
      <c r="T1377" s="385"/>
      <c r="U1377" s="386"/>
      <c r="V1377" s="387"/>
    </row>
    <row r="1378" spans="1:22" s="35" customFormat="1" ht="24.95" customHeight="1">
      <c r="A1378" s="34" t="s">
        <v>2498</v>
      </c>
      <c r="B1378" s="402">
        <v>5</v>
      </c>
      <c r="C1378" s="604"/>
      <c r="D1378" s="390"/>
      <c r="E1378" s="390"/>
      <c r="F1378" s="390"/>
      <c r="G1378" s="382"/>
      <c r="H1378" s="538"/>
      <c r="I1378" s="388"/>
      <c r="J1378" s="389" t="s">
        <v>1538</v>
      </c>
      <c r="K1378" s="426"/>
      <c r="L1378" s="426"/>
      <c r="M1378" s="383"/>
      <c r="N1378" s="424" t="s">
        <v>1538</v>
      </c>
      <c r="O1378" s="215" t="s">
        <v>1538</v>
      </c>
      <c r="P1378" s="719"/>
      <c r="Q1378" s="720"/>
      <c r="R1378" s="721"/>
      <c r="S1378" s="722"/>
      <c r="T1378" s="385"/>
      <c r="U1378" s="386"/>
      <c r="V1378" s="387"/>
    </row>
    <row r="1379" spans="1:22" s="35" customFormat="1" ht="24.95" customHeight="1">
      <c r="A1379" s="34" t="s">
        <v>2499</v>
      </c>
      <c r="B1379" s="402">
        <v>6</v>
      </c>
      <c r="C1379" s="604"/>
      <c r="D1379" s="390"/>
      <c r="E1379" s="390"/>
      <c r="F1379" s="390"/>
      <c r="G1379" s="382"/>
      <c r="H1379" s="538"/>
      <c r="I1379" s="388"/>
      <c r="J1379" s="389" t="s">
        <v>1538</v>
      </c>
      <c r="K1379" s="426"/>
      <c r="L1379" s="426"/>
      <c r="M1379" s="383"/>
      <c r="N1379" s="424" t="s">
        <v>1538</v>
      </c>
      <c r="O1379" s="215" t="s">
        <v>1538</v>
      </c>
      <c r="P1379" s="719"/>
      <c r="Q1379" s="720"/>
      <c r="R1379" s="721"/>
      <c r="S1379" s="722"/>
      <c r="T1379" s="385"/>
      <c r="U1379" s="386"/>
      <c r="V1379" s="387"/>
    </row>
    <row r="1380" spans="1:22" s="35" customFormat="1" ht="24.95" customHeight="1">
      <c r="A1380" s="34" t="s">
        <v>2500</v>
      </c>
      <c r="B1380" s="402">
        <v>7</v>
      </c>
      <c r="C1380" s="604"/>
      <c r="D1380" s="390"/>
      <c r="E1380" s="390"/>
      <c r="F1380" s="390"/>
      <c r="G1380" s="382"/>
      <c r="H1380" s="538"/>
      <c r="I1380" s="388"/>
      <c r="J1380" s="389" t="s">
        <v>1538</v>
      </c>
      <c r="K1380" s="426"/>
      <c r="L1380" s="426"/>
      <c r="M1380" s="383"/>
      <c r="N1380" s="424" t="s">
        <v>1538</v>
      </c>
      <c r="O1380" s="215" t="s">
        <v>1538</v>
      </c>
      <c r="P1380" s="719"/>
      <c r="Q1380" s="720"/>
      <c r="R1380" s="721"/>
      <c r="S1380" s="722"/>
      <c r="T1380" s="385"/>
      <c r="U1380" s="386"/>
      <c r="V1380" s="387"/>
    </row>
    <row r="1381" spans="1:22" s="35" customFormat="1" ht="24.95" customHeight="1">
      <c r="A1381" s="34" t="s">
        <v>2501</v>
      </c>
      <c r="B1381" s="402">
        <v>8</v>
      </c>
      <c r="C1381" s="604"/>
      <c r="D1381" s="390"/>
      <c r="E1381" s="390"/>
      <c r="F1381" s="390"/>
      <c r="G1381" s="382"/>
      <c r="H1381" s="538"/>
      <c r="I1381" s="388"/>
      <c r="J1381" s="389" t="s">
        <v>1538</v>
      </c>
      <c r="K1381" s="426"/>
      <c r="L1381" s="426"/>
      <c r="M1381" s="384"/>
      <c r="N1381" s="424" t="s">
        <v>1538</v>
      </c>
      <c r="O1381" s="215" t="s">
        <v>1538</v>
      </c>
      <c r="P1381" s="719"/>
      <c r="Q1381" s="720"/>
      <c r="R1381" s="721"/>
      <c r="S1381" s="722"/>
      <c r="T1381" s="385"/>
      <c r="U1381" s="386"/>
      <c r="V1381" s="387"/>
    </row>
    <row r="1382" spans="1:22" s="35" customFormat="1" ht="24.95" customHeight="1">
      <c r="A1382" s="34" t="s">
        <v>2502</v>
      </c>
      <c r="B1382" s="402">
        <v>9</v>
      </c>
      <c r="C1382" s="604"/>
      <c r="D1382" s="390"/>
      <c r="E1382" s="390"/>
      <c r="F1382" s="390"/>
      <c r="G1382" s="382"/>
      <c r="H1382" s="538"/>
      <c r="I1382" s="388"/>
      <c r="J1382" s="389" t="s">
        <v>1538</v>
      </c>
      <c r="K1382" s="426"/>
      <c r="L1382" s="426"/>
      <c r="M1382" s="384"/>
      <c r="N1382" s="424" t="s">
        <v>1538</v>
      </c>
      <c r="O1382" s="215" t="s">
        <v>1538</v>
      </c>
      <c r="P1382" s="719"/>
      <c r="Q1382" s="720"/>
      <c r="R1382" s="721"/>
      <c r="S1382" s="722"/>
      <c r="T1382" s="385"/>
      <c r="U1382" s="386"/>
      <c r="V1382" s="387"/>
    </row>
    <row r="1383" spans="1:22" s="35" customFormat="1" ht="24.95" customHeight="1" thickBot="1">
      <c r="A1383" s="34" t="s">
        <v>2503</v>
      </c>
      <c r="B1383" s="406">
        <v>10</v>
      </c>
      <c r="C1383" s="605"/>
      <c r="D1383" s="391"/>
      <c r="E1383" s="391"/>
      <c r="F1383" s="391"/>
      <c r="G1383" s="392"/>
      <c r="H1383" s="539"/>
      <c r="I1383" s="393"/>
      <c r="J1383" s="394" t="s">
        <v>1538</v>
      </c>
      <c r="K1383" s="427"/>
      <c r="L1383" s="427"/>
      <c r="M1383" s="395"/>
      <c r="N1383" s="424" t="s">
        <v>1538</v>
      </c>
      <c r="O1383" s="215" t="s">
        <v>1538</v>
      </c>
      <c r="P1383" s="719"/>
      <c r="Q1383" s="720"/>
      <c r="R1383" s="721"/>
      <c r="S1383" s="722"/>
      <c r="T1383" s="385"/>
      <c r="U1383" s="386"/>
      <c r="V1383" s="387"/>
    </row>
    <row r="1384" spans="1:22" s="20" customFormat="1" ht="12" customHeight="1">
      <c r="A1384" s="34"/>
      <c r="B1384" s="36"/>
      <c r="C1384" s="606"/>
      <c r="D1384" s="37"/>
      <c r="E1384" s="37"/>
      <c r="F1384" s="37"/>
      <c r="G1384" s="37"/>
      <c r="H1384" s="403"/>
      <c r="I1384" s="37"/>
      <c r="J1384" s="37"/>
      <c r="K1384" s="37"/>
      <c r="L1384" s="37"/>
      <c r="M1384" s="37"/>
      <c r="N1384" s="37"/>
      <c r="O1384" s="214"/>
      <c r="P1384" s="37"/>
      <c r="Q1384" s="37"/>
      <c r="R1384" s="214"/>
      <c r="S1384" s="37"/>
      <c r="T1384" s="37"/>
      <c r="U1384" s="38"/>
      <c r="V1384" s="39"/>
    </row>
    <row r="1385" spans="1:22" s="20" customFormat="1" ht="17.25" customHeight="1" thickBot="1">
      <c r="A1385" s="34" t="s">
        <v>2504</v>
      </c>
      <c r="B1385" s="473"/>
      <c r="C1385" s="474"/>
      <c r="D1385" s="474"/>
      <c r="E1385" s="474"/>
      <c r="F1385" s="474"/>
      <c r="G1385" s="474"/>
      <c r="H1385" s="474"/>
      <c r="I1385" s="474"/>
      <c r="J1385" s="474"/>
      <c r="K1385" s="474"/>
      <c r="L1385" s="474"/>
      <c r="M1385" s="474"/>
      <c r="N1385" s="410" t="s">
        <v>317</v>
      </c>
      <c r="O1385" s="411">
        <v>1308.2825</v>
      </c>
      <c r="P1385" s="419"/>
      <c r="Q1385" s="419"/>
      <c r="R1385" s="420"/>
      <c r="S1385" s="420"/>
      <c r="T1385" s="421"/>
      <c r="U1385" s="422"/>
      <c r="V1385" s="423"/>
    </row>
    <row r="1386" spans="1:22" ht="17.25" customHeight="1">
      <c r="B1386" s="41"/>
      <c r="C1386" s="607"/>
      <c r="D1386" s="41"/>
      <c r="E1386" s="41"/>
      <c r="F1386" s="41"/>
      <c r="G1386" s="42"/>
      <c r="H1386" s="42"/>
      <c r="I1386" s="42"/>
      <c r="J1386" s="42"/>
      <c r="K1386" s="42"/>
      <c r="L1386" s="42"/>
      <c r="M1386" s="42"/>
      <c r="N1386" s="42"/>
      <c r="O1386" s="42"/>
      <c r="P1386" s="42"/>
      <c r="Q1386" s="42"/>
      <c r="R1386" s="42"/>
      <c r="S1386" s="42"/>
      <c r="T1386" s="42"/>
      <c r="U1386" s="42"/>
      <c r="V1386" s="42"/>
    </row>
    <row r="1387" spans="1:22" s="20" customFormat="1" ht="16.5" customHeight="1" thickBot="1">
      <c r="A1387" s="18"/>
      <c r="B1387" s="739" t="s">
        <v>65</v>
      </c>
      <c r="C1387" s="739"/>
      <c r="D1387" s="739"/>
      <c r="E1387" s="739"/>
      <c r="F1387" s="739"/>
      <c r="G1387" s="739"/>
      <c r="H1387" s="739"/>
      <c r="I1387" s="739"/>
      <c r="J1387" s="739"/>
      <c r="K1387" s="739"/>
      <c r="L1387" s="739"/>
      <c r="M1387" s="739"/>
      <c r="N1387" s="739"/>
      <c r="O1387" s="739"/>
      <c r="P1387" s="739"/>
      <c r="Q1387" s="739"/>
      <c r="R1387" s="739"/>
      <c r="S1387" s="739"/>
      <c r="T1387" s="739"/>
      <c r="U1387" s="739"/>
      <c r="V1387" s="739"/>
    </row>
    <row r="1388" spans="1:22" s="23" customFormat="1" ht="22.5" customHeight="1">
      <c r="A1388" s="96" t="s">
        <v>2505</v>
      </c>
      <c r="B1388" s="768" t="s">
        <v>62</v>
      </c>
      <c r="C1388" s="764" t="s">
        <v>83</v>
      </c>
      <c r="D1388" s="760"/>
      <c r="E1388" s="760"/>
      <c r="F1388" s="760"/>
      <c r="G1388" s="760"/>
      <c r="H1388" s="760"/>
      <c r="I1388" s="760"/>
      <c r="J1388" s="760"/>
      <c r="K1388" s="760"/>
      <c r="L1388" s="760"/>
      <c r="M1388" s="736"/>
      <c r="N1388" s="475"/>
      <c r="O1388" s="476"/>
      <c r="P1388" s="764" t="s">
        <v>90</v>
      </c>
      <c r="Q1388" s="760"/>
      <c r="R1388" s="760"/>
      <c r="S1388" s="736"/>
      <c r="T1388" s="735" t="s">
        <v>358</v>
      </c>
      <c r="U1388" s="736"/>
      <c r="V1388" s="742" t="s">
        <v>6</v>
      </c>
    </row>
    <row r="1389" spans="1:22" s="23" customFormat="1" ht="22.5" customHeight="1">
      <c r="A1389" s="96" t="s">
        <v>2506</v>
      </c>
      <c r="B1389" s="769"/>
      <c r="C1389" s="771" t="s">
        <v>84</v>
      </c>
      <c r="D1389" s="772"/>
      <c r="E1389" s="773"/>
      <c r="F1389" s="479">
        <v>1</v>
      </c>
      <c r="G1389" s="774" t="s">
        <v>287</v>
      </c>
      <c r="H1389" s="724" t="s">
        <v>286</v>
      </c>
      <c r="I1389" s="724"/>
      <c r="J1389" s="771" t="s">
        <v>285</v>
      </c>
      <c r="K1389" s="775"/>
      <c r="L1389" s="480"/>
      <c r="M1389" s="480"/>
      <c r="N1389" s="481"/>
      <c r="O1389" s="482"/>
      <c r="P1389" s="765"/>
      <c r="Q1389" s="766"/>
      <c r="R1389" s="766"/>
      <c r="S1389" s="767"/>
      <c r="T1389" s="737"/>
      <c r="U1389" s="738"/>
      <c r="V1389" s="743"/>
    </row>
    <row r="1390" spans="1:22" s="23" customFormat="1" ht="51.75" customHeight="1" thickBot="1">
      <c r="A1390" s="96" t="s">
        <v>2507</v>
      </c>
      <c r="B1390" s="769"/>
      <c r="C1390" s="772" t="s">
        <v>82</v>
      </c>
      <c r="D1390" s="773"/>
      <c r="E1390" s="483" t="s">
        <v>86</v>
      </c>
      <c r="F1390" s="477" t="s">
        <v>306</v>
      </c>
      <c r="G1390" s="774"/>
      <c r="H1390" s="724"/>
      <c r="I1390" s="724"/>
      <c r="J1390" s="467" t="s">
        <v>284</v>
      </c>
      <c r="K1390" s="478" t="s">
        <v>292</v>
      </c>
      <c r="L1390" s="484" t="s">
        <v>369</v>
      </c>
      <c r="M1390" s="484"/>
      <c r="N1390" s="485" t="s">
        <v>334</v>
      </c>
      <c r="O1390" s="486"/>
      <c r="P1390" s="417" t="s">
        <v>1579</v>
      </c>
      <c r="Q1390" s="306" t="s">
        <v>91</v>
      </c>
      <c r="R1390" s="307"/>
      <c r="S1390" s="97">
        <v>2</v>
      </c>
      <c r="T1390" s="740"/>
      <c r="U1390" s="741"/>
      <c r="V1390" s="744"/>
    </row>
    <row r="1391" spans="1:22" s="23" customFormat="1" ht="15.75" customHeight="1">
      <c r="A1391" s="96" t="s">
        <v>2508</v>
      </c>
      <c r="B1391" s="769"/>
      <c r="C1391" s="608">
        <v>1</v>
      </c>
      <c r="D1391" s="86" t="s">
        <v>1538</v>
      </c>
      <c r="E1391" s="92" t="s">
        <v>1538</v>
      </c>
      <c r="F1391" s="300" t="s">
        <v>1538</v>
      </c>
      <c r="G1391" s="300" t="s">
        <v>1538</v>
      </c>
      <c r="H1391" s="745" t="s">
        <v>1538</v>
      </c>
      <c r="I1391" s="746"/>
      <c r="J1391" s="93" t="s">
        <v>1538</v>
      </c>
      <c r="K1391" s="91" t="s">
        <v>1538</v>
      </c>
      <c r="L1391" s="449" t="s">
        <v>1114</v>
      </c>
      <c r="M1391" s="450" t="s">
        <v>1557</v>
      </c>
      <c r="N1391" s="365" t="s">
        <v>24</v>
      </c>
      <c r="O1391" s="747" t="s">
        <v>15</v>
      </c>
      <c r="P1391" s="748"/>
      <c r="Q1391" s="751">
        <v>46</v>
      </c>
      <c r="R1391" s="754" t="s">
        <v>1114</v>
      </c>
      <c r="S1391" s="755"/>
      <c r="T1391" s="735" t="s">
        <v>68</v>
      </c>
      <c r="U1391" s="760"/>
      <c r="V1391" s="736"/>
    </row>
    <row r="1392" spans="1:22" s="23" customFormat="1" ht="15.75" customHeight="1" thickBot="1">
      <c r="A1392" s="96" t="s">
        <v>2509</v>
      </c>
      <c r="B1392" s="769"/>
      <c r="C1392" s="608">
        <v>2</v>
      </c>
      <c r="D1392" s="86" t="s">
        <v>1538</v>
      </c>
      <c r="E1392" s="92" t="s">
        <v>1538</v>
      </c>
      <c r="F1392" s="300" t="s">
        <v>1538</v>
      </c>
      <c r="G1392" s="300" t="s">
        <v>1538</v>
      </c>
      <c r="H1392" s="745" t="s">
        <v>1538</v>
      </c>
      <c r="I1392" s="746"/>
      <c r="J1392" s="93" t="s">
        <v>1538</v>
      </c>
      <c r="K1392" s="91" t="s">
        <v>1538</v>
      </c>
      <c r="L1392" s="449"/>
      <c r="M1392" s="450" t="s">
        <v>1538</v>
      </c>
      <c r="N1392" s="365" t="s">
        <v>24</v>
      </c>
      <c r="O1392" s="747"/>
      <c r="P1392" s="748"/>
      <c r="Q1392" s="752"/>
      <c r="R1392" s="756"/>
      <c r="S1392" s="757"/>
      <c r="T1392" s="740"/>
      <c r="U1392" s="761"/>
      <c r="V1392" s="741"/>
    </row>
    <row r="1393" spans="1:22" s="23" customFormat="1" ht="15.75" customHeight="1">
      <c r="A1393" s="96" t="s">
        <v>2510</v>
      </c>
      <c r="B1393" s="769"/>
      <c r="C1393" s="608">
        <v>3</v>
      </c>
      <c r="D1393" s="86" t="s">
        <v>1538</v>
      </c>
      <c r="E1393" s="92" t="s">
        <v>1538</v>
      </c>
      <c r="F1393" s="300" t="s">
        <v>1538</v>
      </c>
      <c r="G1393" s="300" t="s">
        <v>1538</v>
      </c>
      <c r="H1393" s="745" t="s">
        <v>1538</v>
      </c>
      <c r="I1393" s="746"/>
      <c r="J1393" s="93" t="s">
        <v>1538</v>
      </c>
      <c r="K1393" s="91" t="s">
        <v>1538</v>
      </c>
      <c r="L1393" s="449"/>
      <c r="M1393" s="450" t="s">
        <v>1538</v>
      </c>
      <c r="N1393" s="365"/>
      <c r="O1393" s="749"/>
      <c r="P1393" s="750"/>
      <c r="Q1393" s="753"/>
      <c r="R1393" s="758"/>
      <c r="S1393" s="759"/>
      <c r="T1393" s="237"/>
      <c r="U1393" s="237"/>
      <c r="V1393" s="238"/>
    </row>
    <row r="1394" spans="1:22" s="23" customFormat="1" ht="15.75" customHeight="1">
      <c r="A1394" s="96" t="s">
        <v>2511</v>
      </c>
      <c r="B1394" s="769"/>
      <c r="C1394" s="608">
        <v>4</v>
      </c>
      <c r="D1394" s="86" t="s">
        <v>1538</v>
      </c>
      <c r="E1394" s="92" t="s">
        <v>1538</v>
      </c>
      <c r="F1394" s="300" t="s">
        <v>1538</v>
      </c>
      <c r="G1394" s="300" t="s">
        <v>1538</v>
      </c>
      <c r="H1394" s="745" t="s">
        <v>1538</v>
      </c>
      <c r="I1394" s="746"/>
      <c r="J1394" s="93" t="s">
        <v>1538</v>
      </c>
      <c r="K1394" s="91" t="s">
        <v>1538</v>
      </c>
      <c r="L1394" s="449"/>
      <c r="M1394" s="450" t="s">
        <v>1538</v>
      </c>
      <c r="N1394" s="365"/>
      <c r="O1394" s="762" t="s">
        <v>310</v>
      </c>
      <c r="P1394" s="771" t="s">
        <v>309</v>
      </c>
      <c r="Q1394" s="772"/>
      <c r="R1394" s="772"/>
      <c r="S1394" s="773"/>
      <c r="T1394" s="228"/>
      <c r="U1394" s="228"/>
      <c r="V1394" s="239"/>
    </row>
    <row r="1395" spans="1:22" s="23" customFormat="1" ht="17.25" customHeight="1">
      <c r="A1395" s="96" t="s">
        <v>2512</v>
      </c>
      <c r="B1395" s="769"/>
      <c r="C1395" s="608">
        <v>5</v>
      </c>
      <c r="D1395" s="86" t="s">
        <v>1538</v>
      </c>
      <c r="E1395" s="92" t="s">
        <v>1538</v>
      </c>
      <c r="F1395" s="300" t="s">
        <v>1538</v>
      </c>
      <c r="G1395" s="300" t="s">
        <v>1538</v>
      </c>
      <c r="H1395" s="745" t="s">
        <v>1538</v>
      </c>
      <c r="I1395" s="746"/>
      <c r="J1395" s="93" t="s">
        <v>1538</v>
      </c>
      <c r="K1395" s="91" t="s">
        <v>1538</v>
      </c>
      <c r="L1395" s="449"/>
      <c r="M1395" s="450" t="s">
        <v>1538</v>
      </c>
      <c r="N1395" s="365"/>
      <c r="O1395" s="763"/>
      <c r="P1395" s="467" t="s">
        <v>92</v>
      </c>
      <c r="Q1395" s="467" t="s">
        <v>294</v>
      </c>
      <c r="R1395" s="724" t="s">
        <v>307</v>
      </c>
      <c r="S1395" s="724"/>
      <c r="T1395" s="228"/>
      <c r="U1395" s="228"/>
      <c r="V1395" s="239"/>
    </row>
    <row r="1396" spans="1:22" s="23" customFormat="1" ht="16.5" customHeight="1" thickBot="1">
      <c r="A1396" s="96" t="s">
        <v>2513</v>
      </c>
      <c r="B1396" s="769"/>
      <c r="C1396" s="609">
        <v>6</v>
      </c>
      <c r="D1396" s="94" t="s">
        <v>1538</v>
      </c>
      <c r="E1396" s="95" t="s">
        <v>1538</v>
      </c>
      <c r="F1396" s="300" t="s">
        <v>1538</v>
      </c>
      <c r="G1396" s="300" t="s">
        <v>1538</v>
      </c>
      <c r="H1396" s="745" t="s">
        <v>1538</v>
      </c>
      <c r="I1396" s="746"/>
      <c r="J1396" s="93" t="s">
        <v>1538</v>
      </c>
      <c r="K1396" s="91" t="s">
        <v>1538</v>
      </c>
      <c r="L1396" s="449"/>
      <c r="M1396" s="450" t="s">
        <v>1538</v>
      </c>
      <c r="N1396" s="447"/>
      <c r="O1396" s="313" t="s">
        <v>6</v>
      </c>
      <c r="P1396" s="241">
        <v>1</v>
      </c>
      <c r="Q1396" s="242">
        <v>538.46153849999996</v>
      </c>
      <c r="R1396" s="776">
        <v>2616.5650000000001</v>
      </c>
      <c r="S1396" s="776"/>
      <c r="T1396" s="228"/>
      <c r="U1396" s="228"/>
      <c r="V1396" s="239"/>
    </row>
    <row r="1397" spans="1:22" s="23" customFormat="1" ht="16.5" customHeight="1" thickBot="1">
      <c r="A1397" s="96" t="s">
        <v>2514</v>
      </c>
      <c r="B1397" s="770"/>
      <c r="C1397" s="777" t="s">
        <v>88</v>
      </c>
      <c r="D1397" s="778"/>
      <c r="E1397" s="778"/>
      <c r="F1397" s="497"/>
      <c r="G1397" s="498"/>
      <c r="H1397" s="779" t="s">
        <v>1538</v>
      </c>
      <c r="I1397" s="780"/>
      <c r="J1397" s="412" t="s">
        <v>1538</v>
      </c>
      <c r="K1397" s="243" t="s">
        <v>6</v>
      </c>
      <c r="L1397" s="490"/>
      <c r="M1397" s="491"/>
      <c r="N1397" s="492"/>
      <c r="O1397" s="781" t="s">
        <v>1538</v>
      </c>
      <c r="P1397" s="781"/>
      <c r="Q1397" s="781"/>
      <c r="R1397" s="781"/>
      <c r="S1397" s="781"/>
      <c r="T1397" s="487"/>
      <c r="U1397" s="488"/>
      <c r="V1397" s="489"/>
    </row>
    <row r="1398" spans="1:22" ht="24.95" customHeight="1"/>
    <row r="1399" spans="1:22" ht="24.95" customHeight="1"/>
    <row r="1400" spans="1:22" s="33" customFormat="1" ht="24" thickBot="1">
      <c r="A1400" s="26">
        <v>47</v>
      </c>
      <c r="B1400" s="786" t="s">
        <v>49</v>
      </c>
      <c r="C1400" s="786"/>
      <c r="D1400" s="786"/>
      <c r="E1400" s="27">
        <v>47</v>
      </c>
      <c r="F1400" s="28" t="s">
        <v>433</v>
      </c>
      <c r="G1400" s="29"/>
      <c r="H1400" s="29"/>
      <c r="I1400" s="28"/>
      <c r="J1400" s="28"/>
      <c r="K1400" s="28"/>
      <c r="L1400" s="28"/>
      <c r="M1400" s="30"/>
      <c r="N1400" s="30"/>
      <c r="O1400" s="29"/>
      <c r="P1400" s="29"/>
      <c r="Q1400" s="31"/>
      <c r="R1400" s="31"/>
      <c r="S1400" s="31"/>
      <c r="T1400" s="31"/>
      <c r="U1400" s="32"/>
    </row>
    <row r="1401" spans="1:22" s="20" customFormat="1" ht="24.75" customHeight="1">
      <c r="A1401" s="18"/>
      <c r="B1401" s="787" t="s">
        <v>54</v>
      </c>
      <c r="C1401" s="464" t="s">
        <v>55</v>
      </c>
      <c r="D1401" s="465" t="s">
        <v>16</v>
      </c>
      <c r="E1401" s="465"/>
      <c r="F1401" s="465" t="s">
        <v>56</v>
      </c>
      <c r="G1401" s="466"/>
      <c r="H1401" s="723" t="s">
        <v>57</v>
      </c>
      <c r="I1401" s="789" t="s">
        <v>340</v>
      </c>
      <c r="J1401" s="723" t="s">
        <v>17</v>
      </c>
      <c r="K1401" s="723" t="s">
        <v>293</v>
      </c>
      <c r="L1401" s="723" t="s">
        <v>58</v>
      </c>
      <c r="M1401" s="723" t="s">
        <v>193</v>
      </c>
      <c r="N1401" s="782" t="s">
        <v>308</v>
      </c>
      <c r="O1401" s="783"/>
      <c r="P1401" s="784" t="s">
        <v>21</v>
      </c>
      <c r="Q1401" s="785"/>
      <c r="R1401" s="735" t="s">
        <v>205</v>
      </c>
      <c r="S1401" s="736"/>
      <c r="T1401" s="714" t="s">
        <v>180</v>
      </c>
      <c r="U1401" s="715"/>
      <c r="V1401" s="716"/>
    </row>
    <row r="1402" spans="1:22" s="20" customFormat="1" ht="73.5" customHeight="1">
      <c r="A1402" s="18"/>
      <c r="B1402" s="788"/>
      <c r="C1402" s="467" t="s">
        <v>59</v>
      </c>
      <c r="D1402" s="468" t="s">
        <v>3</v>
      </c>
      <c r="E1402" s="468" t="s">
        <v>18</v>
      </c>
      <c r="F1402" s="468" t="s">
        <v>60</v>
      </c>
      <c r="G1402" s="469" t="s">
        <v>61</v>
      </c>
      <c r="H1402" s="724"/>
      <c r="I1402" s="790"/>
      <c r="J1402" s="724"/>
      <c r="K1402" s="724"/>
      <c r="L1402" s="724"/>
      <c r="M1402" s="724"/>
      <c r="N1402" s="467" t="s">
        <v>191</v>
      </c>
      <c r="O1402" s="468" t="s">
        <v>73</v>
      </c>
      <c r="P1402" s="717"/>
      <c r="Q1402" s="718"/>
      <c r="R1402" s="737"/>
      <c r="S1402" s="738"/>
      <c r="T1402" s="470" t="s">
        <v>181</v>
      </c>
      <c r="U1402" s="471" t="s">
        <v>190</v>
      </c>
      <c r="V1402" s="472" t="s">
        <v>225</v>
      </c>
    </row>
    <row r="1403" spans="1:22" s="20" customFormat="1" ht="26.25" customHeight="1">
      <c r="A1403" s="18"/>
      <c r="B1403" s="396"/>
      <c r="C1403" s="603">
        <v>3</v>
      </c>
      <c r="D1403" s="397">
        <v>4</v>
      </c>
      <c r="E1403" s="397">
        <v>5</v>
      </c>
      <c r="F1403" s="397">
        <v>6</v>
      </c>
      <c r="G1403" s="397">
        <v>7</v>
      </c>
      <c r="H1403" s="397">
        <v>8</v>
      </c>
      <c r="I1403" s="397">
        <v>9</v>
      </c>
      <c r="J1403" s="397">
        <v>10</v>
      </c>
      <c r="K1403" s="397">
        <v>11</v>
      </c>
      <c r="L1403" s="397">
        <v>12</v>
      </c>
      <c r="M1403" s="397">
        <v>13</v>
      </c>
      <c r="N1403" s="397">
        <v>14</v>
      </c>
      <c r="O1403" s="397">
        <v>15</v>
      </c>
      <c r="P1403" s="398">
        <v>16</v>
      </c>
      <c r="Q1403" s="399">
        <v>17</v>
      </c>
      <c r="R1403" s="398">
        <v>18</v>
      </c>
      <c r="S1403" s="399">
        <v>19</v>
      </c>
      <c r="T1403" s="400">
        <v>20</v>
      </c>
      <c r="U1403" s="213">
        <v>21</v>
      </c>
      <c r="V1403" s="401">
        <v>22</v>
      </c>
    </row>
    <row r="1404" spans="1:22" s="35" customFormat="1" ht="50.1" customHeight="1">
      <c r="A1404" s="34" t="s">
        <v>2515</v>
      </c>
      <c r="B1404" s="402">
        <v>1</v>
      </c>
      <c r="C1404" s="604" t="s">
        <v>951</v>
      </c>
      <c r="D1404" s="390" t="s">
        <v>952</v>
      </c>
      <c r="E1404" s="390" t="s">
        <v>953</v>
      </c>
      <c r="F1404" s="390" t="s">
        <v>671</v>
      </c>
      <c r="G1404" s="599">
        <v>0.245</v>
      </c>
      <c r="H1404" s="538" t="s">
        <v>24</v>
      </c>
      <c r="I1404" s="388">
        <v>1</v>
      </c>
      <c r="J1404" s="389" t="s">
        <v>563</v>
      </c>
      <c r="K1404" s="426">
        <v>39013</v>
      </c>
      <c r="L1404" s="426">
        <v>39752</v>
      </c>
      <c r="M1404" s="383">
        <v>5993.11</v>
      </c>
      <c r="N1404" s="424">
        <v>1468.3119499999998</v>
      </c>
      <c r="O1404" s="215">
        <v>1468.31195</v>
      </c>
      <c r="P1404" s="719"/>
      <c r="Q1404" s="720"/>
      <c r="R1404" s="721"/>
      <c r="S1404" s="722"/>
      <c r="T1404" s="385" t="s">
        <v>24</v>
      </c>
      <c r="U1404" s="386">
        <v>38</v>
      </c>
      <c r="V1404" s="387" t="s">
        <v>24</v>
      </c>
    </row>
    <row r="1405" spans="1:22" s="35" customFormat="1" ht="50.1" customHeight="1">
      <c r="A1405" s="34" t="s">
        <v>2516</v>
      </c>
      <c r="B1405" s="402">
        <v>2</v>
      </c>
      <c r="C1405" s="604" t="s">
        <v>682</v>
      </c>
      <c r="D1405" s="390" t="s">
        <v>954</v>
      </c>
      <c r="E1405" s="390" t="s">
        <v>1088</v>
      </c>
      <c r="F1405" s="390" t="s">
        <v>672</v>
      </c>
      <c r="G1405" s="382">
        <v>1</v>
      </c>
      <c r="H1405" s="538" t="s">
        <v>24</v>
      </c>
      <c r="I1405" s="388">
        <v>1</v>
      </c>
      <c r="J1405" s="389" t="s">
        <v>563</v>
      </c>
      <c r="K1405" s="426">
        <v>40864</v>
      </c>
      <c r="L1405" s="426">
        <v>41121</v>
      </c>
      <c r="M1405" s="383">
        <v>733.51</v>
      </c>
      <c r="N1405" s="424">
        <v>733.51</v>
      </c>
      <c r="O1405" s="215">
        <v>733.51</v>
      </c>
      <c r="P1405" s="719"/>
      <c r="Q1405" s="720"/>
      <c r="R1405" s="721"/>
      <c r="S1405" s="722"/>
      <c r="T1405" s="385" t="s">
        <v>24</v>
      </c>
      <c r="U1405" s="386">
        <v>52</v>
      </c>
      <c r="V1405" s="387" t="s">
        <v>24</v>
      </c>
    </row>
    <row r="1406" spans="1:22" s="35" customFormat="1" ht="50.1" customHeight="1">
      <c r="A1406" s="34" t="s">
        <v>2517</v>
      </c>
      <c r="B1406" s="402">
        <v>3</v>
      </c>
      <c r="C1406" s="604" t="s">
        <v>682</v>
      </c>
      <c r="D1406" s="390" t="s">
        <v>955</v>
      </c>
      <c r="E1406" s="390" t="s">
        <v>956</v>
      </c>
      <c r="F1406" s="390" t="s">
        <v>671</v>
      </c>
      <c r="G1406" s="382">
        <v>0.5</v>
      </c>
      <c r="H1406" s="538" t="s">
        <v>24</v>
      </c>
      <c r="I1406" s="388">
        <v>1</v>
      </c>
      <c r="J1406" s="389" t="s">
        <v>563</v>
      </c>
      <c r="K1406" s="426">
        <v>41677</v>
      </c>
      <c r="L1406" s="426">
        <v>43099</v>
      </c>
      <c r="M1406" s="383">
        <v>7357.64</v>
      </c>
      <c r="N1406" s="424">
        <v>3678.82</v>
      </c>
      <c r="O1406" s="215">
        <v>3678.82</v>
      </c>
      <c r="P1406" s="719"/>
      <c r="Q1406" s="720"/>
      <c r="R1406" s="721"/>
      <c r="S1406" s="722"/>
      <c r="T1406" s="385" t="s">
        <v>24</v>
      </c>
      <c r="U1406" s="386">
        <v>161</v>
      </c>
      <c r="V1406" s="387" t="s">
        <v>24</v>
      </c>
    </row>
    <row r="1407" spans="1:22" s="35" customFormat="1" ht="50.1" customHeight="1">
      <c r="A1407" s="34" t="s">
        <v>2518</v>
      </c>
      <c r="B1407" s="402">
        <v>4</v>
      </c>
      <c r="C1407" s="604" t="s">
        <v>957</v>
      </c>
      <c r="D1407" s="390" t="s">
        <v>958</v>
      </c>
      <c r="E1407" s="390" t="s">
        <v>959</v>
      </c>
      <c r="F1407" s="390" t="s">
        <v>671</v>
      </c>
      <c r="G1407" s="382">
        <v>0.7</v>
      </c>
      <c r="H1407" s="538" t="s">
        <v>24</v>
      </c>
      <c r="I1407" s="388">
        <v>2</v>
      </c>
      <c r="J1407" s="389" t="s">
        <v>564</v>
      </c>
      <c r="K1407" s="426">
        <v>43633</v>
      </c>
      <c r="L1407" s="426">
        <v>44392</v>
      </c>
      <c r="M1407" s="383">
        <v>127.89</v>
      </c>
      <c r="N1407" s="424">
        <v>89.522999999999996</v>
      </c>
      <c r="O1407" s="215">
        <v>89.522999999999996</v>
      </c>
      <c r="P1407" s="719"/>
      <c r="Q1407" s="720"/>
      <c r="R1407" s="721"/>
      <c r="S1407" s="722"/>
      <c r="T1407" s="385" t="s">
        <v>24</v>
      </c>
      <c r="U1407" s="386">
        <v>17</v>
      </c>
      <c r="V1407" s="387" t="s">
        <v>24</v>
      </c>
    </row>
    <row r="1408" spans="1:22" s="35" customFormat="1" ht="50.1" customHeight="1">
      <c r="A1408" s="34" t="s">
        <v>2519</v>
      </c>
      <c r="B1408" s="402">
        <v>5</v>
      </c>
      <c r="C1408" s="604" t="s">
        <v>960</v>
      </c>
      <c r="D1408" s="390" t="s">
        <v>961</v>
      </c>
      <c r="E1408" s="390" t="s">
        <v>962</v>
      </c>
      <c r="F1408" s="390" t="s">
        <v>672</v>
      </c>
      <c r="G1408" s="382">
        <v>1</v>
      </c>
      <c r="H1408" s="538" t="s">
        <v>24</v>
      </c>
      <c r="I1408" s="388">
        <v>2</v>
      </c>
      <c r="J1408" s="389" t="s">
        <v>564</v>
      </c>
      <c r="K1408" s="426">
        <v>44816</v>
      </c>
      <c r="L1408" s="426">
        <v>44922</v>
      </c>
      <c r="M1408" s="383">
        <v>74.27</v>
      </c>
      <c r="N1408" s="424">
        <v>74.27</v>
      </c>
      <c r="O1408" s="215">
        <v>74.27</v>
      </c>
      <c r="P1408" s="719"/>
      <c r="Q1408" s="720"/>
      <c r="R1408" s="721"/>
      <c r="S1408" s="722"/>
      <c r="T1408" s="385" t="s">
        <v>24</v>
      </c>
      <c r="U1408" s="386">
        <v>23</v>
      </c>
      <c r="V1408" s="387" t="s">
        <v>24</v>
      </c>
    </row>
    <row r="1409" spans="1:22" s="35" customFormat="1" ht="24.95" customHeight="1">
      <c r="A1409" s="34" t="s">
        <v>2520</v>
      </c>
      <c r="B1409" s="402">
        <v>6</v>
      </c>
      <c r="C1409" s="604"/>
      <c r="D1409" s="390"/>
      <c r="E1409" s="390"/>
      <c r="F1409" s="390"/>
      <c r="G1409" s="382"/>
      <c r="H1409" s="538"/>
      <c r="I1409" s="388"/>
      <c r="J1409" s="389" t="s">
        <v>1538</v>
      </c>
      <c r="K1409" s="426"/>
      <c r="L1409" s="426"/>
      <c r="M1409" s="383"/>
      <c r="N1409" s="424" t="s">
        <v>1538</v>
      </c>
      <c r="O1409" s="215" t="s">
        <v>1538</v>
      </c>
      <c r="P1409" s="719"/>
      <c r="Q1409" s="720"/>
      <c r="R1409" s="721"/>
      <c r="S1409" s="722"/>
      <c r="T1409" s="385"/>
      <c r="U1409" s="386"/>
      <c r="V1409" s="387"/>
    </row>
    <row r="1410" spans="1:22" s="35" customFormat="1" ht="24.95" customHeight="1">
      <c r="A1410" s="34" t="s">
        <v>2521</v>
      </c>
      <c r="B1410" s="402">
        <v>7</v>
      </c>
      <c r="C1410" s="604"/>
      <c r="D1410" s="390"/>
      <c r="E1410" s="390"/>
      <c r="F1410" s="390"/>
      <c r="G1410" s="382"/>
      <c r="H1410" s="538"/>
      <c r="I1410" s="388"/>
      <c r="J1410" s="389" t="s">
        <v>1538</v>
      </c>
      <c r="K1410" s="426"/>
      <c r="L1410" s="426"/>
      <c r="M1410" s="383"/>
      <c r="N1410" s="424" t="s">
        <v>1538</v>
      </c>
      <c r="O1410" s="215" t="s">
        <v>1538</v>
      </c>
      <c r="P1410" s="719"/>
      <c r="Q1410" s="720"/>
      <c r="R1410" s="721"/>
      <c r="S1410" s="722"/>
      <c r="T1410" s="385"/>
      <c r="U1410" s="386"/>
      <c r="V1410" s="387"/>
    </row>
    <row r="1411" spans="1:22" s="35" customFormat="1" ht="24.95" customHeight="1">
      <c r="A1411" s="34" t="s">
        <v>2522</v>
      </c>
      <c r="B1411" s="402">
        <v>8</v>
      </c>
      <c r="C1411" s="604"/>
      <c r="D1411" s="390"/>
      <c r="E1411" s="390"/>
      <c r="F1411" s="390"/>
      <c r="G1411" s="382"/>
      <c r="H1411" s="538"/>
      <c r="I1411" s="388"/>
      <c r="J1411" s="389" t="s">
        <v>1538</v>
      </c>
      <c r="K1411" s="426"/>
      <c r="L1411" s="426"/>
      <c r="M1411" s="384"/>
      <c r="N1411" s="424" t="s">
        <v>1538</v>
      </c>
      <c r="O1411" s="215" t="s">
        <v>1538</v>
      </c>
      <c r="P1411" s="719"/>
      <c r="Q1411" s="720"/>
      <c r="R1411" s="721"/>
      <c r="S1411" s="722"/>
      <c r="T1411" s="385"/>
      <c r="U1411" s="386"/>
      <c r="V1411" s="387"/>
    </row>
    <row r="1412" spans="1:22" s="35" customFormat="1" ht="24.95" customHeight="1">
      <c r="A1412" s="34" t="s">
        <v>2523</v>
      </c>
      <c r="B1412" s="402">
        <v>9</v>
      </c>
      <c r="C1412" s="604"/>
      <c r="D1412" s="390"/>
      <c r="E1412" s="390"/>
      <c r="F1412" s="390"/>
      <c r="G1412" s="382"/>
      <c r="H1412" s="538"/>
      <c r="I1412" s="388"/>
      <c r="J1412" s="389" t="s">
        <v>1538</v>
      </c>
      <c r="K1412" s="426"/>
      <c r="L1412" s="426"/>
      <c r="M1412" s="384"/>
      <c r="N1412" s="424" t="s">
        <v>1538</v>
      </c>
      <c r="O1412" s="215" t="s">
        <v>1538</v>
      </c>
      <c r="P1412" s="719"/>
      <c r="Q1412" s="720"/>
      <c r="R1412" s="721"/>
      <c r="S1412" s="722"/>
      <c r="T1412" s="385"/>
      <c r="U1412" s="386"/>
      <c r="V1412" s="387"/>
    </row>
    <row r="1413" spans="1:22" s="35" customFormat="1" ht="24.95" customHeight="1" thickBot="1">
      <c r="A1413" s="34" t="s">
        <v>2524</v>
      </c>
      <c r="B1413" s="406">
        <v>10</v>
      </c>
      <c r="C1413" s="605"/>
      <c r="D1413" s="391"/>
      <c r="E1413" s="391"/>
      <c r="F1413" s="391"/>
      <c r="G1413" s="392"/>
      <c r="H1413" s="539"/>
      <c r="I1413" s="393"/>
      <c r="J1413" s="394" t="s">
        <v>1538</v>
      </c>
      <c r="K1413" s="427"/>
      <c r="L1413" s="427"/>
      <c r="M1413" s="395"/>
      <c r="N1413" s="424" t="s">
        <v>1538</v>
      </c>
      <c r="O1413" s="215" t="s">
        <v>1538</v>
      </c>
      <c r="P1413" s="719"/>
      <c r="Q1413" s="720"/>
      <c r="R1413" s="721"/>
      <c r="S1413" s="722"/>
      <c r="T1413" s="385"/>
      <c r="U1413" s="386"/>
      <c r="V1413" s="387"/>
    </row>
    <row r="1414" spans="1:22" s="20" customFormat="1" ht="12" customHeight="1">
      <c r="A1414" s="34"/>
      <c r="B1414" s="36"/>
      <c r="C1414" s="606"/>
      <c r="D1414" s="37"/>
      <c r="E1414" s="37"/>
      <c r="F1414" s="37"/>
      <c r="G1414" s="37"/>
      <c r="H1414" s="403"/>
      <c r="I1414" s="37"/>
      <c r="J1414" s="37"/>
      <c r="K1414" s="37"/>
      <c r="L1414" s="37"/>
      <c r="M1414" s="37"/>
      <c r="N1414" s="37"/>
      <c r="O1414" s="214"/>
      <c r="P1414" s="37"/>
      <c r="Q1414" s="37"/>
      <c r="R1414" s="214"/>
      <c r="S1414" s="37"/>
      <c r="T1414" s="37"/>
      <c r="U1414" s="38"/>
      <c r="V1414" s="39"/>
    </row>
    <row r="1415" spans="1:22" s="20" customFormat="1" ht="17.25" customHeight="1" thickBot="1">
      <c r="A1415" s="34" t="s">
        <v>2525</v>
      </c>
      <c r="B1415" s="473"/>
      <c r="C1415" s="474"/>
      <c r="D1415" s="474"/>
      <c r="E1415" s="474"/>
      <c r="F1415" s="474"/>
      <c r="G1415" s="474"/>
      <c r="H1415" s="474"/>
      <c r="I1415" s="474"/>
      <c r="J1415" s="474"/>
      <c r="K1415" s="474"/>
      <c r="L1415" s="474"/>
      <c r="M1415" s="474"/>
      <c r="N1415" s="410" t="s">
        <v>317</v>
      </c>
      <c r="O1415" s="411">
        <v>1208.8869900000002</v>
      </c>
      <c r="P1415" s="419"/>
      <c r="Q1415" s="419"/>
      <c r="R1415" s="420"/>
      <c r="S1415" s="420"/>
      <c r="T1415" s="421"/>
      <c r="U1415" s="422"/>
      <c r="V1415" s="423"/>
    </row>
    <row r="1416" spans="1:22" ht="17.25" customHeight="1">
      <c r="B1416" s="41"/>
      <c r="C1416" s="607"/>
      <c r="D1416" s="41"/>
      <c r="E1416" s="41"/>
      <c r="F1416" s="41"/>
      <c r="G1416" s="42"/>
      <c r="H1416" s="42"/>
      <c r="I1416" s="42"/>
      <c r="J1416" s="42"/>
      <c r="K1416" s="42"/>
      <c r="L1416" s="42"/>
      <c r="M1416" s="42"/>
      <c r="N1416" s="42"/>
      <c r="O1416" s="42"/>
      <c r="P1416" s="42"/>
      <c r="Q1416" s="42"/>
      <c r="R1416" s="42"/>
      <c r="S1416" s="42"/>
      <c r="T1416" s="42"/>
      <c r="U1416" s="42"/>
      <c r="V1416" s="42"/>
    </row>
    <row r="1417" spans="1:22" s="20" customFormat="1" ht="16.5" customHeight="1" thickBot="1">
      <c r="A1417" s="18"/>
      <c r="B1417" s="739" t="s">
        <v>65</v>
      </c>
      <c r="C1417" s="739"/>
      <c r="D1417" s="739"/>
      <c r="E1417" s="739"/>
      <c r="F1417" s="739"/>
      <c r="G1417" s="739"/>
      <c r="H1417" s="739"/>
      <c r="I1417" s="739"/>
      <c r="J1417" s="739"/>
      <c r="K1417" s="739"/>
      <c r="L1417" s="739"/>
      <c r="M1417" s="739"/>
      <c r="N1417" s="739"/>
      <c r="O1417" s="739"/>
      <c r="P1417" s="739"/>
      <c r="Q1417" s="739"/>
      <c r="R1417" s="739"/>
      <c r="S1417" s="739"/>
      <c r="T1417" s="739"/>
      <c r="U1417" s="739"/>
      <c r="V1417" s="739"/>
    </row>
    <row r="1418" spans="1:22" s="23" customFormat="1" ht="22.5" customHeight="1">
      <c r="A1418" s="96" t="s">
        <v>2526</v>
      </c>
      <c r="B1418" s="768" t="s">
        <v>62</v>
      </c>
      <c r="C1418" s="764" t="s">
        <v>83</v>
      </c>
      <c r="D1418" s="760"/>
      <c r="E1418" s="760"/>
      <c r="F1418" s="760"/>
      <c r="G1418" s="760"/>
      <c r="H1418" s="760"/>
      <c r="I1418" s="760"/>
      <c r="J1418" s="760"/>
      <c r="K1418" s="760"/>
      <c r="L1418" s="760"/>
      <c r="M1418" s="736"/>
      <c r="N1418" s="475"/>
      <c r="O1418" s="476"/>
      <c r="P1418" s="764" t="s">
        <v>90</v>
      </c>
      <c r="Q1418" s="760"/>
      <c r="R1418" s="760"/>
      <c r="S1418" s="736"/>
      <c r="T1418" s="735" t="s">
        <v>358</v>
      </c>
      <c r="U1418" s="736"/>
      <c r="V1418" s="742" t="s">
        <v>6</v>
      </c>
    </row>
    <row r="1419" spans="1:22" s="23" customFormat="1" ht="22.5" customHeight="1">
      <c r="A1419" s="96" t="s">
        <v>2527</v>
      </c>
      <c r="B1419" s="769"/>
      <c r="C1419" s="771" t="s">
        <v>84</v>
      </c>
      <c r="D1419" s="772"/>
      <c r="E1419" s="773"/>
      <c r="F1419" s="479">
        <v>2</v>
      </c>
      <c r="G1419" s="774" t="s">
        <v>287</v>
      </c>
      <c r="H1419" s="724" t="s">
        <v>286</v>
      </c>
      <c r="I1419" s="724"/>
      <c r="J1419" s="771" t="s">
        <v>285</v>
      </c>
      <c r="K1419" s="775"/>
      <c r="L1419" s="480"/>
      <c r="M1419" s="480"/>
      <c r="N1419" s="481"/>
      <c r="O1419" s="482"/>
      <c r="P1419" s="765"/>
      <c r="Q1419" s="766"/>
      <c r="R1419" s="766"/>
      <c r="S1419" s="767"/>
      <c r="T1419" s="737"/>
      <c r="U1419" s="738"/>
      <c r="V1419" s="743"/>
    </row>
    <row r="1420" spans="1:22" s="23" customFormat="1" ht="51.75" customHeight="1" thickBot="1">
      <c r="A1420" s="96" t="s">
        <v>2528</v>
      </c>
      <c r="B1420" s="769"/>
      <c r="C1420" s="772" t="s">
        <v>82</v>
      </c>
      <c r="D1420" s="773"/>
      <c r="E1420" s="483" t="s">
        <v>86</v>
      </c>
      <c r="F1420" s="477" t="s">
        <v>306</v>
      </c>
      <c r="G1420" s="774"/>
      <c r="H1420" s="724"/>
      <c r="I1420" s="724"/>
      <c r="J1420" s="467" t="s">
        <v>284</v>
      </c>
      <c r="K1420" s="478" t="s">
        <v>292</v>
      </c>
      <c r="L1420" s="484" t="s">
        <v>369</v>
      </c>
      <c r="M1420" s="484"/>
      <c r="N1420" s="485" t="s">
        <v>334</v>
      </c>
      <c r="O1420" s="486"/>
      <c r="P1420" s="417" t="s">
        <v>1579</v>
      </c>
      <c r="Q1420" s="306" t="s">
        <v>91</v>
      </c>
      <c r="R1420" s="307"/>
      <c r="S1420" s="97">
        <v>5</v>
      </c>
      <c r="T1420" s="740"/>
      <c r="U1420" s="741"/>
      <c r="V1420" s="744"/>
    </row>
    <row r="1421" spans="1:22" s="23" customFormat="1" ht="15.75" customHeight="1">
      <c r="A1421" s="96" t="s">
        <v>2529</v>
      </c>
      <c r="B1421" s="769"/>
      <c r="C1421" s="608">
        <v>1</v>
      </c>
      <c r="D1421" s="86" t="s">
        <v>563</v>
      </c>
      <c r="E1421" s="92">
        <v>0.6</v>
      </c>
      <c r="F1421" s="300">
        <v>5880.6419500000002</v>
      </c>
      <c r="G1421" s="300">
        <v>269.23</v>
      </c>
      <c r="H1421" s="745" t="s">
        <v>6</v>
      </c>
      <c r="I1421" s="746"/>
      <c r="J1421" s="93" t="s">
        <v>6</v>
      </c>
      <c r="K1421" s="91" t="s">
        <v>1538</v>
      </c>
      <c r="L1421" s="449" t="s">
        <v>1114</v>
      </c>
      <c r="M1421" s="450" t="s">
        <v>1557</v>
      </c>
      <c r="N1421" s="365" t="s">
        <v>24</v>
      </c>
      <c r="O1421" s="747" t="s">
        <v>15</v>
      </c>
      <c r="P1421" s="748"/>
      <c r="Q1421" s="751">
        <v>47</v>
      </c>
      <c r="R1421" s="754" t="s">
        <v>1114</v>
      </c>
      <c r="S1421" s="755"/>
      <c r="T1421" s="735" t="s">
        <v>68</v>
      </c>
      <c r="U1421" s="760"/>
      <c r="V1421" s="736"/>
    </row>
    <row r="1422" spans="1:22" s="23" customFormat="1" ht="15.75" customHeight="1" thickBot="1">
      <c r="A1422" s="96" t="s">
        <v>2530</v>
      </c>
      <c r="B1422" s="769"/>
      <c r="C1422" s="608">
        <v>2</v>
      </c>
      <c r="D1422" s="86" t="s">
        <v>564</v>
      </c>
      <c r="E1422" s="92">
        <v>0.4</v>
      </c>
      <c r="F1422" s="300">
        <v>163.79300000000001</v>
      </c>
      <c r="G1422" s="300">
        <v>269.23</v>
      </c>
      <c r="H1422" s="745" t="s">
        <v>31</v>
      </c>
      <c r="I1422" s="746"/>
      <c r="J1422" s="93" t="s">
        <v>6</v>
      </c>
      <c r="K1422" s="91" t="s">
        <v>1538</v>
      </c>
      <c r="L1422" s="449" t="s">
        <v>1114</v>
      </c>
      <c r="M1422" s="450" t="s">
        <v>1557</v>
      </c>
      <c r="N1422" s="365" t="s">
        <v>24</v>
      </c>
      <c r="O1422" s="747"/>
      <c r="P1422" s="748"/>
      <c r="Q1422" s="752"/>
      <c r="R1422" s="756"/>
      <c r="S1422" s="757"/>
      <c r="T1422" s="740"/>
      <c r="U1422" s="761"/>
      <c r="V1422" s="741"/>
    </row>
    <row r="1423" spans="1:22" s="23" customFormat="1" ht="15.75" customHeight="1">
      <c r="A1423" s="96" t="s">
        <v>2531</v>
      </c>
      <c r="B1423" s="769"/>
      <c r="C1423" s="608">
        <v>3</v>
      </c>
      <c r="D1423" s="86" t="s">
        <v>1538</v>
      </c>
      <c r="E1423" s="92" t="s">
        <v>1538</v>
      </c>
      <c r="F1423" s="300" t="s">
        <v>1538</v>
      </c>
      <c r="G1423" s="300" t="s">
        <v>1538</v>
      </c>
      <c r="H1423" s="745" t="s">
        <v>1538</v>
      </c>
      <c r="I1423" s="746"/>
      <c r="J1423" s="93" t="s">
        <v>1538</v>
      </c>
      <c r="K1423" s="91" t="s">
        <v>1538</v>
      </c>
      <c r="L1423" s="449"/>
      <c r="M1423" s="450" t="s">
        <v>1538</v>
      </c>
      <c r="N1423" s="365"/>
      <c r="O1423" s="749"/>
      <c r="P1423" s="750"/>
      <c r="Q1423" s="753"/>
      <c r="R1423" s="758"/>
      <c r="S1423" s="759"/>
      <c r="T1423" s="237"/>
      <c r="U1423" s="237"/>
      <c r="V1423" s="238"/>
    </row>
    <row r="1424" spans="1:22" s="23" customFormat="1" ht="15.75" customHeight="1">
      <c r="A1424" s="96" t="s">
        <v>2532</v>
      </c>
      <c r="B1424" s="769"/>
      <c r="C1424" s="608">
        <v>4</v>
      </c>
      <c r="D1424" s="86" t="s">
        <v>1538</v>
      </c>
      <c r="E1424" s="92" t="s">
        <v>1538</v>
      </c>
      <c r="F1424" s="300" t="s">
        <v>1538</v>
      </c>
      <c r="G1424" s="300" t="s">
        <v>1538</v>
      </c>
      <c r="H1424" s="745" t="s">
        <v>1538</v>
      </c>
      <c r="I1424" s="746"/>
      <c r="J1424" s="93" t="s">
        <v>1538</v>
      </c>
      <c r="K1424" s="91" t="s">
        <v>1538</v>
      </c>
      <c r="L1424" s="449"/>
      <c r="M1424" s="450" t="s">
        <v>1538</v>
      </c>
      <c r="N1424" s="365"/>
      <c r="O1424" s="762" t="s">
        <v>310</v>
      </c>
      <c r="P1424" s="771" t="s">
        <v>309</v>
      </c>
      <c r="Q1424" s="772"/>
      <c r="R1424" s="772"/>
      <c r="S1424" s="773"/>
      <c r="T1424" s="228"/>
      <c r="U1424" s="228"/>
      <c r="V1424" s="239"/>
    </row>
    <row r="1425" spans="1:22" s="23" customFormat="1" ht="17.25" customHeight="1">
      <c r="A1425" s="96" t="s">
        <v>2533</v>
      </c>
      <c r="B1425" s="769"/>
      <c r="C1425" s="608">
        <v>5</v>
      </c>
      <c r="D1425" s="86" t="s">
        <v>1538</v>
      </c>
      <c r="E1425" s="92" t="s">
        <v>1538</v>
      </c>
      <c r="F1425" s="300" t="s">
        <v>1538</v>
      </c>
      <c r="G1425" s="300" t="s">
        <v>1538</v>
      </c>
      <c r="H1425" s="745" t="s">
        <v>1538</v>
      </c>
      <c r="I1425" s="746"/>
      <c r="J1425" s="93" t="s">
        <v>1538</v>
      </c>
      <c r="K1425" s="91" t="s">
        <v>1538</v>
      </c>
      <c r="L1425" s="449"/>
      <c r="M1425" s="450" t="s">
        <v>1538</v>
      </c>
      <c r="N1425" s="365"/>
      <c r="O1425" s="763"/>
      <c r="P1425" s="467" t="s">
        <v>92</v>
      </c>
      <c r="Q1425" s="467" t="s">
        <v>294</v>
      </c>
      <c r="R1425" s="724" t="s">
        <v>307</v>
      </c>
      <c r="S1425" s="724"/>
      <c r="T1425" s="228"/>
      <c r="U1425" s="228"/>
      <c r="V1425" s="239"/>
    </row>
    <row r="1426" spans="1:22" s="23" customFormat="1" ht="16.5" customHeight="1" thickBot="1">
      <c r="A1426" s="96" t="s">
        <v>2534</v>
      </c>
      <c r="B1426" s="769"/>
      <c r="C1426" s="609">
        <v>6</v>
      </c>
      <c r="D1426" s="94" t="s">
        <v>1538</v>
      </c>
      <c r="E1426" s="95" t="s">
        <v>1538</v>
      </c>
      <c r="F1426" s="300" t="s">
        <v>1538</v>
      </c>
      <c r="G1426" s="300" t="s">
        <v>1538</v>
      </c>
      <c r="H1426" s="745" t="s">
        <v>1538</v>
      </c>
      <c r="I1426" s="746"/>
      <c r="J1426" s="93" t="s">
        <v>1538</v>
      </c>
      <c r="K1426" s="91" t="s">
        <v>1538</v>
      </c>
      <c r="L1426" s="449"/>
      <c r="M1426" s="450" t="s">
        <v>1538</v>
      </c>
      <c r="N1426" s="447"/>
      <c r="O1426" s="313" t="s">
        <v>6</v>
      </c>
      <c r="P1426" s="241">
        <v>1</v>
      </c>
      <c r="Q1426" s="242">
        <v>538.46153849999996</v>
      </c>
      <c r="R1426" s="776">
        <v>6044.4349499999998</v>
      </c>
      <c r="S1426" s="776"/>
      <c r="T1426" s="228"/>
      <c r="U1426" s="228"/>
      <c r="V1426" s="239"/>
    </row>
    <row r="1427" spans="1:22" s="23" customFormat="1" ht="16.5" customHeight="1" thickBot="1">
      <c r="A1427" s="96" t="s">
        <v>2535</v>
      </c>
      <c r="B1427" s="770"/>
      <c r="C1427" s="777" t="s">
        <v>88</v>
      </c>
      <c r="D1427" s="778"/>
      <c r="E1427" s="778"/>
      <c r="F1427" s="497"/>
      <c r="G1427" s="498"/>
      <c r="H1427" s="779" t="s">
        <v>6</v>
      </c>
      <c r="I1427" s="780"/>
      <c r="J1427" s="412" t="s">
        <v>6</v>
      </c>
      <c r="K1427" s="243" t="s">
        <v>6</v>
      </c>
      <c r="L1427" s="490"/>
      <c r="M1427" s="491"/>
      <c r="N1427" s="492"/>
      <c r="O1427" s="781" t="s">
        <v>1538</v>
      </c>
      <c r="P1427" s="781"/>
      <c r="Q1427" s="781"/>
      <c r="R1427" s="781"/>
      <c r="S1427" s="781"/>
      <c r="T1427" s="487"/>
      <c r="U1427" s="488"/>
      <c r="V1427" s="489"/>
    </row>
    <row r="1428" spans="1:22" ht="24.95" customHeight="1"/>
    <row r="1429" spans="1:22" ht="24.95" customHeight="1"/>
    <row r="1430" spans="1:22" s="33" customFormat="1" ht="24" thickBot="1">
      <c r="A1430" s="26">
        <v>48</v>
      </c>
      <c r="B1430" s="786" t="s">
        <v>49</v>
      </c>
      <c r="C1430" s="786"/>
      <c r="D1430" s="786"/>
      <c r="E1430" s="27">
        <v>48</v>
      </c>
      <c r="F1430" s="28" t="s">
        <v>434</v>
      </c>
      <c r="G1430" s="29"/>
      <c r="H1430" s="29"/>
      <c r="I1430" s="28"/>
      <c r="J1430" s="28"/>
      <c r="K1430" s="28"/>
      <c r="L1430" s="28"/>
      <c r="M1430" s="30"/>
      <c r="N1430" s="30"/>
      <c r="O1430" s="29"/>
      <c r="P1430" s="29"/>
      <c r="Q1430" s="31"/>
      <c r="R1430" s="31"/>
      <c r="S1430" s="31"/>
      <c r="T1430" s="31"/>
      <c r="U1430" s="32"/>
    </row>
    <row r="1431" spans="1:22" s="20" customFormat="1" ht="24.75" customHeight="1">
      <c r="A1431" s="18"/>
      <c r="B1431" s="787" t="s">
        <v>54</v>
      </c>
      <c r="C1431" s="464" t="s">
        <v>55</v>
      </c>
      <c r="D1431" s="465" t="s">
        <v>16</v>
      </c>
      <c r="E1431" s="465"/>
      <c r="F1431" s="465" t="s">
        <v>56</v>
      </c>
      <c r="G1431" s="466"/>
      <c r="H1431" s="723" t="s">
        <v>57</v>
      </c>
      <c r="I1431" s="789" t="s">
        <v>340</v>
      </c>
      <c r="J1431" s="723" t="s">
        <v>17</v>
      </c>
      <c r="K1431" s="723" t="s">
        <v>293</v>
      </c>
      <c r="L1431" s="723" t="s">
        <v>58</v>
      </c>
      <c r="M1431" s="723" t="s">
        <v>193</v>
      </c>
      <c r="N1431" s="782" t="s">
        <v>308</v>
      </c>
      <c r="O1431" s="783"/>
      <c r="P1431" s="784" t="s">
        <v>21</v>
      </c>
      <c r="Q1431" s="785"/>
      <c r="R1431" s="735" t="s">
        <v>205</v>
      </c>
      <c r="S1431" s="736"/>
      <c r="T1431" s="714" t="s">
        <v>180</v>
      </c>
      <c r="U1431" s="715"/>
      <c r="V1431" s="716"/>
    </row>
    <row r="1432" spans="1:22" s="20" customFormat="1" ht="73.5" customHeight="1">
      <c r="A1432" s="18"/>
      <c r="B1432" s="788"/>
      <c r="C1432" s="467" t="s">
        <v>59</v>
      </c>
      <c r="D1432" s="468" t="s">
        <v>3</v>
      </c>
      <c r="E1432" s="468" t="s">
        <v>18</v>
      </c>
      <c r="F1432" s="468" t="s">
        <v>60</v>
      </c>
      <c r="G1432" s="469" t="s">
        <v>61</v>
      </c>
      <c r="H1432" s="724"/>
      <c r="I1432" s="790"/>
      <c r="J1432" s="724"/>
      <c r="K1432" s="724"/>
      <c r="L1432" s="724"/>
      <c r="M1432" s="724"/>
      <c r="N1432" s="467" t="s">
        <v>191</v>
      </c>
      <c r="O1432" s="468" t="s">
        <v>73</v>
      </c>
      <c r="P1432" s="717"/>
      <c r="Q1432" s="718"/>
      <c r="R1432" s="737"/>
      <c r="S1432" s="738"/>
      <c r="T1432" s="470" t="s">
        <v>181</v>
      </c>
      <c r="U1432" s="471" t="s">
        <v>190</v>
      </c>
      <c r="V1432" s="472" t="s">
        <v>225</v>
      </c>
    </row>
    <row r="1433" spans="1:22" s="20" customFormat="1" ht="26.25" customHeight="1">
      <c r="A1433" s="18"/>
      <c r="B1433" s="396"/>
      <c r="C1433" s="603">
        <v>3</v>
      </c>
      <c r="D1433" s="397">
        <v>4</v>
      </c>
      <c r="E1433" s="397">
        <v>5</v>
      </c>
      <c r="F1433" s="397">
        <v>6</v>
      </c>
      <c r="G1433" s="397">
        <v>7</v>
      </c>
      <c r="H1433" s="397">
        <v>8</v>
      </c>
      <c r="I1433" s="397">
        <v>9</v>
      </c>
      <c r="J1433" s="397">
        <v>10</v>
      </c>
      <c r="K1433" s="397">
        <v>11</v>
      </c>
      <c r="L1433" s="397">
        <v>12</v>
      </c>
      <c r="M1433" s="397">
        <v>13</v>
      </c>
      <c r="N1433" s="397">
        <v>14</v>
      </c>
      <c r="O1433" s="397">
        <v>15</v>
      </c>
      <c r="P1433" s="398">
        <v>16</v>
      </c>
      <c r="Q1433" s="399">
        <v>17</v>
      </c>
      <c r="R1433" s="398">
        <v>18</v>
      </c>
      <c r="S1433" s="399">
        <v>19</v>
      </c>
      <c r="T1433" s="400">
        <v>20</v>
      </c>
      <c r="U1433" s="213">
        <v>21</v>
      </c>
      <c r="V1433" s="401">
        <v>22</v>
      </c>
    </row>
    <row r="1434" spans="1:22" s="35" customFormat="1" ht="50.1" customHeight="1">
      <c r="A1434" s="34" t="s">
        <v>2536</v>
      </c>
      <c r="B1434" s="402">
        <v>1</v>
      </c>
      <c r="C1434" s="604" t="s">
        <v>816</v>
      </c>
      <c r="D1434" s="390" t="s">
        <v>963</v>
      </c>
      <c r="E1434" s="390" t="s">
        <v>966</v>
      </c>
      <c r="F1434" s="390" t="s">
        <v>672</v>
      </c>
      <c r="G1434" s="382">
        <v>1</v>
      </c>
      <c r="H1434" s="538" t="s">
        <v>24</v>
      </c>
      <c r="I1434" s="388" t="s">
        <v>672</v>
      </c>
      <c r="J1434" s="389" t="s">
        <v>434</v>
      </c>
      <c r="K1434" s="426">
        <v>39037</v>
      </c>
      <c r="L1434" s="426">
        <v>39290</v>
      </c>
      <c r="M1434" s="383">
        <v>403.84</v>
      </c>
      <c r="N1434" s="424">
        <v>403.84</v>
      </c>
      <c r="O1434" s="215">
        <v>403.84</v>
      </c>
      <c r="P1434" s="719"/>
      <c r="Q1434" s="720"/>
      <c r="R1434" s="721"/>
      <c r="S1434" s="722"/>
      <c r="T1434" s="385" t="s">
        <v>24</v>
      </c>
      <c r="U1434" s="386">
        <v>35</v>
      </c>
      <c r="V1434" s="387" t="s">
        <v>24</v>
      </c>
    </row>
    <row r="1435" spans="1:22" s="35" customFormat="1" ht="50.1" customHeight="1">
      <c r="A1435" s="34" t="s">
        <v>2537</v>
      </c>
      <c r="B1435" s="402">
        <v>2</v>
      </c>
      <c r="C1435" s="604" t="s">
        <v>816</v>
      </c>
      <c r="D1435" s="390" t="s">
        <v>964</v>
      </c>
      <c r="E1435" s="390" t="s">
        <v>1089</v>
      </c>
      <c r="F1435" s="390" t="s">
        <v>671</v>
      </c>
      <c r="G1435" s="382">
        <v>0.75</v>
      </c>
      <c r="H1435" s="538" t="s">
        <v>24</v>
      </c>
      <c r="I1435" s="388" t="s">
        <v>672</v>
      </c>
      <c r="J1435" s="389" t="s">
        <v>434</v>
      </c>
      <c r="K1435" s="426">
        <v>39104</v>
      </c>
      <c r="L1435" s="426">
        <v>39865</v>
      </c>
      <c r="M1435" s="383">
        <v>2127.12</v>
      </c>
      <c r="N1435" s="424">
        <v>1595.34</v>
      </c>
      <c r="O1435" s="215">
        <v>1595.34</v>
      </c>
      <c r="P1435" s="719"/>
      <c r="Q1435" s="720"/>
      <c r="R1435" s="721"/>
      <c r="S1435" s="722"/>
      <c r="T1435" s="385" t="s">
        <v>24</v>
      </c>
      <c r="U1435" s="386">
        <v>21</v>
      </c>
      <c r="V1435" s="387" t="s">
        <v>24</v>
      </c>
    </row>
    <row r="1436" spans="1:22" s="35" customFormat="1" ht="50.1" customHeight="1">
      <c r="A1436" s="34" t="s">
        <v>2538</v>
      </c>
      <c r="B1436" s="402">
        <v>3</v>
      </c>
      <c r="C1436" s="604" t="s">
        <v>815</v>
      </c>
      <c r="D1436" s="390" t="s">
        <v>965</v>
      </c>
      <c r="E1436" s="390" t="s">
        <v>967</v>
      </c>
      <c r="F1436" s="390" t="s">
        <v>671</v>
      </c>
      <c r="G1436" s="382">
        <v>0.5</v>
      </c>
      <c r="H1436" s="538" t="s">
        <v>24</v>
      </c>
      <c r="I1436" s="388" t="s">
        <v>672</v>
      </c>
      <c r="J1436" s="389" t="s">
        <v>434</v>
      </c>
      <c r="K1436" s="426">
        <v>39146</v>
      </c>
      <c r="L1436" s="426">
        <v>39654</v>
      </c>
      <c r="M1436" s="383">
        <v>1937.46</v>
      </c>
      <c r="N1436" s="424">
        <v>968.73</v>
      </c>
      <c r="O1436" s="215">
        <v>968.73</v>
      </c>
      <c r="P1436" s="719"/>
      <c r="Q1436" s="720"/>
      <c r="R1436" s="721"/>
      <c r="S1436" s="722"/>
      <c r="T1436" s="385" t="s">
        <v>24</v>
      </c>
      <c r="U1436" s="386">
        <v>4</v>
      </c>
      <c r="V1436" s="387" t="s">
        <v>24</v>
      </c>
    </row>
    <row r="1437" spans="1:22" s="35" customFormat="1" ht="24.95" customHeight="1">
      <c r="A1437" s="34" t="s">
        <v>2539</v>
      </c>
      <c r="B1437" s="402">
        <v>4</v>
      </c>
      <c r="C1437" s="604"/>
      <c r="D1437" s="390"/>
      <c r="E1437" s="390"/>
      <c r="F1437" s="390"/>
      <c r="G1437" s="382"/>
      <c r="H1437" s="538"/>
      <c r="I1437" s="388"/>
      <c r="J1437" s="389" t="s">
        <v>1538</v>
      </c>
      <c r="K1437" s="426"/>
      <c r="L1437" s="426"/>
      <c r="M1437" s="383"/>
      <c r="N1437" s="424" t="s">
        <v>1538</v>
      </c>
      <c r="O1437" s="215" t="s">
        <v>1538</v>
      </c>
      <c r="P1437" s="719"/>
      <c r="Q1437" s="720"/>
      <c r="R1437" s="721"/>
      <c r="S1437" s="722"/>
      <c r="T1437" s="385"/>
      <c r="U1437" s="386"/>
      <c r="V1437" s="387"/>
    </row>
    <row r="1438" spans="1:22" s="35" customFormat="1" ht="24.95" customHeight="1">
      <c r="A1438" s="34" t="s">
        <v>2540</v>
      </c>
      <c r="B1438" s="402">
        <v>5</v>
      </c>
      <c r="C1438" s="604"/>
      <c r="D1438" s="390"/>
      <c r="E1438" s="390"/>
      <c r="F1438" s="390"/>
      <c r="G1438" s="382"/>
      <c r="H1438" s="538"/>
      <c r="I1438" s="388"/>
      <c r="J1438" s="389" t="s">
        <v>1538</v>
      </c>
      <c r="K1438" s="426"/>
      <c r="L1438" s="426"/>
      <c r="M1438" s="383"/>
      <c r="N1438" s="424" t="s">
        <v>1538</v>
      </c>
      <c r="O1438" s="215" t="s">
        <v>1538</v>
      </c>
      <c r="P1438" s="719"/>
      <c r="Q1438" s="720"/>
      <c r="R1438" s="721"/>
      <c r="S1438" s="722"/>
      <c r="T1438" s="385"/>
      <c r="U1438" s="386"/>
      <c r="V1438" s="387"/>
    </row>
    <row r="1439" spans="1:22" s="35" customFormat="1" ht="24.95" customHeight="1">
      <c r="A1439" s="34" t="s">
        <v>2541</v>
      </c>
      <c r="B1439" s="402">
        <v>6</v>
      </c>
      <c r="C1439" s="604"/>
      <c r="D1439" s="390"/>
      <c r="E1439" s="390"/>
      <c r="F1439" s="390"/>
      <c r="G1439" s="382"/>
      <c r="H1439" s="538"/>
      <c r="I1439" s="388"/>
      <c r="J1439" s="389" t="s">
        <v>1538</v>
      </c>
      <c r="K1439" s="426"/>
      <c r="L1439" s="426"/>
      <c r="M1439" s="383"/>
      <c r="N1439" s="424" t="s">
        <v>1538</v>
      </c>
      <c r="O1439" s="215" t="s">
        <v>1538</v>
      </c>
      <c r="P1439" s="719"/>
      <c r="Q1439" s="720"/>
      <c r="R1439" s="721"/>
      <c r="S1439" s="722"/>
      <c r="T1439" s="385"/>
      <c r="U1439" s="386"/>
      <c r="V1439" s="387"/>
    </row>
    <row r="1440" spans="1:22" s="35" customFormat="1" ht="24.95" customHeight="1">
      <c r="A1440" s="34" t="s">
        <v>2542</v>
      </c>
      <c r="B1440" s="402">
        <v>7</v>
      </c>
      <c r="C1440" s="604"/>
      <c r="D1440" s="390"/>
      <c r="E1440" s="390"/>
      <c r="F1440" s="390"/>
      <c r="G1440" s="382"/>
      <c r="H1440" s="538"/>
      <c r="I1440" s="388"/>
      <c r="J1440" s="389" t="s">
        <v>1538</v>
      </c>
      <c r="K1440" s="426"/>
      <c r="L1440" s="426"/>
      <c r="M1440" s="383"/>
      <c r="N1440" s="424" t="s">
        <v>1538</v>
      </c>
      <c r="O1440" s="215" t="s">
        <v>1538</v>
      </c>
      <c r="P1440" s="719"/>
      <c r="Q1440" s="720"/>
      <c r="R1440" s="721"/>
      <c r="S1440" s="722"/>
      <c r="T1440" s="385"/>
      <c r="U1440" s="386"/>
      <c r="V1440" s="387"/>
    </row>
    <row r="1441" spans="1:22" s="35" customFormat="1" ht="24.95" customHeight="1">
      <c r="A1441" s="34" t="s">
        <v>2543</v>
      </c>
      <c r="B1441" s="402">
        <v>8</v>
      </c>
      <c r="C1441" s="604"/>
      <c r="D1441" s="390"/>
      <c r="E1441" s="390"/>
      <c r="F1441" s="390"/>
      <c r="G1441" s="382"/>
      <c r="H1441" s="538"/>
      <c r="I1441" s="388"/>
      <c r="J1441" s="389" t="s">
        <v>1538</v>
      </c>
      <c r="K1441" s="426"/>
      <c r="L1441" s="426"/>
      <c r="M1441" s="384"/>
      <c r="N1441" s="424" t="s">
        <v>1538</v>
      </c>
      <c r="O1441" s="215" t="s">
        <v>1538</v>
      </c>
      <c r="P1441" s="719"/>
      <c r="Q1441" s="720"/>
      <c r="R1441" s="721"/>
      <c r="S1441" s="722"/>
      <c r="T1441" s="385"/>
      <c r="U1441" s="386"/>
      <c r="V1441" s="387"/>
    </row>
    <row r="1442" spans="1:22" s="35" customFormat="1" ht="24.95" customHeight="1">
      <c r="A1442" s="34" t="s">
        <v>2544</v>
      </c>
      <c r="B1442" s="402">
        <v>9</v>
      </c>
      <c r="C1442" s="604"/>
      <c r="D1442" s="390"/>
      <c r="E1442" s="390"/>
      <c r="F1442" s="390"/>
      <c r="G1442" s="382"/>
      <c r="H1442" s="538"/>
      <c r="I1442" s="388"/>
      <c r="J1442" s="389" t="s">
        <v>1538</v>
      </c>
      <c r="K1442" s="426"/>
      <c r="L1442" s="426"/>
      <c r="M1442" s="384"/>
      <c r="N1442" s="424" t="s">
        <v>1538</v>
      </c>
      <c r="O1442" s="215" t="s">
        <v>1538</v>
      </c>
      <c r="P1442" s="719"/>
      <c r="Q1442" s="720"/>
      <c r="R1442" s="721"/>
      <c r="S1442" s="722"/>
      <c r="T1442" s="385"/>
      <c r="U1442" s="386"/>
      <c r="V1442" s="387"/>
    </row>
    <row r="1443" spans="1:22" s="35" customFormat="1" ht="24.95" customHeight="1" thickBot="1">
      <c r="A1443" s="34" t="s">
        <v>2545</v>
      </c>
      <c r="B1443" s="406">
        <v>10</v>
      </c>
      <c r="C1443" s="605"/>
      <c r="D1443" s="391"/>
      <c r="E1443" s="391"/>
      <c r="F1443" s="391"/>
      <c r="G1443" s="392"/>
      <c r="H1443" s="539"/>
      <c r="I1443" s="393"/>
      <c r="J1443" s="394" t="s">
        <v>1538</v>
      </c>
      <c r="K1443" s="427"/>
      <c r="L1443" s="427"/>
      <c r="M1443" s="395"/>
      <c r="N1443" s="424" t="s">
        <v>1538</v>
      </c>
      <c r="O1443" s="215" t="s">
        <v>1538</v>
      </c>
      <c r="P1443" s="719"/>
      <c r="Q1443" s="720"/>
      <c r="R1443" s="721"/>
      <c r="S1443" s="722"/>
      <c r="T1443" s="385"/>
      <c r="U1443" s="386"/>
      <c r="V1443" s="387"/>
    </row>
    <row r="1444" spans="1:22" s="20" customFormat="1" ht="12" customHeight="1">
      <c r="A1444" s="34"/>
      <c r="B1444" s="36"/>
      <c r="C1444" s="606"/>
      <c r="D1444" s="37"/>
      <c r="E1444" s="37"/>
      <c r="F1444" s="37"/>
      <c r="G1444" s="37"/>
      <c r="H1444" s="403"/>
      <c r="I1444" s="37"/>
      <c r="J1444" s="37"/>
      <c r="K1444" s="37"/>
      <c r="L1444" s="37"/>
      <c r="M1444" s="37"/>
      <c r="N1444" s="37"/>
      <c r="O1444" s="214"/>
      <c r="P1444" s="37"/>
      <c r="Q1444" s="37"/>
      <c r="R1444" s="214"/>
      <c r="S1444" s="37"/>
      <c r="T1444" s="37"/>
      <c r="U1444" s="38"/>
      <c r="V1444" s="39"/>
    </row>
    <row r="1445" spans="1:22" s="20" customFormat="1" ht="17.25" customHeight="1" thickBot="1">
      <c r="A1445" s="34" t="s">
        <v>2546</v>
      </c>
      <c r="B1445" s="473"/>
      <c r="C1445" s="474"/>
      <c r="D1445" s="474"/>
      <c r="E1445" s="474"/>
      <c r="F1445" s="474"/>
      <c r="G1445" s="474"/>
      <c r="H1445" s="474"/>
      <c r="I1445" s="474"/>
      <c r="J1445" s="474"/>
      <c r="K1445" s="474"/>
      <c r="L1445" s="474"/>
      <c r="M1445" s="474"/>
      <c r="N1445" s="410" t="s">
        <v>317</v>
      </c>
      <c r="O1445" s="411">
        <v>989.30333333333328</v>
      </c>
      <c r="P1445" s="419"/>
      <c r="Q1445" s="419"/>
      <c r="R1445" s="420"/>
      <c r="S1445" s="420"/>
      <c r="T1445" s="421"/>
      <c r="U1445" s="422"/>
      <c r="V1445" s="423"/>
    </row>
    <row r="1446" spans="1:22" ht="17.25" customHeight="1">
      <c r="B1446" s="41"/>
      <c r="C1446" s="607"/>
      <c r="D1446" s="41"/>
      <c r="E1446" s="41"/>
      <c r="F1446" s="41"/>
      <c r="G1446" s="42"/>
      <c r="H1446" s="42"/>
      <c r="I1446" s="42"/>
      <c r="J1446" s="42"/>
      <c r="K1446" s="42"/>
      <c r="L1446" s="42"/>
      <c r="M1446" s="42"/>
      <c r="N1446" s="42"/>
      <c r="O1446" s="42"/>
      <c r="P1446" s="42"/>
      <c r="Q1446" s="42"/>
      <c r="R1446" s="42"/>
      <c r="S1446" s="42"/>
      <c r="T1446" s="42"/>
      <c r="U1446" s="42"/>
      <c r="V1446" s="42"/>
    </row>
    <row r="1447" spans="1:22" s="20" customFormat="1" ht="16.5" customHeight="1" thickBot="1">
      <c r="A1447" s="18"/>
      <c r="B1447" s="739" t="s">
        <v>65</v>
      </c>
      <c r="C1447" s="739"/>
      <c r="D1447" s="739"/>
      <c r="E1447" s="739"/>
      <c r="F1447" s="739"/>
      <c r="G1447" s="739"/>
      <c r="H1447" s="739"/>
      <c r="I1447" s="739"/>
      <c r="J1447" s="739"/>
      <c r="K1447" s="739"/>
      <c r="L1447" s="739"/>
      <c r="M1447" s="739"/>
      <c r="N1447" s="739"/>
      <c r="O1447" s="739"/>
      <c r="P1447" s="739"/>
      <c r="Q1447" s="739"/>
      <c r="R1447" s="739"/>
      <c r="S1447" s="739"/>
      <c r="T1447" s="739"/>
      <c r="U1447" s="739"/>
      <c r="V1447" s="739"/>
    </row>
    <row r="1448" spans="1:22" s="23" customFormat="1" ht="22.5" customHeight="1">
      <c r="A1448" s="96" t="s">
        <v>2547</v>
      </c>
      <c r="B1448" s="768" t="s">
        <v>62</v>
      </c>
      <c r="C1448" s="764" t="s">
        <v>83</v>
      </c>
      <c r="D1448" s="760"/>
      <c r="E1448" s="760"/>
      <c r="F1448" s="760"/>
      <c r="G1448" s="760"/>
      <c r="H1448" s="760"/>
      <c r="I1448" s="760"/>
      <c r="J1448" s="760"/>
      <c r="K1448" s="760"/>
      <c r="L1448" s="760"/>
      <c r="M1448" s="736"/>
      <c r="N1448" s="475"/>
      <c r="O1448" s="476"/>
      <c r="P1448" s="764" t="s">
        <v>90</v>
      </c>
      <c r="Q1448" s="760"/>
      <c r="R1448" s="760"/>
      <c r="S1448" s="736"/>
      <c r="T1448" s="735" t="s">
        <v>358</v>
      </c>
      <c r="U1448" s="736"/>
      <c r="V1448" s="742" t="s">
        <v>6</v>
      </c>
    </row>
    <row r="1449" spans="1:22" s="23" customFormat="1" ht="22.5" customHeight="1">
      <c r="A1449" s="96" t="s">
        <v>2548</v>
      </c>
      <c r="B1449" s="769"/>
      <c r="C1449" s="771" t="s">
        <v>84</v>
      </c>
      <c r="D1449" s="772"/>
      <c r="E1449" s="773"/>
      <c r="F1449" s="479">
        <v>1</v>
      </c>
      <c r="G1449" s="774" t="s">
        <v>287</v>
      </c>
      <c r="H1449" s="724" t="s">
        <v>286</v>
      </c>
      <c r="I1449" s="724"/>
      <c r="J1449" s="771" t="s">
        <v>285</v>
      </c>
      <c r="K1449" s="775"/>
      <c r="L1449" s="480"/>
      <c r="M1449" s="480"/>
      <c r="N1449" s="481"/>
      <c r="O1449" s="482"/>
      <c r="P1449" s="765"/>
      <c r="Q1449" s="766"/>
      <c r="R1449" s="766"/>
      <c r="S1449" s="767"/>
      <c r="T1449" s="737"/>
      <c r="U1449" s="738"/>
      <c r="V1449" s="743"/>
    </row>
    <row r="1450" spans="1:22" s="23" customFormat="1" ht="51.75" customHeight="1" thickBot="1">
      <c r="A1450" s="96" t="s">
        <v>2549</v>
      </c>
      <c r="B1450" s="769"/>
      <c r="C1450" s="772" t="s">
        <v>82</v>
      </c>
      <c r="D1450" s="773"/>
      <c r="E1450" s="483" t="s">
        <v>86</v>
      </c>
      <c r="F1450" s="477" t="s">
        <v>306</v>
      </c>
      <c r="G1450" s="774"/>
      <c r="H1450" s="724"/>
      <c r="I1450" s="724"/>
      <c r="J1450" s="467" t="s">
        <v>284</v>
      </c>
      <c r="K1450" s="478" t="s">
        <v>292</v>
      </c>
      <c r="L1450" s="484" t="s">
        <v>369</v>
      </c>
      <c r="M1450" s="484"/>
      <c r="N1450" s="485" t="s">
        <v>334</v>
      </c>
      <c r="O1450" s="486"/>
      <c r="P1450" s="417" t="s">
        <v>1579</v>
      </c>
      <c r="Q1450" s="306" t="s">
        <v>91</v>
      </c>
      <c r="R1450" s="307"/>
      <c r="S1450" s="97">
        <v>3</v>
      </c>
      <c r="T1450" s="740"/>
      <c r="U1450" s="741"/>
      <c r="V1450" s="744"/>
    </row>
    <row r="1451" spans="1:22" s="23" customFormat="1" ht="15.75" customHeight="1">
      <c r="A1451" s="96" t="s">
        <v>2550</v>
      </c>
      <c r="B1451" s="769"/>
      <c r="C1451" s="608">
        <v>1</v>
      </c>
      <c r="D1451" s="86" t="s">
        <v>1538</v>
      </c>
      <c r="E1451" s="92" t="s">
        <v>1538</v>
      </c>
      <c r="F1451" s="300" t="s">
        <v>1538</v>
      </c>
      <c r="G1451" s="300" t="s">
        <v>1538</v>
      </c>
      <c r="H1451" s="745" t="s">
        <v>1538</v>
      </c>
      <c r="I1451" s="746"/>
      <c r="J1451" s="93" t="s">
        <v>1538</v>
      </c>
      <c r="K1451" s="91" t="s">
        <v>1538</v>
      </c>
      <c r="L1451" s="449" t="s">
        <v>1114</v>
      </c>
      <c r="M1451" s="450" t="s">
        <v>1557</v>
      </c>
      <c r="N1451" s="365" t="s">
        <v>24</v>
      </c>
      <c r="O1451" s="747" t="s">
        <v>15</v>
      </c>
      <c r="P1451" s="748"/>
      <c r="Q1451" s="751">
        <v>48</v>
      </c>
      <c r="R1451" s="754" t="s">
        <v>1114</v>
      </c>
      <c r="S1451" s="755"/>
      <c r="T1451" s="735" t="s">
        <v>68</v>
      </c>
      <c r="U1451" s="760"/>
      <c r="V1451" s="736"/>
    </row>
    <row r="1452" spans="1:22" s="23" customFormat="1" ht="15.75" customHeight="1" thickBot="1">
      <c r="A1452" s="96" t="s">
        <v>2551</v>
      </c>
      <c r="B1452" s="769"/>
      <c r="C1452" s="608">
        <v>2</v>
      </c>
      <c r="D1452" s="86" t="s">
        <v>1538</v>
      </c>
      <c r="E1452" s="92" t="s">
        <v>1538</v>
      </c>
      <c r="F1452" s="300" t="s">
        <v>1538</v>
      </c>
      <c r="G1452" s="300" t="s">
        <v>1538</v>
      </c>
      <c r="H1452" s="745" t="s">
        <v>1538</v>
      </c>
      <c r="I1452" s="746"/>
      <c r="J1452" s="93" t="s">
        <v>1538</v>
      </c>
      <c r="K1452" s="91" t="s">
        <v>1538</v>
      </c>
      <c r="L1452" s="449"/>
      <c r="M1452" s="450" t="s">
        <v>1538</v>
      </c>
      <c r="N1452" s="365" t="s">
        <v>24</v>
      </c>
      <c r="O1452" s="747"/>
      <c r="P1452" s="748"/>
      <c r="Q1452" s="752"/>
      <c r="R1452" s="756"/>
      <c r="S1452" s="757"/>
      <c r="T1452" s="740"/>
      <c r="U1452" s="761"/>
      <c r="V1452" s="741"/>
    </row>
    <row r="1453" spans="1:22" s="23" customFormat="1" ht="15.75" customHeight="1">
      <c r="A1453" s="96" t="s">
        <v>2552</v>
      </c>
      <c r="B1453" s="769"/>
      <c r="C1453" s="608">
        <v>3</v>
      </c>
      <c r="D1453" s="86" t="s">
        <v>1538</v>
      </c>
      <c r="E1453" s="92" t="s">
        <v>1538</v>
      </c>
      <c r="F1453" s="300" t="s">
        <v>1538</v>
      </c>
      <c r="G1453" s="300" t="s">
        <v>1538</v>
      </c>
      <c r="H1453" s="745" t="s">
        <v>1538</v>
      </c>
      <c r="I1453" s="746"/>
      <c r="J1453" s="93" t="s">
        <v>1538</v>
      </c>
      <c r="K1453" s="91" t="s">
        <v>1538</v>
      </c>
      <c r="L1453" s="449"/>
      <c r="M1453" s="450" t="s">
        <v>1538</v>
      </c>
      <c r="N1453" s="365"/>
      <c r="O1453" s="749"/>
      <c r="P1453" s="750"/>
      <c r="Q1453" s="753"/>
      <c r="R1453" s="758"/>
      <c r="S1453" s="759"/>
      <c r="T1453" s="237"/>
      <c r="U1453" s="237"/>
      <c r="V1453" s="238"/>
    </row>
    <row r="1454" spans="1:22" s="23" customFormat="1" ht="15.75" customHeight="1">
      <c r="A1454" s="96" t="s">
        <v>2553</v>
      </c>
      <c r="B1454" s="769"/>
      <c r="C1454" s="608">
        <v>4</v>
      </c>
      <c r="D1454" s="86" t="s">
        <v>1538</v>
      </c>
      <c r="E1454" s="92" t="s">
        <v>1538</v>
      </c>
      <c r="F1454" s="300" t="s">
        <v>1538</v>
      </c>
      <c r="G1454" s="300" t="s">
        <v>1538</v>
      </c>
      <c r="H1454" s="745" t="s">
        <v>1538</v>
      </c>
      <c r="I1454" s="746"/>
      <c r="J1454" s="93" t="s">
        <v>1538</v>
      </c>
      <c r="K1454" s="91" t="s">
        <v>1538</v>
      </c>
      <c r="L1454" s="449"/>
      <c r="M1454" s="450" t="s">
        <v>1538</v>
      </c>
      <c r="N1454" s="365"/>
      <c r="O1454" s="762" t="s">
        <v>310</v>
      </c>
      <c r="P1454" s="771" t="s">
        <v>309</v>
      </c>
      <c r="Q1454" s="772"/>
      <c r="R1454" s="772"/>
      <c r="S1454" s="773"/>
      <c r="T1454" s="228"/>
      <c r="U1454" s="228"/>
      <c r="V1454" s="239"/>
    </row>
    <row r="1455" spans="1:22" s="23" customFormat="1" ht="17.25" customHeight="1">
      <c r="A1455" s="96" t="s">
        <v>2554</v>
      </c>
      <c r="B1455" s="769"/>
      <c r="C1455" s="608">
        <v>5</v>
      </c>
      <c r="D1455" s="86" t="s">
        <v>1538</v>
      </c>
      <c r="E1455" s="92" t="s">
        <v>1538</v>
      </c>
      <c r="F1455" s="300" t="s">
        <v>1538</v>
      </c>
      <c r="G1455" s="300" t="s">
        <v>1538</v>
      </c>
      <c r="H1455" s="745" t="s">
        <v>1538</v>
      </c>
      <c r="I1455" s="746"/>
      <c r="J1455" s="93" t="s">
        <v>1538</v>
      </c>
      <c r="K1455" s="91" t="s">
        <v>1538</v>
      </c>
      <c r="L1455" s="449"/>
      <c r="M1455" s="450" t="s">
        <v>1538</v>
      </c>
      <c r="N1455" s="365"/>
      <c r="O1455" s="763"/>
      <c r="P1455" s="467" t="s">
        <v>92</v>
      </c>
      <c r="Q1455" s="467" t="s">
        <v>294</v>
      </c>
      <c r="R1455" s="724" t="s">
        <v>307</v>
      </c>
      <c r="S1455" s="724"/>
      <c r="T1455" s="228"/>
      <c r="U1455" s="228"/>
      <c r="V1455" s="239"/>
    </row>
    <row r="1456" spans="1:22" s="23" customFormat="1" ht="16.5" customHeight="1" thickBot="1">
      <c r="A1456" s="96" t="s">
        <v>2555</v>
      </c>
      <c r="B1456" s="769"/>
      <c r="C1456" s="609">
        <v>6</v>
      </c>
      <c r="D1456" s="94" t="s">
        <v>1538</v>
      </c>
      <c r="E1456" s="95" t="s">
        <v>1538</v>
      </c>
      <c r="F1456" s="300" t="s">
        <v>1538</v>
      </c>
      <c r="G1456" s="300" t="s">
        <v>1538</v>
      </c>
      <c r="H1456" s="745" t="s">
        <v>1538</v>
      </c>
      <c r="I1456" s="746"/>
      <c r="J1456" s="93" t="s">
        <v>1538</v>
      </c>
      <c r="K1456" s="91" t="s">
        <v>1538</v>
      </c>
      <c r="L1456" s="449"/>
      <c r="M1456" s="450" t="s">
        <v>1538</v>
      </c>
      <c r="N1456" s="447"/>
      <c r="O1456" s="313" t="s">
        <v>6</v>
      </c>
      <c r="P1456" s="241">
        <v>1</v>
      </c>
      <c r="Q1456" s="242">
        <v>538.46153849999996</v>
      </c>
      <c r="R1456" s="776">
        <v>2967.91</v>
      </c>
      <c r="S1456" s="776"/>
      <c r="T1456" s="228"/>
      <c r="U1456" s="228"/>
      <c r="V1456" s="239"/>
    </row>
    <row r="1457" spans="1:22" s="23" customFormat="1" ht="16.5" customHeight="1" thickBot="1">
      <c r="A1457" s="96" t="s">
        <v>2556</v>
      </c>
      <c r="B1457" s="770"/>
      <c r="C1457" s="777" t="s">
        <v>88</v>
      </c>
      <c r="D1457" s="778"/>
      <c r="E1457" s="778"/>
      <c r="F1457" s="497"/>
      <c r="G1457" s="498"/>
      <c r="H1457" s="779" t="s">
        <v>1538</v>
      </c>
      <c r="I1457" s="780"/>
      <c r="J1457" s="412" t="s">
        <v>1538</v>
      </c>
      <c r="K1457" s="243" t="s">
        <v>6</v>
      </c>
      <c r="L1457" s="490"/>
      <c r="M1457" s="491"/>
      <c r="N1457" s="492"/>
      <c r="O1457" s="781" t="s">
        <v>1538</v>
      </c>
      <c r="P1457" s="781"/>
      <c r="Q1457" s="781"/>
      <c r="R1457" s="781"/>
      <c r="S1457" s="781"/>
      <c r="T1457" s="487"/>
      <c r="U1457" s="488"/>
      <c r="V1457" s="489"/>
    </row>
    <row r="1458" spans="1:22" ht="24.95" customHeight="1"/>
    <row r="1459" spans="1:22" ht="24.95" customHeight="1"/>
    <row r="1460" spans="1:22" s="33" customFormat="1" ht="24" thickBot="1">
      <c r="A1460" s="26">
        <v>49</v>
      </c>
      <c r="B1460" s="786" t="s">
        <v>49</v>
      </c>
      <c r="C1460" s="786"/>
      <c r="D1460" s="786"/>
      <c r="E1460" s="27">
        <v>49</v>
      </c>
      <c r="F1460" s="28" t="s">
        <v>435</v>
      </c>
      <c r="G1460" s="29"/>
      <c r="H1460" s="29"/>
      <c r="I1460" s="28"/>
      <c r="J1460" s="28"/>
      <c r="K1460" s="28"/>
      <c r="L1460" s="28"/>
      <c r="M1460" s="30"/>
      <c r="N1460" s="30"/>
      <c r="O1460" s="29"/>
      <c r="P1460" s="29"/>
      <c r="Q1460" s="31"/>
      <c r="R1460" s="31"/>
      <c r="S1460" s="31"/>
      <c r="T1460" s="31"/>
      <c r="U1460" s="32"/>
    </row>
    <row r="1461" spans="1:22" s="20" customFormat="1" ht="24.75" customHeight="1">
      <c r="A1461" s="18"/>
      <c r="B1461" s="787" t="s">
        <v>54</v>
      </c>
      <c r="C1461" s="464" t="s">
        <v>55</v>
      </c>
      <c r="D1461" s="465" t="s">
        <v>16</v>
      </c>
      <c r="E1461" s="465"/>
      <c r="F1461" s="465" t="s">
        <v>56</v>
      </c>
      <c r="G1461" s="466"/>
      <c r="H1461" s="723" t="s">
        <v>57</v>
      </c>
      <c r="I1461" s="789" t="s">
        <v>340</v>
      </c>
      <c r="J1461" s="723" t="s">
        <v>17</v>
      </c>
      <c r="K1461" s="723" t="s">
        <v>293</v>
      </c>
      <c r="L1461" s="723" t="s">
        <v>58</v>
      </c>
      <c r="M1461" s="723" t="s">
        <v>193</v>
      </c>
      <c r="N1461" s="782" t="s">
        <v>308</v>
      </c>
      <c r="O1461" s="783"/>
      <c r="P1461" s="784" t="s">
        <v>21</v>
      </c>
      <c r="Q1461" s="785"/>
      <c r="R1461" s="735" t="s">
        <v>205</v>
      </c>
      <c r="S1461" s="736"/>
      <c r="T1461" s="714" t="s">
        <v>180</v>
      </c>
      <c r="U1461" s="715"/>
      <c r="V1461" s="716"/>
    </row>
    <row r="1462" spans="1:22" s="20" customFormat="1" ht="73.5" customHeight="1">
      <c r="A1462" s="18"/>
      <c r="B1462" s="788"/>
      <c r="C1462" s="467" t="s">
        <v>59</v>
      </c>
      <c r="D1462" s="468" t="s">
        <v>3</v>
      </c>
      <c r="E1462" s="468" t="s">
        <v>18</v>
      </c>
      <c r="F1462" s="468" t="s">
        <v>60</v>
      </c>
      <c r="G1462" s="469" t="s">
        <v>61</v>
      </c>
      <c r="H1462" s="724"/>
      <c r="I1462" s="790"/>
      <c r="J1462" s="724"/>
      <c r="K1462" s="724"/>
      <c r="L1462" s="724"/>
      <c r="M1462" s="724"/>
      <c r="N1462" s="467" t="s">
        <v>191</v>
      </c>
      <c r="O1462" s="468" t="s">
        <v>73</v>
      </c>
      <c r="P1462" s="717"/>
      <c r="Q1462" s="718"/>
      <c r="R1462" s="737"/>
      <c r="S1462" s="738"/>
      <c r="T1462" s="470" t="s">
        <v>181</v>
      </c>
      <c r="U1462" s="471" t="s">
        <v>190</v>
      </c>
      <c r="V1462" s="472" t="s">
        <v>225</v>
      </c>
    </row>
    <row r="1463" spans="1:22" s="20" customFormat="1" ht="26.25" customHeight="1">
      <c r="A1463" s="18"/>
      <c r="B1463" s="396"/>
      <c r="C1463" s="603">
        <v>3</v>
      </c>
      <c r="D1463" s="397">
        <v>4</v>
      </c>
      <c r="E1463" s="397">
        <v>5</v>
      </c>
      <c r="F1463" s="397">
        <v>6</v>
      </c>
      <c r="G1463" s="397">
        <v>7</v>
      </c>
      <c r="H1463" s="397">
        <v>8</v>
      </c>
      <c r="I1463" s="397">
        <v>9</v>
      </c>
      <c r="J1463" s="397">
        <v>10</v>
      </c>
      <c r="K1463" s="397">
        <v>11</v>
      </c>
      <c r="L1463" s="397">
        <v>12</v>
      </c>
      <c r="M1463" s="397">
        <v>13</v>
      </c>
      <c r="N1463" s="397">
        <v>14</v>
      </c>
      <c r="O1463" s="397">
        <v>15</v>
      </c>
      <c r="P1463" s="398">
        <v>16</v>
      </c>
      <c r="Q1463" s="399">
        <v>17</v>
      </c>
      <c r="R1463" s="398">
        <v>18</v>
      </c>
      <c r="S1463" s="399">
        <v>19</v>
      </c>
      <c r="T1463" s="400">
        <v>20</v>
      </c>
      <c r="U1463" s="213">
        <v>21</v>
      </c>
      <c r="V1463" s="401">
        <v>22</v>
      </c>
    </row>
    <row r="1464" spans="1:22" s="35" customFormat="1" ht="50.1" customHeight="1">
      <c r="A1464" s="34" t="s">
        <v>2557</v>
      </c>
      <c r="B1464" s="402">
        <v>1</v>
      </c>
      <c r="C1464" s="604" t="s">
        <v>968</v>
      </c>
      <c r="D1464" s="390" t="s">
        <v>969</v>
      </c>
      <c r="E1464" s="390" t="s">
        <v>1090</v>
      </c>
      <c r="F1464" s="390" t="s">
        <v>672</v>
      </c>
      <c r="G1464" s="382">
        <v>1</v>
      </c>
      <c r="H1464" s="538" t="s">
        <v>24</v>
      </c>
      <c r="I1464" s="388" t="s">
        <v>672</v>
      </c>
      <c r="J1464" s="389" t="s">
        <v>435</v>
      </c>
      <c r="K1464" s="426">
        <v>37643</v>
      </c>
      <c r="L1464" s="426">
        <v>37953</v>
      </c>
      <c r="M1464" s="383">
        <v>1682.8</v>
      </c>
      <c r="N1464" s="424">
        <v>1682.8</v>
      </c>
      <c r="O1464" s="215">
        <v>1682.8</v>
      </c>
      <c r="P1464" s="719"/>
      <c r="Q1464" s="720"/>
      <c r="R1464" s="721"/>
      <c r="S1464" s="722"/>
      <c r="T1464" s="385" t="s">
        <v>24</v>
      </c>
      <c r="U1464" s="386">
        <v>19</v>
      </c>
      <c r="V1464" s="387" t="s">
        <v>24</v>
      </c>
    </row>
    <row r="1465" spans="1:22" s="35" customFormat="1" ht="24.95" customHeight="1">
      <c r="A1465" s="34" t="s">
        <v>2558</v>
      </c>
      <c r="B1465" s="402">
        <v>2</v>
      </c>
      <c r="C1465" s="604"/>
      <c r="D1465" s="390"/>
      <c r="E1465" s="390"/>
      <c r="F1465" s="390"/>
      <c r="G1465" s="382"/>
      <c r="H1465" s="538"/>
      <c r="I1465" s="388"/>
      <c r="J1465" s="389" t="s">
        <v>1538</v>
      </c>
      <c r="K1465" s="426"/>
      <c r="L1465" s="426"/>
      <c r="M1465" s="383"/>
      <c r="N1465" s="424" t="s">
        <v>1538</v>
      </c>
      <c r="O1465" s="215" t="s">
        <v>1538</v>
      </c>
      <c r="P1465" s="719"/>
      <c r="Q1465" s="720"/>
      <c r="R1465" s="721"/>
      <c r="S1465" s="722"/>
      <c r="T1465" s="385"/>
      <c r="U1465" s="386"/>
      <c r="V1465" s="387"/>
    </row>
    <row r="1466" spans="1:22" s="35" customFormat="1" ht="24.95" customHeight="1">
      <c r="A1466" s="34" t="s">
        <v>2559</v>
      </c>
      <c r="B1466" s="402">
        <v>3</v>
      </c>
      <c r="C1466" s="604"/>
      <c r="D1466" s="390"/>
      <c r="E1466" s="390"/>
      <c r="F1466" s="390"/>
      <c r="G1466" s="382"/>
      <c r="H1466" s="538"/>
      <c r="I1466" s="388"/>
      <c r="J1466" s="389" t="s">
        <v>1538</v>
      </c>
      <c r="K1466" s="426"/>
      <c r="L1466" s="426"/>
      <c r="M1466" s="383"/>
      <c r="N1466" s="424" t="s">
        <v>1538</v>
      </c>
      <c r="O1466" s="215" t="s">
        <v>1538</v>
      </c>
      <c r="P1466" s="719"/>
      <c r="Q1466" s="720"/>
      <c r="R1466" s="721"/>
      <c r="S1466" s="722"/>
      <c r="T1466" s="385"/>
      <c r="U1466" s="386"/>
      <c r="V1466" s="387"/>
    </row>
    <row r="1467" spans="1:22" s="35" customFormat="1" ht="24.95" customHeight="1">
      <c r="A1467" s="34" t="s">
        <v>2560</v>
      </c>
      <c r="B1467" s="402">
        <v>4</v>
      </c>
      <c r="C1467" s="604"/>
      <c r="D1467" s="390"/>
      <c r="E1467" s="390"/>
      <c r="F1467" s="390"/>
      <c r="G1467" s="382"/>
      <c r="H1467" s="538"/>
      <c r="I1467" s="388"/>
      <c r="J1467" s="389" t="s">
        <v>1538</v>
      </c>
      <c r="K1467" s="426"/>
      <c r="L1467" s="426"/>
      <c r="M1467" s="383"/>
      <c r="N1467" s="424" t="s">
        <v>1538</v>
      </c>
      <c r="O1467" s="215" t="s">
        <v>1538</v>
      </c>
      <c r="P1467" s="719"/>
      <c r="Q1467" s="720"/>
      <c r="R1467" s="721"/>
      <c r="S1467" s="722"/>
      <c r="T1467" s="385"/>
      <c r="U1467" s="386"/>
      <c r="V1467" s="387"/>
    </row>
    <row r="1468" spans="1:22" s="35" customFormat="1" ht="24.95" customHeight="1">
      <c r="A1468" s="34" t="s">
        <v>2561</v>
      </c>
      <c r="B1468" s="402">
        <v>5</v>
      </c>
      <c r="C1468" s="604"/>
      <c r="D1468" s="390"/>
      <c r="E1468" s="390"/>
      <c r="F1468" s="390"/>
      <c r="G1468" s="382"/>
      <c r="H1468" s="538"/>
      <c r="I1468" s="388"/>
      <c r="J1468" s="389" t="s">
        <v>1538</v>
      </c>
      <c r="K1468" s="426"/>
      <c r="L1468" s="426"/>
      <c r="M1468" s="383"/>
      <c r="N1468" s="424" t="s">
        <v>1538</v>
      </c>
      <c r="O1468" s="215" t="s">
        <v>1538</v>
      </c>
      <c r="P1468" s="719"/>
      <c r="Q1468" s="720"/>
      <c r="R1468" s="721"/>
      <c r="S1468" s="722"/>
      <c r="T1468" s="385"/>
      <c r="U1468" s="386"/>
      <c r="V1468" s="387"/>
    </row>
    <row r="1469" spans="1:22" s="35" customFormat="1" ht="24.95" customHeight="1">
      <c r="A1469" s="34" t="s">
        <v>2562</v>
      </c>
      <c r="B1469" s="402">
        <v>6</v>
      </c>
      <c r="C1469" s="604"/>
      <c r="D1469" s="390"/>
      <c r="E1469" s="390"/>
      <c r="F1469" s="390"/>
      <c r="G1469" s="382"/>
      <c r="H1469" s="538"/>
      <c r="I1469" s="388"/>
      <c r="J1469" s="389" t="s">
        <v>1538</v>
      </c>
      <c r="K1469" s="426"/>
      <c r="L1469" s="426"/>
      <c r="M1469" s="383"/>
      <c r="N1469" s="424" t="s">
        <v>1538</v>
      </c>
      <c r="O1469" s="215" t="s">
        <v>1538</v>
      </c>
      <c r="P1469" s="719"/>
      <c r="Q1469" s="720"/>
      <c r="R1469" s="721"/>
      <c r="S1469" s="722"/>
      <c r="T1469" s="385"/>
      <c r="U1469" s="386"/>
      <c r="V1469" s="387"/>
    </row>
    <row r="1470" spans="1:22" s="35" customFormat="1" ht="24.95" customHeight="1">
      <c r="A1470" s="34" t="s">
        <v>2563</v>
      </c>
      <c r="B1470" s="402">
        <v>7</v>
      </c>
      <c r="C1470" s="604"/>
      <c r="D1470" s="390"/>
      <c r="E1470" s="390"/>
      <c r="F1470" s="390"/>
      <c r="G1470" s="382"/>
      <c r="H1470" s="538"/>
      <c r="I1470" s="388"/>
      <c r="J1470" s="389" t="s">
        <v>1538</v>
      </c>
      <c r="K1470" s="426"/>
      <c r="L1470" s="426"/>
      <c r="M1470" s="383"/>
      <c r="N1470" s="424" t="s">
        <v>1538</v>
      </c>
      <c r="O1470" s="215" t="s">
        <v>1538</v>
      </c>
      <c r="P1470" s="719"/>
      <c r="Q1470" s="720"/>
      <c r="R1470" s="721"/>
      <c r="S1470" s="722"/>
      <c r="T1470" s="385"/>
      <c r="U1470" s="386"/>
      <c r="V1470" s="387"/>
    </row>
    <row r="1471" spans="1:22" s="35" customFormat="1" ht="24.95" customHeight="1">
      <c r="A1471" s="34" t="s">
        <v>2564</v>
      </c>
      <c r="B1471" s="402">
        <v>8</v>
      </c>
      <c r="C1471" s="604"/>
      <c r="D1471" s="390"/>
      <c r="E1471" s="390"/>
      <c r="F1471" s="390"/>
      <c r="G1471" s="382"/>
      <c r="H1471" s="538"/>
      <c r="I1471" s="388"/>
      <c r="J1471" s="389" t="s">
        <v>1538</v>
      </c>
      <c r="K1471" s="426"/>
      <c r="L1471" s="426"/>
      <c r="M1471" s="384"/>
      <c r="N1471" s="424" t="s">
        <v>1538</v>
      </c>
      <c r="O1471" s="215" t="s">
        <v>1538</v>
      </c>
      <c r="P1471" s="719"/>
      <c r="Q1471" s="720"/>
      <c r="R1471" s="721"/>
      <c r="S1471" s="722"/>
      <c r="T1471" s="385"/>
      <c r="U1471" s="386"/>
      <c r="V1471" s="387"/>
    </row>
    <row r="1472" spans="1:22" s="35" customFormat="1" ht="24.95" customHeight="1">
      <c r="A1472" s="34" t="s">
        <v>2565</v>
      </c>
      <c r="B1472" s="402">
        <v>9</v>
      </c>
      <c r="C1472" s="604"/>
      <c r="D1472" s="390"/>
      <c r="E1472" s="390"/>
      <c r="F1472" s="390"/>
      <c r="G1472" s="382"/>
      <c r="H1472" s="538"/>
      <c r="I1472" s="388"/>
      <c r="J1472" s="389" t="s">
        <v>1538</v>
      </c>
      <c r="K1472" s="426"/>
      <c r="L1472" s="426"/>
      <c r="M1472" s="384"/>
      <c r="N1472" s="424" t="s">
        <v>1538</v>
      </c>
      <c r="O1472" s="215" t="s">
        <v>1538</v>
      </c>
      <c r="P1472" s="719"/>
      <c r="Q1472" s="720"/>
      <c r="R1472" s="721"/>
      <c r="S1472" s="722"/>
      <c r="T1472" s="385"/>
      <c r="U1472" s="386"/>
      <c r="V1472" s="387"/>
    </row>
    <row r="1473" spans="1:22" s="35" customFormat="1" ht="24.95" customHeight="1" thickBot="1">
      <c r="A1473" s="34" t="s">
        <v>2566</v>
      </c>
      <c r="B1473" s="406">
        <v>10</v>
      </c>
      <c r="C1473" s="605"/>
      <c r="D1473" s="391"/>
      <c r="E1473" s="391"/>
      <c r="F1473" s="391"/>
      <c r="G1473" s="392"/>
      <c r="H1473" s="539"/>
      <c r="I1473" s="393"/>
      <c r="J1473" s="394" t="s">
        <v>1538</v>
      </c>
      <c r="K1473" s="427"/>
      <c r="L1473" s="427"/>
      <c r="M1473" s="395"/>
      <c r="N1473" s="424" t="s">
        <v>1538</v>
      </c>
      <c r="O1473" s="215" t="s">
        <v>1538</v>
      </c>
      <c r="P1473" s="719"/>
      <c r="Q1473" s="720"/>
      <c r="R1473" s="721"/>
      <c r="S1473" s="722"/>
      <c r="T1473" s="385"/>
      <c r="U1473" s="386"/>
      <c r="V1473" s="387"/>
    </row>
    <row r="1474" spans="1:22" s="20" customFormat="1" ht="12" customHeight="1">
      <c r="A1474" s="34"/>
      <c r="B1474" s="36"/>
      <c r="C1474" s="606"/>
      <c r="D1474" s="37"/>
      <c r="E1474" s="37"/>
      <c r="F1474" s="37"/>
      <c r="G1474" s="37"/>
      <c r="H1474" s="403"/>
      <c r="I1474" s="37"/>
      <c r="J1474" s="37"/>
      <c r="K1474" s="37"/>
      <c r="L1474" s="37"/>
      <c r="M1474" s="37"/>
      <c r="N1474" s="37"/>
      <c r="O1474" s="214"/>
      <c r="P1474" s="37"/>
      <c r="Q1474" s="37"/>
      <c r="R1474" s="214"/>
      <c r="S1474" s="37"/>
      <c r="T1474" s="37"/>
      <c r="U1474" s="38"/>
      <c r="V1474" s="39"/>
    </row>
    <row r="1475" spans="1:22" s="20" customFormat="1" ht="17.25" customHeight="1" thickBot="1">
      <c r="A1475" s="34" t="s">
        <v>2567</v>
      </c>
      <c r="B1475" s="473"/>
      <c r="C1475" s="474"/>
      <c r="D1475" s="474"/>
      <c r="E1475" s="474"/>
      <c r="F1475" s="474"/>
      <c r="G1475" s="474"/>
      <c r="H1475" s="474"/>
      <c r="I1475" s="474"/>
      <c r="J1475" s="474"/>
      <c r="K1475" s="474"/>
      <c r="L1475" s="474"/>
      <c r="M1475" s="474"/>
      <c r="N1475" s="410" t="s">
        <v>317</v>
      </c>
      <c r="O1475" s="411">
        <v>1682.8</v>
      </c>
      <c r="P1475" s="419"/>
      <c r="Q1475" s="419"/>
      <c r="R1475" s="420"/>
      <c r="S1475" s="420"/>
      <c r="T1475" s="421"/>
      <c r="U1475" s="422"/>
      <c r="V1475" s="423"/>
    </row>
    <row r="1476" spans="1:22" ht="17.25" customHeight="1">
      <c r="B1476" s="41"/>
      <c r="C1476" s="607"/>
      <c r="D1476" s="41"/>
      <c r="E1476" s="41"/>
      <c r="F1476" s="41"/>
      <c r="G1476" s="42"/>
      <c r="H1476" s="42"/>
      <c r="I1476" s="42"/>
      <c r="J1476" s="42"/>
      <c r="K1476" s="42"/>
      <c r="L1476" s="42"/>
      <c r="M1476" s="42"/>
      <c r="N1476" s="42"/>
      <c r="O1476" s="42"/>
      <c r="P1476" s="42"/>
      <c r="Q1476" s="42"/>
      <c r="R1476" s="42"/>
      <c r="S1476" s="42"/>
      <c r="T1476" s="42"/>
      <c r="U1476" s="42"/>
      <c r="V1476" s="42"/>
    </row>
    <row r="1477" spans="1:22" s="20" customFormat="1" ht="16.5" customHeight="1" thickBot="1">
      <c r="A1477" s="18"/>
      <c r="B1477" s="739" t="s">
        <v>65</v>
      </c>
      <c r="C1477" s="739"/>
      <c r="D1477" s="739"/>
      <c r="E1477" s="739"/>
      <c r="F1477" s="739"/>
      <c r="G1477" s="739"/>
      <c r="H1477" s="739"/>
      <c r="I1477" s="739"/>
      <c r="J1477" s="739"/>
      <c r="K1477" s="739"/>
      <c r="L1477" s="739"/>
      <c r="M1477" s="739"/>
      <c r="N1477" s="739"/>
      <c r="O1477" s="739"/>
      <c r="P1477" s="739"/>
      <c r="Q1477" s="739"/>
      <c r="R1477" s="739"/>
      <c r="S1477" s="739"/>
      <c r="T1477" s="739"/>
      <c r="U1477" s="739"/>
      <c r="V1477" s="739"/>
    </row>
    <row r="1478" spans="1:22" s="23" customFormat="1" ht="22.5" customHeight="1">
      <c r="A1478" s="96" t="s">
        <v>2568</v>
      </c>
      <c r="B1478" s="768" t="s">
        <v>62</v>
      </c>
      <c r="C1478" s="764" t="s">
        <v>83</v>
      </c>
      <c r="D1478" s="760"/>
      <c r="E1478" s="760"/>
      <c r="F1478" s="760"/>
      <c r="G1478" s="760"/>
      <c r="H1478" s="760"/>
      <c r="I1478" s="760"/>
      <c r="J1478" s="760"/>
      <c r="K1478" s="760"/>
      <c r="L1478" s="760"/>
      <c r="M1478" s="736"/>
      <c r="N1478" s="475"/>
      <c r="O1478" s="476"/>
      <c r="P1478" s="764" t="s">
        <v>90</v>
      </c>
      <c r="Q1478" s="760"/>
      <c r="R1478" s="760"/>
      <c r="S1478" s="736"/>
      <c r="T1478" s="735" t="s">
        <v>358</v>
      </c>
      <c r="U1478" s="736"/>
      <c r="V1478" s="742" t="s">
        <v>6</v>
      </c>
    </row>
    <row r="1479" spans="1:22" s="23" customFormat="1" ht="22.5" customHeight="1">
      <c r="A1479" s="96" t="s">
        <v>2569</v>
      </c>
      <c r="B1479" s="769"/>
      <c r="C1479" s="771" t="s">
        <v>84</v>
      </c>
      <c r="D1479" s="772"/>
      <c r="E1479" s="773"/>
      <c r="F1479" s="479">
        <v>1</v>
      </c>
      <c r="G1479" s="774" t="s">
        <v>287</v>
      </c>
      <c r="H1479" s="724" t="s">
        <v>286</v>
      </c>
      <c r="I1479" s="724"/>
      <c r="J1479" s="771" t="s">
        <v>285</v>
      </c>
      <c r="K1479" s="775"/>
      <c r="L1479" s="480"/>
      <c r="M1479" s="480"/>
      <c r="N1479" s="481"/>
      <c r="O1479" s="482"/>
      <c r="P1479" s="765"/>
      <c r="Q1479" s="766"/>
      <c r="R1479" s="766"/>
      <c r="S1479" s="767"/>
      <c r="T1479" s="737"/>
      <c r="U1479" s="738"/>
      <c r="V1479" s="743"/>
    </row>
    <row r="1480" spans="1:22" s="23" customFormat="1" ht="51.75" customHeight="1" thickBot="1">
      <c r="A1480" s="96" t="s">
        <v>2570</v>
      </c>
      <c r="B1480" s="769"/>
      <c r="C1480" s="772" t="s">
        <v>82</v>
      </c>
      <c r="D1480" s="773"/>
      <c r="E1480" s="483" t="s">
        <v>86</v>
      </c>
      <c r="F1480" s="477" t="s">
        <v>306</v>
      </c>
      <c r="G1480" s="774"/>
      <c r="H1480" s="724"/>
      <c r="I1480" s="724"/>
      <c r="J1480" s="467" t="s">
        <v>284</v>
      </c>
      <c r="K1480" s="478" t="s">
        <v>292</v>
      </c>
      <c r="L1480" s="484" t="s">
        <v>369</v>
      </c>
      <c r="M1480" s="484"/>
      <c r="N1480" s="485" t="s">
        <v>334</v>
      </c>
      <c r="O1480" s="486"/>
      <c r="P1480" s="417" t="s">
        <v>1579</v>
      </c>
      <c r="Q1480" s="306" t="s">
        <v>91</v>
      </c>
      <c r="R1480" s="307"/>
      <c r="S1480" s="97">
        <v>1</v>
      </c>
      <c r="T1480" s="740"/>
      <c r="U1480" s="741"/>
      <c r="V1480" s="744"/>
    </row>
    <row r="1481" spans="1:22" s="23" customFormat="1" ht="15.75" customHeight="1">
      <c r="A1481" s="96" t="s">
        <v>2571</v>
      </c>
      <c r="B1481" s="769"/>
      <c r="C1481" s="608">
        <v>1</v>
      </c>
      <c r="D1481" s="86" t="s">
        <v>1538</v>
      </c>
      <c r="E1481" s="92" t="s">
        <v>1538</v>
      </c>
      <c r="F1481" s="300" t="s">
        <v>1538</v>
      </c>
      <c r="G1481" s="300" t="s">
        <v>1538</v>
      </c>
      <c r="H1481" s="745" t="s">
        <v>1538</v>
      </c>
      <c r="I1481" s="746"/>
      <c r="J1481" s="93" t="s">
        <v>1538</v>
      </c>
      <c r="K1481" s="91" t="s">
        <v>1538</v>
      </c>
      <c r="L1481" s="449" t="s">
        <v>1114</v>
      </c>
      <c r="M1481" s="450" t="s">
        <v>1557</v>
      </c>
      <c r="N1481" s="365" t="s">
        <v>24</v>
      </c>
      <c r="O1481" s="747" t="s">
        <v>15</v>
      </c>
      <c r="P1481" s="748"/>
      <c r="Q1481" s="751">
        <v>49</v>
      </c>
      <c r="R1481" s="754" t="s">
        <v>1114</v>
      </c>
      <c r="S1481" s="755"/>
      <c r="T1481" s="735" t="s">
        <v>68</v>
      </c>
      <c r="U1481" s="760"/>
      <c r="V1481" s="736"/>
    </row>
    <row r="1482" spans="1:22" s="23" customFormat="1" ht="15.75" customHeight="1" thickBot="1">
      <c r="A1482" s="96" t="s">
        <v>2572</v>
      </c>
      <c r="B1482" s="769"/>
      <c r="C1482" s="608">
        <v>2</v>
      </c>
      <c r="D1482" s="86" t="s">
        <v>1538</v>
      </c>
      <c r="E1482" s="92" t="s">
        <v>1538</v>
      </c>
      <c r="F1482" s="300" t="s">
        <v>1538</v>
      </c>
      <c r="G1482" s="300" t="s">
        <v>1538</v>
      </c>
      <c r="H1482" s="745" t="s">
        <v>1538</v>
      </c>
      <c r="I1482" s="746"/>
      <c r="J1482" s="93" t="s">
        <v>1538</v>
      </c>
      <c r="K1482" s="91" t="s">
        <v>1538</v>
      </c>
      <c r="L1482" s="449"/>
      <c r="M1482" s="450" t="s">
        <v>1538</v>
      </c>
      <c r="N1482" s="365" t="s">
        <v>24</v>
      </c>
      <c r="O1482" s="747"/>
      <c r="P1482" s="748"/>
      <c r="Q1482" s="752"/>
      <c r="R1482" s="756"/>
      <c r="S1482" s="757"/>
      <c r="T1482" s="740"/>
      <c r="U1482" s="761"/>
      <c r="V1482" s="741"/>
    </row>
    <row r="1483" spans="1:22" s="23" customFormat="1" ht="15.75" customHeight="1">
      <c r="A1483" s="96" t="s">
        <v>2573</v>
      </c>
      <c r="B1483" s="769"/>
      <c r="C1483" s="608">
        <v>3</v>
      </c>
      <c r="D1483" s="86" t="s">
        <v>1538</v>
      </c>
      <c r="E1483" s="92" t="s">
        <v>1538</v>
      </c>
      <c r="F1483" s="300" t="s">
        <v>1538</v>
      </c>
      <c r="G1483" s="300" t="s">
        <v>1538</v>
      </c>
      <c r="H1483" s="745" t="s">
        <v>1538</v>
      </c>
      <c r="I1483" s="746"/>
      <c r="J1483" s="93" t="s">
        <v>1538</v>
      </c>
      <c r="K1483" s="91" t="s">
        <v>1538</v>
      </c>
      <c r="L1483" s="449"/>
      <c r="M1483" s="450" t="s">
        <v>1538</v>
      </c>
      <c r="N1483" s="365"/>
      <c r="O1483" s="749"/>
      <c r="P1483" s="750"/>
      <c r="Q1483" s="753"/>
      <c r="R1483" s="758"/>
      <c r="S1483" s="759"/>
      <c r="T1483" s="237"/>
      <c r="U1483" s="237"/>
      <c r="V1483" s="238"/>
    </row>
    <row r="1484" spans="1:22" s="23" customFormat="1" ht="15.75" customHeight="1">
      <c r="A1484" s="96" t="s">
        <v>2574</v>
      </c>
      <c r="B1484" s="769"/>
      <c r="C1484" s="608">
        <v>4</v>
      </c>
      <c r="D1484" s="86" t="s">
        <v>1538</v>
      </c>
      <c r="E1484" s="92" t="s">
        <v>1538</v>
      </c>
      <c r="F1484" s="300" t="s">
        <v>1538</v>
      </c>
      <c r="G1484" s="300" t="s">
        <v>1538</v>
      </c>
      <c r="H1484" s="745" t="s">
        <v>1538</v>
      </c>
      <c r="I1484" s="746"/>
      <c r="J1484" s="93" t="s">
        <v>1538</v>
      </c>
      <c r="K1484" s="91" t="s">
        <v>1538</v>
      </c>
      <c r="L1484" s="449"/>
      <c r="M1484" s="450" t="s">
        <v>1538</v>
      </c>
      <c r="N1484" s="365"/>
      <c r="O1484" s="762" t="s">
        <v>310</v>
      </c>
      <c r="P1484" s="771" t="s">
        <v>309</v>
      </c>
      <c r="Q1484" s="772"/>
      <c r="R1484" s="772"/>
      <c r="S1484" s="773"/>
      <c r="T1484" s="228"/>
      <c r="U1484" s="228"/>
      <c r="V1484" s="239"/>
    </row>
    <row r="1485" spans="1:22" s="23" customFormat="1" ht="17.25" customHeight="1">
      <c r="A1485" s="96" t="s">
        <v>2575</v>
      </c>
      <c r="B1485" s="769"/>
      <c r="C1485" s="608">
        <v>5</v>
      </c>
      <c r="D1485" s="86" t="s">
        <v>1538</v>
      </c>
      <c r="E1485" s="92" t="s">
        <v>1538</v>
      </c>
      <c r="F1485" s="300" t="s">
        <v>1538</v>
      </c>
      <c r="G1485" s="300" t="s">
        <v>1538</v>
      </c>
      <c r="H1485" s="745" t="s">
        <v>1538</v>
      </c>
      <c r="I1485" s="746"/>
      <c r="J1485" s="93" t="s">
        <v>1538</v>
      </c>
      <c r="K1485" s="91" t="s">
        <v>1538</v>
      </c>
      <c r="L1485" s="449"/>
      <c r="M1485" s="450" t="s">
        <v>1538</v>
      </c>
      <c r="N1485" s="365"/>
      <c r="O1485" s="763"/>
      <c r="P1485" s="467" t="s">
        <v>92</v>
      </c>
      <c r="Q1485" s="467" t="s">
        <v>294</v>
      </c>
      <c r="R1485" s="724" t="s">
        <v>307</v>
      </c>
      <c r="S1485" s="724"/>
      <c r="T1485" s="228"/>
      <c r="U1485" s="228"/>
      <c r="V1485" s="239"/>
    </row>
    <row r="1486" spans="1:22" s="23" customFormat="1" ht="16.5" customHeight="1" thickBot="1">
      <c r="A1486" s="96" t="s">
        <v>2576</v>
      </c>
      <c r="B1486" s="769"/>
      <c r="C1486" s="609">
        <v>6</v>
      </c>
      <c r="D1486" s="94" t="s">
        <v>1538</v>
      </c>
      <c r="E1486" s="95" t="s">
        <v>1538</v>
      </c>
      <c r="F1486" s="300" t="s">
        <v>1538</v>
      </c>
      <c r="G1486" s="300" t="s">
        <v>1538</v>
      </c>
      <c r="H1486" s="745" t="s">
        <v>1538</v>
      </c>
      <c r="I1486" s="746"/>
      <c r="J1486" s="93" t="s">
        <v>1538</v>
      </c>
      <c r="K1486" s="91" t="s">
        <v>1538</v>
      </c>
      <c r="L1486" s="449"/>
      <c r="M1486" s="450" t="s">
        <v>1538</v>
      </c>
      <c r="N1486" s="447"/>
      <c r="O1486" s="313" t="s">
        <v>6</v>
      </c>
      <c r="P1486" s="241">
        <v>1</v>
      </c>
      <c r="Q1486" s="242">
        <v>538.46153849999996</v>
      </c>
      <c r="R1486" s="776">
        <v>1682.8</v>
      </c>
      <c r="S1486" s="776"/>
      <c r="T1486" s="228"/>
      <c r="U1486" s="228"/>
      <c r="V1486" s="239"/>
    </row>
    <row r="1487" spans="1:22" s="23" customFormat="1" ht="16.5" customHeight="1" thickBot="1">
      <c r="A1487" s="96" t="s">
        <v>2577</v>
      </c>
      <c r="B1487" s="770"/>
      <c r="C1487" s="777" t="s">
        <v>88</v>
      </c>
      <c r="D1487" s="778"/>
      <c r="E1487" s="778"/>
      <c r="F1487" s="497"/>
      <c r="G1487" s="498"/>
      <c r="H1487" s="779" t="s">
        <v>1538</v>
      </c>
      <c r="I1487" s="780"/>
      <c r="J1487" s="412" t="s">
        <v>1538</v>
      </c>
      <c r="K1487" s="243" t="s">
        <v>6</v>
      </c>
      <c r="L1487" s="490"/>
      <c r="M1487" s="491"/>
      <c r="N1487" s="492"/>
      <c r="O1487" s="781" t="s">
        <v>1538</v>
      </c>
      <c r="P1487" s="781"/>
      <c r="Q1487" s="781"/>
      <c r="R1487" s="781"/>
      <c r="S1487" s="781"/>
      <c r="T1487" s="487"/>
      <c r="U1487" s="488"/>
      <c r="V1487" s="489"/>
    </row>
    <row r="1488" spans="1:22" ht="24.95" customHeight="1"/>
    <row r="1489" spans="1:22" ht="24.95" customHeight="1"/>
    <row r="1490" spans="1:22" s="33" customFormat="1" ht="24" thickBot="1">
      <c r="A1490" s="26">
        <v>50</v>
      </c>
      <c r="B1490" s="786" t="s">
        <v>49</v>
      </c>
      <c r="C1490" s="786"/>
      <c r="D1490" s="786"/>
      <c r="E1490" s="27">
        <v>50</v>
      </c>
      <c r="F1490" s="28" t="s">
        <v>436</v>
      </c>
      <c r="G1490" s="29"/>
      <c r="H1490" s="29"/>
      <c r="I1490" s="28"/>
      <c r="J1490" s="28"/>
      <c r="K1490" s="28"/>
      <c r="L1490" s="28"/>
      <c r="M1490" s="30"/>
      <c r="N1490" s="30"/>
      <c r="O1490" s="29"/>
      <c r="P1490" s="29"/>
      <c r="Q1490" s="31"/>
      <c r="R1490" s="31"/>
      <c r="S1490" s="31"/>
      <c r="T1490" s="31"/>
      <c r="U1490" s="32"/>
    </row>
    <row r="1491" spans="1:22" s="20" customFormat="1" ht="24.75" customHeight="1">
      <c r="A1491" s="18"/>
      <c r="B1491" s="787" t="s">
        <v>54</v>
      </c>
      <c r="C1491" s="464" t="s">
        <v>55</v>
      </c>
      <c r="D1491" s="465" t="s">
        <v>16</v>
      </c>
      <c r="E1491" s="465"/>
      <c r="F1491" s="465" t="s">
        <v>56</v>
      </c>
      <c r="G1491" s="466"/>
      <c r="H1491" s="723" t="s">
        <v>57</v>
      </c>
      <c r="I1491" s="789" t="s">
        <v>340</v>
      </c>
      <c r="J1491" s="723" t="s">
        <v>17</v>
      </c>
      <c r="K1491" s="723" t="s">
        <v>293</v>
      </c>
      <c r="L1491" s="723" t="s">
        <v>58</v>
      </c>
      <c r="M1491" s="723" t="s">
        <v>193</v>
      </c>
      <c r="N1491" s="782" t="s">
        <v>308</v>
      </c>
      <c r="O1491" s="783"/>
      <c r="P1491" s="784" t="s">
        <v>21</v>
      </c>
      <c r="Q1491" s="785"/>
      <c r="R1491" s="735" t="s">
        <v>205</v>
      </c>
      <c r="S1491" s="736"/>
      <c r="T1491" s="714" t="s">
        <v>180</v>
      </c>
      <c r="U1491" s="715"/>
      <c r="V1491" s="716"/>
    </row>
    <row r="1492" spans="1:22" s="20" customFormat="1" ht="73.5" customHeight="1">
      <c r="A1492" s="18"/>
      <c r="B1492" s="788"/>
      <c r="C1492" s="467" t="s">
        <v>59</v>
      </c>
      <c r="D1492" s="468" t="s">
        <v>3</v>
      </c>
      <c r="E1492" s="468" t="s">
        <v>18</v>
      </c>
      <c r="F1492" s="468" t="s">
        <v>60</v>
      </c>
      <c r="G1492" s="469" t="s">
        <v>61</v>
      </c>
      <c r="H1492" s="724"/>
      <c r="I1492" s="790"/>
      <c r="J1492" s="724"/>
      <c r="K1492" s="724"/>
      <c r="L1492" s="724"/>
      <c r="M1492" s="724"/>
      <c r="N1492" s="467" t="s">
        <v>191</v>
      </c>
      <c r="O1492" s="468" t="s">
        <v>73</v>
      </c>
      <c r="P1492" s="717"/>
      <c r="Q1492" s="718"/>
      <c r="R1492" s="737"/>
      <c r="S1492" s="738"/>
      <c r="T1492" s="470" t="s">
        <v>181</v>
      </c>
      <c r="U1492" s="471" t="s">
        <v>190</v>
      </c>
      <c r="V1492" s="472" t="s">
        <v>225</v>
      </c>
    </row>
    <row r="1493" spans="1:22" s="20" customFormat="1" ht="26.25" customHeight="1">
      <c r="A1493" s="18"/>
      <c r="B1493" s="396"/>
      <c r="C1493" s="603">
        <v>3</v>
      </c>
      <c r="D1493" s="397">
        <v>4</v>
      </c>
      <c r="E1493" s="397">
        <v>5</v>
      </c>
      <c r="F1493" s="397">
        <v>6</v>
      </c>
      <c r="G1493" s="397">
        <v>7</v>
      </c>
      <c r="H1493" s="397">
        <v>8</v>
      </c>
      <c r="I1493" s="397">
        <v>9</v>
      </c>
      <c r="J1493" s="397">
        <v>10</v>
      </c>
      <c r="K1493" s="397">
        <v>11</v>
      </c>
      <c r="L1493" s="397">
        <v>12</v>
      </c>
      <c r="M1493" s="397">
        <v>13</v>
      </c>
      <c r="N1493" s="397">
        <v>14</v>
      </c>
      <c r="O1493" s="397">
        <v>15</v>
      </c>
      <c r="P1493" s="398">
        <v>16</v>
      </c>
      <c r="Q1493" s="399">
        <v>17</v>
      </c>
      <c r="R1493" s="398">
        <v>18</v>
      </c>
      <c r="S1493" s="399">
        <v>19</v>
      </c>
      <c r="T1493" s="400">
        <v>20</v>
      </c>
      <c r="U1493" s="213">
        <v>21</v>
      </c>
      <c r="V1493" s="401">
        <v>22</v>
      </c>
    </row>
    <row r="1494" spans="1:22" s="35" customFormat="1" ht="50.1" customHeight="1">
      <c r="A1494" s="34" t="s">
        <v>2578</v>
      </c>
      <c r="B1494" s="402">
        <v>1</v>
      </c>
      <c r="C1494" s="604" t="s">
        <v>682</v>
      </c>
      <c r="D1494" s="390" t="s">
        <v>970</v>
      </c>
      <c r="E1494" s="390" t="s">
        <v>971</v>
      </c>
      <c r="F1494" s="390" t="s">
        <v>672</v>
      </c>
      <c r="G1494" s="382">
        <v>1</v>
      </c>
      <c r="H1494" s="538" t="s">
        <v>24</v>
      </c>
      <c r="I1494" s="388" t="s">
        <v>672</v>
      </c>
      <c r="J1494" s="389" t="s">
        <v>436</v>
      </c>
      <c r="K1494" s="426">
        <v>35194</v>
      </c>
      <c r="L1494" s="426">
        <v>35331</v>
      </c>
      <c r="M1494" s="383">
        <v>749.34</v>
      </c>
      <c r="N1494" s="424">
        <v>749.34</v>
      </c>
      <c r="O1494" s="215">
        <v>749.34</v>
      </c>
      <c r="P1494" s="719"/>
      <c r="Q1494" s="720"/>
      <c r="R1494" s="721"/>
      <c r="S1494" s="722"/>
      <c r="T1494" s="385" t="s">
        <v>24</v>
      </c>
      <c r="U1494" s="386">
        <v>42</v>
      </c>
      <c r="V1494" s="387" t="s">
        <v>24</v>
      </c>
    </row>
    <row r="1495" spans="1:22" s="35" customFormat="1" ht="50.1" customHeight="1">
      <c r="A1495" s="34" t="s">
        <v>2579</v>
      </c>
      <c r="B1495" s="402">
        <v>2</v>
      </c>
      <c r="C1495" s="604" t="s">
        <v>1028</v>
      </c>
      <c r="D1495" s="390" t="s">
        <v>972</v>
      </c>
      <c r="E1495" s="390" t="s">
        <v>1091</v>
      </c>
      <c r="F1495" s="390" t="s">
        <v>672</v>
      </c>
      <c r="G1495" s="382">
        <v>1</v>
      </c>
      <c r="H1495" s="538" t="s">
        <v>24</v>
      </c>
      <c r="I1495" s="388" t="s">
        <v>672</v>
      </c>
      <c r="J1495" s="389" t="s">
        <v>436</v>
      </c>
      <c r="K1495" s="426">
        <v>39909</v>
      </c>
      <c r="L1495" s="426">
        <v>41223</v>
      </c>
      <c r="M1495" s="383">
        <v>2771.27</v>
      </c>
      <c r="N1495" s="424">
        <v>2771.27</v>
      </c>
      <c r="O1495" s="215">
        <v>2771.27</v>
      </c>
      <c r="P1495" s="719"/>
      <c r="Q1495" s="720"/>
      <c r="R1495" s="721"/>
      <c r="S1495" s="722"/>
      <c r="T1495" s="385" t="s">
        <v>24</v>
      </c>
      <c r="U1495" s="386">
        <v>39</v>
      </c>
      <c r="V1495" s="387" t="s">
        <v>24</v>
      </c>
    </row>
    <row r="1496" spans="1:22" s="35" customFormat="1" ht="50.1" customHeight="1">
      <c r="A1496" s="34" t="s">
        <v>2580</v>
      </c>
      <c r="B1496" s="402">
        <v>3</v>
      </c>
      <c r="C1496" s="604" t="s">
        <v>973</v>
      </c>
      <c r="D1496" s="390" t="s">
        <v>974</v>
      </c>
      <c r="E1496" s="390" t="s">
        <v>975</v>
      </c>
      <c r="F1496" s="390" t="s">
        <v>671</v>
      </c>
      <c r="G1496" s="382">
        <v>0.6</v>
      </c>
      <c r="H1496" s="538" t="s">
        <v>24</v>
      </c>
      <c r="I1496" s="388" t="s">
        <v>672</v>
      </c>
      <c r="J1496" s="389" t="s">
        <v>436</v>
      </c>
      <c r="K1496" s="426">
        <v>42212</v>
      </c>
      <c r="L1496" s="426">
        <v>42739</v>
      </c>
      <c r="M1496" s="383">
        <v>1383.61</v>
      </c>
      <c r="N1496" s="424">
        <v>830.16599999999994</v>
      </c>
      <c r="O1496" s="215">
        <v>830.16600000000005</v>
      </c>
      <c r="P1496" s="719"/>
      <c r="Q1496" s="720"/>
      <c r="R1496" s="721"/>
      <c r="S1496" s="722"/>
      <c r="T1496" s="385" t="s">
        <v>24</v>
      </c>
      <c r="U1496" s="386">
        <v>86</v>
      </c>
      <c r="V1496" s="387" t="s">
        <v>24</v>
      </c>
    </row>
    <row r="1497" spans="1:22" s="35" customFormat="1" ht="50.1" customHeight="1">
      <c r="A1497" s="34" t="s">
        <v>2581</v>
      </c>
      <c r="B1497" s="402">
        <v>4</v>
      </c>
      <c r="C1497" s="604" t="s">
        <v>1029</v>
      </c>
      <c r="D1497" s="390" t="s">
        <v>976</v>
      </c>
      <c r="E1497" s="390" t="s">
        <v>977</v>
      </c>
      <c r="F1497" s="390" t="s">
        <v>672</v>
      </c>
      <c r="G1497" s="382">
        <v>1</v>
      </c>
      <c r="H1497" s="538" t="s">
        <v>24</v>
      </c>
      <c r="I1497" s="388" t="s">
        <v>672</v>
      </c>
      <c r="J1497" s="389" t="s">
        <v>436</v>
      </c>
      <c r="K1497" s="426">
        <v>39392</v>
      </c>
      <c r="L1497" s="426">
        <v>39765</v>
      </c>
      <c r="M1497" s="383">
        <v>480.12</v>
      </c>
      <c r="N1497" s="424">
        <v>480.12</v>
      </c>
      <c r="O1497" s="215">
        <v>480.12</v>
      </c>
      <c r="P1497" s="719"/>
      <c r="Q1497" s="720"/>
      <c r="R1497" s="721"/>
      <c r="S1497" s="722"/>
      <c r="T1497" s="385" t="s">
        <v>24</v>
      </c>
      <c r="U1497" s="386">
        <v>30</v>
      </c>
      <c r="V1497" s="387" t="s">
        <v>24</v>
      </c>
    </row>
    <row r="1498" spans="1:22" s="35" customFormat="1" ht="50.1" customHeight="1">
      <c r="A1498" s="34" t="s">
        <v>2582</v>
      </c>
      <c r="B1498" s="402">
        <v>5</v>
      </c>
      <c r="C1498" s="604" t="s">
        <v>978</v>
      </c>
      <c r="D1498" s="390" t="s">
        <v>979</v>
      </c>
      <c r="E1498" s="390" t="s">
        <v>980</v>
      </c>
      <c r="F1498" s="390" t="s">
        <v>671</v>
      </c>
      <c r="G1498" s="382">
        <v>0.6</v>
      </c>
      <c r="H1498" s="538" t="s">
        <v>24</v>
      </c>
      <c r="I1498" s="388" t="s">
        <v>672</v>
      </c>
      <c r="J1498" s="389" t="s">
        <v>436</v>
      </c>
      <c r="K1498" s="426">
        <v>42751</v>
      </c>
      <c r="L1498" s="426">
        <v>43449</v>
      </c>
      <c r="M1498" s="383">
        <v>1997.13</v>
      </c>
      <c r="N1498" s="424">
        <v>1198.278</v>
      </c>
      <c r="O1498" s="215">
        <v>1198.278</v>
      </c>
      <c r="P1498" s="719"/>
      <c r="Q1498" s="720"/>
      <c r="R1498" s="721"/>
      <c r="S1498" s="722"/>
      <c r="T1498" s="385" t="s">
        <v>24</v>
      </c>
      <c r="U1498" s="386">
        <v>89</v>
      </c>
      <c r="V1498" s="387" t="s">
        <v>24</v>
      </c>
    </row>
    <row r="1499" spans="1:22" s="35" customFormat="1" ht="24.95" customHeight="1">
      <c r="A1499" s="34" t="s">
        <v>2583</v>
      </c>
      <c r="B1499" s="402">
        <v>6</v>
      </c>
      <c r="C1499" s="604"/>
      <c r="D1499" s="390"/>
      <c r="E1499" s="390"/>
      <c r="F1499" s="390"/>
      <c r="G1499" s="382"/>
      <c r="H1499" s="538"/>
      <c r="I1499" s="388"/>
      <c r="J1499" s="389" t="s">
        <v>1538</v>
      </c>
      <c r="K1499" s="426"/>
      <c r="L1499" s="426"/>
      <c r="M1499" s="383"/>
      <c r="N1499" s="424" t="s">
        <v>1538</v>
      </c>
      <c r="O1499" s="215" t="s">
        <v>1538</v>
      </c>
      <c r="P1499" s="719"/>
      <c r="Q1499" s="720"/>
      <c r="R1499" s="721"/>
      <c r="S1499" s="722"/>
      <c r="T1499" s="385"/>
      <c r="U1499" s="386"/>
      <c r="V1499" s="387"/>
    </row>
    <row r="1500" spans="1:22" s="35" customFormat="1" ht="24.95" customHeight="1">
      <c r="A1500" s="34" t="s">
        <v>2584</v>
      </c>
      <c r="B1500" s="402">
        <v>7</v>
      </c>
      <c r="C1500" s="604"/>
      <c r="D1500" s="390"/>
      <c r="E1500" s="390"/>
      <c r="F1500" s="390"/>
      <c r="G1500" s="382"/>
      <c r="H1500" s="538"/>
      <c r="I1500" s="388"/>
      <c r="J1500" s="389" t="s">
        <v>1538</v>
      </c>
      <c r="K1500" s="426"/>
      <c r="L1500" s="426"/>
      <c r="M1500" s="383"/>
      <c r="N1500" s="424" t="s">
        <v>1538</v>
      </c>
      <c r="O1500" s="215" t="s">
        <v>1538</v>
      </c>
      <c r="P1500" s="719"/>
      <c r="Q1500" s="720"/>
      <c r="R1500" s="721"/>
      <c r="S1500" s="722"/>
      <c r="T1500" s="385"/>
      <c r="U1500" s="386"/>
      <c r="V1500" s="387"/>
    </row>
    <row r="1501" spans="1:22" s="35" customFormat="1" ht="24.95" customHeight="1">
      <c r="A1501" s="34" t="s">
        <v>2585</v>
      </c>
      <c r="B1501" s="402">
        <v>8</v>
      </c>
      <c r="C1501" s="604"/>
      <c r="D1501" s="390"/>
      <c r="E1501" s="390"/>
      <c r="F1501" s="390"/>
      <c r="G1501" s="382"/>
      <c r="H1501" s="538"/>
      <c r="I1501" s="388"/>
      <c r="J1501" s="389" t="s">
        <v>1538</v>
      </c>
      <c r="K1501" s="426"/>
      <c r="L1501" s="426"/>
      <c r="M1501" s="384"/>
      <c r="N1501" s="424" t="s">
        <v>1538</v>
      </c>
      <c r="O1501" s="215" t="s">
        <v>1538</v>
      </c>
      <c r="P1501" s="719"/>
      <c r="Q1501" s="720"/>
      <c r="R1501" s="721"/>
      <c r="S1501" s="722"/>
      <c r="T1501" s="385"/>
      <c r="U1501" s="386"/>
      <c r="V1501" s="387"/>
    </row>
    <row r="1502" spans="1:22" s="35" customFormat="1" ht="24.95" customHeight="1">
      <c r="A1502" s="34" t="s">
        <v>2586</v>
      </c>
      <c r="B1502" s="402">
        <v>9</v>
      </c>
      <c r="C1502" s="604"/>
      <c r="D1502" s="390"/>
      <c r="E1502" s="390"/>
      <c r="F1502" s="390"/>
      <c r="G1502" s="382"/>
      <c r="H1502" s="538"/>
      <c r="I1502" s="388"/>
      <c r="J1502" s="389" t="s">
        <v>1538</v>
      </c>
      <c r="K1502" s="426"/>
      <c r="L1502" s="426"/>
      <c r="M1502" s="384"/>
      <c r="N1502" s="424" t="s">
        <v>1538</v>
      </c>
      <c r="O1502" s="215" t="s">
        <v>1538</v>
      </c>
      <c r="P1502" s="719"/>
      <c r="Q1502" s="720"/>
      <c r="R1502" s="721"/>
      <c r="S1502" s="722"/>
      <c r="T1502" s="385"/>
      <c r="U1502" s="386"/>
      <c r="V1502" s="387"/>
    </row>
    <row r="1503" spans="1:22" s="35" customFormat="1" ht="24.95" customHeight="1" thickBot="1">
      <c r="A1503" s="34" t="s">
        <v>2587</v>
      </c>
      <c r="B1503" s="406">
        <v>10</v>
      </c>
      <c r="C1503" s="605"/>
      <c r="D1503" s="391"/>
      <c r="E1503" s="391"/>
      <c r="F1503" s="391"/>
      <c r="G1503" s="392"/>
      <c r="H1503" s="539"/>
      <c r="I1503" s="393"/>
      <c r="J1503" s="394" t="s">
        <v>1538</v>
      </c>
      <c r="K1503" s="427"/>
      <c r="L1503" s="427"/>
      <c r="M1503" s="395"/>
      <c r="N1503" s="424" t="s">
        <v>1538</v>
      </c>
      <c r="O1503" s="215" t="s">
        <v>1538</v>
      </c>
      <c r="P1503" s="719"/>
      <c r="Q1503" s="720"/>
      <c r="R1503" s="721"/>
      <c r="S1503" s="722"/>
      <c r="T1503" s="385"/>
      <c r="U1503" s="386"/>
      <c r="V1503" s="387"/>
    </row>
    <row r="1504" spans="1:22" s="20" customFormat="1" ht="12" customHeight="1">
      <c r="A1504" s="34"/>
      <c r="B1504" s="36"/>
      <c r="C1504" s="606"/>
      <c r="D1504" s="37"/>
      <c r="E1504" s="37"/>
      <c r="F1504" s="37"/>
      <c r="G1504" s="37"/>
      <c r="H1504" s="403"/>
      <c r="I1504" s="37"/>
      <c r="J1504" s="37"/>
      <c r="K1504" s="37"/>
      <c r="L1504" s="37"/>
      <c r="M1504" s="37"/>
      <c r="N1504" s="37"/>
      <c r="O1504" s="214"/>
      <c r="P1504" s="37"/>
      <c r="Q1504" s="37"/>
      <c r="R1504" s="214"/>
      <c r="S1504" s="37"/>
      <c r="T1504" s="37"/>
      <c r="U1504" s="38"/>
      <c r="V1504" s="39"/>
    </row>
    <row r="1505" spans="1:22" s="20" customFormat="1" ht="17.25" customHeight="1" thickBot="1">
      <c r="A1505" s="34" t="s">
        <v>2588</v>
      </c>
      <c r="B1505" s="473"/>
      <c r="C1505" s="474"/>
      <c r="D1505" s="474"/>
      <c r="E1505" s="474"/>
      <c r="F1505" s="474"/>
      <c r="G1505" s="474"/>
      <c r="H1505" s="474"/>
      <c r="I1505" s="474"/>
      <c r="J1505" s="474"/>
      <c r="K1505" s="474"/>
      <c r="L1505" s="474"/>
      <c r="M1505" s="474"/>
      <c r="N1505" s="410" t="s">
        <v>317</v>
      </c>
      <c r="O1505" s="411">
        <v>1205.8348000000001</v>
      </c>
      <c r="P1505" s="419"/>
      <c r="Q1505" s="419"/>
      <c r="R1505" s="420"/>
      <c r="S1505" s="420"/>
      <c r="T1505" s="421"/>
      <c r="U1505" s="422"/>
      <c r="V1505" s="423"/>
    </row>
    <row r="1506" spans="1:22" ht="17.25" customHeight="1">
      <c r="B1506" s="41"/>
      <c r="C1506" s="607"/>
      <c r="D1506" s="41"/>
      <c r="E1506" s="41"/>
      <c r="F1506" s="41"/>
      <c r="G1506" s="42"/>
      <c r="H1506" s="42"/>
      <c r="I1506" s="42"/>
      <c r="J1506" s="42"/>
      <c r="K1506" s="42"/>
      <c r="L1506" s="42"/>
      <c r="M1506" s="42"/>
      <c r="N1506" s="42"/>
      <c r="O1506" s="42"/>
      <c r="P1506" s="42"/>
      <c r="Q1506" s="42"/>
      <c r="R1506" s="42"/>
      <c r="S1506" s="42"/>
      <c r="T1506" s="42"/>
      <c r="U1506" s="42"/>
      <c r="V1506" s="42"/>
    </row>
    <row r="1507" spans="1:22" s="20" customFormat="1" ht="16.5" customHeight="1" thickBot="1">
      <c r="A1507" s="18"/>
      <c r="B1507" s="739" t="s">
        <v>65</v>
      </c>
      <c r="C1507" s="739"/>
      <c r="D1507" s="739"/>
      <c r="E1507" s="739"/>
      <c r="F1507" s="739"/>
      <c r="G1507" s="739"/>
      <c r="H1507" s="739"/>
      <c r="I1507" s="739"/>
      <c r="J1507" s="739"/>
      <c r="K1507" s="739"/>
      <c r="L1507" s="739"/>
      <c r="M1507" s="739"/>
      <c r="N1507" s="739"/>
      <c r="O1507" s="739"/>
      <c r="P1507" s="739"/>
      <c r="Q1507" s="739"/>
      <c r="R1507" s="739"/>
      <c r="S1507" s="739"/>
      <c r="T1507" s="739"/>
      <c r="U1507" s="739"/>
      <c r="V1507" s="739"/>
    </row>
    <row r="1508" spans="1:22" s="23" customFormat="1" ht="22.5" customHeight="1">
      <c r="A1508" s="96" t="s">
        <v>2589</v>
      </c>
      <c r="B1508" s="768" t="s">
        <v>62</v>
      </c>
      <c r="C1508" s="764" t="s">
        <v>83</v>
      </c>
      <c r="D1508" s="760"/>
      <c r="E1508" s="760"/>
      <c r="F1508" s="760"/>
      <c r="G1508" s="760"/>
      <c r="H1508" s="760"/>
      <c r="I1508" s="760"/>
      <c r="J1508" s="760"/>
      <c r="K1508" s="760"/>
      <c r="L1508" s="760"/>
      <c r="M1508" s="736"/>
      <c r="N1508" s="475"/>
      <c r="O1508" s="476"/>
      <c r="P1508" s="764" t="s">
        <v>90</v>
      </c>
      <c r="Q1508" s="760"/>
      <c r="R1508" s="760"/>
      <c r="S1508" s="736"/>
      <c r="T1508" s="735" t="s">
        <v>358</v>
      </c>
      <c r="U1508" s="736"/>
      <c r="V1508" s="742" t="s">
        <v>6</v>
      </c>
    </row>
    <row r="1509" spans="1:22" s="23" customFormat="1" ht="22.5" customHeight="1">
      <c r="A1509" s="96" t="s">
        <v>2590</v>
      </c>
      <c r="B1509" s="769"/>
      <c r="C1509" s="771" t="s">
        <v>84</v>
      </c>
      <c r="D1509" s="772"/>
      <c r="E1509" s="773"/>
      <c r="F1509" s="479">
        <v>1</v>
      </c>
      <c r="G1509" s="774" t="s">
        <v>287</v>
      </c>
      <c r="H1509" s="724" t="s">
        <v>286</v>
      </c>
      <c r="I1509" s="724"/>
      <c r="J1509" s="771" t="s">
        <v>285</v>
      </c>
      <c r="K1509" s="775"/>
      <c r="L1509" s="480"/>
      <c r="M1509" s="480"/>
      <c r="N1509" s="481"/>
      <c r="O1509" s="482"/>
      <c r="P1509" s="765"/>
      <c r="Q1509" s="766"/>
      <c r="R1509" s="766"/>
      <c r="S1509" s="767"/>
      <c r="T1509" s="737"/>
      <c r="U1509" s="738"/>
      <c r="V1509" s="743"/>
    </row>
    <row r="1510" spans="1:22" s="23" customFormat="1" ht="51.75" customHeight="1" thickBot="1">
      <c r="A1510" s="96" t="s">
        <v>2591</v>
      </c>
      <c r="B1510" s="769"/>
      <c r="C1510" s="772" t="s">
        <v>82</v>
      </c>
      <c r="D1510" s="773"/>
      <c r="E1510" s="483" t="s">
        <v>86</v>
      </c>
      <c r="F1510" s="477" t="s">
        <v>306</v>
      </c>
      <c r="G1510" s="774"/>
      <c r="H1510" s="724"/>
      <c r="I1510" s="724"/>
      <c r="J1510" s="467" t="s">
        <v>284</v>
      </c>
      <c r="K1510" s="478" t="s">
        <v>292</v>
      </c>
      <c r="L1510" s="484" t="s">
        <v>369</v>
      </c>
      <c r="M1510" s="484"/>
      <c r="N1510" s="485" t="s">
        <v>334</v>
      </c>
      <c r="O1510" s="486"/>
      <c r="P1510" s="417" t="s">
        <v>1579</v>
      </c>
      <c r="Q1510" s="306" t="s">
        <v>91</v>
      </c>
      <c r="R1510" s="307"/>
      <c r="S1510" s="97">
        <v>5</v>
      </c>
      <c r="T1510" s="740"/>
      <c r="U1510" s="741"/>
      <c r="V1510" s="744"/>
    </row>
    <row r="1511" spans="1:22" s="23" customFormat="1" ht="15.75" customHeight="1">
      <c r="A1511" s="96" t="s">
        <v>2592</v>
      </c>
      <c r="B1511" s="769"/>
      <c r="C1511" s="608">
        <v>1</v>
      </c>
      <c r="D1511" s="86" t="s">
        <v>1538</v>
      </c>
      <c r="E1511" s="92" t="s">
        <v>1538</v>
      </c>
      <c r="F1511" s="300" t="s">
        <v>1538</v>
      </c>
      <c r="G1511" s="300" t="s">
        <v>1538</v>
      </c>
      <c r="H1511" s="745" t="s">
        <v>1538</v>
      </c>
      <c r="I1511" s="746"/>
      <c r="J1511" s="93" t="s">
        <v>1538</v>
      </c>
      <c r="K1511" s="91" t="s">
        <v>1538</v>
      </c>
      <c r="L1511" s="449" t="s">
        <v>1114</v>
      </c>
      <c r="M1511" s="450" t="s">
        <v>1557</v>
      </c>
      <c r="N1511" s="365" t="s">
        <v>24</v>
      </c>
      <c r="O1511" s="747" t="s">
        <v>15</v>
      </c>
      <c r="P1511" s="748"/>
      <c r="Q1511" s="751">
        <v>50</v>
      </c>
      <c r="R1511" s="754" t="s">
        <v>1114</v>
      </c>
      <c r="S1511" s="755"/>
      <c r="T1511" s="735" t="s">
        <v>68</v>
      </c>
      <c r="U1511" s="760"/>
      <c r="V1511" s="736"/>
    </row>
    <row r="1512" spans="1:22" s="23" customFormat="1" ht="15.75" customHeight="1" thickBot="1">
      <c r="A1512" s="96" t="s">
        <v>2593</v>
      </c>
      <c r="B1512" s="769"/>
      <c r="C1512" s="608">
        <v>2</v>
      </c>
      <c r="D1512" s="86" t="s">
        <v>1538</v>
      </c>
      <c r="E1512" s="92" t="s">
        <v>1538</v>
      </c>
      <c r="F1512" s="300" t="s">
        <v>1538</v>
      </c>
      <c r="G1512" s="300" t="s">
        <v>1538</v>
      </c>
      <c r="H1512" s="745" t="s">
        <v>1538</v>
      </c>
      <c r="I1512" s="746"/>
      <c r="J1512" s="93" t="s">
        <v>1538</v>
      </c>
      <c r="K1512" s="91" t="s">
        <v>1538</v>
      </c>
      <c r="L1512" s="449"/>
      <c r="M1512" s="450" t="s">
        <v>1538</v>
      </c>
      <c r="N1512" s="365" t="s">
        <v>24</v>
      </c>
      <c r="O1512" s="747"/>
      <c r="P1512" s="748"/>
      <c r="Q1512" s="752"/>
      <c r="R1512" s="756"/>
      <c r="S1512" s="757"/>
      <c r="T1512" s="740"/>
      <c r="U1512" s="761"/>
      <c r="V1512" s="741"/>
    </row>
    <row r="1513" spans="1:22" s="23" customFormat="1" ht="15.75" customHeight="1">
      <c r="A1513" s="96" t="s">
        <v>2594</v>
      </c>
      <c r="B1513" s="769"/>
      <c r="C1513" s="608">
        <v>3</v>
      </c>
      <c r="D1513" s="86" t="s">
        <v>1538</v>
      </c>
      <c r="E1513" s="92" t="s">
        <v>1538</v>
      </c>
      <c r="F1513" s="300" t="s">
        <v>1538</v>
      </c>
      <c r="G1513" s="300" t="s">
        <v>1538</v>
      </c>
      <c r="H1513" s="745" t="s">
        <v>1538</v>
      </c>
      <c r="I1513" s="746"/>
      <c r="J1513" s="93" t="s">
        <v>1538</v>
      </c>
      <c r="K1513" s="91" t="s">
        <v>1538</v>
      </c>
      <c r="L1513" s="449"/>
      <c r="M1513" s="450" t="s">
        <v>1538</v>
      </c>
      <c r="N1513" s="365"/>
      <c r="O1513" s="749"/>
      <c r="P1513" s="750"/>
      <c r="Q1513" s="753"/>
      <c r="R1513" s="758"/>
      <c r="S1513" s="759"/>
      <c r="T1513" s="237"/>
      <c r="U1513" s="237"/>
      <c r="V1513" s="238"/>
    </row>
    <row r="1514" spans="1:22" s="23" customFormat="1" ht="15.75" customHeight="1">
      <c r="A1514" s="96" t="s">
        <v>2595</v>
      </c>
      <c r="B1514" s="769"/>
      <c r="C1514" s="608">
        <v>4</v>
      </c>
      <c r="D1514" s="86" t="s">
        <v>1538</v>
      </c>
      <c r="E1514" s="92" t="s">
        <v>1538</v>
      </c>
      <c r="F1514" s="300" t="s">
        <v>1538</v>
      </c>
      <c r="G1514" s="300" t="s">
        <v>1538</v>
      </c>
      <c r="H1514" s="745" t="s">
        <v>1538</v>
      </c>
      <c r="I1514" s="746"/>
      <c r="J1514" s="93" t="s">
        <v>1538</v>
      </c>
      <c r="K1514" s="91" t="s">
        <v>1538</v>
      </c>
      <c r="L1514" s="449"/>
      <c r="M1514" s="450" t="s">
        <v>1538</v>
      </c>
      <c r="N1514" s="365"/>
      <c r="O1514" s="762" t="s">
        <v>310</v>
      </c>
      <c r="P1514" s="771" t="s">
        <v>309</v>
      </c>
      <c r="Q1514" s="772"/>
      <c r="R1514" s="772"/>
      <c r="S1514" s="773"/>
      <c r="T1514" s="228"/>
      <c r="U1514" s="228"/>
      <c r="V1514" s="239"/>
    </row>
    <row r="1515" spans="1:22" s="23" customFormat="1" ht="17.25" customHeight="1">
      <c r="A1515" s="96" t="s">
        <v>2596</v>
      </c>
      <c r="B1515" s="769"/>
      <c r="C1515" s="608">
        <v>5</v>
      </c>
      <c r="D1515" s="86" t="s">
        <v>1538</v>
      </c>
      <c r="E1515" s="92" t="s">
        <v>1538</v>
      </c>
      <c r="F1515" s="300" t="s">
        <v>1538</v>
      </c>
      <c r="G1515" s="300" t="s">
        <v>1538</v>
      </c>
      <c r="H1515" s="745" t="s">
        <v>1538</v>
      </c>
      <c r="I1515" s="746"/>
      <c r="J1515" s="93" t="s">
        <v>1538</v>
      </c>
      <c r="K1515" s="91" t="s">
        <v>1538</v>
      </c>
      <c r="L1515" s="449"/>
      <c r="M1515" s="450" t="s">
        <v>1538</v>
      </c>
      <c r="N1515" s="365"/>
      <c r="O1515" s="763"/>
      <c r="P1515" s="467" t="s">
        <v>92</v>
      </c>
      <c r="Q1515" s="467" t="s">
        <v>294</v>
      </c>
      <c r="R1515" s="724" t="s">
        <v>307</v>
      </c>
      <c r="S1515" s="724"/>
      <c r="T1515" s="228"/>
      <c r="U1515" s="228"/>
      <c r="V1515" s="239"/>
    </row>
    <row r="1516" spans="1:22" s="23" customFormat="1" ht="16.5" customHeight="1" thickBot="1">
      <c r="A1516" s="96" t="s">
        <v>2597</v>
      </c>
      <c r="B1516" s="769"/>
      <c r="C1516" s="609">
        <v>6</v>
      </c>
      <c r="D1516" s="94" t="s">
        <v>1538</v>
      </c>
      <c r="E1516" s="95" t="s">
        <v>1538</v>
      </c>
      <c r="F1516" s="300" t="s">
        <v>1538</v>
      </c>
      <c r="G1516" s="300" t="s">
        <v>1538</v>
      </c>
      <c r="H1516" s="745" t="s">
        <v>1538</v>
      </c>
      <c r="I1516" s="746"/>
      <c r="J1516" s="93" t="s">
        <v>1538</v>
      </c>
      <c r="K1516" s="91" t="s">
        <v>1538</v>
      </c>
      <c r="L1516" s="449"/>
      <c r="M1516" s="450" t="s">
        <v>1538</v>
      </c>
      <c r="N1516" s="447"/>
      <c r="O1516" s="313" t="s">
        <v>6</v>
      </c>
      <c r="P1516" s="241">
        <v>1</v>
      </c>
      <c r="Q1516" s="242">
        <v>538.46153849999996</v>
      </c>
      <c r="R1516" s="776">
        <v>6029.174</v>
      </c>
      <c r="S1516" s="776"/>
      <c r="T1516" s="228"/>
      <c r="U1516" s="228"/>
      <c r="V1516" s="239"/>
    </row>
    <row r="1517" spans="1:22" s="23" customFormat="1" ht="16.5" customHeight="1" thickBot="1">
      <c r="A1517" s="96" t="s">
        <v>2598</v>
      </c>
      <c r="B1517" s="770"/>
      <c r="C1517" s="777" t="s">
        <v>88</v>
      </c>
      <c r="D1517" s="778"/>
      <c r="E1517" s="778"/>
      <c r="F1517" s="497"/>
      <c r="G1517" s="498"/>
      <c r="H1517" s="779" t="s">
        <v>1538</v>
      </c>
      <c r="I1517" s="780"/>
      <c r="J1517" s="412" t="s">
        <v>1538</v>
      </c>
      <c r="K1517" s="243" t="s">
        <v>6</v>
      </c>
      <c r="L1517" s="490"/>
      <c r="M1517" s="491"/>
      <c r="N1517" s="492"/>
      <c r="O1517" s="781" t="s">
        <v>1538</v>
      </c>
      <c r="P1517" s="781"/>
      <c r="Q1517" s="781"/>
      <c r="R1517" s="781"/>
      <c r="S1517" s="781"/>
      <c r="T1517" s="487"/>
      <c r="U1517" s="488"/>
      <c r="V1517" s="489"/>
    </row>
    <row r="1518" spans="1:22" ht="24.95" customHeight="1"/>
    <row r="1519" spans="1:22" ht="24.95" customHeight="1"/>
    <row r="1520" spans="1:22" s="33" customFormat="1" ht="24" thickBot="1">
      <c r="A1520" s="26">
        <v>51</v>
      </c>
      <c r="B1520" s="786" t="s">
        <v>49</v>
      </c>
      <c r="C1520" s="786"/>
      <c r="D1520" s="786"/>
      <c r="E1520" s="27">
        <v>51</v>
      </c>
      <c r="F1520" s="28" t="s">
        <v>437</v>
      </c>
      <c r="G1520" s="29"/>
      <c r="H1520" s="29"/>
      <c r="I1520" s="28"/>
      <c r="J1520" s="28"/>
      <c r="K1520" s="28"/>
      <c r="L1520" s="28"/>
      <c r="M1520" s="30"/>
      <c r="N1520" s="30"/>
      <c r="O1520" s="29"/>
      <c r="P1520" s="29"/>
      <c r="Q1520" s="31"/>
      <c r="R1520" s="31"/>
      <c r="S1520" s="31"/>
      <c r="T1520" s="31"/>
      <c r="U1520" s="32"/>
    </row>
    <row r="1521" spans="1:22" s="20" customFormat="1" ht="24.75" customHeight="1">
      <c r="A1521" s="18"/>
      <c r="B1521" s="787" t="s">
        <v>54</v>
      </c>
      <c r="C1521" s="464" t="s">
        <v>55</v>
      </c>
      <c r="D1521" s="465" t="s">
        <v>16</v>
      </c>
      <c r="E1521" s="465"/>
      <c r="F1521" s="465" t="s">
        <v>56</v>
      </c>
      <c r="G1521" s="466"/>
      <c r="H1521" s="723" t="s">
        <v>57</v>
      </c>
      <c r="I1521" s="789" t="s">
        <v>340</v>
      </c>
      <c r="J1521" s="723" t="s">
        <v>17</v>
      </c>
      <c r="K1521" s="723" t="s">
        <v>293</v>
      </c>
      <c r="L1521" s="723" t="s">
        <v>58</v>
      </c>
      <c r="M1521" s="723" t="s">
        <v>193</v>
      </c>
      <c r="N1521" s="782" t="s">
        <v>308</v>
      </c>
      <c r="O1521" s="783"/>
      <c r="P1521" s="784" t="s">
        <v>21</v>
      </c>
      <c r="Q1521" s="785"/>
      <c r="R1521" s="735" t="s">
        <v>205</v>
      </c>
      <c r="S1521" s="736"/>
      <c r="T1521" s="714" t="s">
        <v>180</v>
      </c>
      <c r="U1521" s="715"/>
      <c r="V1521" s="716"/>
    </row>
    <row r="1522" spans="1:22" s="20" customFormat="1" ht="73.5" customHeight="1">
      <c r="A1522" s="18"/>
      <c r="B1522" s="788"/>
      <c r="C1522" s="467" t="s">
        <v>59</v>
      </c>
      <c r="D1522" s="468" t="s">
        <v>3</v>
      </c>
      <c r="E1522" s="468" t="s">
        <v>18</v>
      </c>
      <c r="F1522" s="468" t="s">
        <v>60</v>
      </c>
      <c r="G1522" s="469" t="s">
        <v>61</v>
      </c>
      <c r="H1522" s="724"/>
      <c r="I1522" s="790"/>
      <c r="J1522" s="724"/>
      <c r="K1522" s="724"/>
      <c r="L1522" s="724"/>
      <c r="M1522" s="724"/>
      <c r="N1522" s="467" t="s">
        <v>191</v>
      </c>
      <c r="O1522" s="468" t="s">
        <v>73</v>
      </c>
      <c r="P1522" s="717"/>
      <c r="Q1522" s="718"/>
      <c r="R1522" s="737"/>
      <c r="S1522" s="738"/>
      <c r="T1522" s="470" t="s">
        <v>181</v>
      </c>
      <c r="U1522" s="471" t="s">
        <v>190</v>
      </c>
      <c r="V1522" s="472" t="s">
        <v>225</v>
      </c>
    </row>
    <row r="1523" spans="1:22" s="20" customFormat="1" ht="26.25" customHeight="1">
      <c r="A1523" s="18"/>
      <c r="B1523" s="396"/>
      <c r="C1523" s="603">
        <v>3</v>
      </c>
      <c r="D1523" s="397">
        <v>4</v>
      </c>
      <c r="E1523" s="397">
        <v>5</v>
      </c>
      <c r="F1523" s="397">
        <v>6</v>
      </c>
      <c r="G1523" s="397">
        <v>7</v>
      </c>
      <c r="H1523" s="397">
        <v>8</v>
      </c>
      <c r="I1523" s="397">
        <v>9</v>
      </c>
      <c r="J1523" s="397">
        <v>10</v>
      </c>
      <c r="K1523" s="397">
        <v>11</v>
      </c>
      <c r="L1523" s="397">
        <v>12</v>
      </c>
      <c r="M1523" s="397">
        <v>13</v>
      </c>
      <c r="N1523" s="397">
        <v>14</v>
      </c>
      <c r="O1523" s="397">
        <v>15</v>
      </c>
      <c r="P1523" s="398">
        <v>16</v>
      </c>
      <c r="Q1523" s="399">
        <v>17</v>
      </c>
      <c r="R1523" s="398">
        <v>18</v>
      </c>
      <c r="S1523" s="399">
        <v>19</v>
      </c>
      <c r="T1523" s="400">
        <v>20</v>
      </c>
      <c r="U1523" s="213">
        <v>21</v>
      </c>
      <c r="V1523" s="401">
        <v>22</v>
      </c>
    </row>
    <row r="1524" spans="1:22" s="35" customFormat="1" ht="50.1" customHeight="1">
      <c r="A1524" s="34" t="s">
        <v>2599</v>
      </c>
      <c r="B1524" s="402">
        <v>1</v>
      </c>
      <c r="C1524" s="604" t="s">
        <v>981</v>
      </c>
      <c r="D1524" s="390" t="s">
        <v>982</v>
      </c>
      <c r="E1524" s="390" t="s">
        <v>983</v>
      </c>
      <c r="F1524" s="390" t="s">
        <v>671</v>
      </c>
      <c r="G1524" s="382">
        <v>0.8</v>
      </c>
      <c r="H1524" s="538" t="s">
        <v>24</v>
      </c>
      <c r="I1524" s="388" t="s">
        <v>672</v>
      </c>
      <c r="J1524" s="389" t="s">
        <v>437</v>
      </c>
      <c r="K1524" s="426">
        <v>41995</v>
      </c>
      <c r="L1524" s="426">
        <v>42353</v>
      </c>
      <c r="M1524" s="383">
        <v>1302.27</v>
      </c>
      <c r="N1524" s="424">
        <v>1041.816</v>
      </c>
      <c r="O1524" s="215">
        <v>1041.816</v>
      </c>
      <c r="P1524" s="719"/>
      <c r="Q1524" s="720"/>
      <c r="R1524" s="721"/>
      <c r="S1524" s="722"/>
      <c r="T1524" s="385" t="s">
        <v>24</v>
      </c>
      <c r="U1524" s="386">
        <v>1</v>
      </c>
      <c r="V1524" s="387" t="s">
        <v>24</v>
      </c>
    </row>
    <row r="1525" spans="1:22" s="35" customFormat="1" ht="24.95" customHeight="1">
      <c r="A1525" s="34" t="s">
        <v>2600</v>
      </c>
      <c r="B1525" s="402">
        <v>2</v>
      </c>
      <c r="C1525" s="604"/>
      <c r="D1525" s="390"/>
      <c r="E1525" s="390"/>
      <c r="F1525" s="390"/>
      <c r="G1525" s="382"/>
      <c r="H1525" s="538"/>
      <c r="I1525" s="388"/>
      <c r="J1525" s="389" t="s">
        <v>1538</v>
      </c>
      <c r="K1525" s="426"/>
      <c r="L1525" s="426"/>
      <c r="M1525" s="383"/>
      <c r="N1525" s="424" t="s">
        <v>1538</v>
      </c>
      <c r="O1525" s="215" t="s">
        <v>1538</v>
      </c>
      <c r="P1525" s="719"/>
      <c r="Q1525" s="720"/>
      <c r="R1525" s="721"/>
      <c r="S1525" s="722"/>
      <c r="T1525" s="385"/>
      <c r="U1525" s="386"/>
      <c r="V1525" s="387"/>
    </row>
    <row r="1526" spans="1:22" s="35" customFormat="1" ht="24.95" customHeight="1">
      <c r="A1526" s="34" t="s">
        <v>2601</v>
      </c>
      <c r="B1526" s="402">
        <v>3</v>
      </c>
      <c r="C1526" s="604"/>
      <c r="D1526" s="390"/>
      <c r="E1526" s="390"/>
      <c r="F1526" s="390"/>
      <c r="G1526" s="382"/>
      <c r="H1526" s="538"/>
      <c r="I1526" s="388"/>
      <c r="J1526" s="389" t="s">
        <v>1538</v>
      </c>
      <c r="K1526" s="426"/>
      <c r="L1526" s="426"/>
      <c r="M1526" s="383"/>
      <c r="N1526" s="424" t="s">
        <v>1538</v>
      </c>
      <c r="O1526" s="215" t="s">
        <v>1538</v>
      </c>
      <c r="P1526" s="719"/>
      <c r="Q1526" s="720"/>
      <c r="R1526" s="721"/>
      <c r="S1526" s="722"/>
      <c r="T1526" s="385"/>
      <c r="U1526" s="386"/>
      <c r="V1526" s="387"/>
    </row>
    <row r="1527" spans="1:22" s="35" customFormat="1" ht="24.95" customHeight="1">
      <c r="A1527" s="34" t="s">
        <v>2602</v>
      </c>
      <c r="B1527" s="402">
        <v>4</v>
      </c>
      <c r="C1527" s="604"/>
      <c r="D1527" s="390"/>
      <c r="E1527" s="390"/>
      <c r="F1527" s="390"/>
      <c r="G1527" s="382"/>
      <c r="H1527" s="538"/>
      <c r="I1527" s="388"/>
      <c r="J1527" s="389" t="s">
        <v>1538</v>
      </c>
      <c r="K1527" s="426"/>
      <c r="L1527" s="426"/>
      <c r="M1527" s="383"/>
      <c r="N1527" s="424" t="s">
        <v>1538</v>
      </c>
      <c r="O1527" s="215" t="s">
        <v>1538</v>
      </c>
      <c r="P1527" s="719"/>
      <c r="Q1527" s="720"/>
      <c r="R1527" s="721"/>
      <c r="S1527" s="722"/>
      <c r="T1527" s="385"/>
      <c r="U1527" s="386"/>
      <c r="V1527" s="387"/>
    </row>
    <row r="1528" spans="1:22" s="35" customFormat="1" ht="24.95" customHeight="1">
      <c r="A1528" s="34" t="s">
        <v>2603</v>
      </c>
      <c r="B1528" s="402">
        <v>5</v>
      </c>
      <c r="C1528" s="604"/>
      <c r="D1528" s="390"/>
      <c r="E1528" s="390"/>
      <c r="F1528" s="390"/>
      <c r="G1528" s="382"/>
      <c r="H1528" s="538"/>
      <c r="I1528" s="388"/>
      <c r="J1528" s="389" t="s">
        <v>1538</v>
      </c>
      <c r="K1528" s="426"/>
      <c r="L1528" s="426"/>
      <c r="M1528" s="383"/>
      <c r="N1528" s="424" t="s">
        <v>1538</v>
      </c>
      <c r="O1528" s="215" t="s">
        <v>1538</v>
      </c>
      <c r="P1528" s="719"/>
      <c r="Q1528" s="720"/>
      <c r="R1528" s="721"/>
      <c r="S1528" s="722"/>
      <c r="T1528" s="385"/>
      <c r="U1528" s="386"/>
      <c r="V1528" s="387"/>
    </row>
    <row r="1529" spans="1:22" s="35" customFormat="1" ht="24.95" customHeight="1">
      <c r="A1529" s="34" t="s">
        <v>2604</v>
      </c>
      <c r="B1529" s="402">
        <v>6</v>
      </c>
      <c r="C1529" s="604"/>
      <c r="D1529" s="390"/>
      <c r="E1529" s="390"/>
      <c r="F1529" s="390"/>
      <c r="G1529" s="382"/>
      <c r="H1529" s="538"/>
      <c r="I1529" s="388"/>
      <c r="J1529" s="389" t="s">
        <v>1538</v>
      </c>
      <c r="K1529" s="426"/>
      <c r="L1529" s="426"/>
      <c r="M1529" s="383"/>
      <c r="N1529" s="424" t="s">
        <v>1538</v>
      </c>
      <c r="O1529" s="215" t="s">
        <v>1538</v>
      </c>
      <c r="P1529" s="719"/>
      <c r="Q1529" s="720"/>
      <c r="R1529" s="721"/>
      <c r="S1529" s="722"/>
      <c r="T1529" s="385"/>
      <c r="U1529" s="386"/>
      <c r="V1529" s="387"/>
    </row>
    <row r="1530" spans="1:22" s="35" customFormat="1" ht="24.95" customHeight="1">
      <c r="A1530" s="34" t="s">
        <v>2605</v>
      </c>
      <c r="B1530" s="402">
        <v>7</v>
      </c>
      <c r="C1530" s="604"/>
      <c r="D1530" s="390"/>
      <c r="E1530" s="390"/>
      <c r="F1530" s="390"/>
      <c r="G1530" s="382"/>
      <c r="H1530" s="538"/>
      <c r="I1530" s="388"/>
      <c r="J1530" s="389" t="s">
        <v>1538</v>
      </c>
      <c r="K1530" s="426"/>
      <c r="L1530" s="426"/>
      <c r="M1530" s="383"/>
      <c r="N1530" s="424" t="s">
        <v>1538</v>
      </c>
      <c r="O1530" s="215" t="s">
        <v>1538</v>
      </c>
      <c r="P1530" s="719"/>
      <c r="Q1530" s="720"/>
      <c r="R1530" s="721"/>
      <c r="S1530" s="722"/>
      <c r="T1530" s="385"/>
      <c r="U1530" s="386"/>
      <c r="V1530" s="387"/>
    </row>
    <row r="1531" spans="1:22" s="35" customFormat="1" ht="24.95" customHeight="1">
      <c r="A1531" s="34" t="s">
        <v>2606</v>
      </c>
      <c r="B1531" s="402">
        <v>8</v>
      </c>
      <c r="C1531" s="604"/>
      <c r="D1531" s="390"/>
      <c r="E1531" s="390"/>
      <c r="F1531" s="390"/>
      <c r="G1531" s="382"/>
      <c r="H1531" s="538"/>
      <c r="I1531" s="388"/>
      <c r="J1531" s="389" t="s">
        <v>1538</v>
      </c>
      <c r="K1531" s="426"/>
      <c r="L1531" s="426"/>
      <c r="M1531" s="384"/>
      <c r="N1531" s="424" t="s">
        <v>1538</v>
      </c>
      <c r="O1531" s="215" t="s">
        <v>1538</v>
      </c>
      <c r="P1531" s="719"/>
      <c r="Q1531" s="720"/>
      <c r="R1531" s="721"/>
      <c r="S1531" s="722"/>
      <c r="T1531" s="385"/>
      <c r="U1531" s="386"/>
      <c r="V1531" s="387"/>
    </row>
    <row r="1532" spans="1:22" s="35" customFormat="1" ht="24.95" customHeight="1">
      <c r="A1532" s="34" t="s">
        <v>2607</v>
      </c>
      <c r="B1532" s="402">
        <v>9</v>
      </c>
      <c r="C1532" s="604"/>
      <c r="D1532" s="390"/>
      <c r="E1532" s="390"/>
      <c r="F1532" s="390"/>
      <c r="G1532" s="382"/>
      <c r="H1532" s="538"/>
      <c r="I1532" s="388"/>
      <c r="J1532" s="389" t="s">
        <v>1538</v>
      </c>
      <c r="K1532" s="426"/>
      <c r="L1532" s="426"/>
      <c r="M1532" s="384"/>
      <c r="N1532" s="424" t="s">
        <v>1538</v>
      </c>
      <c r="O1532" s="215" t="s">
        <v>1538</v>
      </c>
      <c r="P1532" s="719"/>
      <c r="Q1532" s="720"/>
      <c r="R1532" s="721"/>
      <c r="S1532" s="722"/>
      <c r="T1532" s="385"/>
      <c r="U1532" s="386"/>
      <c r="V1532" s="387"/>
    </row>
    <row r="1533" spans="1:22" s="35" customFormat="1" ht="24.95" customHeight="1" thickBot="1">
      <c r="A1533" s="34" t="s">
        <v>2608</v>
      </c>
      <c r="B1533" s="406">
        <v>10</v>
      </c>
      <c r="C1533" s="605"/>
      <c r="D1533" s="391"/>
      <c r="E1533" s="391"/>
      <c r="F1533" s="391"/>
      <c r="G1533" s="392"/>
      <c r="H1533" s="539"/>
      <c r="I1533" s="393"/>
      <c r="J1533" s="394" t="s">
        <v>1538</v>
      </c>
      <c r="K1533" s="427"/>
      <c r="L1533" s="427"/>
      <c r="M1533" s="395"/>
      <c r="N1533" s="424" t="s">
        <v>1538</v>
      </c>
      <c r="O1533" s="215" t="s">
        <v>1538</v>
      </c>
      <c r="P1533" s="719"/>
      <c r="Q1533" s="720"/>
      <c r="R1533" s="721"/>
      <c r="S1533" s="722"/>
      <c r="T1533" s="385"/>
      <c r="U1533" s="386"/>
      <c r="V1533" s="387"/>
    </row>
    <row r="1534" spans="1:22" s="20" customFormat="1" ht="12" customHeight="1">
      <c r="A1534" s="34"/>
      <c r="B1534" s="36"/>
      <c r="C1534" s="606"/>
      <c r="D1534" s="37"/>
      <c r="E1534" s="37"/>
      <c r="F1534" s="37"/>
      <c r="G1534" s="37"/>
      <c r="H1534" s="403"/>
      <c r="I1534" s="37"/>
      <c r="J1534" s="37"/>
      <c r="K1534" s="37"/>
      <c r="L1534" s="37"/>
      <c r="M1534" s="37"/>
      <c r="N1534" s="37"/>
      <c r="O1534" s="214"/>
      <c r="P1534" s="37"/>
      <c r="Q1534" s="37"/>
      <c r="R1534" s="214"/>
      <c r="S1534" s="37"/>
      <c r="T1534" s="37"/>
      <c r="U1534" s="38"/>
      <c r="V1534" s="39"/>
    </row>
    <row r="1535" spans="1:22" s="20" customFormat="1" ht="17.25" customHeight="1" thickBot="1">
      <c r="A1535" s="34" t="s">
        <v>2609</v>
      </c>
      <c r="B1535" s="473"/>
      <c r="C1535" s="474"/>
      <c r="D1535" s="474"/>
      <c r="E1535" s="474"/>
      <c r="F1535" s="474"/>
      <c r="G1535" s="474"/>
      <c r="H1535" s="474"/>
      <c r="I1535" s="474"/>
      <c r="J1535" s="474"/>
      <c r="K1535" s="474"/>
      <c r="L1535" s="474"/>
      <c r="M1535" s="474"/>
      <c r="N1535" s="410" t="s">
        <v>317</v>
      </c>
      <c r="O1535" s="411">
        <v>1041.816</v>
      </c>
      <c r="P1535" s="419"/>
      <c r="Q1535" s="419"/>
      <c r="R1535" s="420"/>
      <c r="S1535" s="420"/>
      <c r="T1535" s="421"/>
      <c r="U1535" s="422"/>
      <c r="V1535" s="423"/>
    </row>
    <row r="1536" spans="1:22" ht="17.25" customHeight="1">
      <c r="B1536" s="41"/>
      <c r="C1536" s="607"/>
      <c r="D1536" s="41"/>
      <c r="E1536" s="41"/>
      <c r="F1536" s="41"/>
      <c r="G1536" s="42"/>
      <c r="H1536" s="42"/>
      <c r="I1536" s="42"/>
      <c r="J1536" s="42"/>
      <c r="K1536" s="42"/>
      <c r="L1536" s="42"/>
      <c r="M1536" s="42"/>
      <c r="N1536" s="42"/>
      <c r="O1536" s="42"/>
      <c r="P1536" s="42"/>
      <c r="Q1536" s="42"/>
      <c r="R1536" s="42"/>
      <c r="S1536" s="42"/>
      <c r="T1536" s="42"/>
      <c r="U1536" s="42"/>
      <c r="V1536" s="42"/>
    </row>
    <row r="1537" spans="1:22" s="20" customFormat="1" ht="16.5" customHeight="1" thickBot="1">
      <c r="A1537" s="18"/>
      <c r="B1537" s="739" t="s">
        <v>65</v>
      </c>
      <c r="C1537" s="739"/>
      <c r="D1537" s="739"/>
      <c r="E1537" s="739"/>
      <c r="F1537" s="739"/>
      <c r="G1537" s="739"/>
      <c r="H1537" s="739"/>
      <c r="I1537" s="739"/>
      <c r="J1537" s="739"/>
      <c r="K1537" s="739"/>
      <c r="L1537" s="739"/>
      <c r="M1537" s="739"/>
      <c r="N1537" s="739"/>
      <c r="O1537" s="739"/>
      <c r="P1537" s="739"/>
      <c r="Q1537" s="739"/>
      <c r="R1537" s="739"/>
      <c r="S1537" s="739"/>
      <c r="T1537" s="739"/>
      <c r="U1537" s="739"/>
      <c r="V1537" s="739"/>
    </row>
    <row r="1538" spans="1:22" s="23" customFormat="1" ht="22.5" customHeight="1">
      <c r="A1538" s="96" t="s">
        <v>2610</v>
      </c>
      <c r="B1538" s="768" t="s">
        <v>62</v>
      </c>
      <c r="C1538" s="764" t="s">
        <v>83</v>
      </c>
      <c r="D1538" s="760"/>
      <c r="E1538" s="760"/>
      <c r="F1538" s="760"/>
      <c r="G1538" s="760"/>
      <c r="H1538" s="760"/>
      <c r="I1538" s="760"/>
      <c r="J1538" s="760"/>
      <c r="K1538" s="760"/>
      <c r="L1538" s="760"/>
      <c r="M1538" s="736"/>
      <c r="N1538" s="475"/>
      <c r="O1538" s="476"/>
      <c r="P1538" s="764" t="s">
        <v>90</v>
      </c>
      <c r="Q1538" s="760"/>
      <c r="R1538" s="760"/>
      <c r="S1538" s="736"/>
      <c r="T1538" s="735" t="s">
        <v>358</v>
      </c>
      <c r="U1538" s="736"/>
      <c r="V1538" s="742" t="s">
        <v>6</v>
      </c>
    </row>
    <row r="1539" spans="1:22" s="23" customFormat="1" ht="22.5" customHeight="1">
      <c r="A1539" s="96" t="s">
        <v>2611</v>
      </c>
      <c r="B1539" s="769"/>
      <c r="C1539" s="771" t="s">
        <v>84</v>
      </c>
      <c r="D1539" s="772"/>
      <c r="E1539" s="773"/>
      <c r="F1539" s="479">
        <v>1</v>
      </c>
      <c r="G1539" s="774" t="s">
        <v>287</v>
      </c>
      <c r="H1539" s="724" t="s">
        <v>286</v>
      </c>
      <c r="I1539" s="724"/>
      <c r="J1539" s="771" t="s">
        <v>285</v>
      </c>
      <c r="K1539" s="775"/>
      <c r="L1539" s="480"/>
      <c r="M1539" s="480"/>
      <c r="N1539" s="481"/>
      <c r="O1539" s="482"/>
      <c r="P1539" s="765"/>
      <c r="Q1539" s="766"/>
      <c r="R1539" s="766"/>
      <c r="S1539" s="767"/>
      <c r="T1539" s="737"/>
      <c r="U1539" s="738"/>
      <c r="V1539" s="743"/>
    </row>
    <row r="1540" spans="1:22" s="23" customFormat="1" ht="51.75" customHeight="1" thickBot="1">
      <c r="A1540" s="96" t="s">
        <v>2612</v>
      </c>
      <c r="B1540" s="769"/>
      <c r="C1540" s="772" t="s">
        <v>82</v>
      </c>
      <c r="D1540" s="773"/>
      <c r="E1540" s="483" t="s">
        <v>86</v>
      </c>
      <c r="F1540" s="477" t="s">
        <v>306</v>
      </c>
      <c r="G1540" s="774"/>
      <c r="H1540" s="724"/>
      <c r="I1540" s="724"/>
      <c r="J1540" s="467" t="s">
        <v>284</v>
      </c>
      <c r="K1540" s="478" t="s">
        <v>292</v>
      </c>
      <c r="L1540" s="484" t="s">
        <v>369</v>
      </c>
      <c r="M1540" s="484"/>
      <c r="N1540" s="485" t="s">
        <v>334</v>
      </c>
      <c r="O1540" s="486"/>
      <c r="P1540" s="417" t="s">
        <v>1579</v>
      </c>
      <c r="Q1540" s="306" t="s">
        <v>91</v>
      </c>
      <c r="R1540" s="307"/>
      <c r="S1540" s="97">
        <v>1</v>
      </c>
      <c r="T1540" s="740"/>
      <c r="U1540" s="741"/>
      <c r="V1540" s="744"/>
    </row>
    <row r="1541" spans="1:22" s="23" customFormat="1" ht="15.75" customHeight="1">
      <c r="A1541" s="96" t="s">
        <v>2613</v>
      </c>
      <c r="B1541" s="769"/>
      <c r="C1541" s="608">
        <v>1</v>
      </c>
      <c r="D1541" s="86" t="s">
        <v>1538</v>
      </c>
      <c r="E1541" s="92" t="s">
        <v>1538</v>
      </c>
      <c r="F1541" s="300" t="s">
        <v>1538</v>
      </c>
      <c r="G1541" s="300" t="s">
        <v>1538</v>
      </c>
      <c r="H1541" s="745" t="s">
        <v>1538</v>
      </c>
      <c r="I1541" s="746"/>
      <c r="J1541" s="93" t="s">
        <v>1538</v>
      </c>
      <c r="K1541" s="91" t="s">
        <v>1538</v>
      </c>
      <c r="L1541" s="449" t="s">
        <v>1114</v>
      </c>
      <c r="M1541" s="450" t="s">
        <v>1557</v>
      </c>
      <c r="N1541" s="365" t="s">
        <v>24</v>
      </c>
      <c r="O1541" s="747" t="s">
        <v>15</v>
      </c>
      <c r="P1541" s="748"/>
      <c r="Q1541" s="751">
        <v>51</v>
      </c>
      <c r="R1541" s="754" t="s">
        <v>1114</v>
      </c>
      <c r="S1541" s="755"/>
      <c r="T1541" s="735" t="s">
        <v>68</v>
      </c>
      <c r="U1541" s="760"/>
      <c r="V1541" s="736"/>
    </row>
    <row r="1542" spans="1:22" s="23" customFormat="1" ht="15.75" customHeight="1" thickBot="1">
      <c r="A1542" s="96" t="s">
        <v>2614</v>
      </c>
      <c r="B1542" s="769"/>
      <c r="C1542" s="608">
        <v>2</v>
      </c>
      <c r="D1542" s="86" t="s">
        <v>1538</v>
      </c>
      <c r="E1542" s="92" t="s">
        <v>1538</v>
      </c>
      <c r="F1542" s="300" t="s">
        <v>1538</v>
      </c>
      <c r="G1542" s="300" t="s">
        <v>1538</v>
      </c>
      <c r="H1542" s="745" t="s">
        <v>1538</v>
      </c>
      <c r="I1542" s="746"/>
      <c r="J1542" s="93" t="s">
        <v>1538</v>
      </c>
      <c r="K1542" s="91" t="s">
        <v>1538</v>
      </c>
      <c r="L1542" s="449"/>
      <c r="M1542" s="450" t="s">
        <v>1538</v>
      </c>
      <c r="N1542" s="365" t="s">
        <v>24</v>
      </c>
      <c r="O1542" s="747"/>
      <c r="P1542" s="748"/>
      <c r="Q1542" s="752"/>
      <c r="R1542" s="756"/>
      <c r="S1542" s="757"/>
      <c r="T1542" s="740"/>
      <c r="U1542" s="761"/>
      <c r="V1542" s="741"/>
    </row>
    <row r="1543" spans="1:22" s="23" customFormat="1" ht="15.75" customHeight="1">
      <c r="A1543" s="96" t="s">
        <v>2615</v>
      </c>
      <c r="B1543" s="769"/>
      <c r="C1543" s="608">
        <v>3</v>
      </c>
      <c r="D1543" s="86" t="s">
        <v>1538</v>
      </c>
      <c r="E1543" s="92" t="s">
        <v>1538</v>
      </c>
      <c r="F1543" s="300" t="s">
        <v>1538</v>
      </c>
      <c r="G1543" s="300" t="s">
        <v>1538</v>
      </c>
      <c r="H1543" s="745" t="s">
        <v>1538</v>
      </c>
      <c r="I1543" s="746"/>
      <c r="J1543" s="93" t="s">
        <v>1538</v>
      </c>
      <c r="K1543" s="91" t="s">
        <v>1538</v>
      </c>
      <c r="L1543" s="449"/>
      <c r="M1543" s="450" t="s">
        <v>1538</v>
      </c>
      <c r="N1543" s="365"/>
      <c r="O1543" s="749"/>
      <c r="P1543" s="750"/>
      <c r="Q1543" s="753"/>
      <c r="R1543" s="758"/>
      <c r="S1543" s="759"/>
      <c r="T1543" s="237"/>
      <c r="U1543" s="237"/>
      <c r="V1543" s="238"/>
    </row>
    <row r="1544" spans="1:22" s="23" customFormat="1" ht="15.75" customHeight="1">
      <c r="A1544" s="96" t="s">
        <v>2616</v>
      </c>
      <c r="B1544" s="769"/>
      <c r="C1544" s="608">
        <v>4</v>
      </c>
      <c r="D1544" s="86" t="s">
        <v>1538</v>
      </c>
      <c r="E1544" s="92" t="s">
        <v>1538</v>
      </c>
      <c r="F1544" s="300" t="s">
        <v>1538</v>
      </c>
      <c r="G1544" s="300" t="s">
        <v>1538</v>
      </c>
      <c r="H1544" s="745" t="s">
        <v>1538</v>
      </c>
      <c r="I1544" s="746"/>
      <c r="J1544" s="93" t="s">
        <v>1538</v>
      </c>
      <c r="K1544" s="91" t="s">
        <v>1538</v>
      </c>
      <c r="L1544" s="449"/>
      <c r="M1544" s="450" t="s">
        <v>1538</v>
      </c>
      <c r="N1544" s="365"/>
      <c r="O1544" s="762" t="s">
        <v>310</v>
      </c>
      <c r="P1544" s="771" t="s">
        <v>309</v>
      </c>
      <c r="Q1544" s="772"/>
      <c r="R1544" s="772"/>
      <c r="S1544" s="773"/>
      <c r="T1544" s="228"/>
      <c r="U1544" s="228"/>
      <c r="V1544" s="239"/>
    </row>
    <row r="1545" spans="1:22" s="23" customFormat="1" ht="17.25" customHeight="1">
      <c r="A1545" s="96" t="s">
        <v>2617</v>
      </c>
      <c r="B1545" s="769"/>
      <c r="C1545" s="608">
        <v>5</v>
      </c>
      <c r="D1545" s="86" t="s">
        <v>1538</v>
      </c>
      <c r="E1545" s="92" t="s">
        <v>1538</v>
      </c>
      <c r="F1545" s="300" t="s">
        <v>1538</v>
      </c>
      <c r="G1545" s="300" t="s">
        <v>1538</v>
      </c>
      <c r="H1545" s="745" t="s">
        <v>1538</v>
      </c>
      <c r="I1545" s="746"/>
      <c r="J1545" s="93" t="s">
        <v>1538</v>
      </c>
      <c r="K1545" s="91" t="s">
        <v>1538</v>
      </c>
      <c r="L1545" s="449"/>
      <c r="M1545" s="450" t="s">
        <v>1538</v>
      </c>
      <c r="N1545" s="365"/>
      <c r="O1545" s="763"/>
      <c r="P1545" s="467" t="s">
        <v>92</v>
      </c>
      <c r="Q1545" s="467" t="s">
        <v>294</v>
      </c>
      <c r="R1545" s="724" t="s">
        <v>307</v>
      </c>
      <c r="S1545" s="724"/>
      <c r="T1545" s="228"/>
      <c r="U1545" s="228"/>
      <c r="V1545" s="239"/>
    </row>
    <row r="1546" spans="1:22" s="23" customFormat="1" ht="16.5" customHeight="1" thickBot="1">
      <c r="A1546" s="96" t="s">
        <v>2618</v>
      </c>
      <c r="B1546" s="769"/>
      <c r="C1546" s="609">
        <v>6</v>
      </c>
      <c r="D1546" s="94" t="s">
        <v>1538</v>
      </c>
      <c r="E1546" s="95" t="s">
        <v>1538</v>
      </c>
      <c r="F1546" s="300" t="s">
        <v>1538</v>
      </c>
      <c r="G1546" s="300" t="s">
        <v>1538</v>
      </c>
      <c r="H1546" s="745" t="s">
        <v>1538</v>
      </c>
      <c r="I1546" s="746"/>
      <c r="J1546" s="93" t="s">
        <v>1538</v>
      </c>
      <c r="K1546" s="91" t="s">
        <v>1538</v>
      </c>
      <c r="L1546" s="449"/>
      <c r="M1546" s="450" t="s">
        <v>1538</v>
      </c>
      <c r="N1546" s="447"/>
      <c r="O1546" s="313" t="s">
        <v>6</v>
      </c>
      <c r="P1546" s="241">
        <v>1</v>
      </c>
      <c r="Q1546" s="242">
        <v>538.46153849999996</v>
      </c>
      <c r="R1546" s="776">
        <v>1041.816</v>
      </c>
      <c r="S1546" s="776"/>
      <c r="T1546" s="228"/>
      <c r="U1546" s="228"/>
      <c r="V1546" s="239"/>
    </row>
    <row r="1547" spans="1:22" s="23" customFormat="1" ht="16.5" customHeight="1" thickBot="1">
      <c r="A1547" s="96" t="s">
        <v>2619</v>
      </c>
      <c r="B1547" s="770"/>
      <c r="C1547" s="777" t="s">
        <v>88</v>
      </c>
      <c r="D1547" s="778"/>
      <c r="E1547" s="778"/>
      <c r="F1547" s="497"/>
      <c r="G1547" s="498"/>
      <c r="H1547" s="779" t="s">
        <v>1538</v>
      </c>
      <c r="I1547" s="780"/>
      <c r="J1547" s="412" t="s">
        <v>1538</v>
      </c>
      <c r="K1547" s="243" t="s">
        <v>6</v>
      </c>
      <c r="L1547" s="490"/>
      <c r="M1547" s="491"/>
      <c r="N1547" s="492"/>
      <c r="O1547" s="781" t="s">
        <v>1538</v>
      </c>
      <c r="P1547" s="781"/>
      <c r="Q1547" s="781"/>
      <c r="R1547" s="781"/>
      <c r="S1547" s="781"/>
      <c r="T1547" s="487"/>
      <c r="U1547" s="488"/>
      <c r="V1547" s="489"/>
    </row>
    <row r="1548" spans="1:22" ht="24.95" customHeight="1"/>
    <row r="1549" spans="1:22" ht="24.95" customHeight="1"/>
    <row r="1550" spans="1:22" s="33" customFormat="1" ht="24" thickBot="1">
      <c r="A1550" s="26">
        <v>52</v>
      </c>
      <c r="B1550" s="786" t="s">
        <v>49</v>
      </c>
      <c r="C1550" s="786"/>
      <c r="D1550" s="786"/>
      <c r="E1550" s="27">
        <v>52</v>
      </c>
      <c r="F1550" s="28" t="s">
        <v>438</v>
      </c>
      <c r="G1550" s="29"/>
      <c r="H1550" s="29"/>
      <c r="I1550" s="28"/>
      <c r="J1550" s="28"/>
      <c r="K1550" s="28"/>
      <c r="L1550" s="28"/>
      <c r="M1550" s="30"/>
      <c r="N1550" s="30"/>
      <c r="O1550" s="29"/>
      <c r="P1550" s="29"/>
      <c r="Q1550" s="31"/>
      <c r="R1550" s="31"/>
      <c r="S1550" s="31"/>
      <c r="T1550" s="31"/>
      <c r="U1550" s="32"/>
    </row>
    <row r="1551" spans="1:22" s="20" customFormat="1" ht="24.75" customHeight="1">
      <c r="A1551" s="18"/>
      <c r="B1551" s="787" t="s">
        <v>54</v>
      </c>
      <c r="C1551" s="464" t="s">
        <v>55</v>
      </c>
      <c r="D1551" s="465" t="s">
        <v>16</v>
      </c>
      <c r="E1551" s="465"/>
      <c r="F1551" s="465" t="s">
        <v>56</v>
      </c>
      <c r="G1551" s="466"/>
      <c r="H1551" s="723" t="s">
        <v>57</v>
      </c>
      <c r="I1551" s="789" t="s">
        <v>340</v>
      </c>
      <c r="J1551" s="723" t="s">
        <v>17</v>
      </c>
      <c r="K1551" s="723" t="s">
        <v>293</v>
      </c>
      <c r="L1551" s="723" t="s">
        <v>58</v>
      </c>
      <c r="M1551" s="723" t="s">
        <v>193</v>
      </c>
      <c r="N1551" s="782" t="s">
        <v>308</v>
      </c>
      <c r="O1551" s="783"/>
      <c r="P1551" s="784" t="s">
        <v>21</v>
      </c>
      <c r="Q1551" s="785"/>
      <c r="R1551" s="735" t="s">
        <v>205</v>
      </c>
      <c r="S1551" s="736"/>
      <c r="T1551" s="714" t="s">
        <v>180</v>
      </c>
      <c r="U1551" s="715"/>
      <c r="V1551" s="716"/>
    </row>
    <row r="1552" spans="1:22" s="20" customFormat="1" ht="73.5" customHeight="1">
      <c r="A1552" s="18"/>
      <c r="B1552" s="788"/>
      <c r="C1552" s="467" t="s">
        <v>59</v>
      </c>
      <c r="D1552" s="468" t="s">
        <v>3</v>
      </c>
      <c r="E1552" s="468" t="s">
        <v>18</v>
      </c>
      <c r="F1552" s="468" t="s">
        <v>60</v>
      </c>
      <c r="G1552" s="469" t="s">
        <v>61</v>
      </c>
      <c r="H1552" s="724"/>
      <c r="I1552" s="790"/>
      <c r="J1552" s="724"/>
      <c r="K1552" s="724"/>
      <c r="L1552" s="724"/>
      <c r="M1552" s="724"/>
      <c r="N1552" s="467" t="s">
        <v>191</v>
      </c>
      <c r="O1552" s="468" t="s">
        <v>73</v>
      </c>
      <c r="P1552" s="717"/>
      <c r="Q1552" s="718"/>
      <c r="R1552" s="737"/>
      <c r="S1552" s="738"/>
      <c r="T1552" s="470" t="s">
        <v>181</v>
      </c>
      <c r="U1552" s="471" t="s">
        <v>190</v>
      </c>
      <c r="V1552" s="472" t="s">
        <v>225</v>
      </c>
    </row>
    <row r="1553" spans="1:22" s="20" customFormat="1" ht="26.25" customHeight="1">
      <c r="A1553" s="18"/>
      <c r="B1553" s="396"/>
      <c r="C1553" s="603">
        <v>3</v>
      </c>
      <c r="D1553" s="397">
        <v>4</v>
      </c>
      <c r="E1553" s="397">
        <v>5</v>
      </c>
      <c r="F1553" s="397">
        <v>6</v>
      </c>
      <c r="G1553" s="397">
        <v>7</v>
      </c>
      <c r="H1553" s="397">
        <v>8</v>
      </c>
      <c r="I1553" s="397">
        <v>9</v>
      </c>
      <c r="J1553" s="397">
        <v>10</v>
      </c>
      <c r="K1553" s="397">
        <v>11</v>
      </c>
      <c r="L1553" s="397">
        <v>12</v>
      </c>
      <c r="M1553" s="397">
        <v>13</v>
      </c>
      <c r="N1553" s="397">
        <v>14</v>
      </c>
      <c r="O1553" s="397">
        <v>15</v>
      </c>
      <c r="P1553" s="398">
        <v>16</v>
      </c>
      <c r="Q1553" s="399">
        <v>17</v>
      </c>
      <c r="R1553" s="398">
        <v>18</v>
      </c>
      <c r="S1553" s="399">
        <v>19</v>
      </c>
      <c r="T1553" s="400">
        <v>20</v>
      </c>
      <c r="U1553" s="213">
        <v>21</v>
      </c>
      <c r="V1553" s="401">
        <v>22</v>
      </c>
    </row>
    <row r="1554" spans="1:22" s="35" customFormat="1" ht="50.1" customHeight="1">
      <c r="A1554" s="34" t="s">
        <v>2620</v>
      </c>
      <c r="B1554" s="402">
        <v>1</v>
      </c>
      <c r="C1554" s="604" t="s">
        <v>984</v>
      </c>
      <c r="D1554" s="390">
        <v>12014</v>
      </c>
      <c r="E1554" s="390" t="s">
        <v>1092</v>
      </c>
      <c r="F1554" s="390" t="s">
        <v>672</v>
      </c>
      <c r="G1554" s="382">
        <v>1</v>
      </c>
      <c r="H1554" s="538" t="s">
        <v>24</v>
      </c>
      <c r="I1554" s="388">
        <v>2</v>
      </c>
      <c r="J1554" s="389" t="s">
        <v>566</v>
      </c>
      <c r="K1554" s="426">
        <v>41835</v>
      </c>
      <c r="L1554" s="426">
        <v>42121</v>
      </c>
      <c r="M1554" s="383">
        <v>114.2</v>
      </c>
      <c r="N1554" s="424">
        <v>114.2</v>
      </c>
      <c r="O1554" s="215">
        <v>114.2</v>
      </c>
      <c r="P1554" s="719"/>
      <c r="Q1554" s="720"/>
      <c r="R1554" s="721"/>
      <c r="S1554" s="722"/>
      <c r="T1554" s="385" t="s">
        <v>24</v>
      </c>
      <c r="U1554" s="386">
        <v>17</v>
      </c>
      <c r="V1554" s="387" t="s">
        <v>24</v>
      </c>
    </row>
    <row r="1555" spans="1:22" s="35" customFormat="1" ht="50.1" customHeight="1">
      <c r="A1555" s="34" t="s">
        <v>2621</v>
      </c>
      <c r="B1555" s="402">
        <v>2</v>
      </c>
      <c r="C1555" s="604" t="s">
        <v>682</v>
      </c>
      <c r="D1555" s="390" t="s">
        <v>985</v>
      </c>
      <c r="E1555" s="390" t="s">
        <v>1093</v>
      </c>
      <c r="F1555" s="390" t="s">
        <v>672</v>
      </c>
      <c r="G1555" s="382">
        <v>1</v>
      </c>
      <c r="H1555" s="538" t="s">
        <v>24</v>
      </c>
      <c r="I1555" s="388">
        <v>1</v>
      </c>
      <c r="J1555" s="389" t="s">
        <v>565</v>
      </c>
      <c r="K1555" s="426">
        <v>37190</v>
      </c>
      <c r="L1555" s="426">
        <v>37236</v>
      </c>
      <c r="M1555" s="383">
        <v>155.29</v>
      </c>
      <c r="N1555" s="424">
        <v>155.29</v>
      </c>
      <c r="O1555" s="215">
        <v>155.29</v>
      </c>
      <c r="P1555" s="719"/>
      <c r="Q1555" s="720"/>
      <c r="R1555" s="721"/>
      <c r="S1555" s="722"/>
      <c r="T1555" s="385" t="s">
        <v>24</v>
      </c>
      <c r="U1555" s="386">
        <v>2</v>
      </c>
      <c r="V1555" s="387" t="s">
        <v>24</v>
      </c>
    </row>
    <row r="1556" spans="1:22" s="35" customFormat="1" ht="50.1" customHeight="1">
      <c r="A1556" s="34" t="s">
        <v>2622</v>
      </c>
      <c r="B1556" s="402">
        <v>3</v>
      </c>
      <c r="C1556" s="604" t="s">
        <v>682</v>
      </c>
      <c r="D1556" s="390" t="s">
        <v>1095</v>
      </c>
      <c r="E1556" s="390" t="s">
        <v>1094</v>
      </c>
      <c r="F1556" s="390" t="s">
        <v>670</v>
      </c>
      <c r="G1556" s="382">
        <v>0.4</v>
      </c>
      <c r="H1556" s="538" t="s">
        <v>24</v>
      </c>
      <c r="I1556" s="388">
        <v>1</v>
      </c>
      <c r="J1556" s="389" t="s">
        <v>565</v>
      </c>
      <c r="K1556" s="426">
        <v>42187</v>
      </c>
      <c r="L1556" s="426">
        <v>42462</v>
      </c>
      <c r="M1556" s="383">
        <v>784.83</v>
      </c>
      <c r="N1556" s="424">
        <v>313.93200000000002</v>
      </c>
      <c r="O1556" s="215">
        <v>313.93200000000002</v>
      </c>
      <c r="P1556" s="719"/>
      <c r="Q1556" s="720"/>
      <c r="R1556" s="721"/>
      <c r="S1556" s="722"/>
      <c r="T1556" s="385" t="s">
        <v>24</v>
      </c>
      <c r="U1556" s="386">
        <v>70</v>
      </c>
      <c r="V1556" s="387" t="s">
        <v>24</v>
      </c>
    </row>
    <row r="1557" spans="1:22" s="35" customFormat="1" ht="24.95" customHeight="1">
      <c r="A1557" s="34" t="s">
        <v>2623</v>
      </c>
      <c r="B1557" s="402">
        <v>4</v>
      </c>
      <c r="C1557" s="604"/>
      <c r="D1557" s="390"/>
      <c r="E1557" s="390"/>
      <c r="F1557" s="390"/>
      <c r="G1557" s="382"/>
      <c r="H1557" s="538"/>
      <c r="I1557" s="388"/>
      <c r="J1557" s="389" t="s">
        <v>1538</v>
      </c>
      <c r="K1557" s="426"/>
      <c r="L1557" s="426"/>
      <c r="M1557" s="383"/>
      <c r="N1557" s="424" t="s">
        <v>1538</v>
      </c>
      <c r="O1557" s="215" t="s">
        <v>1538</v>
      </c>
      <c r="P1557" s="719"/>
      <c r="Q1557" s="720"/>
      <c r="R1557" s="721"/>
      <c r="S1557" s="722"/>
      <c r="T1557" s="385"/>
      <c r="U1557" s="386"/>
      <c r="V1557" s="387"/>
    </row>
    <row r="1558" spans="1:22" s="35" customFormat="1" ht="24.95" customHeight="1">
      <c r="A1558" s="34" t="s">
        <v>2624</v>
      </c>
      <c r="B1558" s="402">
        <v>5</v>
      </c>
      <c r="C1558" s="604"/>
      <c r="D1558" s="390"/>
      <c r="E1558" s="390"/>
      <c r="F1558" s="390"/>
      <c r="G1558" s="382"/>
      <c r="H1558" s="538"/>
      <c r="I1558" s="388"/>
      <c r="J1558" s="389" t="s">
        <v>1538</v>
      </c>
      <c r="K1558" s="426"/>
      <c r="L1558" s="426"/>
      <c r="M1558" s="383"/>
      <c r="N1558" s="424" t="s">
        <v>1538</v>
      </c>
      <c r="O1558" s="215" t="s">
        <v>1538</v>
      </c>
      <c r="P1558" s="719"/>
      <c r="Q1558" s="720"/>
      <c r="R1558" s="721"/>
      <c r="S1558" s="722"/>
      <c r="T1558" s="385"/>
      <c r="U1558" s="386"/>
      <c r="V1558" s="387"/>
    </row>
    <row r="1559" spans="1:22" s="35" customFormat="1" ht="24.95" customHeight="1">
      <c r="A1559" s="34" t="s">
        <v>2625</v>
      </c>
      <c r="B1559" s="402">
        <v>6</v>
      </c>
      <c r="C1559" s="604"/>
      <c r="D1559" s="390"/>
      <c r="E1559" s="390"/>
      <c r="F1559" s="390"/>
      <c r="G1559" s="382"/>
      <c r="H1559" s="538"/>
      <c r="I1559" s="388"/>
      <c r="J1559" s="389" t="s">
        <v>1538</v>
      </c>
      <c r="K1559" s="426"/>
      <c r="L1559" s="426"/>
      <c r="M1559" s="383"/>
      <c r="N1559" s="424" t="s">
        <v>1538</v>
      </c>
      <c r="O1559" s="215" t="s">
        <v>1538</v>
      </c>
      <c r="P1559" s="719"/>
      <c r="Q1559" s="720"/>
      <c r="R1559" s="721"/>
      <c r="S1559" s="722"/>
      <c r="T1559" s="385"/>
      <c r="U1559" s="386"/>
      <c r="V1559" s="387"/>
    </row>
    <row r="1560" spans="1:22" s="35" customFormat="1" ht="24.95" customHeight="1">
      <c r="A1560" s="34" t="s">
        <v>2626</v>
      </c>
      <c r="B1560" s="402">
        <v>7</v>
      </c>
      <c r="C1560" s="604"/>
      <c r="D1560" s="390"/>
      <c r="E1560" s="390"/>
      <c r="F1560" s="390"/>
      <c r="G1560" s="382"/>
      <c r="H1560" s="538"/>
      <c r="I1560" s="388"/>
      <c r="J1560" s="389" t="s">
        <v>1538</v>
      </c>
      <c r="K1560" s="426"/>
      <c r="L1560" s="426"/>
      <c r="M1560" s="383"/>
      <c r="N1560" s="424" t="s">
        <v>1538</v>
      </c>
      <c r="O1560" s="215" t="s">
        <v>1538</v>
      </c>
      <c r="P1560" s="719"/>
      <c r="Q1560" s="720"/>
      <c r="R1560" s="721"/>
      <c r="S1560" s="722"/>
      <c r="T1560" s="385"/>
      <c r="U1560" s="386"/>
      <c r="V1560" s="387"/>
    </row>
    <row r="1561" spans="1:22" s="35" customFormat="1" ht="24.95" customHeight="1">
      <c r="A1561" s="34" t="s">
        <v>2627</v>
      </c>
      <c r="B1561" s="402">
        <v>8</v>
      </c>
      <c r="C1561" s="604"/>
      <c r="D1561" s="390"/>
      <c r="E1561" s="390"/>
      <c r="F1561" s="390"/>
      <c r="G1561" s="382"/>
      <c r="H1561" s="538"/>
      <c r="I1561" s="388"/>
      <c r="J1561" s="389" t="s">
        <v>1538</v>
      </c>
      <c r="K1561" s="426"/>
      <c r="L1561" s="426"/>
      <c r="M1561" s="384"/>
      <c r="N1561" s="424" t="s">
        <v>1538</v>
      </c>
      <c r="O1561" s="215" t="s">
        <v>1538</v>
      </c>
      <c r="P1561" s="719"/>
      <c r="Q1561" s="720"/>
      <c r="R1561" s="721"/>
      <c r="S1561" s="722"/>
      <c r="T1561" s="385"/>
      <c r="U1561" s="386"/>
      <c r="V1561" s="387"/>
    </row>
    <row r="1562" spans="1:22" s="35" customFormat="1" ht="24.95" customHeight="1">
      <c r="A1562" s="34" t="s">
        <v>2628</v>
      </c>
      <c r="B1562" s="402">
        <v>9</v>
      </c>
      <c r="C1562" s="604"/>
      <c r="D1562" s="390"/>
      <c r="E1562" s="390"/>
      <c r="F1562" s="390"/>
      <c r="G1562" s="382"/>
      <c r="H1562" s="538"/>
      <c r="I1562" s="388"/>
      <c r="J1562" s="389" t="s">
        <v>1538</v>
      </c>
      <c r="K1562" s="426"/>
      <c r="L1562" s="426"/>
      <c r="M1562" s="384"/>
      <c r="N1562" s="424" t="s">
        <v>1538</v>
      </c>
      <c r="O1562" s="215" t="s">
        <v>1538</v>
      </c>
      <c r="P1562" s="719"/>
      <c r="Q1562" s="720"/>
      <c r="R1562" s="721"/>
      <c r="S1562" s="722"/>
      <c r="T1562" s="385"/>
      <c r="U1562" s="386"/>
      <c r="V1562" s="387"/>
    </row>
    <row r="1563" spans="1:22" s="35" customFormat="1" ht="24.95" customHeight="1" thickBot="1">
      <c r="A1563" s="34" t="s">
        <v>2629</v>
      </c>
      <c r="B1563" s="406">
        <v>10</v>
      </c>
      <c r="C1563" s="605"/>
      <c r="D1563" s="391"/>
      <c r="E1563" s="391"/>
      <c r="F1563" s="391"/>
      <c r="G1563" s="392"/>
      <c r="H1563" s="539"/>
      <c r="I1563" s="393"/>
      <c r="J1563" s="394" t="s">
        <v>1538</v>
      </c>
      <c r="K1563" s="427"/>
      <c r="L1563" s="427"/>
      <c r="M1563" s="395"/>
      <c r="N1563" s="424" t="s">
        <v>1538</v>
      </c>
      <c r="O1563" s="215" t="s">
        <v>1538</v>
      </c>
      <c r="P1563" s="719"/>
      <c r="Q1563" s="720"/>
      <c r="R1563" s="721"/>
      <c r="S1563" s="722"/>
      <c r="T1563" s="385"/>
      <c r="U1563" s="386"/>
      <c r="V1563" s="387"/>
    </row>
    <row r="1564" spans="1:22" s="20" customFormat="1" ht="12" customHeight="1">
      <c r="A1564" s="34"/>
      <c r="B1564" s="36"/>
      <c r="C1564" s="606"/>
      <c r="D1564" s="37"/>
      <c r="E1564" s="37"/>
      <c r="F1564" s="37"/>
      <c r="G1564" s="37"/>
      <c r="H1564" s="403"/>
      <c r="I1564" s="37"/>
      <c r="J1564" s="37"/>
      <c r="K1564" s="37"/>
      <c r="L1564" s="37"/>
      <c r="M1564" s="37"/>
      <c r="N1564" s="37"/>
      <c r="O1564" s="214"/>
      <c r="P1564" s="37"/>
      <c r="Q1564" s="37"/>
      <c r="R1564" s="214"/>
      <c r="S1564" s="37"/>
      <c r="T1564" s="37"/>
      <c r="U1564" s="38"/>
      <c r="V1564" s="39"/>
    </row>
    <row r="1565" spans="1:22" s="20" customFormat="1" ht="17.25" customHeight="1" thickBot="1">
      <c r="A1565" s="34" t="s">
        <v>2630</v>
      </c>
      <c r="B1565" s="473"/>
      <c r="C1565" s="474"/>
      <c r="D1565" s="474"/>
      <c r="E1565" s="474"/>
      <c r="F1565" s="474"/>
      <c r="G1565" s="474"/>
      <c r="H1565" s="474"/>
      <c r="I1565" s="474"/>
      <c r="J1565" s="474"/>
      <c r="K1565" s="474"/>
      <c r="L1565" s="474"/>
      <c r="M1565" s="474"/>
      <c r="N1565" s="410" t="s">
        <v>317</v>
      </c>
      <c r="O1565" s="411">
        <v>194.47400000000002</v>
      </c>
      <c r="P1565" s="419"/>
      <c r="Q1565" s="419"/>
      <c r="R1565" s="420"/>
      <c r="S1565" s="420"/>
      <c r="T1565" s="421"/>
      <c r="U1565" s="422"/>
      <c r="V1565" s="423"/>
    </row>
    <row r="1566" spans="1:22" ht="17.25" customHeight="1">
      <c r="B1566" s="41"/>
      <c r="C1566" s="607"/>
      <c r="D1566" s="41"/>
      <c r="E1566" s="41"/>
      <c r="F1566" s="41"/>
      <c r="G1566" s="42"/>
      <c r="H1566" s="42"/>
      <c r="I1566" s="42"/>
      <c r="J1566" s="42"/>
      <c r="K1566" s="42"/>
      <c r="L1566" s="42"/>
      <c r="M1566" s="42"/>
      <c r="N1566" s="42"/>
      <c r="O1566" s="42"/>
      <c r="P1566" s="42"/>
      <c r="Q1566" s="42"/>
      <c r="R1566" s="42"/>
      <c r="S1566" s="42"/>
      <c r="T1566" s="42"/>
      <c r="U1566" s="42"/>
      <c r="V1566" s="42"/>
    </row>
    <row r="1567" spans="1:22" s="20" customFormat="1" ht="16.5" customHeight="1" thickBot="1">
      <c r="A1567" s="18"/>
      <c r="B1567" s="739" t="s">
        <v>65</v>
      </c>
      <c r="C1567" s="739"/>
      <c r="D1567" s="739"/>
      <c r="E1567" s="739"/>
      <c r="F1567" s="739"/>
      <c r="G1567" s="739"/>
      <c r="H1567" s="739"/>
      <c r="I1567" s="739"/>
      <c r="J1567" s="739"/>
      <c r="K1567" s="739"/>
      <c r="L1567" s="739"/>
      <c r="M1567" s="739"/>
      <c r="N1567" s="739"/>
      <c r="O1567" s="739"/>
      <c r="P1567" s="739"/>
      <c r="Q1567" s="739"/>
      <c r="R1567" s="739"/>
      <c r="S1567" s="739"/>
      <c r="T1567" s="739"/>
      <c r="U1567" s="739"/>
      <c r="V1567" s="739"/>
    </row>
    <row r="1568" spans="1:22" s="23" customFormat="1" ht="22.5" customHeight="1">
      <c r="A1568" s="96" t="s">
        <v>2631</v>
      </c>
      <c r="B1568" s="768" t="s">
        <v>62</v>
      </c>
      <c r="C1568" s="764" t="s">
        <v>83</v>
      </c>
      <c r="D1568" s="760"/>
      <c r="E1568" s="760"/>
      <c r="F1568" s="760"/>
      <c r="G1568" s="760"/>
      <c r="H1568" s="760"/>
      <c r="I1568" s="760"/>
      <c r="J1568" s="760"/>
      <c r="K1568" s="760"/>
      <c r="L1568" s="760"/>
      <c r="M1568" s="736"/>
      <c r="N1568" s="475"/>
      <c r="O1568" s="476"/>
      <c r="P1568" s="764" t="s">
        <v>90</v>
      </c>
      <c r="Q1568" s="760"/>
      <c r="R1568" s="760"/>
      <c r="S1568" s="736"/>
      <c r="T1568" s="735" t="s">
        <v>358</v>
      </c>
      <c r="U1568" s="736"/>
      <c r="V1568" s="742" t="s">
        <v>6</v>
      </c>
    </row>
    <row r="1569" spans="1:22" s="23" customFormat="1" ht="22.5" customHeight="1">
      <c r="A1569" s="96" t="s">
        <v>2632</v>
      </c>
      <c r="B1569" s="769"/>
      <c r="C1569" s="771" t="s">
        <v>84</v>
      </c>
      <c r="D1569" s="772"/>
      <c r="E1569" s="773"/>
      <c r="F1569" s="479">
        <v>3</v>
      </c>
      <c r="G1569" s="774" t="s">
        <v>287</v>
      </c>
      <c r="H1569" s="724" t="s">
        <v>286</v>
      </c>
      <c r="I1569" s="724"/>
      <c r="J1569" s="771" t="s">
        <v>285</v>
      </c>
      <c r="K1569" s="775"/>
      <c r="L1569" s="480"/>
      <c r="M1569" s="480"/>
      <c r="N1569" s="481"/>
      <c r="O1569" s="482"/>
      <c r="P1569" s="765"/>
      <c r="Q1569" s="766"/>
      <c r="R1569" s="766"/>
      <c r="S1569" s="767"/>
      <c r="T1569" s="737"/>
      <c r="U1569" s="738"/>
      <c r="V1569" s="743"/>
    </row>
    <row r="1570" spans="1:22" s="23" customFormat="1" ht="51.75" customHeight="1" thickBot="1">
      <c r="A1570" s="96" t="s">
        <v>2633</v>
      </c>
      <c r="B1570" s="769"/>
      <c r="C1570" s="772" t="s">
        <v>82</v>
      </c>
      <c r="D1570" s="773"/>
      <c r="E1570" s="483" t="s">
        <v>86</v>
      </c>
      <c r="F1570" s="477" t="s">
        <v>306</v>
      </c>
      <c r="G1570" s="774"/>
      <c r="H1570" s="724"/>
      <c r="I1570" s="724"/>
      <c r="J1570" s="467" t="s">
        <v>284</v>
      </c>
      <c r="K1570" s="478" t="s">
        <v>292</v>
      </c>
      <c r="L1570" s="484" t="s">
        <v>369</v>
      </c>
      <c r="M1570" s="484"/>
      <c r="N1570" s="485" t="s">
        <v>334</v>
      </c>
      <c r="O1570" s="486"/>
      <c r="P1570" s="417" t="s">
        <v>1579</v>
      </c>
      <c r="Q1570" s="306" t="s">
        <v>91</v>
      </c>
      <c r="R1570" s="307"/>
      <c r="S1570" s="97">
        <v>3</v>
      </c>
      <c r="T1570" s="740"/>
      <c r="U1570" s="741"/>
      <c r="V1570" s="744"/>
    </row>
    <row r="1571" spans="1:22" s="23" customFormat="1" ht="15.75" customHeight="1">
      <c r="A1571" s="96" t="s">
        <v>2634</v>
      </c>
      <c r="B1571" s="769"/>
      <c r="C1571" s="608">
        <v>1</v>
      </c>
      <c r="D1571" s="86" t="s">
        <v>565</v>
      </c>
      <c r="E1571" s="92">
        <v>0.5</v>
      </c>
      <c r="F1571" s="300">
        <v>469.22199999999998</v>
      </c>
      <c r="G1571" s="300">
        <v>269.23</v>
      </c>
      <c r="H1571" s="745" t="s">
        <v>6</v>
      </c>
      <c r="I1571" s="746"/>
      <c r="J1571" s="93" t="s">
        <v>6</v>
      </c>
      <c r="K1571" s="91" t="s">
        <v>1538</v>
      </c>
      <c r="L1571" s="449" t="s">
        <v>361</v>
      </c>
      <c r="M1571" s="450" t="s">
        <v>1602</v>
      </c>
      <c r="N1571" s="365" t="s">
        <v>24</v>
      </c>
      <c r="O1571" s="747" t="s">
        <v>15</v>
      </c>
      <c r="P1571" s="748"/>
      <c r="Q1571" s="751">
        <v>52</v>
      </c>
      <c r="R1571" s="754" t="s">
        <v>361</v>
      </c>
      <c r="S1571" s="755"/>
      <c r="T1571" s="735" t="s">
        <v>68</v>
      </c>
      <c r="U1571" s="760"/>
      <c r="V1571" s="736"/>
    </row>
    <row r="1572" spans="1:22" s="23" customFormat="1" ht="15.75" customHeight="1" thickBot="1">
      <c r="A1572" s="96" t="s">
        <v>2635</v>
      </c>
      <c r="B1572" s="769"/>
      <c r="C1572" s="608">
        <v>2</v>
      </c>
      <c r="D1572" s="86" t="s">
        <v>566</v>
      </c>
      <c r="E1572" s="92">
        <v>0.4</v>
      </c>
      <c r="F1572" s="300">
        <v>114.2</v>
      </c>
      <c r="G1572" s="300">
        <v>269.23</v>
      </c>
      <c r="H1572" s="745" t="s">
        <v>31</v>
      </c>
      <c r="I1572" s="746"/>
      <c r="J1572" s="93" t="s">
        <v>6</v>
      </c>
      <c r="K1572" s="91" t="s">
        <v>1538</v>
      </c>
      <c r="L1572" s="449" t="s">
        <v>361</v>
      </c>
      <c r="M1572" s="450" t="s">
        <v>1602</v>
      </c>
      <c r="N1572" s="365" t="s">
        <v>24</v>
      </c>
      <c r="O1572" s="747"/>
      <c r="P1572" s="748"/>
      <c r="Q1572" s="752"/>
      <c r="R1572" s="756"/>
      <c r="S1572" s="757"/>
      <c r="T1572" s="740"/>
      <c r="U1572" s="761"/>
      <c r="V1572" s="741"/>
    </row>
    <row r="1573" spans="1:22" s="23" customFormat="1" ht="15.75" customHeight="1">
      <c r="A1573" s="96" t="s">
        <v>2636</v>
      </c>
      <c r="B1573" s="769"/>
      <c r="C1573" s="608">
        <v>3</v>
      </c>
      <c r="D1573" s="86" t="s">
        <v>567</v>
      </c>
      <c r="E1573" s="92">
        <v>0.1</v>
      </c>
      <c r="F1573" s="300" t="s">
        <v>1604</v>
      </c>
      <c r="G1573" s="300">
        <v>269.23</v>
      </c>
      <c r="H1573" s="745" t="s">
        <v>31</v>
      </c>
      <c r="I1573" s="746"/>
      <c r="J1573" s="93" t="s">
        <v>6</v>
      </c>
      <c r="K1573" s="91" t="s">
        <v>1538</v>
      </c>
      <c r="L1573" s="449" t="s">
        <v>361</v>
      </c>
      <c r="M1573" s="450" t="s">
        <v>1602</v>
      </c>
      <c r="N1573" s="365" t="s">
        <v>24</v>
      </c>
      <c r="O1573" s="749"/>
      <c r="P1573" s="750"/>
      <c r="Q1573" s="753"/>
      <c r="R1573" s="758"/>
      <c r="S1573" s="759"/>
      <c r="T1573" s="237"/>
      <c r="U1573" s="237"/>
      <c r="V1573" s="238"/>
    </row>
    <row r="1574" spans="1:22" s="23" customFormat="1" ht="15.75" customHeight="1">
      <c r="A1574" s="96" t="s">
        <v>2637</v>
      </c>
      <c r="B1574" s="769"/>
      <c r="C1574" s="608">
        <v>4</v>
      </c>
      <c r="D1574" s="86" t="s">
        <v>1538</v>
      </c>
      <c r="E1574" s="92" t="s">
        <v>1538</v>
      </c>
      <c r="F1574" s="300" t="s">
        <v>1538</v>
      </c>
      <c r="G1574" s="300" t="s">
        <v>1538</v>
      </c>
      <c r="H1574" s="745" t="s">
        <v>1538</v>
      </c>
      <c r="I1574" s="746"/>
      <c r="J1574" s="93" t="s">
        <v>1538</v>
      </c>
      <c r="K1574" s="91" t="s">
        <v>1538</v>
      </c>
      <c r="L1574" s="449"/>
      <c r="M1574" s="450" t="s">
        <v>1538</v>
      </c>
      <c r="N1574" s="365"/>
      <c r="O1574" s="762" t="s">
        <v>310</v>
      </c>
      <c r="P1574" s="771" t="s">
        <v>309</v>
      </c>
      <c r="Q1574" s="772"/>
      <c r="R1574" s="772"/>
      <c r="S1574" s="773"/>
      <c r="T1574" s="228"/>
      <c r="U1574" s="228"/>
      <c r="V1574" s="239"/>
    </row>
    <row r="1575" spans="1:22" s="23" customFormat="1" ht="17.25" customHeight="1">
      <c r="A1575" s="96" t="s">
        <v>2638</v>
      </c>
      <c r="B1575" s="769"/>
      <c r="C1575" s="608">
        <v>5</v>
      </c>
      <c r="D1575" s="86" t="s">
        <v>1538</v>
      </c>
      <c r="E1575" s="92" t="s">
        <v>1538</v>
      </c>
      <c r="F1575" s="300" t="s">
        <v>1538</v>
      </c>
      <c r="G1575" s="300" t="s">
        <v>1538</v>
      </c>
      <c r="H1575" s="745" t="s">
        <v>1538</v>
      </c>
      <c r="I1575" s="746"/>
      <c r="J1575" s="93" t="s">
        <v>1538</v>
      </c>
      <c r="K1575" s="91" t="s">
        <v>1538</v>
      </c>
      <c r="L1575" s="449"/>
      <c r="M1575" s="450" t="s">
        <v>1538</v>
      </c>
      <c r="N1575" s="365"/>
      <c r="O1575" s="763"/>
      <c r="P1575" s="467" t="s">
        <v>92</v>
      </c>
      <c r="Q1575" s="467" t="s">
        <v>294</v>
      </c>
      <c r="R1575" s="724" t="s">
        <v>307</v>
      </c>
      <c r="S1575" s="724"/>
      <c r="T1575" s="228"/>
      <c r="U1575" s="228"/>
      <c r="V1575" s="239"/>
    </row>
    <row r="1576" spans="1:22" s="23" customFormat="1" ht="16.5" customHeight="1" thickBot="1">
      <c r="A1576" s="96" t="s">
        <v>2639</v>
      </c>
      <c r="B1576" s="769"/>
      <c r="C1576" s="609">
        <v>6</v>
      </c>
      <c r="D1576" s="94" t="s">
        <v>1538</v>
      </c>
      <c r="E1576" s="95" t="s">
        <v>1538</v>
      </c>
      <c r="F1576" s="300" t="s">
        <v>1538</v>
      </c>
      <c r="G1576" s="300" t="s">
        <v>1538</v>
      </c>
      <c r="H1576" s="745" t="s">
        <v>1538</v>
      </c>
      <c r="I1576" s="746"/>
      <c r="J1576" s="93" t="s">
        <v>1538</v>
      </c>
      <c r="K1576" s="91" t="s">
        <v>1538</v>
      </c>
      <c r="L1576" s="449"/>
      <c r="M1576" s="450" t="s">
        <v>1538</v>
      </c>
      <c r="N1576" s="447"/>
      <c r="O1576" s="313" t="s">
        <v>6</v>
      </c>
      <c r="P1576" s="241">
        <v>1</v>
      </c>
      <c r="Q1576" s="242">
        <v>538.46153849999996</v>
      </c>
      <c r="R1576" s="776">
        <v>583.42200000000003</v>
      </c>
      <c r="S1576" s="776"/>
      <c r="T1576" s="228"/>
      <c r="U1576" s="228"/>
      <c r="V1576" s="239"/>
    </row>
    <row r="1577" spans="1:22" s="23" customFormat="1" ht="16.5" customHeight="1" thickBot="1">
      <c r="A1577" s="96" t="s">
        <v>2640</v>
      </c>
      <c r="B1577" s="770"/>
      <c r="C1577" s="777" t="s">
        <v>88</v>
      </c>
      <c r="D1577" s="778"/>
      <c r="E1577" s="778"/>
      <c r="F1577" s="497"/>
      <c r="G1577" s="498"/>
      <c r="H1577" s="779" t="s">
        <v>6</v>
      </c>
      <c r="I1577" s="780"/>
      <c r="J1577" s="412" t="s">
        <v>6</v>
      </c>
      <c r="K1577" s="243" t="s">
        <v>6</v>
      </c>
      <c r="L1577" s="490"/>
      <c r="M1577" s="491"/>
      <c r="N1577" s="492"/>
      <c r="O1577" s="781" t="s">
        <v>1538</v>
      </c>
      <c r="P1577" s="781"/>
      <c r="Q1577" s="781"/>
      <c r="R1577" s="781"/>
      <c r="S1577" s="781"/>
      <c r="T1577" s="487"/>
      <c r="U1577" s="488"/>
      <c r="V1577" s="489"/>
    </row>
    <row r="1578" spans="1:22" ht="24.95" customHeight="1"/>
    <row r="1579" spans="1:22" ht="24.95" customHeight="1"/>
    <row r="1580" spans="1:22" s="33" customFormat="1" ht="24" thickBot="1">
      <c r="A1580" s="26">
        <v>53</v>
      </c>
      <c r="B1580" s="786" t="s">
        <v>49</v>
      </c>
      <c r="C1580" s="786"/>
      <c r="D1580" s="786"/>
      <c r="E1580" s="27">
        <v>53</v>
      </c>
      <c r="F1580" s="28" t="s">
        <v>439</v>
      </c>
      <c r="G1580" s="29"/>
      <c r="H1580" s="29"/>
      <c r="I1580" s="28"/>
      <c r="J1580" s="28"/>
      <c r="K1580" s="28"/>
      <c r="L1580" s="28"/>
      <c r="M1580" s="30"/>
      <c r="N1580" s="30"/>
      <c r="O1580" s="29"/>
      <c r="P1580" s="29"/>
      <c r="Q1580" s="31"/>
      <c r="R1580" s="31"/>
      <c r="S1580" s="31"/>
      <c r="T1580" s="31"/>
      <c r="U1580" s="32"/>
    </row>
    <row r="1581" spans="1:22" s="20" customFormat="1" ht="24.75" customHeight="1">
      <c r="A1581" s="18"/>
      <c r="B1581" s="787" t="s">
        <v>54</v>
      </c>
      <c r="C1581" s="464" t="s">
        <v>55</v>
      </c>
      <c r="D1581" s="465" t="s">
        <v>16</v>
      </c>
      <c r="E1581" s="465"/>
      <c r="F1581" s="465" t="s">
        <v>56</v>
      </c>
      <c r="G1581" s="466"/>
      <c r="H1581" s="723" t="s">
        <v>57</v>
      </c>
      <c r="I1581" s="789" t="s">
        <v>340</v>
      </c>
      <c r="J1581" s="723" t="s">
        <v>17</v>
      </c>
      <c r="K1581" s="723" t="s">
        <v>293</v>
      </c>
      <c r="L1581" s="723" t="s">
        <v>58</v>
      </c>
      <c r="M1581" s="723" t="s">
        <v>193</v>
      </c>
      <c r="N1581" s="782" t="s">
        <v>308</v>
      </c>
      <c r="O1581" s="783"/>
      <c r="P1581" s="784" t="s">
        <v>21</v>
      </c>
      <c r="Q1581" s="785"/>
      <c r="R1581" s="735" t="s">
        <v>205</v>
      </c>
      <c r="S1581" s="736"/>
      <c r="T1581" s="714" t="s">
        <v>180</v>
      </c>
      <c r="U1581" s="715"/>
      <c r="V1581" s="716"/>
    </row>
    <row r="1582" spans="1:22" s="20" customFormat="1" ht="73.5" customHeight="1">
      <c r="A1582" s="18"/>
      <c r="B1582" s="788"/>
      <c r="C1582" s="467" t="s">
        <v>59</v>
      </c>
      <c r="D1582" s="468" t="s">
        <v>3</v>
      </c>
      <c r="E1582" s="468" t="s">
        <v>18</v>
      </c>
      <c r="F1582" s="468" t="s">
        <v>60</v>
      </c>
      <c r="G1582" s="469" t="s">
        <v>61</v>
      </c>
      <c r="H1582" s="724"/>
      <c r="I1582" s="790"/>
      <c r="J1582" s="724"/>
      <c r="K1582" s="724"/>
      <c r="L1582" s="724"/>
      <c r="M1582" s="724"/>
      <c r="N1582" s="467" t="s">
        <v>191</v>
      </c>
      <c r="O1582" s="468" t="s">
        <v>73</v>
      </c>
      <c r="P1582" s="717"/>
      <c r="Q1582" s="718"/>
      <c r="R1582" s="737"/>
      <c r="S1582" s="738"/>
      <c r="T1582" s="470" t="s">
        <v>181</v>
      </c>
      <c r="U1582" s="471" t="s">
        <v>190</v>
      </c>
      <c r="V1582" s="472" t="s">
        <v>225</v>
      </c>
    </row>
    <row r="1583" spans="1:22" s="20" customFormat="1" ht="26.25" customHeight="1">
      <c r="A1583" s="18"/>
      <c r="B1583" s="396"/>
      <c r="C1583" s="603">
        <v>3</v>
      </c>
      <c r="D1583" s="397">
        <v>4</v>
      </c>
      <c r="E1583" s="397">
        <v>5</v>
      </c>
      <c r="F1583" s="397">
        <v>6</v>
      </c>
      <c r="G1583" s="397">
        <v>7</v>
      </c>
      <c r="H1583" s="397">
        <v>8</v>
      </c>
      <c r="I1583" s="397">
        <v>9</v>
      </c>
      <c r="J1583" s="397">
        <v>10</v>
      </c>
      <c r="K1583" s="397">
        <v>11</v>
      </c>
      <c r="L1583" s="397">
        <v>12</v>
      </c>
      <c r="M1583" s="397">
        <v>13</v>
      </c>
      <c r="N1583" s="397">
        <v>14</v>
      </c>
      <c r="O1583" s="397">
        <v>15</v>
      </c>
      <c r="P1583" s="398">
        <v>16</v>
      </c>
      <c r="Q1583" s="399">
        <v>17</v>
      </c>
      <c r="R1583" s="398">
        <v>18</v>
      </c>
      <c r="S1583" s="399">
        <v>19</v>
      </c>
      <c r="T1583" s="400">
        <v>20</v>
      </c>
      <c r="U1583" s="213">
        <v>21</v>
      </c>
      <c r="V1583" s="401">
        <v>22</v>
      </c>
    </row>
    <row r="1584" spans="1:22" s="35" customFormat="1" ht="50.1" customHeight="1">
      <c r="A1584" s="34" t="s">
        <v>2641</v>
      </c>
      <c r="B1584" s="402">
        <v>1</v>
      </c>
      <c r="C1584" s="604" t="s">
        <v>986</v>
      </c>
      <c r="D1584" s="390" t="s">
        <v>987</v>
      </c>
      <c r="E1584" s="390" t="s">
        <v>988</v>
      </c>
      <c r="F1584" s="390" t="s">
        <v>672</v>
      </c>
      <c r="G1584" s="382">
        <v>1</v>
      </c>
      <c r="H1584" s="538" t="s">
        <v>24</v>
      </c>
      <c r="I1584" s="388">
        <v>1</v>
      </c>
      <c r="J1584" s="389" t="s">
        <v>568</v>
      </c>
      <c r="K1584" s="426">
        <v>35857</v>
      </c>
      <c r="L1584" s="426">
        <v>36006</v>
      </c>
      <c r="M1584" s="383">
        <v>354.13</v>
      </c>
      <c r="N1584" s="424">
        <v>354.13</v>
      </c>
      <c r="O1584" s="215">
        <v>354.13</v>
      </c>
      <c r="P1584" s="719"/>
      <c r="Q1584" s="799"/>
      <c r="R1584" s="721"/>
      <c r="S1584" s="722"/>
      <c r="T1584" s="385" t="s">
        <v>24</v>
      </c>
      <c r="U1584" s="386">
        <v>228</v>
      </c>
      <c r="V1584" s="387" t="s">
        <v>24</v>
      </c>
    </row>
    <row r="1585" spans="1:22" s="35" customFormat="1" ht="50.1" customHeight="1">
      <c r="A1585" s="34" t="s">
        <v>2642</v>
      </c>
      <c r="B1585" s="402">
        <v>2</v>
      </c>
      <c r="C1585" s="604" t="s">
        <v>989</v>
      </c>
      <c r="D1585" s="390" t="s">
        <v>990</v>
      </c>
      <c r="E1585" s="390" t="s">
        <v>1097</v>
      </c>
      <c r="F1585" s="390" t="s">
        <v>672</v>
      </c>
      <c r="G1585" s="382">
        <v>1</v>
      </c>
      <c r="H1585" s="538" t="s">
        <v>24</v>
      </c>
      <c r="I1585" s="388">
        <v>1</v>
      </c>
      <c r="J1585" s="389" t="s">
        <v>568</v>
      </c>
      <c r="K1585" s="426">
        <v>35982</v>
      </c>
      <c r="L1585" s="426">
        <v>36571</v>
      </c>
      <c r="M1585" s="383">
        <v>1961.07</v>
      </c>
      <c r="N1585" s="424">
        <v>1961.07</v>
      </c>
      <c r="O1585" s="215">
        <v>1961.07</v>
      </c>
      <c r="P1585" s="719"/>
      <c r="Q1585" s="720"/>
      <c r="R1585" s="721"/>
      <c r="S1585" s="722"/>
      <c r="T1585" s="385" t="s">
        <v>24</v>
      </c>
      <c r="U1585" s="386">
        <v>164</v>
      </c>
      <c r="V1585" s="387" t="s">
        <v>24</v>
      </c>
    </row>
    <row r="1586" spans="1:22" s="35" customFormat="1" ht="50.1" customHeight="1">
      <c r="A1586" s="34" t="s">
        <v>2643</v>
      </c>
      <c r="B1586" s="402">
        <v>3</v>
      </c>
      <c r="C1586" s="604" t="s">
        <v>989</v>
      </c>
      <c r="D1586" s="390" t="s">
        <v>991</v>
      </c>
      <c r="E1586" s="390" t="s">
        <v>1098</v>
      </c>
      <c r="F1586" s="390" t="s">
        <v>672</v>
      </c>
      <c r="G1586" s="382">
        <v>1</v>
      </c>
      <c r="H1586" s="538" t="s">
        <v>24</v>
      </c>
      <c r="I1586" s="388">
        <v>1</v>
      </c>
      <c r="J1586" s="389" t="s">
        <v>568</v>
      </c>
      <c r="K1586" s="426">
        <v>36722</v>
      </c>
      <c r="L1586" s="426">
        <v>37347</v>
      </c>
      <c r="M1586" s="383">
        <v>1241.45</v>
      </c>
      <c r="N1586" s="424">
        <v>1241.45</v>
      </c>
      <c r="O1586" s="215">
        <v>1241.45</v>
      </c>
      <c r="P1586" s="719"/>
      <c r="Q1586" s="720"/>
      <c r="R1586" s="721"/>
      <c r="S1586" s="722"/>
      <c r="T1586" s="385" t="s">
        <v>24</v>
      </c>
      <c r="U1586" s="386">
        <v>215</v>
      </c>
      <c r="V1586" s="387" t="s">
        <v>24</v>
      </c>
    </row>
    <row r="1587" spans="1:22" s="35" customFormat="1" ht="50.1" customHeight="1">
      <c r="A1587" s="34" t="s">
        <v>2644</v>
      </c>
      <c r="B1587" s="402">
        <v>4</v>
      </c>
      <c r="C1587" s="604" t="s">
        <v>0</v>
      </c>
      <c r="D1587" s="390" t="s">
        <v>992</v>
      </c>
      <c r="E1587" s="390" t="s">
        <v>993</v>
      </c>
      <c r="F1587" s="390" t="s">
        <v>672</v>
      </c>
      <c r="G1587" s="382">
        <v>1</v>
      </c>
      <c r="H1587" s="538" t="s">
        <v>24</v>
      </c>
      <c r="I1587" s="388">
        <v>1</v>
      </c>
      <c r="J1587" s="389" t="s">
        <v>568</v>
      </c>
      <c r="K1587" s="426">
        <v>37133</v>
      </c>
      <c r="L1587" s="426">
        <v>37255</v>
      </c>
      <c r="M1587" s="383">
        <v>486.82</v>
      </c>
      <c r="N1587" s="424">
        <v>486.82</v>
      </c>
      <c r="O1587" s="215">
        <v>486.82</v>
      </c>
      <c r="P1587" s="719"/>
      <c r="Q1587" s="720"/>
      <c r="R1587" s="721"/>
      <c r="S1587" s="722"/>
      <c r="T1587" s="385" t="s">
        <v>24</v>
      </c>
      <c r="U1587" s="386">
        <v>255</v>
      </c>
      <c r="V1587" s="387" t="s">
        <v>24</v>
      </c>
    </row>
    <row r="1588" spans="1:22" s="35" customFormat="1" ht="50.1" customHeight="1">
      <c r="A1588" s="34" t="s">
        <v>2645</v>
      </c>
      <c r="B1588" s="402">
        <v>5</v>
      </c>
      <c r="C1588" s="604" t="s">
        <v>986</v>
      </c>
      <c r="D1588" s="390" t="s">
        <v>994</v>
      </c>
      <c r="E1588" s="390" t="s">
        <v>1096</v>
      </c>
      <c r="F1588" s="390" t="s">
        <v>672</v>
      </c>
      <c r="G1588" s="382">
        <v>1</v>
      </c>
      <c r="H1588" s="538" t="s">
        <v>24</v>
      </c>
      <c r="I1588" s="388">
        <v>2</v>
      </c>
      <c r="J1588" s="389" t="s">
        <v>569</v>
      </c>
      <c r="K1588" s="426">
        <v>35556</v>
      </c>
      <c r="L1588" s="426">
        <v>35805</v>
      </c>
      <c r="M1588" s="383">
        <v>574.70000000000005</v>
      </c>
      <c r="N1588" s="424">
        <v>574.70000000000005</v>
      </c>
      <c r="O1588" s="215">
        <v>574.70000000000005</v>
      </c>
      <c r="P1588" s="719"/>
      <c r="Q1588" s="720"/>
      <c r="R1588" s="721"/>
      <c r="S1588" s="722"/>
      <c r="T1588" s="385" t="s">
        <v>24</v>
      </c>
      <c r="U1588" s="386">
        <v>123</v>
      </c>
      <c r="V1588" s="387" t="s">
        <v>24</v>
      </c>
    </row>
    <row r="1589" spans="1:22" s="35" customFormat="1" ht="50.1" customHeight="1">
      <c r="A1589" s="34" t="s">
        <v>2646</v>
      </c>
      <c r="B1589" s="402">
        <v>6</v>
      </c>
      <c r="C1589" s="604" t="s">
        <v>995</v>
      </c>
      <c r="D1589" s="390" t="s">
        <v>996</v>
      </c>
      <c r="E1589" s="390" t="s">
        <v>997</v>
      </c>
      <c r="F1589" s="390" t="s">
        <v>672</v>
      </c>
      <c r="G1589" s="382">
        <v>1</v>
      </c>
      <c r="H1589" s="538" t="s">
        <v>24</v>
      </c>
      <c r="I1589" s="388">
        <v>2</v>
      </c>
      <c r="J1589" s="389" t="s">
        <v>569</v>
      </c>
      <c r="K1589" s="426">
        <v>36699</v>
      </c>
      <c r="L1589" s="426">
        <v>36937</v>
      </c>
      <c r="M1589" s="383">
        <v>521.34</v>
      </c>
      <c r="N1589" s="424">
        <v>521.34</v>
      </c>
      <c r="O1589" s="215">
        <v>521.34</v>
      </c>
      <c r="P1589" s="719"/>
      <c r="Q1589" s="720"/>
      <c r="R1589" s="721"/>
      <c r="S1589" s="722"/>
      <c r="T1589" s="385" t="s">
        <v>24</v>
      </c>
      <c r="U1589" s="386">
        <v>114</v>
      </c>
      <c r="V1589" s="387" t="s">
        <v>24</v>
      </c>
    </row>
    <row r="1590" spans="1:22" s="35" customFormat="1" ht="24.95" customHeight="1">
      <c r="A1590" s="34" t="s">
        <v>2647</v>
      </c>
      <c r="B1590" s="402">
        <v>7</v>
      </c>
      <c r="C1590" s="604"/>
      <c r="D1590" s="390"/>
      <c r="E1590" s="390"/>
      <c r="F1590" s="390"/>
      <c r="G1590" s="382"/>
      <c r="H1590" s="538"/>
      <c r="I1590" s="388"/>
      <c r="J1590" s="389" t="s">
        <v>1538</v>
      </c>
      <c r="K1590" s="426"/>
      <c r="L1590" s="426"/>
      <c r="M1590" s="383"/>
      <c r="N1590" s="424" t="s">
        <v>1538</v>
      </c>
      <c r="O1590" s="215" t="s">
        <v>1538</v>
      </c>
      <c r="P1590" s="719"/>
      <c r="Q1590" s="720"/>
      <c r="R1590" s="721"/>
      <c r="S1590" s="722"/>
      <c r="T1590" s="385"/>
      <c r="U1590" s="386"/>
      <c r="V1590" s="387"/>
    </row>
    <row r="1591" spans="1:22" s="35" customFormat="1" ht="24.95" customHeight="1">
      <c r="A1591" s="34" t="s">
        <v>2648</v>
      </c>
      <c r="B1591" s="402">
        <v>8</v>
      </c>
      <c r="C1591" s="604"/>
      <c r="D1591" s="390"/>
      <c r="E1591" s="390"/>
      <c r="F1591" s="390"/>
      <c r="G1591" s="382"/>
      <c r="H1591" s="538"/>
      <c r="I1591" s="388"/>
      <c r="J1591" s="389" t="s">
        <v>1538</v>
      </c>
      <c r="K1591" s="426"/>
      <c r="L1591" s="426"/>
      <c r="M1591" s="384"/>
      <c r="N1591" s="424" t="s">
        <v>1538</v>
      </c>
      <c r="O1591" s="215" t="s">
        <v>1538</v>
      </c>
      <c r="P1591" s="719"/>
      <c r="Q1591" s="720"/>
      <c r="R1591" s="721"/>
      <c r="S1591" s="722"/>
      <c r="T1591" s="385"/>
      <c r="U1591" s="386"/>
      <c r="V1591" s="387"/>
    </row>
    <row r="1592" spans="1:22" s="35" customFormat="1" ht="24.95" customHeight="1">
      <c r="A1592" s="34" t="s">
        <v>2649</v>
      </c>
      <c r="B1592" s="402">
        <v>9</v>
      </c>
      <c r="C1592" s="604"/>
      <c r="D1592" s="390"/>
      <c r="E1592" s="390"/>
      <c r="F1592" s="390"/>
      <c r="G1592" s="382"/>
      <c r="H1592" s="538"/>
      <c r="I1592" s="388"/>
      <c r="J1592" s="389" t="s">
        <v>1538</v>
      </c>
      <c r="K1592" s="426"/>
      <c r="L1592" s="426"/>
      <c r="M1592" s="384"/>
      <c r="N1592" s="424" t="s">
        <v>1538</v>
      </c>
      <c r="O1592" s="215" t="s">
        <v>1538</v>
      </c>
      <c r="P1592" s="719"/>
      <c r="Q1592" s="720"/>
      <c r="R1592" s="721"/>
      <c r="S1592" s="722"/>
      <c r="T1592" s="385"/>
      <c r="U1592" s="386"/>
      <c r="V1592" s="387"/>
    </row>
    <row r="1593" spans="1:22" s="35" customFormat="1" ht="24.95" customHeight="1" thickBot="1">
      <c r="A1593" s="34" t="s">
        <v>2650</v>
      </c>
      <c r="B1593" s="406">
        <v>10</v>
      </c>
      <c r="C1593" s="605"/>
      <c r="D1593" s="391"/>
      <c r="E1593" s="391"/>
      <c r="F1593" s="391"/>
      <c r="G1593" s="392"/>
      <c r="H1593" s="539"/>
      <c r="I1593" s="393"/>
      <c r="J1593" s="394" t="s">
        <v>1538</v>
      </c>
      <c r="K1593" s="427"/>
      <c r="L1593" s="427"/>
      <c r="M1593" s="395"/>
      <c r="N1593" s="424" t="s">
        <v>1538</v>
      </c>
      <c r="O1593" s="215" t="s">
        <v>1538</v>
      </c>
      <c r="P1593" s="719"/>
      <c r="Q1593" s="720"/>
      <c r="R1593" s="721"/>
      <c r="S1593" s="722"/>
      <c r="T1593" s="385"/>
      <c r="U1593" s="386"/>
      <c r="V1593" s="387"/>
    </row>
    <row r="1594" spans="1:22" s="20" customFormat="1" ht="12" customHeight="1">
      <c r="A1594" s="34"/>
      <c r="B1594" s="36"/>
      <c r="C1594" s="606"/>
      <c r="D1594" s="37"/>
      <c r="E1594" s="37"/>
      <c r="F1594" s="37"/>
      <c r="G1594" s="37"/>
      <c r="H1594" s="403"/>
      <c r="I1594" s="37"/>
      <c r="J1594" s="37"/>
      <c r="K1594" s="37"/>
      <c r="L1594" s="37"/>
      <c r="M1594" s="37"/>
      <c r="N1594" s="37"/>
      <c r="O1594" s="214"/>
      <c r="P1594" s="37"/>
      <c r="Q1594" s="37"/>
      <c r="R1594" s="214"/>
      <c r="S1594" s="37"/>
      <c r="T1594" s="37"/>
      <c r="U1594" s="38"/>
      <c r="V1594" s="39"/>
    </row>
    <row r="1595" spans="1:22" s="20" customFormat="1" ht="17.25" customHeight="1" thickBot="1">
      <c r="A1595" s="34" t="s">
        <v>2651</v>
      </c>
      <c r="B1595" s="473"/>
      <c r="C1595" s="474"/>
      <c r="D1595" s="474"/>
      <c r="E1595" s="474"/>
      <c r="F1595" s="474"/>
      <c r="G1595" s="474"/>
      <c r="H1595" s="474"/>
      <c r="I1595" s="474"/>
      <c r="J1595" s="474"/>
      <c r="K1595" s="474"/>
      <c r="L1595" s="474"/>
      <c r="M1595" s="474"/>
      <c r="N1595" s="410" t="s">
        <v>317</v>
      </c>
      <c r="O1595" s="411">
        <v>856.58500000000004</v>
      </c>
      <c r="P1595" s="419"/>
      <c r="Q1595" s="419"/>
      <c r="R1595" s="420"/>
      <c r="S1595" s="420"/>
      <c r="T1595" s="421"/>
      <c r="U1595" s="422"/>
      <c r="V1595" s="423"/>
    </row>
    <row r="1596" spans="1:22" ht="17.25" customHeight="1">
      <c r="B1596" s="41"/>
      <c r="C1596" s="607"/>
      <c r="D1596" s="41"/>
      <c r="E1596" s="41"/>
      <c r="F1596" s="41"/>
      <c r="G1596" s="42"/>
      <c r="H1596" s="42"/>
      <c r="I1596" s="42"/>
      <c r="J1596" s="42"/>
      <c r="K1596" s="42"/>
      <c r="L1596" s="42"/>
      <c r="M1596" s="42"/>
      <c r="N1596" s="42"/>
      <c r="O1596" s="42"/>
      <c r="P1596" s="42"/>
      <c r="Q1596" s="42"/>
      <c r="R1596" s="42"/>
      <c r="S1596" s="42"/>
      <c r="T1596" s="42"/>
      <c r="U1596" s="42"/>
      <c r="V1596" s="42"/>
    </row>
    <row r="1597" spans="1:22" s="20" customFormat="1" ht="16.5" customHeight="1" thickBot="1">
      <c r="A1597" s="18"/>
      <c r="B1597" s="739" t="s">
        <v>65</v>
      </c>
      <c r="C1597" s="739"/>
      <c r="D1597" s="739"/>
      <c r="E1597" s="739"/>
      <c r="F1597" s="739"/>
      <c r="G1597" s="739"/>
      <c r="H1597" s="739"/>
      <c r="I1597" s="739"/>
      <c r="J1597" s="739"/>
      <c r="K1597" s="739"/>
      <c r="L1597" s="739"/>
      <c r="M1597" s="739"/>
      <c r="N1597" s="739"/>
      <c r="O1597" s="739"/>
      <c r="P1597" s="739"/>
      <c r="Q1597" s="739"/>
      <c r="R1597" s="739"/>
      <c r="S1597" s="739"/>
      <c r="T1597" s="739"/>
      <c r="U1597" s="739"/>
      <c r="V1597" s="739"/>
    </row>
    <row r="1598" spans="1:22" s="23" customFormat="1" ht="22.5" customHeight="1">
      <c r="A1598" s="96" t="s">
        <v>2652</v>
      </c>
      <c r="B1598" s="768" t="s">
        <v>62</v>
      </c>
      <c r="C1598" s="764" t="s">
        <v>83</v>
      </c>
      <c r="D1598" s="760"/>
      <c r="E1598" s="760"/>
      <c r="F1598" s="760"/>
      <c r="G1598" s="760"/>
      <c r="H1598" s="760"/>
      <c r="I1598" s="760"/>
      <c r="J1598" s="760"/>
      <c r="K1598" s="760"/>
      <c r="L1598" s="760"/>
      <c r="M1598" s="736"/>
      <c r="N1598" s="475"/>
      <c r="O1598" s="476"/>
      <c r="P1598" s="764" t="s">
        <v>90</v>
      </c>
      <c r="Q1598" s="760"/>
      <c r="R1598" s="760"/>
      <c r="S1598" s="736"/>
      <c r="T1598" s="735" t="s">
        <v>358</v>
      </c>
      <c r="U1598" s="736"/>
      <c r="V1598" s="742" t="s">
        <v>6</v>
      </c>
    </row>
    <row r="1599" spans="1:22" s="23" customFormat="1" ht="22.5" customHeight="1">
      <c r="A1599" s="96" t="s">
        <v>2653</v>
      </c>
      <c r="B1599" s="769"/>
      <c r="C1599" s="771" t="s">
        <v>84</v>
      </c>
      <c r="D1599" s="772"/>
      <c r="E1599" s="773"/>
      <c r="F1599" s="479">
        <v>2</v>
      </c>
      <c r="G1599" s="774" t="s">
        <v>287</v>
      </c>
      <c r="H1599" s="724" t="s">
        <v>286</v>
      </c>
      <c r="I1599" s="724"/>
      <c r="J1599" s="771" t="s">
        <v>285</v>
      </c>
      <c r="K1599" s="775"/>
      <c r="L1599" s="480"/>
      <c r="M1599" s="480"/>
      <c r="N1599" s="481"/>
      <c r="O1599" s="482"/>
      <c r="P1599" s="765"/>
      <c r="Q1599" s="766"/>
      <c r="R1599" s="766"/>
      <c r="S1599" s="767"/>
      <c r="T1599" s="737"/>
      <c r="U1599" s="738"/>
      <c r="V1599" s="743"/>
    </row>
    <row r="1600" spans="1:22" s="23" customFormat="1" ht="51.75" customHeight="1" thickBot="1">
      <c r="A1600" s="96" t="s">
        <v>2654</v>
      </c>
      <c r="B1600" s="769"/>
      <c r="C1600" s="772" t="s">
        <v>82</v>
      </c>
      <c r="D1600" s="773"/>
      <c r="E1600" s="483" t="s">
        <v>86</v>
      </c>
      <c r="F1600" s="477" t="s">
        <v>306</v>
      </c>
      <c r="G1600" s="774"/>
      <c r="H1600" s="724"/>
      <c r="I1600" s="724"/>
      <c r="J1600" s="467" t="s">
        <v>284</v>
      </c>
      <c r="K1600" s="478" t="s">
        <v>292</v>
      </c>
      <c r="L1600" s="484" t="s">
        <v>369</v>
      </c>
      <c r="M1600" s="484"/>
      <c r="N1600" s="485" t="s">
        <v>334</v>
      </c>
      <c r="O1600" s="486"/>
      <c r="P1600" s="417" t="s">
        <v>1579</v>
      </c>
      <c r="Q1600" s="306" t="s">
        <v>91</v>
      </c>
      <c r="R1600" s="307"/>
      <c r="S1600" s="97">
        <v>6</v>
      </c>
      <c r="T1600" s="740"/>
      <c r="U1600" s="741"/>
      <c r="V1600" s="744"/>
    </row>
    <row r="1601" spans="1:22" s="23" customFormat="1" ht="15.75" customHeight="1">
      <c r="A1601" s="96" t="s">
        <v>2655</v>
      </c>
      <c r="B1601" s="769"/>
      <c r="C1601" s="608">
        <v>1</v>
      </c>
      <c r="D1601" s="86" t="s">
        <v>568</v>
      </c>
      <c r="E1601" s="92">
        <v>0.6</v>
      </c>
      <c r="F1601" s="300">
        <v>4043.47</v>
      </c>
      <c r="G1601" s="300">
        <v>269.23</v>
      </c>
      <c r="H1601" s="745" t="s">
        <v>6</v>
      </c>
      <c r="I1601" s="746"/>
      <c r="J1601" s="93" t="s">
        <v>6</v>
      </c>
      <c r="K1601" s="91" t="s">
        <v>1538</v>
      </c>
      <c r="L1601" s="449" t="s">
        <v>1114</v>
      </c>
      <c r="M1601" s="450" t="s">
        <v>1557</v>
      </c>
      <c r="N1601" s="365" t="s">
        <v>24</v>
      </c>
      <c r="O1601" s="747" t="s">
        <v>15</v>
      </c>
      <c r="P1601" s="748"/>
      <c r="Q1601" s="751">
        <v>53</v>
      </c>
      <c r="R1601" s="754" t="s">
        <v>1114</v>
      </c>
      <c r="S1601" s="755"/>
      <c r="T1601" s="735" t="s">
        <v>68</v>
      </c>
      <c r="U1601" s="760"/>
      <c r="V1601" s="736"/>
    </row>
    <row r="1602" spans="1:22" s="23" customFormat="1" ht="15.75" customHeight="1" thickBot="1">
      <c r="A1602" s="96" t="s">
        <v>2656</v>
      </c>
      <c r="B1602" s="769"/>
      <c r="C1602" s="608">
        <v>2</v>
      </c>
      <c r="D1602" s="86" t="s">
        <v>569</v>
      </c>
      <c r="E1602" s="92">
        <v>0.4</v>
      </c>
      <c r="F1602" s="300">
        <v>1096.04</v>
      </c>
      <c r="G1602" s="300">
        <v>269.23</v>
      </c>
      <c r="H1602" s="745" t="s">
        <v>6</v>
      </c>
      <c r="I1602" s="746"/>
      <c r="J1602" s="93" t="s">
        <v>6</v>
      </c>
      <c r="K1602" s="91" t="s">
        <v>1538</v>
      </c>
      <c r="L1602" s="449" t="s">
        <v>361</v>
      </c>
      <c r="M1602" s="450" t="s">
        <v>1602</v>
      </c>
      <c r="N1602" s="365" t="s">
        <v>24</v>
      </c>
      <c r="O1602" s="747"/>
      <c r="P1602" s="748"/>
      <c r="Q1602" s="752"/>
      <c r="R1602" s="756"/>
      <c r="S1602" s="757"/>
      <c r="T1602" s="740"/>
      <c r="U1602" s="761"/>
      <c r="V1602" s="741"/>
    </row>
    <row r="1603" spans="1:22" s="23" customFormat="1" ht="15.75" customHeight="1">
      <c r="A1603" s="96" t="s">
        <v>2657</v>
      </c>
      <c r="B1603" s="769"/>
      <c r="C1603" s="608">
        <v>3</v>
      </c>
      <c r="D1603" s="86" t="s">
        <v>1538</v>
      </c>
      <c r="E1603" s="92" t="s">
        <v>1538</v>
      </c>
      <c r="F1603" s="300" t="s">
        <v>1538</v>
      </c>
      <c r="G1603" s="300" t="s">
        <v>1538</v>
      </c>
      <c r="H1603" s="745" t="s">
        <v>1538</v>
      </c>
      <c r="I1603" s="746"/>
      <c r="J1603" s="93" t="s">
        <v>1538</v>
      </c>
      <c r="K1603" s="91" t="s">
        <v>1538</v>
      </c>
      <c r="L1603" s="449"/>
      <c r="M1603" s="450" t="s">
        <v>1538</v>
      </c>
      <c r="N1603" s="365"/>
      <c r="O1603" s="749"/>
      <c r="P1603" s="750"/>
      <c r="Q1603" s="753"/>
      <c r="R1603" s="758"/>
      <c r="S1603" s="759"/>
      <c r="T1603" s="237"/>
      <c r="U1603" s="237"/>
      <c r="V1603" s="238"/>
    </row>
    <row r="1604" spans="1:22" s="23" customFormat="1" ht="15.75" customHeight="1">
      <c r="A1604" s="96" t="s">
        <v>2658</v>
      </c>
      <c r="B1604" s="769"/>
      <c r="C1604" s="608">
        <v>4</v>
      </c>
      <c r="D1604" s="86" t="s">
        <v>1538</v>
      </c>
      <c r="E1604" s="92" t="s">
        <v>1538</v>
      </c>
      <c r="F1604" s="300" t="s">
        <v>1538</v>
      </c>
      <c r="G1604" s="300" t="s">
        <v>1538</v>
      </c>
      <c r="H1604" s="745" t="s">
        <v>1538</v>
      </c>
      <c r="I1604" s="746"/>
      <c r="J1604" s="93" t="s">
        <v>1538</v>
      </c>
      <c r="K1604" s="91" t="s">
        <v>1538</v>
      </c>
      <c r="L1604" s="449"/>
      <c r="M1604" s="450" t="s">
        <v>1538</v>
      </c>
      <c r="N1604" s="365"/>
      <c r="O1604" s="762" t="s">
        <v>310</v>
      </c>
      <c r="P1604" s="771" t="s">
        <v>309</v>
      </c>
      <c r="Q1604" s="772"/>
      <c r="R1604" s="772"/>
      <c r="S1604" s="773"/>
      <c r="T1604" s="228"/>
      <c r="U1604" s="228"/>
      <c r="V1604" s="239"/>
    </row>
    <row r="1605" spans="1:22" s="23" customFormat="1" ht="17.25" customHeight="1">
      <c r="A1605" s="96" t="s">
        <v>2659</v>
      </c>
      <c r="B1605" s="769"/>
      <c r="C1605" s="608">
        <v>5</v>
      </c>
      <c r="D1605" s="86" t="s">
        <v>1538</v>
      </c>
      <c r="E1605" s="92" t="s">
        <v>1538</v>
      </c>
      <c r="F1605" s="300" t="s">
        <v>1538</v>
      </c>
      <c r="G1605" s="300" t="s">
        <v>1538</v>
      </c>
      <c r="H1605" s="745" t="s">
        <v>1538</v>
      </c>
      <c r="I1605" s="746"/>
      <c r="J1605" s="93" t="s">
        <v>1538</v>
      </c>
      <c r="K1605" s="91" t="s">
        <v>1538</v>
      </c>
      <c r="L1605" s="449"/>
      <c r="M1605" s="450" t="s">
        <v>1538</v>
      </c>
      <c r="N1605" s="365"/>
      <c r="O1605" s="763"/>
      <c r="P1605" s="467" t="s">
        <v>92</v>
      </c>
      <c r="Q1605" s="467" t="s">
        <v>294</v>
      </c>
      <c r="R1605" s="724" t="s">
        <v>307</v>
      </c>
      <c r="S1605" s="724"/>
      <c r="T1605" s="228"/>
      <c r="U1605" s="228"/>
      <c r="V1605" s="239"/>
    </row>
    <row r="1606" spans="1:22" s="23" customFormat="1" ht="16.5" customHeight="1" thickBot="1">
      <c r="A1606" s="96" t="s">
        <v>2660</v>
      </c>
      <c r="B1606" s="769"/>
      <c r="C1606" s="609">
        <v>6</v>
      </c>
      <c r="D1606" s="94" t="s">
        <v>1538</v>
      </c>
      <c r="E1606" s="95" t="s">
        <v>1538</v>
      </c>
      <c r="F1606" s="300" t="s">
        <v>1538</v>
      </c>
      <c r="G1606" s="300" t="s">
        <v>1538</v>
      </c>
      <c r="H1606" s="745" t="s">
        <v>1538</v>
      </c>
      <c r="I1606" s="746"/>
      <c r="J1606" s="93" t="s">
        <v>1538</v>
      </c>
      <c r="K1606" s="91" t="s">
        <v>1538</v>
      </c>
      <c r="L1606" s="449"/>
      <c r="M1606" s="450" t="s">
        <v>1538</v>
      </c>
      <c r="N1606" s="447"/>
      <c r="O1606" s="313" t="s">
        <v>6</v>
      </c>
      <c r="P1606" s="241">
        <v>1</v>
      </c>
      <c r="Q1606" s="242">
        <v>538.46153849999996</v>
      </c>
      <c r="R1606" s="776">
        <v>5139.51</v>
      </c>
      <c r="S1606" s="776"/>
      <c r="T1606" s="228"/>
      <c r="U1606" s="228"/>
      <c r="V1606" s="239"/>
    </row>
    <row r="1607" spans="1:22" s="23" customFormat="1" ht="16.5" customHeight="1" thickBot="1">
      <c r="A1607" s="96" t="s">
        <v>2661</v>
      </c>
      <c r="B1607" s="770"/>
      <c r="C1607" s="777" t="s">
        <v>88</v>
      </c>
      <c r="D1607" s="778"/>
      <c r="E1607" s="778"/>
      <c r="F1607" s="497"/>
      <c r="G1607" s="498"/>
      <c r="H1607" s="779" t="s">
        <v>6</v>
      </c>
      <c r="I1607" s="780"/>
      <c r="J1607" s="412" t="s">
        <v>6</v>
      </c>
      <c r="K1607" s="243" t="s">
        <v>6</v>
      </c>
      <c r="L1607" s="490"/>
      <c r="M1607" s="491"/>
      <c r="N1607" s="492"/>
      <c r="O1607" s="781" t="s">
        <v>1538</v>
      </c>
      <c r="P1607" s="781"/>
      <c r="Q1607" s="781"/>
      <c r="R1607" s="781"/>
      <c r="S1607" s="781"/>
      <c r="T1607" s="487"/>
      <c r="U1607" s="488"/>
      <c r="V1607" s="489"/>
    </row>
    <row r="1608" spans="1:22" ht="24.95" customHeight="1"/>
    <row r="1609" spans="1:22" ht="24.95" customHeight="1"/>
    <row r="1610" spans="1:22" s="33" customFormat="1" ht="24" thickBot="1">
      <c r="A1610" s="26">
        <v>54</v>
      </c>
      <c r="B1610" s="786" t="s">
        <v>49</v>
      </c>
      <c r="C1610" s="786"/>
      <c r="D1610" s="786"/>
      <c r="E1610" s="27">
        <v>54</v>
      </c>
      <c r="F1610" s="28" t="s">
        <v>440</v>
      </c>
      <c r="G1610" s="29"/>
      <c r="H1610" s="29"/>
      <c r="I1610" s="28"/>
      <c r="J1610" s="28"/>
      <c r="K1610" s="28"/>
      <c r="L1610" s="28"/>
      <c r="M1610" s="30"/>
      <c r="N1610" s="30"/>
      <c r="O1610" s="29"/>
      <c r="P1610" s="29"/>
      <c r="Q1610" s="31"/>
      <c r="R1610" s="31"/>
      <c r="S1610" s="31"/>
      <c r="T1610" s="31"/>
      <c r="U1610" s="32"/>
    </row>
    <row r="1611" spans="1:22" s="20" customFormat="1" ht="24.75" customHeight="1">
      <c r="A1611" s="18"/>
      <c r="B1611" s="787" t="s">
        <v>54</v>
      </c>
      <c r="C1611" s="464" t="s">
        <v>55</v>
      </c>
      <c r="D1611" s="465" t="s">
        <v>16</v>
      </c>
      <c r="E1611" s="465"/>
      <c r="F1611" s="465" t="s">
        <v>56</v>
      </c>
      <c r="G1611" s="466"/>
      <c r="H1611" s="723" t="s">
        <v>57</v>
      </c>
      <c r="I1611" s="789" t="s">
        <v>340</v>
      </c>
      <c r="J1611" s="723" t="s">
        <v>17</v>
      </c>
      <c r="K1611" s="723" t="s">
        <v>293</v>
      </c>
      <c r="L1611" s="723" t="s">
        <v>58</v>
      </c>
      <c r="M1611" s="723" t="s">
        <v>193</v>
      </c>
      <c r="N1611" s="782" t="s">
        <v>308</v>
      </c>
      <c r="O1611" s="783"/>
      <c r="P1611" s="784" t="s">
        <v>21</v>
      </c>
      <c r="Q1611" s="785"/>
      <c r="R1611" s="735" t="s">
        <v>205</v>
      </c>
      <c r="S1611" s="736"/>
      <c r="T1611" s="714" t="s">
        <v>180</v>
      </c>
      <c r="U1611" s="715"/>
      <c r="V1611" s="716"/>
    </row>
    <row r="1612" spans="1:22" s="20" customFormat="1" ht="73.5" customHeight="1">
      <c r="A1612" s="18"/>
      <c r="B1612" s="788"/>
      <c r="C1612" s="467" t="s">
        <v>59</v>
      </c>
      <c r="D1612" s="468" t="s">
        <v>3</v>
      </c>
      <c r="E1612" s="468" t="s">
        <v>18</v>
      </c>
      <c r="F1612" s="468" t="s">
        <v>60</v>
      </c>
      <c r="G1612" s="469" t="s">
        <v>61</v>
      </c>
      <c r="H1612" s="724"/>
      <c r="I1612" s="790"/>
      <c r="J1612" s="724"/>
      <c r="K1612" s="724"/>
      <c r="L1612" s="724"/>
      <c r="M1612" s="724"/>
      <c r="N1612" s="467" t="s">
        <v>191</v>
      </c>
      <c r="O1612" s="468" t="s">
        <v>73</v>
      </c>
      <c r="P1612" s="717"/>
      <c r="Q1612" s="718"/>
      <c r="R1612" s="737"/>
      <c r="S1612" s="738"/>
      <c r="T1612" s="470" t="s">
        <v>181</v>
      </c>
      <c r="U1612" s="471" t="s">
        <v>190</v>
      </c>
      <c r="V1612" s="472" t="s">
        <v>225</v>
      </c>
    </row>
    <row r="1613" spans="1:22" s="20" customFormat="1" ht="26.25" customHeight="1">
      <c r="A1613" s="18"/>
      <c r="B1613" s="396"/>
      <c r="C1613" s="603">
        <v>3</v>
      </c>
      <c r="D1613" s="397">
        <v>4</v>
      </c>
      <c r="E1613" s="397">
        <v>5</v>
      </c>
      <c r="F1613" s="397">
        <v>6</v>
      </c>
      <c r="G1613" s="397">
        <v>7</v>
      </c>
      <c r="H1613" s="397">
        <v>8</v>
      </c>
      <c r="I1613" s="397">
        <v>9</v>
      </c>
      <c r="J1613" s="397">
        <v>10</v>
      </c>
      <c r="K1613" s="397">
        <v>11</v>
      </c>
      <c r="L1613" s="397">
        <v>12</v>
      </c>
      <c r="M1613" s="397">
        <v>13</v>
      </c>
      <c r="N1613" s="397">
        <v>14</v>
      </c>
      <c r="O1613" s="397">
        <v>15</v>
      </c>
      <c r="P1613" s="398">
        <v>16</v>
      </c>
      <c r="Q1613" s="399">
        <v>17</v>
      </c>
      <c r="R1613" s="398">
        <v>18</v>
      </c>
      <c r="S1613" s="399">
        <v>19</v>
      </c>
      <c r="T1613" s="400">
        <v>20</v>
      </c>
      <c r="U1613" s="213">
        <v>21</v>
      </c>
      <c r="V1613" s="401">
        <v>22</v>
      </c>
    </row>
    <row r="1614" spans="1:22" s="35" customFormat="1" ht="50.1" customHeight="1">
      <c r="A1614" s="34" t="s">
        <v>2662</v>
      </c>
      <c r="B1614" s="402">
        <v>1</v>
      </c>
      <c r="C1614" s="604" t="s">
        <v>998</v>
      </c>
      <c r="D1614" s="390" t="s">
        <v>999</v>
      </c>
      <c r="E1614" s="390" t="s">
        <v>1002</v>
      </c>
      <c r="F1614" s="390" t="s">
        <v>671</v>
      </c>
      <c r="G1614" s="382">
        <v>0.2</v>
      </c>
      <c r="H1614" s="538" t="s">
        <v>24</v>
      </c>
      <c r="I1614" s="388" t="s">
        <v>672</v>
      </c>
      <c r="J1614" s="389" t="s">
        <v>440</v>
      </c>
      <c r="K1614" s="426">
        <v>43357</v>
      </c>
      <c r="L1614" s="426">
        <v>43452</v>
      </c>
      <c r="M1614" s="383">
        <v>131.6</v>
      </c>
      <c r="N1614" s="424">
        <v>26.32</v>
      </c>
      <c r="O1614" s="215">
        <v>26.32</v>
      </c>
      <c r="P1614" s="719"/>
      <c r="Q1614" s="720"/>
      <c r="R1614" s="721"/>
      <c r="S1614" s="722"/>
      <c r="T1614" s="385" t="s">
        <v>24</v>
      </c>
      <c r="U1614" s="386">
        <v>30</v>
      </c>
      <c r="V1614" s="387" t="s">
        <v>24</v>
      </c>
    </row>
    <row r="1615" spans="1:22" s="35" customFormat="1" ht="50.1" customHeight="1">
      <c r="A1615" s="34" t="s">
        <v>2663</v>
      </c>
      <c r="B1615" s="402">
        <v>2</v>
      </c>
      <c r="C1615" s="604" t="s">
        <v>767</v>
      </c>
      <c r="D1615" s="390">
        <v>2151381</v>
      </c>
      <c r="E1615" s="390" t="s">
        <v>1099</v>
      </c>
      <c r="F1615" s="390" t="s">
        <v>671</v>
      </c>
      <c r="G1615" s="382">
        <v>0.22</v>
      </c>
      <c r="H1615" s="538" t="s">
        <v>24</v>
      </c>
      <c r="I1615" s="388" t="s">
        <v>672</v>
      </c>
      <c r="J1615" s="389" t="s">
        <v>440</v>
      </c>
      <c r="K1615" s="426">
        <v>42200</v>
      </c>
      <c r="L1615" s="426">
        <v>42811</v>
      </c>
      <c r="M1615" s="383">
        <v>8666.85</v>
      </c>
      <c r="N1615" s="424">
        <v>1906.7070000000001</v>
      </c>
      <c r="O1615" s="215">
        <v>1906.7070000000001</v>
      </c>
      <c r="P1615" s="719"/>
      <c r="Q1615" s="720"/>
      <c r="R1615" s="721"/>
      <c r="S1615" s="722"/>
      <c r="T1615" s="385" t="s">
        <v>24</v>
      </c>
      <c r="U1615" s="386">
        <v>39</v>
      </c>
      <c r="V1615" s="387" t="s">
        <v>24</v>
      </c>
    </row>
    <row r="1616" spans="1:22" s="35" customFormat="1" ht="50.1" customHeight="1">
      <c r="A1616" s="34" t="s">
        <v>2664</v>
      </c>
      <c r="B1616" s="402">
        <v>3</v>
      </c>
      <c r="C1616" s="604" t="s">
        <v>1026</v>
      </c>
      <c r="D1616" s="390" t="s">
        <v>1000</v>
      </c>
      <c r="E1616" s="390" t="s">
        <v>1001</v>
      </c>
      <c r="F1616" s="390" t="s">
        <v>672</v>
      </c>
      <c r="G1616" s="382">
        <v>1</v>
      </c>
      <c r="H1616" s="538" t="s">
        <v>23</v>
      </c>
      <c r="I1616" s="388" t="s">
        <v>672</v>
      </c>
      <c r="J1616" s="389" t="s">
        <v>440</v>
      </c>
      <c r="K1616" s="426">
        <v>44495</v>
      </c>
      <c r="L1616" s="426">
        <v>44618</v>
      </c>
      <c r="M1616" s="383">
        <v>58.41</v>
      </c>
      <c r="N1616" s="424" t="s">
        <v>1538</v>
      </c>
      <c r="O1616" s="215" t="s">
        <v>1538</v>
      </c>
      <c r="P1616" s="719"/>
      <c r="Q1616" s="720"/>
      <c r="R1616" s="721"/>
      <c r="S1616" s="722"/>
      <c r="T1616" s="385" t="s">
        <v>24</v>
      </c>
      <c r="U1616" s="386">
        <v>64</v>
      </c>
      <c r="V1616" s="387" t="s">
        <v>24</v>
      </c>
    </row>
    <row r="1617" spans="1:22" s="35" customFormat="1" ht="24.95" customHeight="1">
      <c r="A1617" s="34" t="s">
        <v>2665</v>
      </c>
      <c r="B1617" s="402">
        <v>4</v>
      </c>
      <c r="C1617" s="604"/>
      <c r="D1617" s="390"/>
      <c r="E1617" s="390"/>
      <c r="F1617" s="390"/>
      <c r="G1617" s="382"/>
      <c r="H1617" s="538"/>
      <c r="I1617" s="388"/>
      <c r="J1617" s="389" t="s">
        <v>1538</v>
      </c>
      <c r="K1617" s="426"/>
      <c r="L1617" s="426"/>
      <c r="M1617" s="383"/>
      <c r="N1617" s="424" t="s">
        <v>1538</v>
      </c>
      <c r="O1617" s="215" t="s">
        <v>1538</v>
      </c>
      <c r="P1617" s="719"/>
      <c r="Q1617" s="720"/>
      <c r="R1617" s="721"/>
      <c r="S1617" s="722"/>
      <c r="T1617" s="385"/>
      <c r="U1617" s="386"/>
      <c r="V1617" s="387"/>
    </row>
    <row r="1618" spans="1:22" s="35" customFormat="1" ht="24.95" customHeight="1">
      <c r="A1618" s="34" t="s">
        <v>2666</v>
      </c>
      <c r="B1618" s="402">
        <v>5</v>
      </c>
      <c r="C1618" s="604"/>
      <c r="D1618" s="390"/>
      <c r="E1618" s="390"/>
      <c r="F1618" s="390"/>
      <c r="G1618" s="382"/>
      <c r="H1618" s="538"/>
      <c r="I1618" s="388"/>
      <c r="J1618" s="389" t="s">
        <v>1538</v>
      </c>
      <c r="K1618" s="426"/>
      <c r="L1618" s="426"/>
      <c r="M1618" s="383"/>
      <c r="N1618" s="424" t="s">
        <v>1538</v>
      </c>
      <c r="O1618" s="215" t="s">
        <v>1538</v>
      </c>
      <c r="P1618" s="719"/>
      <c r="Q1618" s="720"/>
      <c r="R1618" s="721"/>
      <c r="S1618" s="722"/>
      <c r="T1618" s="385"/>
      <c r="U1618" s="386"/>
      <c r="V1618" s="387"/>
    </row>
    <row r="1619" spans="1:22" s="35" customFormat="1" ht="24.95" customHeight="1">
      <c r="A1619" s="34" t="s">
        <v>2667</v>
      </c>
      <c r="B1619" s="402">
        <v>6</v>
      </c>
      <c r="C1619" s="604"/>
      <c r="D1619" s="390"/>
      <c r="E1619" s="390"/>
      <c r="F1619" s="390"/>
      <c r="G1619" s="382"/>
      <c r="H1619" s="538"/>
      <c r="I1619" s="388"/>
      <c r="J1619" s="389" t="s">
        <v>1538</v>
      </c>
      <c r="K1619" s="426"/>
      <c r="L1619" s="426"/>
      <c r="M1619" s="383"/>
      <c r="N1619" s="424" t="s">
        <v>1538</v>
      </c>
      <c r="O1619" s="215" t="s">
        <v>1538</v>
      </c>
      <c r="P1619" s="719"/>
      <c r="Q1619" s="720"/>
      <c r="R1619" s="721"/>
      <c r="S1619" s="722"/>
      <c r="T1619" s="385"/>
      <c r="U1619" s="386"/>
      <c r="V1619" s="387"/>
    </row>
    <row r="1620" spans="1:22" s="35" customFormat="1" ht="24.95" customHeight="1">
      <c r="A1620" s="34" t="s">
        <v>2668</v>
      </c>
      <c r="B1620" s="402">
        <v>7</v>
      </c>
      <c r="C1620" s="604"/>
      <c r="D1620" s="390"/>
      <c r="E1620" s="390"/>
      <c r="F1620" s="390"/>
      <c r="G1620" s="382"/>
      <c r="H1620" s="538"/>
      <c r="I1620" s="388"/>
      <c r="J1620" s="389" t="s">
        <v>1538</v>
      </c>
      <c r="K1620" s="426"/>
      <c r="L1620" s="426"/>
      <c r="M1620" s="383"/>
      <c r="N1620" s="424" t="s">
        <v>1538</v>
      </c>
      <c r="O1620" s="215" t="s">
        <v>1538</v>
      </c>
      <c r="P1620" s="719"/>
      <c r="Q1620" s="720"/>
      <c r="R1620" s="721"/>
      <c r="S1620" s="722"/>
      <c r="T1620" s="385"/>
      <c r="U1620" s="386"/>
      <c r="V1620" s="387"/>
    </row>
    <row r="1621" spans="1:22" s="35" customFormat="1" ht="24.95" customHeight="1">
      <c r="A1621" s="34" t="s">
        <v>2669</v>
      </c>
      <c r="B1621" s="402">
        <v>8</v>
      </c>
      <c r="C1621" s="604"/>
      <c r="D1621" s="390"/>
      <c r="E1621" s="390"/>
      <c r="F1621" s="390"/>
      <c r="G1621" s="382"/>
      <c r="H1621" s="538"/>
      <c r="I1621" s="388"/>
      <c r="J1621" s="389" t="s">
        <v>1538</v>
      </c>
      <c r="K1621" s="426"/>
      <c r="L1621" s="426"/>
      <c r="M1621" s="384"/>
      <c r="N1621" s="424" t="s">
        <v>1538</v>
      </c>
      <c r="O1621" s="215" t="s">
        <v>1538</v>
      </c>
      <c r="P1621" s="719"/>
      <c r="Q1621" s="720"/>
      <c r="R1621" s="721"/>
      <c r="S1621" s="722"/>
      <c r="T1621" s="385"/>
      <c r="U1621" s="386"/>
      <c r="V1621" s="387"/>
    </row>
    <row r="1622" spans="1:22" s="35" customFormat="1" ht="24.95" customHeight="1">
      <c r="A1622" s="34" t="s">
        <v>2670</v>
      </c>
      <c r="B1622" s="402">
        <v>9</v>
      </c>
      <c r="C1622" s="604"/>
      <c r="D1622" s="390"/>
      <c r="E1622" s="390"/>
      <c r="F1622" s="390"/>
      <c r="G1622" s="382"/>
      <c r="H1622" s="538"/>
      <c r="I1622" s="388"/>
      <c r="J1622" s="389" t="s">
        <v>1538</v>
      </c>
      <c r="K1622" s="426"/>
      <c r="L1622" s="426"/>
      <c r="M1622" s="384"/>
      <c r="N1622" s="424" t="s">
        <v>1538</v>
      </c>
      <c r="O1622" s="215" t="s">
        <v>1538</v>
      </c>
      <c r="P1622" s="719"/>
      <c r="Q1622" s="720"/>
      <c r="R1622" s="721"/>
      <c r="S1622" s="722"/>
      <c r="T1622" s="385"/>
      <c r="U1622" s="386"/>
      <c r="V1622" s="387"/>
    </row>
    <row r="1623" spans="1:22" s="35" customFormat="1" ht="24.95" customHeight="1" thickBot="1">
      <c r="A1623" s="34" t="s">
        <v>2671</v>
      </c>
      <c r="B1623" s="406">
        <v>10</v>
      </c>
      <c r="C1623" s="605"/>
      <c r="D1623" s="391"/>
      <c r="E1623" s="391"/>
      <c r="F1623" s="391"/>
      <c r="G1623" s="392"/>
      <c r="H1623" s="539"/>
      <c r="I1623" s="393"/>
      <c r="J1623" s="394" t="s">
        <v>1538</v>
      </c>
      <c r="K1623" s="427"/>
      <c r="L1623" s="427"/>
      <c r="M1623" s="395"/>
      <c r="N1623" s="424" t="s">
        <v>1538</v>
      </c>
      <c r="O1623" s="215" t="s">
        <v>1538</v>
      </c>
      <c r="P1623" s="719"/>
      <c r="Q1623" s="720"/>
      <c r="R1623" s="721"/>
      <c r="S1623" s="722"/>
      <c r="T1623" s="385"/>
      <c r="U1623" s="386"/>
      <c r="V1623" s="387"/>
    </row>
    <row r="1624" spans="1:22" s="20" customFormat="1" ht="12" customHeight="1">
      <c r="A1624" s="34"/>
      <c r="B1624" s="36"/>
      <c r="C1624" s="606"/>
      <c r="D1624" s="37"/>
      <c r="E1624" s="37"/>
      <c r="F1624" s="37"/>
      <c r="G1624" s="37"/>
      <c r="H1624" s="403"/>
      <c r="I1624" s="37"/>
      <c r="J1624" s="37"/>
      <c r="K1624" s="37"/>
      <c r="L1624" s="37"/>
      <c r="M1624" s="37"/>
      <c r="N1624" s="37"/>
      <c r="O1624" s="214"/>
      <c r="P1624" s="37"/>
      <c r="Q1624" s="37"/>
      <c r="R1624" s="214"/>
      <c r="S1624" s="37"/>
      <c r="T1624" s="37"/>
      <c r="U1624" s="38"/>
      <c r="V1624" s="39"/>
    </row>
    <row r="1625" spans="1:22" s="20" customFormat="1" ht="17.25" customHeight="1" thickBot="1">
      <c r="A1625" s="34" t="s">
        <v>2672</v>
      </c>
      <c r="B1625" s="473"/>
      <c r="C1625" s="474"/>
      <c r="D1625" s="474"/>
      <c r="E1625" s="474"/>
      <c r="F1625" s="474"/>
      <c r="G1625" s="474"/>
      <c r="H1625" s="474"/>
      <c r="I1625" s="474"/>
      <c r="J1625" s="474"/>
      <c r="K1625" s="474"/>
      <c r="L1625" s="474"/>
      <c r="M1625" s="474"/>
      <c r="N1625" s="410" t="s">
        <v>317</v>
      </c>
      <c r="O1625" s="411">
        <v>966.51350000000002</v>
      </c>
      <c r="P1625" s="419"/>
      <c r="Q1625" s="419"/>
      <c r="R1625" s="420"/>
      <c r="S1625" s="420"/>
      <c r="T1625" s="421"/>
      <c r="U1625" s="422"/>
      <c r="V1625" s="423"/>
    </row>
    <row r="1626" spans="1:22" ht="17.25" customHeight="1">
      <c r="B1626" s="41"/>
      <c r="C1626" s="607"/>
      <c r="D1626" s="41"/>
      <c r="E1626" s="41"/>
      <c r="F1626" s="41"/>
      <c r="G1626" s="42"/>
      <c r="H1626" s="42"/>
      <c r="I1626" s="42"/>
      <c r="J1626" s="42"/>
      <c r="K1626" s="42"/>
      <c r="L1626" s="42"/>
      <c r="M1626" s="42"/>
      <c r="N1626" s="42"/>
      <c r="O1626" s="42"/>
      <c r="P1626" s="42"/>
      <c r="Q1626" s="42"/>
      <c r="R1626" s="42"/>
      <c r="S1626" s="42"/>
      <c r="T1626" s="42"/>
      <c r="U1626" s="42"/>
      <c r="V1626" s="42"/>
    </row>
    <row r="1627" spans="1:22" s="20" customFormat="1" ht="16.5" customHeight="1" thickBot="1">
      <c r="A1627" s="18"/>
      <c r="B1627" s="739" t="s">
        <v>65</v>
      </c>
      <c r="C1627" s="739"/>
      <c r="D1627" s="739"/>
      <c r="E1627" s="739"/>
      <c r="F1627" s="739"/>
      <c r="G1627" s="739"/>
      <c r="H1627" s="739"/>
      <c r="I1627" s="739"/>
      <c r="J1627" s="739"/>
      <c r="K1627" s="739"/>
      <c r="L1627" s="739"/>
      <c r="M1627" s="739"/>
      <c r="N1627" s="739"/>
      <c r="O1627" s="739"/>
      <c r="P1627" s="739"/>
      <c r="Q1627" s="739"/>
      <c r="R1627" s="739"/>
      <c r="S1627" s="739"/>
      <c r="T1627" s="739"/>
      <c r="U1627" s="739"/>
      <c r="V1627" s="739"/>
    </row>
    <row r="1628" spans="1:22" s="23" customFormat="1" ht="22.5" customHeight="1">
      <c r="A1628" s="96" t="s">
        <v>2673</v>
      </c>
      <c r="B1628" s="768" t="s">
        <v>62</v>
      </c>
      <c r="C1628" s="764" t="s">
        <v>83</v>
      </c>
      <c r="D1628" s="760"/>
      <c r="E1628" s="760"/>
      <c r="F1628" s="760"/>
      <c r="G1628" s="760"/>
      <c r="H1628" s="760"/>
      <c r="I1628" s="760"/>
      <c r="J1628" s="760"/>
      <c r="K1628" s="760"/>
      <c r="L1628" s="760"/>
      <c r="M1628" s="736"/>
      <c r="N1628" s="475"/>
      <c r="O1628" s="476"/>
      <c r="P1628" s="764" t="s">
        <v>90</v>
      </c>
      <c r="Q1628" s="760"/>
      <c r="R1628" s="760"/>
      <c r="S1628" s="736"/>
      <c r="T1628" s="735" t="s">
        <v>358</v>
      </c>
      <c r="U1628" s="736"/>
      <c r="V1628" s="742" t="s">
        <v>6</v>
      </c>
    </row>
    <row r="1629" spans="1:22" s="23" customFormat="1" ht="22.5" customHeight="1">
      <c r="A1629" s="96" t="s">
        <v>2674</v>
      </c>
      <c r="B1629" s="769"/>
      <c r="C1629" s="771" t="s">
        <v>84</v>
      </c>
      <c r="D1629" s="772"/>
      <c r="E1629" s="773"/>
      <c r="F1629" s="479">
        <v>1</v>
      </c>
      <c r="G1629" s="774" t="s">
        <v>287</v>
      </c>
      <c r="H1629" s="724" t="s">
        <v>286</v>
      </c>
      <c r="I1629" s="724"/>
      <c r="J1629" s="771" t="s">
        <v>285</v>
      </c>
      <c r="K1629" s="775"/>
      <c r="L1629" s="480"/>
      <c r="M1629" s="480"/>
      <c r="N1629" s="481"/>
      <c r="O1629" s="482"/>
      <c r="P1629" s="765"/>
      <c r="Q1629" s="766"/>
      <c r="R1629" s="766"/>
      <c r="S1629" s="767"/>
      <c r="T1629" s="737"/>
      <c r="U1629" s="738"/>
      <c r="V1629" s="743"/>
    </row>
    <row r="1630" spans="1:22" s="23" customFormat="1" ht="51.75" customHeight="1" thickBot="1">
      <c r="A1630" s="96" t="s">
        <v>2675</v>
      </c>
      <c r="B1630" s="769"/>
      <c r="C1630" s="772" t="s">
        <v>82</v>
      </c>
      <c r="D1630" s="773"/>
      <c r="E1630" s="483" t="s">
        <v>86</v>
      </c>
      <c r="F1630" s="477" t="s">
        <v>306</v>
      </c>
      <c r="G1630" s="774"/>
      <c r="H1630" s="724"/>
      <c r="I1630" s="724"/>
      <c r="J1630" s="467" t="s">
        <v>284</v>
      </c>
      <c r="K1630" s="478" t="s">
        <v>292</v>
      </c>
      <c r="L1630" s="484" t="s">
        <v>369</v>
      </c>
      <c r="M1630" s="484"/>
      <c r="N1630" s="485" t="s">
        <v>334</v>
      </c>
      <c r="O1630" s="486"/>
      <c r="P1630" s="417" t="s">
        <v>1579</v>
      </c>
      <c r="Q1630" s="306" t="s">
        <v>91</v>
      </c>
      <c r="R1630" s="307"/>
      <c r="S1630" s="97">
        <v>2</v>
      </c>
      <c r="T1630" s="740"/>
      <c r="U1630" s="741"/>
      <c r="V1630" s="744"/>
    </row>
    <row r="1631" spans="1:22" s="23" customFormat="1" ht="15.75" customHeight="1">
      <c r="A1631" s="96" t="s">
        <v>2676</v>
      </c>
      <c r="B1631" s="769"/>
      <c r="C1631" s="608">
        <v>1</v>
      </c>
      <c r="D1631" s="86" t="s">
        <v>1538</v>
      </c>
      <c r="E1631" s="92" t="s">
        <v>1538</v>
      </c>
      <c r="F1631" s="300" t="s">
        <v>1538</v>
      </c>
      <c r="G1631" s="300" t="s">
        <v>1538</v>
      </c>
      <c r="H1631" s="745" t="s">
        <v>1538</v>
      </c>
      <c r="I1631" s="746"/>
      <c r="J1631" s="93" t="s">
        <v>1538</v>
      </c>
      <c r="K1631" s="91" t="s">
        <v>1538</v>
      </c>
      <c r="L1631" s="449" t="s">
        <v>1114</v>
      </c>
      <c r="M1631" s="450" t="s">
        <v>1557</v>
      </c>
      <c r="N1631" s="365" t="s">
        <v>24</v>
      </c>
      <c r="O1631" s="747" t="s">
        <v>15</v>
      </c>
      <c r="P1631" s="748"/>
      <c r="Q1631" s="751">
        <v>54</v>
      </c>
      <c r="R1631" s="754" t="s">
        <v>1114</v>
      </c>
      <c r="S1631" s="755"/>
      <c r="T1631" s="735" t="s">
        <v>68</v>
      </c>
      <c r="U1631" s="760"/>
      <c r="V1631" s="736"/>
    </row>
    <row r="1632" spans="1:22" s="23" customFormat="1" ht="15.75" customHeight="1" thickBot="1">
      <c r="A1632" s="96" t="s">
        <v>2677</v>
      </c>
      <c r="B1632" s="769"/>
      <c r="C1632" s="608">
        <v>2</v>
      </c>
      <c r="D1632" s="86" t="s">
        <v>1538</v>
      </c>
      <c r="E1632" s="92" t="s">
        <v>1538</v>
      </c>
      <c r="F1632" s="300" t="s">
        <v>1538</v>
      </c>
      <c r="G1632" s="300" t="s">
        <v>1538</v>
      </c>
      <c r="H1632" s="745" t="s">
        <v>1538</v>
      </c>
      <c r="I1632" s="746"/>
      <c r="J1632" s="93" t="s">
        <v>1538</v>
      </c>
      <c r="K1632" s="91" t="s">
        <v>1538</v>
      </c>
      <c r="L1632" s="449"/>
      <c r="M1632" s="450" t="s">
        <v>1538</v>
      </c>
      <c r="N1632" s="365" t="s">
        <v>24</v>
      </c>
      <c r="O1632" s="747"/>
      <c r="P1632" s="748"/>
      <c r="Q1632" s="752"/>
      <c r="R1632" s="756"/>
      <c r="S1632" s="757"/>
      <c r="T1632" s="740"/>
      <c r="U1632" s="761"/>
      <c r="V1632" s="741"/>
    </row>
    <row r="1633" spans="1:22" s="23" customFormat="1" ht="15.75" customHeight="1">
      <c r="A1633" s="96" t="s">
        <v>2678</v>
      </c>
      <c r="B1633" s="769"/>
      <c r="C1633" s="608">
        <v>3</v>
      </c>
      <c r="D1633" s="86" t="s">
        <v>1538</v>
      </c>
      <c r="E1633" s="92" t="s">
        <v>1538</v>
      </c>
      <c r="F1633" s="300" t="s">
        <v>1538</v>
      </c>
      <c r="G1633" s="300" t="s">
        <v>1538</v>
      </c>
      <c r="H1633" s="745" t="s">
        <v>1538</v>
      </c>
      <c r="I1633" s="746"/>
      <c r="J1633" s="93" t="s">
        <v>1538</v>
      </c>
      <c r="K1633" s="91" t="s">
        <v>1538</v>
      </c>
      <c r="L1633" s="449"/>
      <c r="M1633" s="450" t="s">
        <v>1538</v>
      </c>
      <c r="N1633" s="365"/>
      <c r="O1633" s="749"/>
      <c r="P1633" s="750"/>
      <c r="Q1633" s="753"/>
      <c r="R1633" s="758"/>
      <c r="S1633" s="759"/>
      <c r="T1633" s="237"/>
      <c r="U1633" s="237"/>
      <c r="V1633" s="238"/>
    </row>
    <row r="1634" spans="1:22" s="23" customFormat="1" ht="15.75" customHeight="1">
      <c r="A1634" s="96" t="s">
        <v>2679</v>
      </c>
      <c r="B1634" s="769"/>
      <c r="C1634" s="608">
        <v>4</v>
      </c>
      <c r="D1634" s="86" t="s">
        <v>1538</v>
      </c>
      <c r="E1634" s="92" t="s">
        <v>1538</v>
      </c>
      <c r="F1634" s="300" t="s">
        <v>1538</v>
      </c>
      <c r="G1634" s="300" t="s">
        <v>1538</v>
      </c>
      <c r="H1634" s="745" t="s">
        <v>1538</v>
      </c>
      <c r="I1634" s="746"/>
      <c r="J1634" s="93" t="s">
        <v>1538</v>
      </c>
      <c r="K1634" s="91" t="s">
        <v>1538</v>
      </c>
      <c r="L1634" s="449"/>
      <c r="M1634" s="450" t="s">
        <v>1538</v>
      </c>
      <c r="N1634" s="365"/>
      <c r="O1634" s="762" t="s">
        <v>310</v>
      </c>
      <c r="P1634" s="771" t="s">
        <v>309</v>
      </c>
      <c r="Q1634" s="772"/>
      <c r="R1634" s="772"/>
      <c r="S1634" s="773"/>
      <c r="T1634" s="228"/>
      <c r="U1634" s="228"/>
      <c r="V1634" s="239"/>
    </row>
    <row r="1635" spans="1:22" s="23" customFormat="1" ht="17.25" customHeight="1">
      <c r="A1635" s="96" t="s">
        <v>2680</v>
      </c>
      <c r="B1635" s="769"/>
      <c r="C1635" s="608">
        <v>5</v>
      </c>
      <c r="D1635" s="86" t="s">
        <v>1538</v>
      </c>
      <c r="E1635" s="92" t="s">
        <v>1538</v>
      </c>
      <c r="F1635" s="300" t="s">
        <v>1538</v>
      </c>
      <c r="G1635" s="300" t="s">
        <v>1538</v>
      </c>
      <c r="H1635" s="745" t="s">
        <v>1538</v>
      </c>
      <c r="I1635" s="746"/>
      <c r="J1635" s="93" t="s">
        <v>1538</v>
      </c>
      <c r="K1635" s="91" t="s">
        <v>1538</v>
      </c>
      <c r="L1635" s="449"/>
      <c r="M1635" s="450" t="s">
        <v>1538</v>
      </c>
      <c r="N1635" s="365"/>
      <c r="O1635" s="763"/>
      <c r="P1635" s="467" t="s">
        <v>92</v>
      </c>
      <c r="Q1635" s="467" t="s">
        <v>294</v>
      </c>
      <c r="R1635" s="724" t="s">
        <v>307</v>
      </c>
      <c r="S1635" s="724"/>
      <c r="T1635" s="228"/>
      <c r="U1635" s="228"/>
      <c r="V1635" s="239"/>
    </row>
    <row r="1636" spans="1:22" s="23" customFormat="1" ht="16.5" customHeight="1" thickBot="1">
      <c r="A1636" s="96" t="s">
        <v>2681</v>
      </c>
      <c r="B1636" s="769"/>
      <c r="C1636" s="609">
        <v>6</v>
      </c>
      <c r="D1636" s="94" t="s">
        <v>1538</v>
      </c>
      <c r="E1636" s="95" t="s">
        <v>1538</v>
      </c>
      <c r="F1636" s="300" t="s">
        <v>1538</v>
      </c>
      <c r="G1636" s="300" t="s">
        <v>1538</v>
      </c>
      <c r="H1636" s="745" t="s">
        <v>1538</v>
      </c>
      <c r="I1636" s="746"/>
      <c r="J1636" s="93" t="s">
        <v>1538</v>
      </c>
      <c r="K1636" s="91" t="s">
        <v>1538</v>
      </c>
      <c r="L1636" s="449"/>
      <c r="M1636" s="450" t="s">
        <v>1538</v>
      </c>
      <c r="N1636" s="447"/>
      <c r="O1636" s="313" t="s">
        <v>6</v>
      </c>
      <c r="P1636" s="241">
        <v>1</v>
      </c>
      <c r="Q1636" s="242">
        <v>538.46153849999996</v>
      </c>
      <c r="R1636" s="776">
        <v>1933.027</v>
      </c>
      <c r="S1636" s="776"/>
      <c r="T1636" s="228"/>
      <c r="U1636" s="228"/>
      <c r="V1636" s="239"/>
    </row>
    <row r="1637" spans="1:22" s="23" customFormat="1" ht="16.5" customHeight="1" thickBot="1">
      <c r="A1637" s="96" t="s">
        <v>2682</v>
      </c>
      <c r="B1637" s="770"/>
      <c r="C1637" s="777" t="s">
        <v>88</v>
      </c>
      <c r="D1637" s="778"/>
      <c r="E1637" s="778"/>
      <c r="F1637" s="497"/>
      <c r="G1637" s="498"/>
      <c r="H1637" s="779" t="s">
        <v>1538</v>
      </c>
      <c r="I1637" s="780"/>
      <c r="J1637" s="412" t="s">
        <v>1538</v>
      </c>
      <c r="K1637" s="243" t="s">
        <v>6</v>
      </c>
      <c r="L1637" s="490"/>
      <c r="M1637" s="491"/>
      <c r="N1637" s="492"/>
      <c r="O1637" s="781" t="s">
        <v>1538</v>
      </c>
      <c r="P1637" s="781"/>
      <c r="Q1637" s="781"/>
      <c r="R1637" s="781"/>
      <c r="S1637" s="781"/>
      <c r="T1637" s="487"/>
      <c r="U1637" s="488"/>
      <c r="V1637" s="489"/>
    </row>
    <row r="1638" spans="1:22" ht="24.95" customHeight="1"/>
    <row r="1639" spans="1:22" ht="24.95" customHeight="1"/>
    <row r="1640" spans="1:22" s="33" customFormat="1" ht="24" thickBot="1">
      <c r="A1640" s="26">
        <v>55</v>
      </c>
      <c r="B1640" s="786" t="s">
        <v>49</v>
      </c>
      <c r="C1640" s="786"/>
      <c r="D1640" s="786"/>
      <c r="E1640" s="27">
        <v>55</v>
      </c>
      <c r="F1640" s="28" t="s">
        <v>441</v>
      </c>
      <c r="G1640" s="29"/>
      <c r="H1640" s="29"/>
      <c r="I1640" s="28"/>
      <c r="J1640" s="28"/>
      <c r="K1640" s="28"/>
      <c r="L1640" s="28"/>
      <c r="M1640" s="30"/>
      <c r="N1640" s="30"/>
      <c r="O1640" s="29"/>
      <c r="P1640" s="29"/>
      <c r="Q1640" s="31"/>
      <c r="R1640" s="31"/>
      <c r="S1640" s="31"/>
      <c r="T1640" s="31"/>
      <c r="U1640" s="32"/>
    </row>
    <row r="1641" spans="1:22" s="20" customFormat="1" ht="24.75" customHeight="1">
      <c r="A1641" s="18"/>
      <c r="B1641" s="787" t="s">
        <v>54</v>
      </c>
      <c r="C1641" s="464" t="s">
        <v>55</v>
      </c>
      <c r="D1641" s="465" t="s">
        <v>16</v>
      </c>
      <c r="E1641" s="465"/>
      <c r="F1641" s="465" t="s">
        <v>56</v>
      </c>
      <c r="G1641" s="466"/>
      <c r="H1641" s="723" t="s">
        <v>57</v>
      </c>
      <c r="I1641" s="789" t="s">
        <v>340</v>
      </c>
      <c r="J1641" s="723" t="s">
        <v>17</v>
      </c>
      <c r="K1641" s="723" t="s">
        <v>293</v>
      </c>
      <c r="L1641" s="723" t="s">
        <v>58</v>
      </c>
      <c r="M1641" s="723" t="s">
        <v>193</v>
      </c>
      <c r="N1641" s="782" t="s">
        <v>308</v>
      </c>
      <c r="O1641" s="783"/>
      <c r="P1641" s="784" t="s">
        <v>21</v>
      </c>
      <c r="Q1641" s="785"/>
      <c r="R1641" s="735" t="s">
        <v>205</v>
      </c>
      <c r="S1641" s="736"/>
      <c r="T1641" s="714" t="s">
        <v>180</v>
      </c>
      <c r="U1641" s="715"/>
      <c r="V1641" s="716"/>
    </row>
    <row r="1642" spans="1:22" s="20" customFormat="1" ht="73.5" customHeight="1">
      <c r="A1642" s="18"/>
      <c r="B1642" s="788"/>
      <c r="C1642" s="467" t="s">
        <v>59</v>
      </c>
      <c r="D1642" s="468" t="s">
        <v>3</v>
      </c>
      <c r="E1642" s="468" t="s">
        <v>18</v>
      </c>
      <c r="F1642" s="468" t="s">
        <v>60</v>
      </c>
      <c r="G1642" s="469" t="s">
        <v>61</v>
      </c>
      <c r="H1642" s="724"/>
      <c r="I1642" s="790"/>
      <c r="J1642" s="724"/>
      <c r="K1642" s="724"/>
      <c r="L1642" s="724"/>
      <c r="M1642" s="724"/>
      <c r="N1642" s="467" t="s">
        <v>191</v>
      </c>
      <c r="O1642" s="468" t="s">
        <v>73</v>
      </c>
      <c r="P1642" s="717"/>
      <c r="Q1642" s="718"/>
      <c r="R1642" s="737"/>
      <c r="S1642" s="738"/>
      <c r="T1642" s="470" t="s">
        <v>181</v>
      </c>
      <c r="U1642" s="471" t="s">
        <v>190</v>
      </c>
      <c r="V1642" s="472" t="s">
        <v>225</v>
      </c>
    </row>
    <row r="1643" spans="1:22" s="20" customFormat="1" ht="26.25" customHeight="1">
      <c r="A1643" s="18"/>
      <c r="B1643" s="396"/>
      <c r="C1643" s="603">
        <v>3</v>
      </c>
      <c r="D1643" s="397">
        <v>4</v>
      </c>
      <c r="E1643" s="397">
        <v>5</v>
      </c>
      <c r="F1643" s="397">
        <v>6</v>
      </c>
      <c r="G1643" s="397">
        <v>7</v>
      </c>
      <c r="H1643" s="397">
        <v>8</v>
      </c>
      <c r="I1643" s="397">
        <v>9</v>
      </c>
      <c r="J1643" s="397">
        <v>10</v>
      </c>
      <c r="K1643" s="397">
        <v>11</v>
      </c>
      <c r="L1643" s="397">
        <v>12</v>
      </c>
      <c r="M1643" s="397">
        <v>13</v>
      </c>
      <c r="N1643" s="397">
        <v>14</v>
      </c>
      <c r="O1643" s="397">
        <v>15</v>
      </c>
      <c r="P1643" s="398">
        <v>16</v>
      </c>
      <c r="Q1643" s="399">
        <v>17</v>
      </c>
      <c r="R1643" s="398">
        <v>18</v>
      </c>
      <c r="S1643" s="399">
        <v>19</v>
      </c>
      <c r="T1643" s="400">
        <v>20</v>
      </c>
      <c r="U1643" s="213">
        <v>21</v>
      </c>
      <c r="V1643" s="401">
        <v>22</v>
      </c>
    </row>
    <row r="1644" spans="1:22" s="35" customFormat="1" ht="50.1" customHeight="1">
      <c r="A1644" s="34" t="s">
        <v>2683</v>
      </c>
      <c r="B1644" s="402">
        <v>1</v>
      </c>
      <c r="C1644" s="604" t="s">
        <v>1007</v>
      </c>
      <c r="D1644" s="390" t="s">
        <v>1003</v>
      </c>
      <c r="E1644" s="390" t="s">
        <v>1004</v>
      </c>
      <c r="F1644" s="390" t="s">
        <v>671</v>
      </c>
      <c r="G1644" s="598">
        <v>0.375</v>
      </c>
      <c r="H1644" s="538" t="s">
        <v>23</v>
      </c>
      <c r="I1644" s="388">
        <v>1</v>
      </c>
      <c r="J1644" s="389" t="s">
        <v>570</v>
      </c>
      <c r="K1644" s="426">
        <v>43861</v>
      </c>
      <c r="L1644" s="426">
        <v>44773</v>
      </c>
      <c r="M1644" s="383">
        <v>2935.86</v>
      </c>
      <c r="N1644" s="424" t="s">
        <v>1538</v>
      </c>
      <c r="O1644" s="215" t="s">
        <v>1538</v>
      </c>
      <c r="P1644" s="719"/>
      <c r="Q1644" s="720"/>
      <c r="R1644" s="721"/>
      <c r="S1644" s="722"/>
      <c r="T1644" s="385" t="s">
        <v>24</v>
      </c>
      <c r="U1644" s="386">
        <v>87</v>
      </c>
      <c r="V1644" s="387"/>
    </row>
    <row r="1645" spans="1:22" s="35" customFormat="1" ht="50.1" customHeight="1">
      <c r="A1645" s="34" t="s">
        <v>2684</v>
      </c>
      <c r="B1645" s="402">
        <v>2</v>
      </c>
      <c r="C1645" s="604" t="s">
        <v>682</v>
      </c>
      <c r="D1645" s="390" t="s">
        <v>1005</v>
      </c>
      <c r="E1645" s="390" t="s">
        <v>1006</v>
      </c>
      <c r="F1645" s="390" t="s">
        <v>671</v>
      </c>
      <c r="G1645" s="382">
        <v>0.6</v>
      </c>
      <c r="H1645" s="538" t="s">
        <v>24</v>
      </c>
      <c r="I1645" s="388">
        <v>2</v>
      </c>
      <c r="J1645" s="389" t="s">
        <v>571</v>
      </c>
      <c r="K1645" s="426">
        <v>44085</v>
      </c>
      <c r="L1645" s="426">
        <v>44334</v>
      </c>
      <c r="M1645" s="383">
        <v>1936.29</v>
      </c>
      <c r="N1645" s="424">
        <v>1161.7739999999999</v>
      </c>
      <c r="O1645" s="215">
        <v>1161.7739999999999</v>
      </c>
      <c r="P1645" s="719"/>
      <c r="Q1645" s="720"/>
      <c r="R1645" s="721"/>
      <c r="S1645" s="722"/>
      <c r="T1645" s="385" t="s">
        <v>24</v>
      </c>
      <c r="U1645" s="386">
        <v>49</v>
      </c>
      <c r="V1645" s="387" t="s">
        <v>24</v>
      </c>
    </row>
    <row r="1646" spans="1:22" s="35" customFormat="1" ht="24.95" customHeight="1">
      <c r="A1646" s="34" t="s">
        <v>2685</v>
      </c>
      <c r="B1646" s="402">
        <v>3</v>
      </c>
      <c r="C1646" s="604"/>
      <c r="D1646" s="390"/>
      <c r="E1646" s="390"/>
      <c r="F1646" s="390"/>
      <c r="G1646" s="382"/>
      <c r="H1646" s="538"/>
      <c r="I1646" s="388"/>
      <c r="J1646" s="389" t="s">
        <v>1538</v>
      </c>
      <c r="K1646" s="426"/>
      <c r="L1646" s="426"/>
      <c r="M1646" s="383"/>
      <c r="N1646" s="424" t="s">
        <v>1538</v>
      </c>
      <c r="O1646" s="215" t="s">
        <v>1538</v>
      </c>
      <c r="P1646" s="719"/>
      <c r="Q1646" s="720"/>
      <c r="R1646" s="721"/>
      <c r="S1646" s="722"/>
      <c r="T1646" s="385"/>
      <c r="U1646" s="386"/>
      <c r="V1646" s="387"/>
    </row>
    <row r="1647" spans="1:22" s="35" customFormat="1" ht="24.95" customHeight="1">
      <c r="A1647" s="34" t="s">
        <v>2686</v>
      </c>
      <c r="B1647" s="402">
        <v>4</v>
      </c>
      <c r="C1647" s="604"/>
      <c r="D1647" s="390"/>
      <c r="E1647" s="390"/>
      <c r="F1647" s="390"/>
      <c r="G1647" s="382"/>
      <c r="H1647" s="538"/>
      <c r="I1647" s="388"/>
      <c r="J1647" s="389" t="s">
        <v>1538</v>
      </c>
      <c r="K1647" s="426"/>
      <c r="L1647" s="426"/>
      <c r="M1647" s="383"/>
      <c r="N1647" s="424" t="s">
        <v>1538</v>
      </c>
      <c r="O1647" s="215" t="s">
        <v>1538</v>
      </c>
      <c r="P1647" s="719"/>
      <c r="Q1647" s="720"/>
      <c r="R1647" s="721"/>
      <c r="S1647" s="722"/>
      <c r="T1647" s="385"/>
      <c r="U1647" s="386"/>
      <c r="V1647" s="387"/>
    </row>
    <row r="1648" spans="1:22" s="35" customFormat="1" ht="24.95" customHeight="1">
      <c r="A1648" s="34" t="s">
        <v>2687</v>
      </c>
      <c r="B1648" s="402">
        <v>5</v>
      </c>
      <c r="C1648" s="604"/>
      <c r="D1648" s="390"/>
      <c r="E1648" s="390"/>
      <c r="F1648" s="390"/>
      <c r="G1648" s="382"/>
      <c r="H1648" s="538"/>
      <c r="I1648" s="388"/>
      <c r="J1648" s="389" t="s">
        <v>1538</v>
      </c>
      <c r="K1648" s="426"/>
      <c r="L1648" s="426"/>
      <c r="M1648" s="383"/>
      <c r="N1648" s="424" t="s">
        <v>1538</v>
      </c>
      <c r="O1648" s="215" t="s">
        <v>1538</v>
      </c>
      <c r="P1648" s="719"/>
      <c r="Q1648" s="720"/>
      <c r="R1648" s="721"/>
      <c r="S1648" s="722"/>
      <c r="T1648" s="385"/>
      <c r="U1648" s="386"/>
      <c r="V1648" s="387"/>
    </row>
    <row r="1649" spans="1:22" s="35" customFormat="1" ht="24.95" customHeight="1">
      <c r="A1649" s="34" t="s">
        <v>2688</v>
      </c>
      <c r="B1649" s="402">
        <v>6</v>
      </c>
      <c r="C1649" s="604"/>
      <c r="D1649" s="390"/>
      <c r="E1649" s="390"/>
      <c r="F1649" s="390"/>
      <c r="G1649" s="382"/>
      <c r="H1649" s="538"/>
      <c r="I1649" s="388"/>
      <c r="J1649" s="389" t="s">
        <v>1538</v>
      </c>
      <c r="K1649" s="426"/>
      <c r="L1649" s="426"/>
      <c r="M1649" s="383"/>
      <c r="N1649" s="424" t="s">
        <v>1538</v>
      </c>
      <c r="O1649" s="215" t="s">
        <v>1538</v>
      </c>
      <c r="P1649" s="719"/>
      <c r="Q1649" s="720"/>
      <c r="R1649" s="721"/>
      <c r="S1649" s="722"/>
      <c r="T1649" s="385"/>
      <c r="U1649" s="386"/>
      <c r="V1649" s="387"/>
    </row>
    <row r="1650" spans="1:22" s="35" customFormat="1" ht="24.95" customHeight="1">
      <c r="A1650" s="34" t="s">
        <v>2689</v>
      </c>
      <c r="B1650" s="402">
        <v>7</v>
      </c>
      <c r="C1650" s="604"/>
      <c r="D1650" s="390"/>
      <c r="E1650" s="390"/>
      <c r="F1650" s="390"/>
      <c r="G1650" s="382"/>
      <c r="H1650" s="538"/>
      <c r="I1650" s="388"/>
      <c r="J1650" s="389" t="s">
        <v>1538</v>
      </c>
      <c r="K1650" s="426"/>
      <c r="L1650" s="426"/>
      <c r="M1650" s="383"/>
      <c r="N1650" s="424" t="s">
        <v>1538</v>
      </c>
      <c r="O1650" s="215" t="s">
        <v>1538</v>
      </c>
      <c r="P1650" s="719"/>
      <c r="Q1650" s="720"/>
      <c r="R1650" s="721"/>
      <c r="S1650" s="722"/>
      <c r="T1650" s="385"/>
      <c r="U1650" s="386"/>
      <c r="V1650" s="387"/>
    </row>
    <row r="1651" spans="1:22" s="35" customFormat="1" ht="24.95" customHeight="1">
      <c r="A1651" s="34" t="s">
        <v>2690</v>
      </c>
      <c r="B1651" s="402">
        <v>8</v>
      </c>
      <c r="C1651" s="604"/>
      <c r="D1651" s="390"/>
      <c r="E1651" s="390"/>
      <c r="F1651" s="390"/>
      <c r="G1651" s="382"/>
      <c r="H1651" s="538"/>
      <c r="I1651" s="388"/>
      <c r="J1651" s="389" t="s">
        <v>1538</v>
      </c>
      <c r="K1651" s="426"/>
      <c r="L1651" s="426"/>
      <c r="M1651" s="384"/>
      <c r="N1651" s="424" t="s">
        <v>1538</v>
      </c>
      <c r="O1651" s="215" t="s">
        <v>1538</v>
      </c>
      <c r="P1651" s="719"/>
      <c r="Q1651" s="720"/>
      <c r="R1651" s="721"/>
      <c r="S1651" s="722"/>
      <c r="T1651" s="385"/>
      <c r="U1651" s="386"/>
      <c r="V1651" s="387"/>
    </row>
    <row r="1652" spans="1:22" s="35" customFormat="1" ht="24.95" customHeight="1">
      <c r="A1652" s="34" t="s">
        <v>2691</v>
      </c>
      <c r="B1652" s="402">
        <v>9</v>
      </c>
      <c r="C1652" s="604"/>
      <c r="D1652" s="390"/>
      <c r="E1652" s="390"/>
      <c r="F1652" s="390"/>
      <c r="G1652" s="382"/>
      <c r="H1652" s="538"/>
      <c r="I1652" s="388"/>
      <c r="J1652" s="389" t="s">
        <v>1538</v>
      </c>
      <c r="K1652" s="426"/>
      <c r="L1652" s="426"/>
      <c r="M1652" s="384"/>
      <c r="N1652" s="424" t="s">
        <v>1538</v>
      </c>
      <c r="O1652" s="215" t="s">
        <v>1538</v>
      </c>
      <c r="P1652" s="719"/>
      <c r="Q1652" s="720"/>
      <c r="R1652" s="721"/>
      <c r="S1652" s="722"/>
      <c r="T1652" s="385"/>
      <c r="U1652" s="386"/>
      <c r="V1652" s="387"/>
    </row>
    <row r="1653" spans="1:22" s="35" customFormat="1" ht="24.95" customHeight="1" thickBot="1">
      <c r="A1653" s="34" t="s">
        <v>2692</v>
      </c>
      <c r="B1653" s="406">
        <v>10</v>
      </c>
      <c r="C1653" s="605"/>
      <c r="D1653" s="391"/>
      <c r="E1653" s="391"/>
      <c r="F1653" s="391"/>
      <c r="G1653" s="392"/>
      <c r="H1653" s="539"/>
      <c r="I1653" s="393"/>
      <c r="J1653" s="394" t="s">
        <v>1538</v>
      </c>
      <c r="K1653" s="427"/>
      <c r="L1653" s="427"/>
      <c r="M1653" s="395"/>
      <c r="N1653" s="424" t="s">
        <v>1538</v>
      </c>
      <c r="O1653" s="215" t="s">
        <v>1538</v>
      </c>
      <c r="P1653" s="719"/>
      <c r="Q1653" s="720"/>
      <c r="R1653" s="721"/>
      <c r="S1653" s="722"/>
      <c r="T1653" s="385"/>
      <c r="U1653" s="386"/>
      <c r="V1653" s="387"/>
    </row>
    <row r="1654" spans="1:22" s="20" customFormat="1" ht="12" customHeight="1">
      <c r="A1654" s="34"/>
      <c r="B1654" s="36"/>
      <c r="C1654" s="606"/>
      <c r="D1654" s="37"/>
      <c r="E1654" s="37"/>
      <c r="F1654" s="37"/>
      <c r="G1654" s="37"/>
      <c r="H1654" s="403"/>
      <c r="I1654" s="37"/>
      <c r="J1654" s="37"/>
      <c r="K1654" s="37"/>
      <c r="L1654" s="37"/>
      <c r="M1654" s="37"/>
      <c r="N1654" s="37"/>
      <c r="O1654" s="214"/>
      <c r="P1654" s="37"/>
      <c r="Q1654" s="37"/>
      <c r="R1654" s="214"/>
      <c r="S1654" s="37"/>
      <c r="T1654" s="37"/>
      <c r="U1654" s="38"/>
      <c r="V1654" s="39"/>
    </row>
    <row r="1655" spans="1:22" s="20" customFormat="1" ht="17.25" customHeight="1" thickBot="1">
      <c r="A1655" s="34" t="s">
        <v>2693</v>
      </c>
      <c r="B1655" s="473"/>
      <c r="C1655" s="474"/>
      <c r="D1655" s="474"/>
      <c r="E1655" s="474"/>
      <c r="F1655" s="474"/>
      <c r="G1655" s="474"/>
      <c r="H1655" s="474"/>
      <c r="I1655" s="474"/>
      <c r="J1655" s="474"/>
      <c r="K1655" s="474"/>
      <c r="L1655" s="474"/>
      <c r="M1655" s="474"/>
      <c r="N1655" s="410" t="s">
        <v>317</v>
      </c>
      <c r="O1655" s="411">
        <v>1161.7739999999999</v>
      </c>
      <c r="P1655" s="419"/>
      <c r="Q1655" s="419"/>
      <c r="R1655" s="420"/>
      <c r="S1655" s="420"/>
      <c r="T1655" s="421"/>
      <c r="U1655" s="422"/>
      <c r="V1655" s="423"/>
    </row>
    <row r="1656" spans="1:22" ht="17.25" customHeight="1">
      <c r="B1656" s="41"/>
      <c r="C1656" s="607"/>
      <c r="D1656" s="41"/>
      <c r="E1656" s="41"/>
      <c r="F1656" s="41"/>
      <c r="G1656" s="42"/>
      <c r="H1656" s="42"/>
      <c r="I1656" s="42"/>
      <c r="J1656" s="42"/>
      <c r="K1656" s="42"/>
      <c r="L1656" s="42"/>
      <c r="M1656" s="42"/>
      <c r="N1656" s="42"/>
      <c r="O1656" s="42"/>
      <c r="P1656" s="42"/>
      <c r="Q1656" s="42"/>
      <c r="R1656" s="42"/>
      <c r="S1656" s="42"/>
      <c r="T1656" s="42"/>
      <c r="U1656" s="42"/>
      <c r="V1656" s="42"/>
    </row>
    <row r="1657" spans="1:22" s="20" customFormat="1" ht="16.5" customHeight="1" thickBot="1">
      <c r="A1657" s="18"/>
      <c r="B1657" s="739" t="s">
        <v>65</v>
      </c>
      <c r="C1657" s="739"/>
      <c r="D1657" s="739"/>
      <c r="E1657" s="739"/>
      <c r="F1657" s="739"/>
      <c r="G1657" s="739"/>
      <c r="H1657" s="739"/>
      <c r="I1657" s="739"/>
      <c r="J1657" s="739"/>
      <c r="K1657" s="739"/>
      <c r="L1657" s="739"/>
      <c r="M1657" s="739"/>
      <c r="N1657" s="739"/>
      <c r="O1657" s="739"/>
      <c r="P1657" s="739"/>
      <c r="Q1657" s="739"/>
      <c r="R1657" s="739"/>
      <c r="S1657" s="739"/>
      <c r="T1657" s="739"/>
      <c r="U1657" s="739"/>
      <c r="V1657" s="739"/>
    </row>
    <row r="1658" spans="1:22" s="23" customFormat="1" ht="22.5" customHeight="1">
      <c r="A1658" s="96" t="s">
        <v>2694</v>
      </c>
      <c r="B1658" s="768" t="s">
        <v>62</v>
      </c>
      <c r="C1658" s="764" t="s">
        <v>83</v>
      </c>
      <c r="D1658" s="760"/>
      <c r="E1658" s="760"/>
      <c r="F1658" s="760"/>
      <c r="G1658" s="760"/>
      <c r="H1658" s="760"/>
      <c r="I1658" s="760"/>
      <c r="J1658" s="760"/>
      <c r="K1658" s="760"/>
      <c r="L1658" s="760"/>
      <c r="M1658" s="736"/>
      <c r="N1658" s="475"/>
      <c r="O1658" s="476"/>
      <c r="P1658" s="764" t="s">
        <v>90</v>
      </c>
      <c r="Q1658" s="760"/>
      <c r="R1658" s="760"/>
      <c r="S1658" s="736"/>
      <c r="T1658" s="735" t="s">
        <v>358</v>
      </c>
      <c r="U1658" s="736"/>
      <c r="V1658" s="742" t="s">
        <v>192</v>
      </c>
    </row>
    <row r="1659" spans="1:22" s="23" customFormat="1" ht="22.5" customHeight="1">
      <c r="A1659" s="96" t="s">
        <v>2695</v>
      </c>
      <c r="B1659" s="769"/>
      <c r="C1659" s="771" t="s">
        <v>84</v>
      </c>
      <c r="D1659" s="772"/>
      <c r="E1659" s="773"/>
      <c r="F1659" s="479">
        <v>3</v>
      </c>
      <c r="G1659" s="774" t="s">
        <v>287</v>
      </c>
      <c r="H1659" s="724" t="s">
        <v>286</v>
      </c>
      <c r="I1659" s="724"/>
      <c r="J1659" s="771" t="s">
        <v>285</v>
      </c>
      <c r="K1659" s="775"/>
      <c r="L1659" s="480"/>
      <c r="M1659" s="480"/>
      <c r="N1659" s="481"/>
      <c r="O1659" s="482"/>
      <c r="P1659" s="765"/>
      <c r="Q1659" s="766"/>
      <c r="R1659" s="766"/>
      <c r="S1659" s="767"/>
      <c r="T1659" s="737"/>
      <c r="U1659" s="738"/>
      <c r="V1659" s="743"/>
    </row>
    <row r="1660" spans="1:22" s="23" customFormat="1" ht="51.75" customHeight="1" thickBot="1">
      <c r="A1660" s="96" t="s">
        <v>2696</v>
      </c>
      <c r="B1660" s="769"/>
      <c r="C1660" s="772" t="s">
        <v>82</v>
      </c>
      <c r="D1660" s="773"/>
      <c r="E1660" s="483" t="s">
        <v>86</v>
      </c>
      <c r="F1660" s="477" t="s">
        <v>306</v>
      </c>
      <c r="G1660" s="774"/>
      <c r="H1660" s="724"/>
      <c r="I1660" s="724"/>
      <c r="J1660" s="467" t="s">
        <v>284</v>
      </c>
      <c r="K1660" s="478" t="s">
        <v>292</v>
      </c>
      <c r="L1660" s="484" t="s">
        <v>369</v>
      </c>
      <c r="M1660" s="484"/>
      <c r="N1660" s="485" t="s">
        <v>334</v>
      </c>
      <c r="O1660" s="486"/>
      <c r="P1660" s="417" t="s">
        <v>1579</v>
      </c>
      <c r="Q1660" s="306" t="s">
        <v>91</v>
      </c>
      <c r="R1660" s="307"/>
      <c r="S1660" s="97">
        <v>1</v>
      </c>
      <c r="T1660" s="740"/>
      <c r="U1660" s="741"/>
      <c r="V1660" s="744"/>
    </row>
    <row r="1661" spans="1:22" s="23" customFormat="1" ht="15.75" customHeight="1">
      <c r="A1661" s="96" t="s">
        <v>2697</v>
      </c>
      <c r="B1661" s="769"/>
      <c r="C1661" s="608">
        <v>1</v>
      </c>
      <c r="D1661" s="86" t="s">
        <v>570</v>
      </c>
      <c r="E1661" s="92">
        <v>0.5</v>
      </c>
      <c r="F1661" s="300" t="s">
        <v>1604</v>
      </c>
      <c r="G1661" s="300">
        <v>269.23</v>
      </c>
      <c r="H1661" s="745" t="s">
        <v>31</v>
      </c>
      <c r="I1661" s="746"/>
      <c r="J1661" s="93" t="s">
        <v>31</v>
      </c>
      <c r="K1661" s="91" t="s">
        <v>1836</v>
      </c>
      <c r="L1661" s="449" t="s">
        <v>361</v>
      </c>
      <c r="M1661" s="450" t="s">
        <v>1602</v>
      </c>
      <c r="N1661" s="365" t="s">
        <v>24</v>
      </c>
      <c r="O1661" s="747" t="s">
        <v>15</v>
      </c>
      <c r="P1661" s="748"/>
      <c r="Q1661" s="751">
        <v>55</v>
      </c>
      <c r="R1661" s="754" t="s">
        <v>1114</v>
      </c>
      <c r="S1661" s="755"/>
      <c r="T1661" s="735" t="s">
        <v>68</v>
      </c>
      <c r="U1661" s="760"/>
      <c r="V1661" s="736"/>
    </row>
    <row r="1662" spans="1:22" s="23" customFormat="1" ht="15.75" customHeight="1" thickBot="1">
      <c r="A1662" s="96" t="s">
        <v>2698</v>
      </c>
      <c r="B1662" s="769"/>
      <c r="C1662" s="608">
        <v>2</v>
      </c>
      <c r="D1662" s="86" t="s">
        <v>571</v>
      </c>
      <c r="E1662" s="92">
        <v>0.4</v>
      </c>
      <c r="F1662" s="300">
        <v>1161.7739999999999</v>
      </c>
      <c r="G1662" s="300">
        <v>269.23</v>
      </c>
      <c r="H1662" s="745" t="s">
        <v>6</v>
      </c>
      <c r="I1662" s="746"/>
      <c r="J1662" s="93" t="s">
        <v>6</v>
      </c>
      <c r="K1662" s="91" t="s">
        <v>1538</v>
      </c>
      <c r="L1662" s="449" t="s">
        <v>361</v>
      </c>
      <c r="M1662" s="450" t="s">
        <v>1602</v>
      </c>
      <c r="N1662" s="365" t="s">
        <v>24</v>
      </c>
      <c r="O1662" s="747"/>
      <c r="P1662" s="748"/>
      <c r="Q1662" s="752"/>
      <c r="R1662" s="756"/>
      <c r="S1662" s="757"/>
      <c r="T1662" s="740"/>
      <c r="U1662" s="761"/>
      <c r="V1662" s="741"/>
    </row>
    <row r="1663" spans="1:22" s="23" customFormat="1" ht="15.75" customHeight="1">
      <c r="A1663" s="96" t="s">
        <v>2699</v>
      </c>
      <c r="B1663" s="769"/>
      <c r="C1663" s="608">
        <v>3</v>
      </c>
      <c r="D1663" s="86" t="s">
        <v>572</v>
      </c>
      <c r="E1663" s="92">
        <v>0.1</v>
      </c>
      <c r="F1663" s="300" t="s">
        <v>1604</v>
      </c>
      <c r="G1663" s="300">
        <v>269.23</v>
      </c>
      <c r="H1663" s="745" t="s">
        <v>31</v>
      </c>
      <c r="I1663" s="746"/>
      <c r="J1663" s="93" t="s">
        <v>6</v>
      </c>
      <c r="K1663" s="91" t="s">
        <v>1538</v>
      </c>
      <c r="L1663" s="449" t="s">
        <v>1114</v>
      </c>
      <c r="M1663" s="450" t="s">
        <v>1557</v>
      </c>
      <c r="N1663" s="365" t="s">
        <v>24</v>
      </c>
      <c r="O1663" s="749"/>
      <c r="P1663" s="750"/>
      <c r="Q1663" s="753"/>
      <c r="R1663" s="758"/>
      <c r="S1663" s="759"/>
      <c r="T1663" s="237"/>
      <c r="U1663" s="237"/>
      <c r="V1663" s="238"/>
    </row>
    <row r="1664" spans="1:22" s="23" customFormat="1" ht="15.75" customHeight="1">
      <c r="A1664" s="96" t="s">
        <v>2700</v>
      </c>
      <c r="B1664" s="769"/>
      <c r="C1664" s="608">
        <v>4</v>
      </c>
      <c r="D1664" s="86" t="s">
        <v>1538</v>
      </c>
      <c r="E1664" s="92" t="s">
        <v>1538</v>
      </c>
      <c r="F1664" s="300" t="s">
        <v>1538</v>
      </c>
      <c r="G1664" s="300" t="s">
        <v>1538</v>
      </c>
      <c r="H1664" s="745" t="s">
        <v>1538</v>
      </c>
      <c r="I1664" s="746"/>
      <c r="J1664" s="93" t="s">
        <v>1538</v>
      </c>
      <c r="K1664" s="91" t="s">
        <v>1538</v>
      </c>
      <c r="L1664" s="449"/>
      <c r="M1664" s="450" t="s">
        <v>1538</v>
      </c>
      <c r="N1664" s="365"/>
      <c r="O1664" s="762" t="s">
        <v>310</v>
      </c>
      <c r="P1664" s="771" t="s">
        <v>309</v>
      </c>
      <c r="Q1664" s="772"/>
      <c r="R1664" s="772"/>
      <c r="S1664" s="773"/>
      <c r="T1664" s="228"/>
      <c r="U1664" s="228"/>
      <c r="V1664" s="239"/>
    </row>
    <row r="1665" spans="1:22" s="23" customFormat="1" ht="17.25" customHeight="1">
      <c r="A1665" s="96" t="s">
        <v>2701</v>
      </c>
      <c r="B1665" s="769"/>
      <c r="C1665" s="608">
        <v>5</v>
      </c>
      <c r="D1665" s="86" t="s">
        <v>1538</v>
      </c>
      <c r="E1665" s="92" t="s">
        <v>1538</v>
      </c>
      <c r="F1665" s="300" t="s">
        <v>1538</v>
      </c>
      <c r="G1665" s="300" t="s">
        <v>1538</v>
      </c>
      <c r="H1665" s="745" t="s">
        <v>1538</v>
      </c>
      <c r="I1665" s="746"/>
      <c r="J1665" s="93" t="s">
        <v>1538</v>
      </c>
      <c r="K1665" s="91" t="s">
        <v>1538</v>
      </c>
      <c r="L1665" s="449"/>
      <c r="M1665" s="450" t="s">
        <v>1538</v>
      </c>
      <c r="N1665" s="365"/>
      <c r="O1665" s="763"/>
      <c r="P1665" s="467" t="s">
        <v>92</v>
      </c>
      <c r="Q1665" s="467" t="s">
        <v>294</v>
      </c>
      <c r="R1665" s="724" t="s">
        <v>307</v>
      </c>
      <c r="S1665" s="724"/>
      <c r="T1665" s="228"/>
      <c r="U1665" s="228"/>
      <c r="V1665" s="239"/>
    </row>
    <row r="1666" spans="1:22" s="23" customFormat="1" ht="16.5" customHeight="1" thickBot="1">
      <c r="A1666" s="96" t="s">
        <v>2702</v>
      </c>
      <c r="B1666" s="769"/>
      <c r="C1666" s="609">
        <v>6</v>
      </c>
      <c r="D1666" s="94" t="s">
        <v>1538</v>
      </c>
      <c r="E1666" s="95" t="s">
        <v>1538</v>
      </c>
      <c r="F1666" s="300" t="s">
        <v>1538</v>
      </c>
      <c r="G1666" s="300" t="s">
        <v>1538</v>
      </c>
      <c r="H1666" s="745" t="s">
        <v>1538</v>
      </c>
      <c r="I1666" s="746"/>
      <c r="J1666" s="93" t="s">
        <v>1538</v>
      </c>
      <c r="K1666" s="91" t="s">
        <v>1538</v>
      </c>
      <c r="L1666" s="449"/>
      <c r="M1666" s="450" t="s">
        <v>1538</v>
      </c>
      <c r="N1666" s="447"/>
      <c r="O1666" s="313" t="s">
        <v>6</v>
      </c>
      <c r="P1666" s="241">
        <v>1</v>
      </c>
      <c r="Q1666" s="242">
        <v>538.46153849999996</v>
      </c>
      <c r="R1666" s="776">
        <v>1161.7739999999999</v>
      </c>
      <c r="S1666" s="776"/>
      <c r="T1666" s="228"/>
      <c r="U1666" s="228"/>
      <c r="V1666" s="239"/>
    </row>
    <row r="1667" spans="1:22" s="23" customFormat="1" ht="16.5" customHeight="1" thickBot="1">
      <c r="A1667" s="96" t="s">
        <v>2703</v>
      </c>
      <c r="B1667" s="770"/>
      <c r="C1667" s="777" t="s">
        <v>88</v>
      </c>
      <c r="D1667" s="778"/>
      <c r="E1667" s="778"/>
      <c r="F1667" s="497"/>
      <c r="G1667" s="498"/>
      <c r="H1667" s="779" t="s">
        <v>6</v>
      </c>
      <c r="I1667" s="780"/>
      <c r="J1667" s="412" t="s">
        <v>31</v>
      </c>
      <c r="K1667" s="243" t="s">
        <v>31</v>
      </c>
      <c r="L1667" s="490"/>
      <c r="M1667" s="491"/>
      <c r="N1667" s="492"/>
      <c r="O1667" s="781" t="s">
        <v>1538</v>
      </c>
      <c r="P1667" s="781"/>
      <c r="Q1667" s="781"/>
      <c r="R1667" s="781"/>
      <c r="S1667" s="781"/>
      <c r="T1667" s="487"/>
      <c r="U1667" s="488"/>
      <c r="V1667" s="489"/>
    </row>
    <row r="1668" spans="1:22" ht="24.95" customHeight="1"/>
    <row r="1669" spans="1:22" ht="24.95" customHeight="1"/>
    <row r="1670" spans="1:22" s="33" customFormat="1" ht="24" thickBot="1">
      <c r="A1670" s="26">
        <v>56</v>
      </c>
      <c r="B1670" s="786" t="s">
        <v>49</v>
      </c>
      <c r="C1670" s="786"/>
      <c r="D1670" s="786"/>
      <c r="E1670" s="27">
        <v>56</v>
      </c>
      <c r="F1670" s="28" t="s">
        <v>442</v>
      </c>
      <c r="G1670" s="29"/>
      <c r="H1670" s="29"/>
      <c r="I1670" s="28"/>
      <c r="J1670" s="28"/>
      <c r="K1670" s="28"/>
      <c r="L1670" s="28"/>
      <c r="M1670" s="30"/>
      <c r="N1670" s="30"/>
      <c r="O1670" s="29"/>
      <c r="P1670" s="29"/>
      <c r="Q1670" s="31"/>
      <c r="R1670" s="31"/>
      <c r="S1670" s="31"/>
      <c r="T1670" s="31"/>
      <c r="U1670" s="32"/>
    </row>
    <row r="1671" spans="1:22" s="20" customFormat="1" ht="24.75" customHeight="1">
      <c r="A1671" s="18"/>
      <c r="B1671" s="787" t="s">
        <v>54</v>
      </c>
      <c r="C1671" s="464" t="s">
        <v>55</v>
      </c>
      <c r="D1671" s="465" t="s">
        <v>16</v>
      </c>
      <c r="E1671" s="465"/>
      <c r="F1671" s="465" t="s">
        <v>56</v>
      </c>
      <c r="G1671" s="466"/>
      <c r="H1671" s="723" t="s">
        <v>57</v>
      </c>
      <c r="I1671" s="789" t="s">
        <v>340</v>
      </c>
      <c r="J1671" s="723" t="s">
        <v>17</v>
      </c>
      <c r="K1671" s="723" t="s">
        <v>293</v>
      </c>
      <c r="L1671" s="723" t="s">
        <v>58</v>
      </c>
      <c r="M1671" s="723" t="s">
        <v>193</v>
      </c>
      <c r="N1671" s="782" t="s">
        <v>308</v>
      </c>
      <c r="O1671" s="783"/>
      <c r="P1671" s="784" t="s">
        <v>21</v>
      </c>
      <c r="Q1671" s="785"/>
      <c r="R1671" s="735" t="s">
        <v>205</v>
      </c>
      <c r="S1671" s="736"/>
      <c r="T1671" s="714" t="s">
        <v>180</v>
      </c>
      <c r="U1671" s="715"/>
      <c r="V1671" s="716"/>
    </row>
    <row r="1672" spans="1:22" s="20" customFormat="1" ht="73.5" customHeight="1">
      <c r="A1672" s="18"/>
      <c r="B1672" s="788"/>
      <c r="C1672" s="467" t="s">
        <v>59</v>
      </c>
      <c r="D1672" s="468" t="s">
        <v>3</v>
      </c>
      <c r="E1672" s="468" t="s">
        <v>18</v>
      </c>
      <c r="F1672" s="468" t="s">
        <v>60</v>
      </c>
      <c r="G1672" s="469" t="s">
        <v>61</v>
      </c>
      <c r="H1672" s="724"/>
      <c r="I1672" s="790"/>
      <c r="J1672" s="724"/>
      <c r="K1672" s="724"/>
      <c r="L1672" s="724"/>
      <c r="M1672" s="724"/>
      <c r="N1672" s="467" t="s">
        <v>191</v>
      </c>
      <c r="O1672" s="468" t="s">
        <v>73</v>
      </c>
      <c r="P1672" s="717"/>
      <c r="Q1672" s="718"/>
      <c r="R1672" s="737"/>
      <c r="S1672" s="738"/>
      <c r="T1672" s="470" t="s">
        <v>181</v>
      </c>
      <c r="U1672" s="471" t="s">
        <v>190</v>
      </c>
      <c r="V1672" s="472" t="s">
        <v>225</v>
      </c>
    </row>
    <row r="1673" spans="1:22" s="20" customFormat="1" ht="26.25" customHeight="1">
      <c r="A1673" s="18"/>
      <c r="B1673" s="396"/>
      <c r="C1673" s="603">
        <v>3</v>
      </c>
      <c r="D1673" s="397">
        <v>4</v>
      </c>
      <c r="E1673" s="397">
        <v>5</v>
      </c>
      <c r="F1673" s="397">
        <v>6</v>
      </c>
      <c r="G1673" s="397">
        <v>7</v>
      </c>
      <c r="H1673" s="397">
        <v>8</v>
      </c>
      <c r="I1673" s="397">
        <v>9</v>
      </c>
      <c r="J1673" s="397">
        <v>10</v>
      </c>
      <c r="K1673" s="397">
        <v>11</v>
      </c>
      <c r="L1673" s="397">
        <v>12</v>
      </c>
      <c r="M1673" s="397">
        <v>13</v>
      </c>
      <c r="N1673" s="397">
        <v>14</v>
      </c>
      <c r="O1673" s="397">
        <v>15</v>
      </c>
      <c r="P1673" s="398">
        <v>16</v>
      </c>
      <c r="Q1673" s="399">
        <v>17</v>
      </c>
      <c r="R1673" s="398">
        <v>18</v>
      </c>
      <c r="S1673" s="399">
        <v>19</v>
      </c>
      <c r="T1673" s="400">
        <v>20</v>
      </c>
      <c r="U1673" s="213">
        <v>21</v>
      </c>
      <c r="V1673" s="401">
        <v>22</v>
      </c>
    </row>
    <row r="1674" spans="1:22" s="35" customFormat="1" ht="50.1" customHeight="1">
      <c r="A1674" s="34" t="s">
        <v>2704</v>
      </c>
      <c r="B1674" s="402">
        <v>1</v>
      </c>
      <c r="C1674" s="604" t="s">
        <v>1008</v>
      </c>
      <c r="D1674" s="390" t="s">
        <v>1009</v>
      </c>
      <c r="E1674" s="390" t="s">
        <v>1010</v>
      </c>
      <c r="F1674" s="390" t="s">
        <v>671</v>
      </c>
      <c r="G1674" s="382">
        <v>0.55000000000000004</v>
      </c>
      <c r="H1674" s="538" t="s">
        <v>24</v>
      </c>
      <c r="I1674" s="388">
        <v>1</v>
      </c>
      <c r="J1674" s="389" t="s">
        <v>573</v>
      </c>
      <c r="K1674" s="426">
        <v>42072</v>
      </c>
      <c r="L1674" s="426">
        <v>43579</v>
      </c>
      <c r="M1674" s="383">
        <v>871.05</v>
      </c>
      <c r="N1674" s="424">
        <v>479.07749999999999</v>
      </c>
      <c r="O1674" s="215">
        <v>479.07749999999999</v>
      </c>
      <c r="P1674" s="719"/>
      <c r="Q1674" s="720"/>
      <c r="R1674" s="721"/>
      <c r="S1674" s="722"/>
      <c r="T1674" s="385" t="s">
        <v>24</v>
      </c>
      <c r="U1674" s="386">
        <v>5</v>
      </c>
      <c r="V1674" s="387" t="s">
        <v>24</v>
      </c>
    </row>
    <row r="1675" spans="1:22" s="35" customFormat="1" ht="50.1" customHeight="1">
      <c r="A1675" s="34" t="s">
        <v>2705</v>
      </c>
      <c r="B1675" s="402">
        <v>2</v>
      </c>
      <c r="C1675" s="604" t="s">
        <v>1011</v>
      </c>
      <c r="D1675" s="390" t="s">
        <v>1012</v>
      </c>
      <c r="E1675" s="390" t="s">
        <v>1013</v>
      </c>
      <c r="F1675" s="390" t="s">
        <v>671</v>
      </c>
      <c r="G1675" s="382">
        <v>0.5</v>
      </c>
      <c r="H1675" s="538" t="s">
        <v>24</v>
      </c>
      <c r="I1675" s="388">
        <v>2</v>
      </c>
      <c r="J1675" s="389" t="s">
        <v>574</v>
      </c>
      <c r="K1675" s="426">
        <v>43279</v>
      </c>
      <c r="L1675" s="426">
        <v>43827</v>
      </c>
      <c r="M1675" s="383">
        <v>2279.23</v>
      </c>
      <c r="N1675" s="424">
        <v>1139.615</v>
      </c>
      <c r="O1675" s="215">
        <v>1139.615</v>
      </c>
      <c r="P1675" s="719"/>
      <c r="Q1675" s="720"/>
      <c r="R1675" s="721"/>
      <c r="S1675" s="722"/>
      <c r="T1675" s="385" t="s">
        <v>24</v>
      </c>
      <c r="U1675" s="386">
        <v>1</v>
      </c>
      <c r="V1675" s="387" t="s">
        <v>24</v>
      </c>
    </row>
    <row r="1676" spans="1:22" s="35" customFormat="1" ht="24.95" customHeight="1">
      <c r="A1676" s="34" t="s">
        <v>2706</v>
      </c>
      <c r="B1676" s="402">
        <v>3</v>
      </c>
      <c r="C1676" s="604"/>
      <c r="D1676" s="390"/>
      <c r="E1676" s="390"/>
      <c r="F1676" s="390"/>
      <c r="G1676" s="382"/>
      <c r="H1676" s="538"/>
      <c r="I1676" s="388"/>
      <c r="J1676" s="389" t="s">
        <v>1538</v>
      </c>
      <c r="K1676" s="426"/>
      <c r="L1676" s="426"/>
      <c r="M1676" s="383"/>
      <c r="N1676" s="424" t="s">
        <v>1538</v>
      </c>
      <c r="O1676" s="215" t="s">
        <v>1538</v>
      </c>
      <c r="P1676" s="719"/>
      <c r="Q1676" s="720"/>
      <c r="R1676" s="721"/>
      <c r="S1676" s="722"/>
      <c r="T1676" s="385"/>
      <c r="U1676" s="386"/>
      <c r="V1676" s="387"/>
    </row>
    <row r="1677" spans="1:22" s="35" customFormat="1" ht="24.95" customHeight="1">
      <c r="A1677" s="34" t="s">
        <v>2707</v>
      </c>
      <c r="B1677" s="402">
        <v>4</v>
      </c>
      <c r="C1677" s="604"/>
      <c r="D1677" s="390"/>
      <c r="E1677" s="390"/>
      <c r="F1677" s="390"/>
      <c r="G1677" s="382"/>
      <c r="H1677" s="538"/>
      <c r="I1677" s="388"/>
      <c r="J1677" s="389" t="s">
        <v>1538</v>
      </c>
      <c r="K1677" s="426"/>
      <c r="L1677" s="426"/>
      <c r="M1677" s="383"/>
      <c r="N1677" s="424" t="s">
        <v>1538</v>
      </c>
      <c r="O1677" s="215" t="s">
        <v>1538</v>
      </c>
      <c r="P1677" s="719"/>
      <c r="Q1677" s="720"/>
      <c r="R1677" s="721"/>
      <c r="S1677" s="722"/>
      <c r="T1677" s="385"/>
      <c r="U1677" s="386"/>
      <c r="V1677" s="387"/>
    </row>
    <row r="1678" spans="1:22" s="35" customFormat="1" ht="24.95" customHeight="1">
      <c r="A1678" s="34" t="s">
        <v>2708</v>
      </c>
      <c r="B1678" s="402">
        <v>5</v>
      </c>
      <c r="C1678" s="604"/>
      <c r="D1678" s="390"/>
      <c r="E1678" s="390"/>
      <c r="F1678" s="390"/>
      <c r="G1678" s="382"/>
      <c r="H1678" s="538"/>
      <c r="I1678" s="388"/>
      <c r="J1678" s="389" t="s">
        <v>1538</v>
      </c>
      <c r="K1678" s="426"/>
      <c r="L1678" s="426"/>
      <c r="M1678" s="383"/>
      <c r="N1678" s="424" t="s">
        <v>1538</v>
      </c>
      <c r="O1678" s="215" t="s">
        <v>1538</v>
      </c>
      <c r="P1678" s="719"/>
      <c r="Q1678" s="720"/>
      <c r="R1678" s="721"/>
      <c r="S1678" s="722"/>
      <c r="T1678" s="385"/>
      <c r="U1678" s="386"/>
      <c r="V1678" s="387"/>
    </row>
    <row r="1679" spans="1:22" s="35" customFormat="1" ht="24.95" customHeight="1">
      <c r="A1679" s="34" t="s">
        <v>2709</v>
      </c>
      <c r="B1679" s="402">
        <v>6</v>
      </c>
      <c r="C1679" s="604"/>
      <c r="D1679" s="390"/>
      <c r="E1679" s="390"/>
      <c r="F1679" s="390"/>
      <c r="G1679" s="382"/>
      <c r="H1679" s="538"/>
      <c r="I1679" s="388"/>
      <c r="J1679" s="389" t="s">
        <v>1538</v>
      </c>
      <c r="K1679" s="426"/>
      <c r="L1679" s="426"/>
      <c r="M1679" s="383"/>
      <c r="N1679" s="424" t="s">
        <v>1538</v>
      </c>
      <c r="O1679" s="215" t="s">
        <v>1538</v>
      </c>
      <c r="P1679" s="719"/>
      <c r="Q1679" s="720"/>
      <c r="R1679" s="721"/>
      <c r="S1679" s="722"/>
      <c r="T1679" s="385"/>
      <c r="U1679" s="386"/>
      <c r="V1679" s="387"/>
    </row>
    <row r="1680" spans="1:22" s="35" customFormat="1" ht="24.95" customHeight="1">
      <c r="A1680" s="34" t="s">
        <v>2710</v>
      </c>
      <c r="B1680" s="402">
        <v>7</v>
      </c>
      <c r="C1680" s="604"/>
      <c r="D1680" s="390"/>
      <c r="E1680" s="390"/>
      <c r="F1680" s="390"/>
      <c r="G1680" s="382"/>
      <c r="H1680" s="538"/>
      <c r="I1680" s="388"/>
      <c r="J1680" s="389" t="s">
        <v>1538</v>
      </c>
      <c r="K1680" s="426"/>
      <c r="L1680" s="426"/>
      <c r="M1680" s="383"/>
      <c r="N1680" s="424" t="s">
        <v>1538</v>
      </c>
      <c r="O1680" s="215" t="s">
        <v>1538</v>
      </c>
      <c r="P1680" s="719"/>
      <c r="Q1680" s="720"/>
      <c r="R1680" s="721"/>
      <c r="S1680" s="722"/>
      <c r="T1680" s="385"/>
      <c r="U1680" s="386"/>
      <c r="V1680" s="387"/>
    </row>
    <row r="1681" spans="1:22" s="35" customFormat="1" ht="24.95" customHeight="1">
      <c r="A1681" s="34" t="s">
        <v>2711</v>
      </c>
      <c r="B1681" s="402">
        <v>8</v>
      </c>
      <c r="C1681" s="604"/>
      <c r="D1681" s="390"/>
      <c r="E1681" s="390"/>
      <c r="F1681" s="390"/>
      <c r="G1681" s="382"/>
      <c r="H1681" s="538"/>
      <c r="I1681" s="388"/>
      <c r="J1681" s="389" t="s">
        <v>1538</v>
      </c>
      <c r="K1681" s="426"/>
      <c r="L1681" s="426"/>
      <c r="M1681" s="384"/>
      <c r="N1681" s="424" t="s">
        <v>1538</v>
      </c>
      <c r="O1681" s="215" t="s">
        <v>1538</v>
      </c>
      <c r="P1681" s="719"/>
      <c r="Q1681" s="720"/>
      <c r="R1681" s="721"/>
      <c r="S1681" s="722"/>
      <c r="T1681" s="385"/>
      <c r="U1681" s="386"/>
      <c r="V1681" s="387"/>
    </row>
    <row r="1682" spans="1:22" s="35" customFormat="1" ht="24.95" customHeight="1">
      <c r="A1682" s="34" t="s">
        <v>2712</v>
      </c>
      <c r="B1682" s="402">
        <v>9</v>
      </c>
      <c r="C1682" s="604"/>
      <c r="D1682" s="390"/>
      <c r="E1682" s="390"/>
      <c r="F1682" s="390"/>
      <c r="G1682" s="382"/>
      <c r="H1682" s="538"/>
      <c r="I1682" s="388"/>
      <c r="J1682" s="389" t="s">
        <v>1538</v>
      </c>
      <c r="K1682" s="426"/>
      <c r="L1682" s="426"/>
      <c r="M1682" s="384"/>
      <c r="N1682" s="424" t="s">
        <v>1538</v>
      </c>
      <c r="O1682" s="215" t="s">
        <v>1538</v>
      </c>
      <c r="P1682" s="719"/>
      <c r="Q1682" s="720"/>
      <c r="R1682" s="721"/>
      <c r="S1682" s="722"/>
      <c r="T1682" s="385"/>
      <c r="U1682" s="386"/>
      <c r="V1682" s="387"/>
    </row>
    <row r="1683" spans="1:22" s="35" customFormat="1" ht="24.95" customHeight="1" thickBot="1">
      <c r="A1683" s="34" t="s">
        <v>2713</v>
      </c>
      <c r="B1683" s="406">
        <v>10</v>
      </c>
      <c r="C1683" s="605"/>
      <c r="D1683" s="391"/>
      <c r="E1683" s="391"/>
      <c r="F1683" s="391"/>
      <c r="G1683" s="392"/>
      <c r="H1683" s="539"/>
      <c r="I1683" s="393"/>
      <c r="J1683" s="394" t="s">
        <v>1538</v>
      </c>
      <c r="K1683" s="427"/>
      <c r="L1683" s="427"/>
      <c r="M1683" s="395"/>
      <c r="N1683" s="424" t="s">
        <v>1538</v>
      </c>
      <c r="O1683" s="215" t="s">
        <v>1538</v>
      </c>
      <c r="P1683" s="719"/>
      <c r="Q1683" s="720"/>
      <c r="R1683" s="721"/>
      <c r="S1683" s="722"/>
      <c r="T1683" s="385"/>
      <c r="U1683" s="386"/>
      <c r="V1683" s="387"/>
    </row>
    <row r="1684" spans="1:22" s="20" customFormat="1" ht="12" customHeight="1">
      <c r="A1684" s="34"/>
      <c r="B1684" s="36"/>
      <c r="C1684" s="606"/>
      <c r="D1684" s="37"/>
      <c r="E1684" s="37"/>
      <c r="F1684" s="37"/>
      <c r="G1684" s="37"/>
      <c r="H1684" s="403"/>
      <c r="I1684" s="37"/>
      <c r="J1684" s="37"/>
      <c r="K1684" s="37"/>
      <c r="L1684" s="37"/>
      <c r="M1684" s="37"/>
      <c r="N1684" s="37"/>
      <c r="O1684" s="214"/>
      <c r="P1684" s="37"/>
      <c r="Q1684" s="37"/>
      <c r="R1684" s="214"/>
      <c r="S1684" s="37"/>
      <c r="T1684" s="37"/>
      <c r="U1684" s="38"/>
      <c r="V1684" s="39"/>
    </row>
    <row r="1685" spans="1:22" s="20" customFormat="1" ht="17.25" customHeight="1" thickBot="1">
      <c r="A1685" s="34" t="s">
        <v>2714</v>
      </c>
      <c r="B1685" s="473"/>
      <c r="C1685" s="474"/>
      <c r="D1685" s="474"/>
      <c r="E1685" s="474"/>
      <c r="F1685" s="474"/>
      <c r="G1685" s="474"/>
      <c r="H1685" s="474"/>
      <c r="I1685" s="474"/>
      <c r="J1685" s="474"/>
      <c r="K1685" s="474"/>
      <c r="L1685" s="474"/>
      <c r="M1685" s="474"/>
      <c r="N1685" s="410" t="s">
        <v>317</v>
      </c>
      <c r="O1685" s="411">
        <v>809.34625000000005</v>
      </c>
      <c r="P1685" s="419"/>
      <c r="Q1685" s="419"/>
      <c r="R1685" s="420"/>
      <c r="S1685" s="420"/>
      <c r="T1685" s="421"/>
      <c r="U1685" s="422"/>
      <c r="V1685" s="423"/>
    </row>
    <row r="1686" spans="1:22" ht="17.25" customHeight="1">
      <c r="B1686" s="41"/>
      <c r="C1686" s="607"/>
      <c r="D1686" s="41"/>
      <c r="E1686" s="41"/>
      <c r="F1686" s="41"/>
      <c r="G1686" s="42"/>
      <c r="H1686" s="42"/>
      <c r="I1686" s="42"/>
      <c r="J1686" s="42"/>
      <c r="K1686" s="42"/>
      <c r="L1686" s="42"/>
      <c r="M1686" s="42"/>
      <c r="N1686" s="42"/>
      <c r="O1686" s="42"/>
      <c r="P1686" s="42"/>
      <c r="Q1686" s="42"/>
      <c r="R1686" s="42"/>
      <c r="S1686" s="42"/>
      <c r="T1686" s="42"/>
      <c r="U1686" s="42"/>
      <c r="V1686" s="42"/>
    </row>
    <row r="1687" spans="1:22" s="20" customFormat="1" ht="16.5" customHeight="1" thickBot="1">
      <c r="A1687" s="18"/>
      <c r="B1687" s="739" t="s">
        <v>65</v>
      </c>
      <c r="C1687" s="739"/>
      <c r="D1687" s="739"/>
      <c r="E1687" s="739"/>
      <c r="F1687" s="739"/>
      <c r="G1687" s="739"/>
      <c r="H1687" s="739"/>
      <c r="I1687" s="739"/>
      <c r="J1687" s="739"/>
      <c r="K1687" s="739"/>
      <c r="L1687" s="739"/>
      <c r="M1687" s="739"/>
      <c r="N1687" s="739"/>
      <c r="O1687" s="739"/>
      <c r="P1687" s="739"/>
      <c r="Q1687" s="739"/>
      <c r="R1687" s="739"/>
      <c r="S1687" s="739"/>
      <c r="T1687" s="739"/>
      <c r="U1687" s="739"/>
      <c r="V1687" s="739"/>
    </row>
    <row r="1688" spans="1:22" s="23" customFormat="1" ht="22.5" customHeight="1">
      <c r="A1688" s="96" t="s">
        <v>2715</v>
      </c>
      <c r="B1688" s="768" t="s">
        <v>62</v>
      </c>
      <c r="C1688" s="764" t="s">
        <v>83</v>
      </c>
      <c r="D1688" s="760"/>
      <c r="E1688" s="760"/>
      <c r="F1688" s="760"/>
      <c r="G1688" s="760"/>
      <c r="H1688" s="760"/>
      <c r="I1688" s="760"/>
      <c r="J1688" s="760"/>
      <c r="K1688" s="760"/>
      <c r="L1688" s="760"/>
      <c r="M1688" s="736"/>
      <c r="N1688" s="475"/>
      <c r="O1688" s="476"/>
      <c r="P1688" s="764" t="s">
        <v>90</v>
      </c>
      <c r="Q1688" s="760"/>
      <c r="R1688" s="760"/>
      <c r="S1688" s="736"/>
      <c r="T1688" s="735" t="s">
        <v>358</v>
      </c>
      <c r="U1688" s="736"/>
      <c r="V1688" s="742" t="s">
        <v>6</v>
      </c>
    </row>
    <row r="1689" spans="1:22" s="23" customFormat="1" ht="22.5" customHeight="1">
      <c r="A1689" s="96" t="s">
        <v>2716</v>
      </c>
      <c r="B1689" s="769"/>
      <c r="C1689" s="771" t="s">
        <v>84</v>
      </c>
      <c r="D1689" s="772"/>
      <c r="E1689" s="773"/>
      <c r="F1689" s="479">
        <v>2</v>
      </c>
      <c r="G1689" s="774" t="s">
        <v>287</v>
      </c>
      <c r="H1689" s="724" t="s">
        <v>286</v>
      </c>
      <c r="I1689" s="724"/>
      <c r="J1689" s="771" t="s">
        <v>285</v>
      </c>
      <c r="K1689" s="775"/>
      <c r="L1689" s="480"/>
      <c r="M1689" s="480"/>
      <c r="N1689" s="481"/>
      <c r="O1689" s="482"/>
      <c r="P1689" s="765"/>
      <c r="Q1689" s="766"/>
      <c r="R1689" s="766"/>
      <c r="S1689" s="767"/>
      <c r="T1689" s="737"/>
      <c r="U1689" s="738"/>
      <c r="V1689" s="743"/>
    </row>
    <row r="1690" spans="1:22" s="23" customFormat="1" ht="51.75" customHeight="1" thickBot="1">
      <c r="A1690" s="96" t="s">
        <v>2717</v>
      </c>
      <c r="B1690" s="769"/>
      <c r="C1690" s="772" t="s">
        <v>82</v>
      </c>
      <c r="D1690" s="773"/>
      <c r="E1690" s="483" t="s">
        <v>86</v>
      </c>
      <c r="F1690" s="477" t="s">
        <v>306</v>
      </c>
      <c r="G1690" s="774"/>
      <c r="H1690" s="724"/>
      <c r="I1690" s="724"/>
      <c r="J1690" s="467" t="s">
        <v>284</v>
      </c>
      <c r="K1690" s="478" t="s">
        <v>292</v>
      </c>
      <c r="L1690" s="484" t="s">
        <v>369</v>
      </c>
      <c r="M1690" s="484"/>
      <c r="N1690" s="485" t="s">
        <v>334</v>
      </c>
      <c r="O1690" s="486"/>
      <c r="P1690" s="417" t="s">
        <v>1579</v>
      </c>
      <c r="Q1690" s="306" t="s">
        <v>91</v>
      </c>
      <c r="R1690" s="307"/>
      <c r="S1690" s="97">
        <v>2</v>
      </c>
      <c r="T1690" s="740"/>
      <c r="U1690" s="741"/>
      <c r="V1690" s="744"/>
    </row>
    <row r="1691" spans="1:22" s="23" customFormat="1" ht="15.75" customHeight="1">
      <c r="A1691" s="96" t="s">
        <v>2718</v>
      </c>
      <c r="B1691" s="769"/>
      <c r="C1691" s="608">
        <v>1</v>
      </c>
      <c r="D1691" s="86" t="s">
        <v>573</v>
      </c>
      <c r="E1691" s="92">
        <v>0.9</v>
      </c>
      <c r="F1691" s="300">
        <v>479.07749999999999</v>
      </c>
      <c r="G1691" s="300">
        <v>269.23</v>
      </c>
      <c r="H1691" s="745" t="s">
        <v>6</v>
      </c>
      <c r="I1691" s="746"/>
      <c r="J1691" s="93" t="s">
        <v>6</v>
      </c>
      <c r="K1691" s="91" t="s">
        <v>1538</v>
      </c>
      <c r="L1691" s="449" t="s">
        <v>1114</v>
      </c>
      <c r="M1691" s="450" t="s">
        <v>1557</v>
      </c>
      <c r="N1691" s="365" t="s">
        <v>24</v>
      </c>
      <c r="O1691" s="747" t="s">
        <v>15</v>
      </c>
      <c r="P1691" s="748"/>
      <c r="Q1691" s="751">
        <v>56</v>
      </c>
      <c r="R1691" s="754" t="s">
        <v>1114</v>
      </c>
      <c r="S1691" s="755"/>
      <c r="T1691" s="735" t="s">
        <v>68</v>
      </c>
      <c r="U1691" s="760"/>
      <c r="V1691" s="736"/>
    </row>
    <row r="1692" spans="1:22" s="23" customFormat="1" ht="15.75" customHeight="1" thickBot="1">
      <c r="A1692" s="96" t="s">
        <v>2719</v>
      </c>
      <c r="B1692" s="769"/>
      <c r="C1692" s="608">
        <v>2</v>
      </c>
      <c r="D1692" s="86" t="s">
        <v>574</v>
      </c>
      <c r="E1692" s="92">
        <v>0.1</v>
      </c>
      <c r="F1692" s="300">
        <v>1139.615</v>
      </c>
      <c r="G1692" s="300">
        <v>269.23</v>
      </c>
      <c r="H1692" s="745" t="s">
        <v>6</v>
      </c>
      <c r="I1692" s="746"/>
      <c r="J1692" s="93" t="s">
        <v>6</v>
      </c>
      <c r="K1692" s="91" t="s">
        <v>1538</v>
      </c>
      <c r="L1692" s="449" t="s">
        <v>361</v>
      </c>
      <c r="M1692" s="450" t="s">
        <v>1602</v>
      </c>
      <c r="N1692" s="365" t="s">
        <v>24</v>
      </c>
      <c r="O1692" s="747"/>
      <c r="P1692" s="748"/>
      <c r="Q1692" s="752"/>
      <c r="R1692" s="756"/>
      <c r="S1692" s="757"/>
      <c r="T1692" s="740"/>
      <c r="U1692" s="761"/>
      <c r="V1692" s="741"/>
    </row>
    <row r="1693" spans="1:22" s="23" customFormat="1" ht="15.75" customHeight="1">
      <c r="A1693" s="96" t="s">
        <v>2720</v>
      </c>
      <c r="B1693" s="769"/>
      <c r="C1693" s="608">
        <v>3</v>
      </c>
      <c r="D1693" s="86" t="s">
        <v>1538</v>
      </c>
      <c r="E1693" s="92" t="s">
        <v>1538</v>
      </c>
      <c r="F1693" s="300" t="s">
        <v>1538</v>
      </c>
      <c r="G1693" s="300" t="s">
        <v>1538</v>
      </c>
      <c r="H1693" s="745" t="s">
        <v>1538</v>
      </c>
      <c r="I1693" s="746"/>
      <c r="J1693" s="93" t="s">
        <v>1538</v>
      </c>
      <c r="K1693" s="91" t="s">
        <v>1538</v>
      </c>
      <c r="L1693" s="449"/>
      <c r="M1693" s="450" t="s">
        <v>1538</v>
      </c>
      <c r="N1693" s="365"/>
      <c r="O1693" s="749"/>
      <c r="P1693" s="750"/>
      <c r="Q1693" s="753"/>
      <c r="R1693" s="758"/>
      <c r="S1693" s="759"/>
      <c r="T1693" s="237"/>
      <c r="U1693" s="237"/>
      <c r="V1693" s="238"/>
    </row>
    <row r="1694" spans="1:22" s="23" customFormat="1" ht="15.75" customHeight="1">
      <c r="A1694" s="96" t="s">
        <v>2721</v>
      </c>
      <c r="B1694" s="769"/>
      <c r="C1694" s="608">
        <v>4</v>
      </c>
      <c r="D1694" s="86" t="s">
        <v>1538</v>
      </c>
      <c r="E1694" s="92" t="s">
        <v>1538</v>
      </c>
      <c r="F1694" s="300" t="s">
        <v>1538</v>
      </c>
      <c r="G1694" s="300" t="s">
        <v>1538</v>
      </c>
      <c r="H1694" s="745" t="s">
        <v>1538</v>
      </c>
      <c r="I1694" s="746"/>
      <c r="J1694" s="93" t="s">
        <v>1538</v>
      </c>
      <c r="K1694" s="91" t="s">
        <v>1538</v>
      </c>
      <c r="L1694" s="449"/>
      <c r="M1694" s="450" t="s">
        <v>1538</v>
      </c>
      <c r="N1694" s="365"/>
      <c r="O1694" s="762" t="s">
        <v>310</v>
      </c>
      <c r="P1694" s="771" t="s">
        <v>309</v>
      </c>
      <c r="Q1694" s="772"/>
      <c r="R1694" s="772"/>
      <c r="S1694" s="773"/>
      <c r="T1694" s="228"/>
      <c r="U1694" s="228"/>
      <c r="V1694" s="239"/>
    </row>
    <row r="1695" spans="1:22" s="23" customFormat="1" ht="17.25" customHeight="1">
      <c r="A1695" s="96" t="s">
        <v>2722</v>
      </c>
      <c r="B1695" s="769"/>
      <c r="C1695" s="608">
        <v>5</v>
      </c>
      <c r="D1695" s="86" t="s">
        <v>1538</v>
      </c>
      <c r="E1695" s="92" t="s">
        <v>1538</v>
      </c>
      <c r="F1695" s="300" t="s">
        <v>1538</v>
      </c>
      <c r="G1695" s="300" t="s">
        <v>1538</v>
      </c>
      <c r="H1695" s="745" t="s">
        <v>1538</v>
      </c>
      <c r="I1695" s="746"/>
      <c r="J1695" s="93" t="s">
        <v>1538</v>
      </c>
      <c r="K1695" s="91" t="s">
        <v>1538</v>
      </c>
      <c r="L1695" s="449"/>
      <c r="M1695" s="450" t="s">
        <v>1538</v>
      </c>
      <c r="N1695" s="365"/>
      <c r="O1695" s="763"/>
      <c r="P1695" s="467" t="s">
        <v>92</v>
      </c>
      <c r="Q1695" s="467" t="s">
        <v>294</v>
      </c>
      <c r="R1695" s="724" t="s">
        <v>307</v>
      </c>
      <c r="S1695" s="724"/>
      <c r="T1695" s="228"/>
      <c r="U1695" s="228"/>
      <c r="V1695" s="239"/>
    </row>
    <row r="1696" spans="1:22" s="23" customFormat="1" ht="16.5" customHeight="1" thickBot="1">
      <c r="A1696" s="96" t="s">
        <v>2723</v>
      </c>
      <c r="B1696" s="769"/>
      <c r="C1696" s="609">
        <v>6</v>
      </c>
      <c r="D1696" s="94" t="s">
        <v>1538</v>
      </c>
      <c r="E1696" s="95" t="s">
        <v>1538</v>
      </c>
      <c r="F1696" s="300" t="s">
        <v>1538</v>
      </c>
      <c r="G1696" s="300" t="s">
        <v>1538</v>
      </c>
      <c r="H1696" s="745" t="s">
        <v>1538</v>
      </c>
      <c r="I1696" s="746"/>
      <c r="J1696" s="93" t="s">
        <v>1538</v>
      </c>
      <c r="K1696" s="91" t="s">
        <v>1538</v>
      </c>
      <c r="L1696" s="449"/>
      <c r="M1696" s="450" t="s">
        <v>1538</v>
      </c>
      <c r="N1696" s="447"/>
      <c r="O1696" s="313" t="s">
        <v>6</v>
      </c>
      <c r="P1696" s="241">
        <v>1</v>
      </c>
      <c r="Q1696" s="242">
        <v>538.46153849999996</v>
      </c>
      <c r="R1696" s="776">
        <v>1618.6925000000001</v>
      </c>
      <c r="S1696" s="776"/>
      <c r="T1696" s="228"/>
      <c r="U1696" s="228"/>
      <c r="V1696" s="239"/>
    </row>
    <row r="1697" spans="1:22" s="23" customFormat="1" ht="16.5" customHeight="1" thickBot="1">
      <c r="A1697" s="96" t="s">
        <v>2724</v>
      </c>
      <c r="B1697" s="770"/>
      <c r="C1697" s="777" t="s">
        <v>88</v>
      </c>
      <c r="D1697" s="778"/>
      <c r="E1697" s="778"/>
      <c r="F1697" s="497"/>
      <c r="G1697" s="498"/>
      <c r="H1697" s="779" t="s">
        <v>6</v>
      </c>
      <c r="I1697" s="780"/>
      <c r="J1697" s="412" t="s">
        <v>6</v>
      </c>
      <c r="K1697" s="243" t="s">
        <v>6</v>
      </c>
      <c r="L1697" s="490"/>
      <c r="M1697" s="491"/>
      <c r="N1697" s="492"/>
      <c r="O1697" s="781" t="s">
        <v>1538</v>
      </c>
      <c r="P1697" s="781"/>
      <c r="Q1697" s="781"/>
      <c r="R1697" s="781"/>
      <c r="S1697" s="781"/>
      <c r="T1697" s="487"/>
      <c r="U1697" s="488"/>
      <c r="V1697" s="489"/>
    </row>
    <row r="1698" spans="1:22" ht="24.95" customHeight="1"/>
    <row r="1699" spans="1:22" ht="24.95" customHeight="1"/>
    <row r="1700" spans="1:22" s="33" customFormat="1" ht="24" thickBot="1">
      <c r="A1700" s="26">
        <v>57</v>
      </c>
      <c r="B1700" s="786" t="s">
        <v>49</v>
      </c>
      <c r="C1700" s="786"/>
      <c r="D1700" s="786"/>
      <c r="E1700" s="27">
        <v>57</v>
      </c>
      <c r="F1700" s="28" t="s">
        <v>443</v>
      </c>
      <c r="G1700" s="29"/>
      <c r="H1700" s="29"/>
      <c r="I1700" s="28"/>
      <c r="J1700" s="28"/>
      <c r="K1700" s="28"/>
      <c r="L1700" s="28"/>
      <c r="M1700" s="30"/>
      <c r="N1700" s="30"/>
      <c r="O1700" s="29"/>
      <c r="P1700" s="29"/>
      <c r="Q1700" s="31"/>
      <c r="R1700" s="31"/>
      <c r="S1700" s="31"/>
      <c r="T1700" s="31"/>
      <c r="U1700" s="32"/>
    </row>
    <row r="1701" spans="1:22" s="20" customFormat="1" ht="24.75" customHeight="1">
      <c r="A1701" s="18"/>
      <c r="B1701" s="787" t="s">
        <v>54</v>
      </c>
      <c r="C1701" s="464" t="s">
        <v>55</v>
      </c>
      <c r="D1701" s="465" t="s">
        <v>16</v>
      </c>
      <c r="E1701" s="465"/>
      <c r="F1701" s="465" t="s">
        <v>56</v>
      </c>
      <c r="G1701" s="466"/>
      <c r="H1701" s="723" t="s">
        <v>57</v>
      </c>
      <c r="I1701" s="789" t="s">
        <v>340</v>
      </c>
      <c r="J1701" s="723" t="s">
        <v>17</v>
      </c>
      <c r="K1701" s="723" t="s">
        <v>293</v>
      </c>
      <c r="L1701" s="723" t="s">
        <v>58</v>
      </c>
      <c r="M1701" s="723" t="s">
        <v>193</v>
      </c>
      <c r="N1701" s="782" t="s">
        <v>308</v>
      </c>
      <c r="O1701" s="783"/>
      <c r="P1701" s="784" t="s">
        <v>21</v>
      </c>
      <c r="Q1701" s="785"/>
      <c r="R1701" s="735" t="s">
        <v>205</v>
      </c>
      <c r="S1701" s="736"/>
      <c r="T1701" s="714" t="s">
        <v>180</v>
      </c>
      <c r="U1701" s="715"/>
      <c r="V1701" s="716"/>
    </row>
    <row r="1702" spans="1:22" s="20" customFormat="1" ht="73.5" customHeight="1">
      <c r="A1702" s="18"/>
      <c r="B1702" s="788"/>
      <c r="C1702" s="467" t="s">
        <v>59</v>
      </c>
      <c r="D1702" s="468" t="s">
        <v>3</v>
      </c>
      <c r="E1702" s="468" t="s">
        <v>18</v>
      </c>
      <c r="F1702" s="468" t="s">
        <v>60</v>
      </c>
      <c r="G1702" s="469" t="s">
        <v>61</v>
      </c>
      <c r="H1702" s="724"/>
      <c r="I1702" s="790"/>
      <c r="J1702" s="724"/>
      <c r="K1702" s="724"/>
      <c r="L1702" s="724"/>
      <c r="M1702" s="724"/>
      <c r="N1702" s="467" t="s">
        <v>191</v>
      </c>
      <c r="O1702" s="468" t="s">
        <v>73</v>
      </c>
      <c r="P1702" s="717"/>
      <c r="Q1702" s="718"/>
      <c r="R1702" s="737"/>
      <c r="S1702" s="738"/>
      <c r="T1702" s="470" t="s">
        <v>181</v>
      </c>
      <c r="U1702" s="471" t="s">
        <v>190</v>
      </c>
      <c r="V1702" s="472" t="s">
        <v>225</v>
      </c>
    </row>
    <row r="1703" spans="1:22" s="20" customFormat="1" ht="26.25" customHeight="1">
      <c r="A1703" s="18"/>
      <c r="B1703" s="396"/>
      <c r="C1703" s="603">
        <v>3</v>
      </c>
      <c r="D1703" s="397">
        <v>4</v>
      </c>
      <c r="E1703" s="397">
        <v>5</v>
      </c>
      <c r="F1703" s="397">
        <v>6</v>
      </c>
      <c r="G1703" s="397">
        <v>7</v>
      </c>
      <c r="H1703" s="397">
        <v>8</v>
      </c>
      <c r="I1703" s="397">
        <v>9</v>
      </c>
      <c r="J1703" s="397">
        <v>10</v>
      </c>
      <c r="K1703" s="397">
        <v>11</v>
      </c>
      <c r="L1703" s="397">
        <v>12</v>
      </c>
      <c r="M1703" s="397">
        <v>13</v>
      </c>
      <c r="N1703" s="397">
        <v>14</v>
      </c>
      <c r="O1703" s="397">
        <v>15</v>
      </c>
      <c r="P1703" s="398">
        <v>16</v>
      </c>
      <c r="Q1703" s="399">
        <v>17</v>
      </c>
      <c r="R1703" s="398">
        <v>18</v>
      </c>
      <c r="S1703" s="399">
        <v>19</v>
      </c>
      <c r="T1703" s="400">
        <v>20</v>
      </c>
      <c r="U1703" s="213">
        <v>21</v>
      </c>
      <c r="V1703" s="401">
        <v>22</v>
      </c>
    </row>
    <row r="1704" spans="1:22" s="35" customFormat="1" ht="50.1" customHeight="1">
      <c r="A1704" s="34" t="s">
        <v>2725</v>
      </c>
      <c r="B1704" s="402">
        <v>1</v>
      </c>
      <c r="C1704" s="604" t="s">
        <v>1014</v>
      </c>
      <c r="D1704" s="390" t="s">
        <v>1015</v>
      </c>
      <c r="E1704" s="390" t="s">
        <v>1016</v>
      </c>
      <c r="F1704" s="390" t="s">
        <v>671</v>
      </c>
      <c r="G1704" s="382">
        <v>0.5</v>
      </c>
      <c r="H1704" s="538" t="s">
        <v>24</v>
      </c>
      <c r="I1704" s="388" t="s">
        <v>672</v>
      </c>
      <c r="J1704" s="389" t="s">
        <v>443</v>
      </c>
      <c r="K1704" s="426">
        <v>40381</v>
      </c>
      <c r="L1704" s="426">
        <v>40774</v>
      </c>
      <c r="M1704" s="383">
        <v>889.7</v>
      </c>
      <c r="N1704" s="424">
        <v>444.85</v>
      </c>
      <c r="O1704" s="215">
        <v>444.85</v>
      </c>
      <c r="P1704" s="719"/>
      <c r="Q1704" s="720"/>
      <c r="R1704" s="721"/>
      <c r="S1704" s="722"/>
      <c r="T1704" s="385" t="s">
        <v>24</v>
      </c>
      <c r="U1704" s="386">
        <v>63</v>
      </c>
      <c r="V1704" s="387" t="s">
        <v>24</v>
      </c>
    </row>
    <row r="1705" spans="1:22" s="35" customFormat="1" ht="50.1" customHeight="1">
      <c r="A1705" s="34" t="s">
        <v>2726</v>
      </c>
      <c r="B1705" s="402">
        <v>2</v>
      </c>
      <c r="C1705" s="604" t="s">
        <v>853</v>
      </c>
      <c r="D1705" s="390" t="s">
        <v>1017</v>
      </c>
      <c r="E1705" s="390" t="s">
        <v>1100</v>
      </c>
      <c r="F1705" s="390" t="s">
        <v>672</v>
      </c>
      <c r="G1705" s="382">
        <v>1</v>
      </c>
      <c r="H1705" s="538" t="s">
        <v>24</v>
      </c>
      <c r="I1705" s="388" t="s">
        <v>672</v>
      </c>
      <c r="J1705" s="389" t="s">
        <v>443</v>
      </c>
      <c r="K1705" s="426">
        <v>40822</v>
      </c>
      <c r="L1705" s="426">
        <v>41319</v>
      </c>
      <c r="M1705" s="383">
        <v>1507.77</v>
      </c>
      <c r="N1705" s="424">
        <v>1507.77</v>
      </c>
      <c r="O1705" s="215">
        <v>1507.77</v>
      </c>
      <c r="P1705" s="719"/>
      <c r="Q1705" s="720"/>
      <c r="R1705" s="721"/>
      <c r="S1705" s="722"/>
      <c r="T1705" s="385" t="s">
        <v>24</v>
      </c>
      <c r="U1705" s="386">
        <v>64</v>
      </c>
      <c r="V1705" s="387" t="s">
        <v>24</v>
      </c>
    </row>
    <row r="1706" spans="1:22" s="35" customFormat="1" ht="50.1" customHeight="1">
      <c r="A1706" s="34" t="s">
        <v>2727</v>
      </c>
      <c r="B1706" s="402">
        <v>3</v>
      </c>
      <c r="C1706" s="604" t="s">
        <v>1027</v>
      </c>
      <c r="D1706" s="390" t="s">
        <v>1018</v>
      </c>
      <c r="E1706" s="390" t="s">
        <v>1019</v>
      </c>
      <c r="F1706" s="390" t="s">
        <v>671</v>
      </c>
      <c r="G1706" s="382">
        <v>0.33</v>
      </c>
      <c r="H1706" s="538" t="s">
        <v>24</v>
      </c>
      <c r="I1706" s="388" t="s">
        <v>672</v>
      </c>
      <c r="J1706" s="389" t="s">
        <v>443</v>
      </c>
      <c r="K1706" s="426">
        <v>42622</v>
      </c>
      <c r="L1706" s="426">
        <v>43444</v>
      </c>
      <c r="M1706" s="383">
        <v>5294.4</v>
      </c>
      <c r="N1706" s="424">
        <v>1747.152</v>
      </c>
      <c r="O1706" s="215">
        <v>1747.152</v>
      </c>
      <c r="P1706" s="719"/>
      <c r="Q1706" s="720"/>
      <c r="R1706" s="721"/>
      <c r="S1706" s="722"/>
      <c r="T1706" s="385" t="s">
        <v>24</v>
      </c>
      <c r="U1706" s="386">
        <v>87</v>
      </c>
      <c r="V1706" s="387" t="s">
        <v>24</v>
      </c>
    </row>
    <row r="1707" spans="1:22" s="35" customFormat="1" ht="24.95" customHeight="1">
      <c r="A1707" s="34" t="s">
        <v>2728</v>
      </c>
      <c r="B1707" s="402">
        <v>4</v>
      </c>
      <c r="C1707" s="604"/>
      <c r="D1707" s="390"/>
      <c r="E1707" s="390"/>
      <c r="F1707" s="390"/>
      <c r="G1707" s="382"/>
      <c r="H1707" s="538"/>
      <c r="I1707" s="388"/>
      <c r="J1707" s="389" t="s">
        <v>1538</v>
      </c>
      <c r="K1707" s="426"/>
      <c r="L1707" s="426"/>
      <c r="M1707" s="383"/>
      <c r="N1707" s="424" t="s">
        <v>1538</v>
      </c>
      <c r="O1707" s="215" t="s">
        <v>1538</v>
      </c>
      <c r="P1707" s="719"/>
      <c r="Q1707" s="720"/>
      <c r="R1707" s="721"/>
      <c r="S1707" s="722"/>
      <c r="T1707" s="385"/>
      <c r="U1707" s="386"/>
      <c r="V1707" s="387"/>
    </row>
    <row r="1708" spans="1:22" s="35" customFormat="1" ht="24.95" customHeight="1">
      <c r="A1708" s="34" t="s">
        <v>2729</v>
      </c>
      <c r="B1708" s="402">
        <v>5</v>
      </c>
      <c r="C1708" s="604"/>
      <c r="D1708" s="390"/>
      <c r="E1708" s="390"/>
      <c r="F1708" s="390"/>
      <c r="G1708" s="382"/>
      <c r="H1708" s="538"/>
      <c r="I1708" s="388"/>
      <c r="J1708" s="389" t="s">
        <v>1538</v>
      </c>
      <c r="K1708" s="426"/>
      <c r="L1708" s="426"/>
      <c r="M1708" s="383"/>
      <c r="N1708" s="424" t="s">
        <v>1538</v>
      </c>
      <c r="O1708" s="215" t="s">
        <v>1538</v>
      </c>
      <c r="P1708" s="719"/>
      <c r="Q1708" s="720"/>
      <c r="R1708" s="721"/>
      <c r="S1708" s="722"/>
      <c r="T1708" s="385"/>
      <c r="U1708" s="386"/>
      <c r="V1708" s="387"/>
    </row>
    <row r="1709" spans="1:22" s="35" customFormat="1" ht="24.95" customHeight="1">
      <c r="A1709" s="34" t="s">
        <v>2730</v>
      </c>
      <c r="B1709" s="402">
        <v>6</v>
      </c>
      <c r="C1709" s="604"/>
      <c r="D1709" s="390"/>
      <c r="E1709" s="390"/>
      <c r="F1709" s="390"/>
      <c r="G1709" s="382"/>
      <c r="H1709" s="538"/>
      <c r="I1709" s="388"/>
      <c r="J1709" s="389" t="s">
        <v>1538</v>
      </c>
      <c r="K1709" s="426"/>
      <c r="L1709" s="426"/>
      <c r="M1709" s="383"/>
      <c r="N1709" s="424" t="s">
        <v>1538</v>
      </c>
      <c r="O1709" s="215" t="s">
        <v>1538</v>
      </c>
      <c r="P1709" s="719"/>
      <c r="Q1709" s="720"/>
      <c r="R1709" s="721"/>
      <c r="S1709" s="722"/>
      <c r="T1709" s="385"/>
      <c r="U1709" s="386"/>
      <c r="V1709" s="387"/>
    </row>
    <row r="1710" spans="1:22" s="35" customFormat="1" ht="24.95" customHeight="1">
      <c r="A1710" s="34" t="s">
        <v>2731</v>
      </c>
      <c r="B1710" s="402">
        <v>7</v>
      </c>
      <c r="C1710" s="604"/>
      <c r="D1710" s="390"/>
      <c r="E1710" s="390"/>
      <c r="F1710" s="390"/>
      <c r="G1710" s="382"/>
      <c r="H1710" s="538"/>
      <c r="I1710" s="388"/>
      <c r="J1710" s="389" t="s">
        <v>1538</v>
      </c>
      <c r="K1710" s="426"/>
      <c r="L1710" s="426"/>
      <c r="M1710" s="383"/>
      <c r="N1710" s="424" t="s">
        <v>1538</v>
      </c>
      <c r="O1710" s="215" t="s">
        <v>1538</v>
      </c>
      <c r="P1710" s="719"/>
      <c r="Q1710" s="720"/>
      <c r="R1710" s="721"/>
      <c r="S1710" s="722"/>
      <c r="T1710" s="385"/>
      <c r="U1710" s="386"/>
      <c r="V1710" s="387"/>
    </row>
    <row r="1711" spans="1:22" s="35" customFormat="1" ht="24.95" customHeight="1">
      <c r="A1711" s="34" t="s">
        <v>2732</v>
      </c>
      <c r="B1711" s="402">
        <v>8</v>
      </c>
      <c r="C1711" s="604"/>
      <c r="D1711" s="390"/>
      <c r="E1711" s="390"/>
      <c r="F1711" s="390"/>
      <c r="G1711" s="382"/>
      <c r="H1711" s="538"/>
      <c r="I1711" s="388"/>
      <c r="J1711" s="389" t="s">
        <v>1538</v>
      </c>
      <c r="K1711" s="426"/>
      <c r="L1711" s="426"/>
      <c r="M1711" s="384"/>
      <c r="N1711" s="424" t="s">
        <v>1538</v>
      </c>
      <c r="O1711" s="215" t="s">
        <v>1538</v>
      </c>
      <c r="P1711" s="719"/>
      <c r="Q1711" s="720"/>
      <c r="R1711" s="721"/>
      <c r="S1711" s="722"/>
      <c r="T1711" s="385"/>
      <c r="U1711" s="386"/>
      <c r="V1711" s="387"/>
    </row>
    <row r="1712" spans="1:22" s="35" customFormat="1" ht="24.95" customHeight="1">
      <c r="A1712" s="34" t="s">
        <v>2733</v>
      </c>
      <c r="B1712" s="402">
        <v>9</v>
      </c>
      <c r="C1712" s="604"/>
      <c r="D1712" s="390"/>
      <c r="E1712" s="390"/>
      <c r="F1712" s="390"/>
      <c r="G1712" s="382"/>
      <c r="H1712" s="538"/>
      <c r="I1712" s="388"/>
      <c r="J1712" s="389" t="s">
        <v>1538</v>
      </c>
      <c r="K1712" s="426"/>
      <c r="L1712" s="426"/>
      <c r="M1712" s="384"/>
      <c r="N1712" s="424" t="s">
        <v>1538</v>
      </c>
      <c r="O1712" s="215" t="s">
        <v>1538</v>
      </c>
      <c r="P1712" s="719"/>
      <c r="Q1712" s="720"/>
      <c r="R1712" s="721"/>
      <c r="S1712" s="722"/>
      <c r="T1712" s="385"/>
      <c r="U1712" s="386"/>
      <c r="V1712" s="387"/>
    </row>
    <row r="1713" spans="1:22" s="35" customFormat="1" ht="24.95" customHeight="1" thickBot="1">
      <c r="A1713" s="34" t="s">
        <v>2734</v>
      </c>
      <c r="B1713" s="406">
        <v>10</v>
      </c>
      <c r="C1713" s="605"/>
      <c r="D1713" s="391"/>
      <c r="E1713" s="391"/>
      <c r="F1713" s="391"/>
      <c r="G1713" s="392"/>
      <c r="H1713" s="539"/>
      <c r="I1713" s="393"/>
      <c r="J1713" s="394" t="s">
        <v>1538</v>
      </c>
      <c r="K1713" s="427"/>
      <c r="L1713" s="427"/>
      <c r="M1713" s="395"/>
      <c r="N1713" s="424" t="s">
        <v>1538</v>
      </c>
      <c r="O1713" s="215" t="s">
        <v>1538</v>
      </c>
      <c r="P1713" s="719"/>
      <c r="Q1713" s="720"/>
      <c r="R1713" s="721"/>
      <c r="S1713" s="722"/>
      <c r="T1713" s="385"/>
      <c r="U1713" s="386"/>
      <c r="V1713" s="387"/>
    </row>
    <row r="1714" spans="1:22" s="20" customFormat="1" ht="12" customHeight="1">
      <c r="A1714" s="34"/>
      <c r="B1714" s="36"/>
      <c r="C1714" s="606"/>
      <c r="D1714" s="37"/>
      <c r="E1714" s="37"/>
      <c r="F1714" s="37"/>
      <c r="G1714" s="37"/>
      <c r="H1714" s="403"/>
      <c r="I1714" s="37"/>
      <c r="J1714" s="37"/>
      <c r="K1714" s="37"/>
      <c r="L1714" s="37"/>
      <c r="M1714" s="37"/>
      <c r="N1714" s="37"/>
      <c r="O1714" s="214"/>
      <c r="P1714" s="37"/>
      <c r="Q1714" s="37"/>
      <c r="R1714" s="214"/>
      <c r="S1714" s="37"/>
      <c r="T1714" s="37"/>
      <c r="U1714" s="38"/>
      <c r="V1714" s="39"/>
    </row>
    <row r="1715" spans="1:22" s="20" customFormat="1" ht="17.25" customHeight="1" thickBot="1">
      <c r="A1715" s="34" t="s">
        <v>2735</v>
      </c>
      <c r="B1715" s="473"/>
      <c r="C1715" s="474"/>
      <c r="D1715" s="474"/>
      <c r="E1715" s="474"/>
      <c r="F1715" s="474"/>
      <c r="G1715" s="474"/>
      <c r="H1715" s="474"/>
      <c r="I1715" s="474"/>
      <c r="J1715" s="474"/>
      <c r="K1715" s="474"/>
      <c r="L1715" s="474"/>
      <c r="M1715" s="474"/>
      <c r="N1715" s="410" t="s">
        <v>317</v>
      </c>
      <c r="O1715" s="411">
        <v>1233.2573333333332</v>
      </c>
      <c r="P1715" s="419"/>
      <c r="Q1715" s="419"/>
      <c r="R1715" s="420"/>
      <c r="S1715" s="420"/>
      <c r="T1715" s="421"/>
      <c r="U1715" s="422"/>
      <c r="V1715" s="423"/>
    </row>
    <row r="1716" spans="1:22" ht="17.25" customHeight="1">
      <c r="B1716" s="41"/>
      <c r="C1716" s="607"/>
      <c r="D1716" s="41"/>
      <c r="E1716" s="41"/>
      <c r="F1716" s="41"/>
      <c r="G1716" s="42"/>
      <c r="H1716" s="42"/>
      <c r="I1716" s="42"/>
      <c r="J1716" s="42"/>
      <c r="K1716" s="42"/>
      <c r="L1716" s="42"/>
      <c r="M1716" s="42"/>
      <c r="N1716" s="42"/>
      <c r="O1716" s="42"/>
      <c r="P1716" s="42"/>
      <c r="Q1716" s="42"/>
      <c r="R1716" s="42"/>
      <c r="S1716" s="42"/>
      <c r="T1716" s="42"/>
      <c r="U1716" s="42"/>
      <c r="V1716" s="42"/>
    </row>
    <row r="1717" spans="1:22" s="20" customFormat="1" ht="16.5" customHeight="1" thickBot="1">
      <c r="A1717" s="18"/>
      <c r="B1717" s="739" t="s">
        <v>65</v>
      </c>
      <c r="C1717" s="739"/>
      <c r="D1717" s="739"/>
      <c r="E1717" s="739"/>
      <c r="F1717" s="739"/>
      <c r="G1717" s="739"/>
      <c r="H1717" s="739"/>
      <c r="I1717" s="739"/>
      <c r="J1717" s="739"/>
      <c r="K1717" s="739"/>
      <c r="L1717" s="739"/>
      <c r="M1717" s="739"/>
      <c r="N1717" s="739"/>
      <c r="O1717" s="739"/>
      <c r="P1717" s="739"/>
      <c r="Q1717" s="739"/>
      <c r="R1717" s="739"/>
      <c r="S1717" s="739"/>
      <c r="T1717" s="739"/>
      <c r="U1717" s="739"/>
      <c r="V1717" s="739"/>
    </row>
    <row r="1718" spans="1:22" s="23" customFormat="1" ht="22.5" customHeight="1">
      <c r="A1718" s="96" t="s">
        <v>2736</v>
      </c>
      <c r="B1718" s="768" t="s">
        <v>62</v>
      </c>
      <c r="C1718" s="764" t="s">
        <v>83</v>
      </c>
      <c r="D1718" s="760"/>
      <c r="E1718" s="760"/>
      <c r="F1718" s="760"/>
      <c r="G1718" s="760"/>
      <c r="H1718" s="760"/>
      <c r="I1718" s="760"/>
      <c r="J1718" s="760"/>
      <c r="K1718" s="760"/>
      <c r="L1718" s="760"/>
      <c r="M1718" s="736"/>
      <c r="N1718" s="475"/>
      <c r="O1718" s="476"/>
      <c r="P1718" s="764" t="s">
        <v>90</v>
      </c>
      <c r="Q1718" s="760"/>
      <c r="R1718" s="760"/>
      <c r="S1718" s="736"/>
      <c r="T1718" s="735" t="s">
        <v>358</v>
      </c>
      <c r="U1718" s="736"/>
      <c r="V1718" s="742" t="s">
        <v>6</v>
      </c>
    </row>
    <row r="1719" spans="1:22" s="23" customFormat="1" ht="22.5" customHeight="1">
      <c r="A1719" s="96" t="s">
        <v>2737</v>
      </c>
      <c r="B1719" s="769"/>
      <c r="C1719" s="771" t="s">
        <v>84</v>
      </c>
      <c r="D1719" s="772"/>
      <c r="E1719" s="773"/>
      <c r="F1719" s="479">
        <v>1</v>
      </c>
      <c r="G1719" s="774" t="s">
        <v>287</v>
      </c>
      <c r="H1719" s="724" t="s">
        <v>286</v>
      </c>
      <c r="I1719" s="724"/>
      <c r="J1719" s="771" t="s">
        <v>285</v>
      </c>
      <c r="K1719" s="775"/>
      <c r="L1719" s="480"/>
      <c r="M1719" s="480"/>
      <c r="N1719" s="481"/>
      <c r="O1719" s="482"/>
      <c r="P1719" s="765"/>
      <c r="Q1719" s="766"/>
      <c r="R1719" s="766"/>
      <c r="S1719" s="767"/>
      <c r="T1719" s="737"/>
      <c r="U1719" s="738"/>
      <c r="V1719" s="743"/>
    </row>
    <row r="1720" spans="1:22" s="23" customFormat="1" ht="51.75" customHeight="1" thickBot="1">
      <c r="A1720" s="96" t="s">
        <v>2738</v>
      </c>
      <c r="B1720" s="769"/>
      <c r="C1720" s="772" t="s">
        <v>82</v>
      </c>
      <c r="D1720" s="773"/>
      <c r="E1720" s="483" t="s">
        <v>86</v>
      </c>
      <c r="F1720" s="477" t="s">
        <v>306</v>
      </c>
      <c r="G1720" s="774"/>
      <c r="H1720" s="724"/>
      <c r="I1720" s="724"/>
      <c r="J1720" s="467" t="s">
        <v>284</v>
      </c>
      <c r="K1720" s="478" t="s">
        <v>292</v>
      </c>
      <c r="L1720" s="484" t="s">
        <v>369</v>
      </c>
      <c r="M1720" s="484"/>
      <c r="N1720" s="485" t="s">
        <v>334</v>
      </c>
      <c r="O1720" s="486"/>
      <c r="P1720" s="417" t="s">
        <v>1579</v>
      </c>
      <c r="Q1720" s="306" t="s">
        <v>91</v>
      </c>
      <c r="R1720" s="307"/>
      <c r="S1720" s="97">
        <v>3</v>
      </c>
      <c r="T1720" s="740"/>
      <c r="U1720" s="741"/>
      <c r="V1720" s="744"/>
    </row>
    <row r="1721" spans="1:22" s="23" customFormat="1" ht="15.75" customHeight="1">
      <c r="A1721" s="96" t="s">
        <v>2739</v>
      </c>
      <c r="B1721" s="769"/>
      <c r="C1721" s="608">
        <v>1</v>
      </c>
      <c r="D1721" s="86" t="s">
        <v>1538</v>
      </c>
      <c r="E1721" s="92" t="s">
        <v>1538</v>
      </c>
      <c r="F1721" s="300" t="s">
        <v>1538</v>
      </c>
      <c r="G1721" s="300" t="s">
        <v>1538</v>
      </c>
      <c r="H1721" s="745" t="s">
        <v>1538</v>
      </c>
      <c r="I1721" s="746"/>
      <c r="J1721" s="93" t="s">
        <v>1538</v>
      </c>
      <c r="K1721" s="91" t="s">
        <v>1538</v>
      </c>
      <c r="L1721" s="449" t="s">
        <v>1114</v>
      </c>
      <c r="M1721" s="450" t="s">
        <v>1557</v>
      </c>
      <c r="N1721" s="365" t="s">
        <v>24</v>
      </c>
      <c r="O1721" s="747" t="s">
        <v>15</v>
      </c>
      <c r="P1721" s="748"/>
      <c r="Q1721" s="751">
        <v>57</v>
      </c>
      <c r="R1721" s="754" t="s">
        <v>1114</v>
      </c>
      <c r="S1721" s="755"/>
      <c r="T1721" s="735" t="s">
        <v>68</v>
      </c>
      <c r="U1721" s="760"/>
      <c r="V1721" s="736"/>
    </row>
    <row r="1722" spans="1:22" s="23" customFormat="1" ht="15.75" customHeight="1" thickBot="1">
      <c r="A1722" s="96" t="s">
        <v>2740</v>
      </c>
      <c r="B1722" s="769"/>
      <c r="C1722" s="608">
        <v>2</v>
      </c>
      <c r="D1722" s="86" t="s">
        <v>1538</v>
      </c>
      <c r="E1722" s="92" t="s">
        <v>1538</v>
      </c>
      <c r="F1722" s="300" t="s">
        <v>1538</v>
      </c>
      <c r="G1722" s="300" t="s">
        <v>1538</v>
      </c>
      <c r="H1722" s="745" t="s">
        <v>1538</v>
      </c>
      <c r="I1722" s="746"/>
      <c r="J1722" s="93" t="s">
        <v>1538</v>
      </c>
      <c r="K1722" s="91" t="s">
        <v>1538</v>
      </c>
      <c r="L1722" s="449"/>
      <c r="M1722" s="450" t="s">
        <v>1538</v>
      </c>
      <c r="N1722" s="365" t="s">
        <v>24</v>
      </c>
      <c r="O1722" s="747"/>
      <c r="P1722" s="748"/>
      <c r="Q1722" s="752"/>
      <c r="R1722" s="756"/>
      <c r="S1722" s="757"/>
      <c r="T1722" s="740"/>
      <c r="U1722" s="761"/>
      <c r="V1722" s="741"/>
    </row>
    <row r="1723" spans="1:22" s="23" customFormat="1" ht="15.75" customHeight="1">
      <c r="A1723" s="96" t="s">
        <v>2741</v>
      </c>
      <c r="B1723" s="769"/>
      <c r="C1723" s="608">
        <v>3</v>
      </c>
      <c r="D1723" s="86" t="s">
        <v>1538</v>
      </c>
      <c r="E1723" s="92" t="s">
        <v>1538</v>
      </c>
      <c r="F1723" s="300" t="s">
        <v>1538</v>
      </c>
      <c r="G1723" s="300" t="s">
        <v>1538</v>
      </c>
      <c r="H1723" s="745" t="s">
        <v>1538</v>
      </c>
      <c r="I1723" s="746"/>
      <c r="J1723" s="93" t="s">
        <v>1538</v>
      </c>
      <c r="K1723" s="91" t="s">
        <v>1538</v>
      </c>
      <c r="L1723" s="449"/>
      <c r="M1723" s="450" t="s">
        <v>1538</v>
      </c>
      <c r="N1723" s="365"/>
      <c r="O1723" s="749"/>
      <c r="P1723" s="750"/>
      <c r="Q1723" s="753"/>
      <c r="R1723" s="758"/>
      <c r="S1723" s="759"/>
      <c r="T1723" s="237"/>
      <c r="U1723" s="237"/>
      <c r="V1723" s="238"/>
    </row>
    <row r="1724" spans="1:22" s="23" customFormat="1" ht="15.75" customHeight="1">
      <c r="A1724" s="96" t="s">
        <v>2742</v>
      </c>
      <c r="B1724" s="769"/>
      <c r="C1724" s="608">
        <v>4</v>
      </c>
      <c r="D1724" s="86" t="s">
        <v>1538</v>
      </c>
      <c r="E1724" s="92" t="s">
        <v>1538</v>
      </c>
      <c r="F1724" s="300" t="s">
        <v>1538</v>
      </c>
      <c r="G1724" s="300" t="s">
        <v>1538</v>
      </c>
      <c r="H1724" s="745" t="s">
        <v>1538</v>
      </c>
      <c r="I1724" s="746"/>
      <c r="J1724" s="93" t="s">
        <v>1538</v>
      </c>
      <c r="K1724" s="91" t="s">
        <v>1538</v>
      </c>
      <c r="L1724" s="449"/>
      <c r="M1724" s="450" t="s">
        <v>1538</v>
      </c>
      <c r="N1724" s="365"/>
      <c r="O1724" s="762" t="s">
        <v>310</v>
      </c>
      <c r="P1724" s="771" t="s">
        <v>309</v>
      </c>
      <c r="Q1724" s="772"/>
      <c r="R1724" s="772"/>
      <c r="S1724" s="773"/>
      <c r="T1724" s="228"/>
      <c r="U1724" s="228"/>
      <c r="V1724" s="239"/>
    </row>
    <row r="1725" spans="1:22" s="23" customFormat="1" ht="17.25" customHeight="1">
      <c r="A1725" s="96" t="s">
        <v>2743</v>
      </c>
      <c r="B1725" s="769"/>
      <c r="C1725" s="608">
        <v>5</v>
      </c>
      <c r="D1725" s="86" t="s">
        <v>1538</v>
      </c>
      <c r="E1725" s="92" t="s">
        <v>1538</v>
      </c>
      <c r="F1725" s="300" t="s">
        <v>1538</v>
      </c>
      <c r="G1725" s="300" t="s">
        <v>1538</v>
      </c>
      <c r="H1725" s="745" t="s">
        <v>1538</v>
      </c>
      <c r="I1725" s="746"/>
      <c r="J1725" s="93" t="s">
        <v>1538</v>
      </c>
      <c r="K1725" s="91" t="s">
        <v>1538</v>
      </c>
      <c r="L1725" s="449"/>
      <c r="M1725" s="450" t="s">
        <v>1538</v>
      </c>
      <c r="N1725" s="365"/>
      <c r="O1725" s="763"/>
      <c r="P1725" s="467" t="s">
        <v>92</v>
      </c>
      <c r="Q1725" s="467" t="s">
        <v>294</v>
      </c>
      <c r="R1725" s="724" t="s">
        <v>307</v>
      </c>
      <c r="S1725" s="724"/>
      <c r="T1725" s="228"/>
      <c r="U1725" s="228"/>
      <c r="V1725" s="239"/>
    </row>
    <row r="1726" spans="1:22" s="23" customFormat="1" ht="16.5" customHeight="1" thickBot="1">
      <c r="A1726" s="96" t="s">
        <v>2744</v>
      </c>
      <c r="B1726" s="769"/>
      <c r="C1726" s="609">
        <v>6</v>
      </c>
      <c r="D1726" s="94" t="s">
        <v>1538</v>
      </c>
      <c r="E1726" s="95" t="s">
        <v>1538</v>
      </c>
      <c r="F1726" s="300" t="s">
        <v>1538</v>
      </c>
      <c r="G1726" s="300" t="s">
        <v>1538</v>
      </c>
      <c r="H1726" s="745" t="s">
        <v>1538</v>
      </c>
      <c r="I1726" s="746"/>
      <c r="J1726" s="93" t="s">
        <v>1538</v>
      </c>
      <c r="K1726" s="91" t="s">
        <v>1538</v>
      </c>
      <c r="L1726" s="449"/>
      <c r="M1726" s="450" t="s">
        <v>1538</v>
      </c>
      <c r="N1726" s="447"/>
      <c r="O1726" s="313" t="s">
        <v>6</v>
      </c>
      <c r="P1726" s="241">
        <v>1</v>
      </c>
      <c r="Q1726" s="242">
        <v>538.46153849999996</v>
      </c>
      <c r="R1726" s="776">
        <v>3699.7719999999999</v>
      </c>
      <c r="S1726" s="776"/>
      <c r="T1726" s="228"/>
      <c r="U1726" s="228"/>
      <c r="V1726" s="239"/>
    </row>
    <row r="1727" spans="1:22" s="23" customFormat="1" ht="16.5" customHeight="1" thickBot="1">
      <c r="A1727" s="96" t="s">
        <v>2745</v>
      </c>
      <c r="B1727" s="770"/>
      <c r="C1727" s="777" t="s">
        <v>88</v>
      </c>
      <c r="D1727" s="778"/>
      <c r="E1727" s="778"/>
      <c r="F1727" s="497"/>
      <c r="G1727" s="498"/>
      <c r="H1727" s="779" t="s">
        <v>1538</v>
      </c>
      <c r="I1727" s="780"/>
      <c r="J1727" s="412" t="s">
        <v>1538</v>
      </c>
      <c r="K1727" s="243" t="s">
        <v>6</v>
      </c>
      <c r="L1727" s="490"/>
      <c r="M1727" s="491"/>
      <c r="N1727" s="492"/>
      <c r="O1727" s="781" t="s">
        <v>1538</v>
      </c>
      <c r="P1727" s="781"/>
      <c r="Q1727" s="781"/>
      <c r="R1727" s="781"/>
      <c r="S1727" s="781"/>
      <c r="T1727" s="487"/>
      <c r="U1727" s="488"/>
      <c r="V1727" s="489"/>
    </row>
    <row r="1728" spans="1:22" ht="24.95" customHeight="1"/>
    <row r="1729" spans="1:22" ht="24.95" customHeight="1"/>
    <row r="1730" spans="1:22" s="33" customFormat="1" ht="24" thickBot="1">
      <c r="A1730" s="26">
        <v>58</v>
      </c>
      <c r="B1730" s="786" t="s">
        <v>49</v>
      </c>
      <c r="C1730" s="786"/>
      <c r="D1730" s="786"/>
      <c r="E1730" s="27">
        <v>58</v>
      </c>
      <c r="F1730" s="28" t="s">
        <v>444</v>
      </c>
      <c r="G1730" s="29"/>
      <c r="H1730" s="29"/>
      <c r="I1730" s="28"/>
      <c r="J1730" s="28"/>
      <c r="K1730" s="28"/>
      <c r="L1730" s="28"/>
      <c r="M1730" s="30"/>
      <c r="N1730" s="30"/>
      <c r="O1730" s="29"/>
      <c r="P1730" s="29"/>
      <c r="Q1730" s="31"/>
      <c r="R1730" s="31"/>
      <c r="S1730" s="31"/>
      <c r="T1730" s="31"/>
      <c r="U1730" s="32"/>
    </row>
    <row r="1731" spans="1:22" s="20" customFormat="1" ht="24.75" customHeight="1">
      <c r="A1731" s="18"/>
      <c r="B1731" s="787" t="s">
        <v>54</v>
      </c>
      <c r="C1731" s="464" t="s">
        <v>55</v>
      </c>
      <c r="D1731" s="465" t="s">
        <v>16</v>
      </c>
      <c r="E1731" s="465"/>
      <c r="F1731" s="465" t="s">
        <v>56</v>
      </c>
      <c r="G1731" s="466"/>
      <c r="H1731" s="723" t="s">
        <v>57</v>
      </c>
      <c r="I1731" s="789" t="s">
        <v>340</v>
      </c>
      <c r="J1731" s="723" t="s">
        <v>17</v>
      </c>
      <c r="K1731" s="723" t="s">
        <v>293</v>
      </c>
      <c r="L1731" s="723" t="s">
        <v>58</v>
      </c>
      <c r="M1731" s="723" t="s">
        <v>193</v>
      </c>
      <c r="N1731" s="782" t="s">
        <v>308</v>
      </c>
      <c r="O1731" s="783"/>
      <c r="P1731" s="784" t="s">
        <v>21</v>
      </c>
      <c r="Q1731" s="785"/>
      <c r="R1731" s="735" t="s">
        <v>205</v>
      </c>
      <c r="S1731" s="736"/>
      <c r="T1731" s="714" t="s">
        <v>180</v>
      </c>
      <c r="U1731" s="715"/>
      <c r="V1731" s="716"/>
    </row>
    <row r="1732" spans="1:22" s="20" customFormat="1" ht="73.5" customHeight="1">
      <c r="A1732" s="18"/>
      <c r="B1732" s="788"/>
      <c r="C1732" s="467" t="s">
        <v>59</v>
      </c>
      <c r="D1732" s="468" t="s">
        <v>3</v>
      </c>
      <c r="E1732" s="468" t="s">
        <v>18</v>
      </c>
      <c r="F1732" s="468" t="s">
        <v>60</v>
      </c>
      <c r="G1732" s="469" t="s">
        <v>61</v>
      </c>
      <c r="H1732" s="724"/>
      <c r="I1732" s="790"/>
      <c r="J1732" s="724"/>
      <c r="K1732" s="724"/>
      <c r="L1732" s="724"/>
      <c r="M1732" s="724"/>
      <c r="N1732" s="467" t="s">
        <v>191</v>
      </c>
      <c r="O1732" s="468" t="s">
        <v>73</v>
      </c>
      <c r="P1732" s="717"/>
      <c r="Q1732" s="718"/>
      <c r="R1732" s="737"/>
      <c r="S1732" s="738"/>
      <c r="T1732" s="470" t="s">
        <v>181</v>
      </c>
      <c r="U1732" s="471" t="s">
        <v>190</v>
      </c>
      <c r="V1732" s="472" t="s">
        <v>225</v>
      </c>
    </row>
    <row r="1733" spans="1:22" s="20" customFormat="1" ht="26.25" customHeight="1">
      <c r="A1733" s="18"/>
      <c r="B1733" s="396"/>
      <c r="C1733" s="397">
        <v>3</v>
      </c>
      <c r="D1733" s="397">
        <v>4</v>
      </c>
      <c r="E1733" s="397">
        <v>5</v>
      </c>
      <c r="F1733" s="397">
        <v>6</v>
      </c>
      <c r="G1733" s="397">
        <v>7</v>
      </c>
      <c r="H1733" s="397">
        <v>8</v>
      </c>
      <c r="I1733" s="397">
        <v>9</v>
      </c>
      <c r="J1733" s="397">
        <v>10</v>
      </c>
      <c r="K1733" s="397">
        <v>11</v>
      </c>
      <c r="L1733" s="397">
        <v>12</v>
      </c>
      <c r="M1733" s="397">
        <v>13</v>
      </c>
      <c r="N1733" s="397">
        <v>14</v>
      </c>
      <c r="O1733" s="397">
        <v>15</v>
      </c>
      <c r="P1733" s="398">
        <v>16</v>
      </c>
      <c r="Q1733" s="399">
        <v>17</v>
      </c>
      <c r="R1733" s="398">
        <v>18</v>
      </c>
      <c r="S1733" s="399">
        <v>19</v>
      </c>
      <c r="T1733" s="400">
        <v>20</v>
      </c>
      <c r="U1733" s="213">
        <v>21</v>
      </c>
      <c r="V1733" s="401">
        <v>22</v>
      </c>
    </row>
    <row r="1734" spans="1:22" s="35" customFormat="1" ht="50.1" customHeight="1">
      <c r="A1734" s="34" t="s">
        <v>2746</v>
      </c>
      <c r="B1734" s="402">
        <v>1</v>
      </c>
      <c r="C1734" s="390" t="s">
        <v>682</v>
      </c>
      <c r="D1734" s="390" t="s">
        <v>1101</v>
      </c>
      <c r="E1734" s="390" t="s">
        <v>1102</v>
      </c>
      <c r="F1734" s="390" t="s">
        <v>671</v>
      </c>
      <c r="G1734" s="382">
        <v>0.25</v>
      </c>
      <c r="H1734" s="538" t="s">
        <v>24</v>
      </c>
      <c r="I1734" s="388">
        <v>2</v>
      </c>
      <c r="J1734" s="389" t="s">
        <v>576</v>
      </c>
      <c r="K1734" s="426">
        <v>41660</v>
      </c>
      <c r="L1734" s="426">
        <v>41932</v>
      </c>
      <c r="M1734" s="383">
        <v>1007.57</v>
      </c>
      <c r="N1734" s="424">
        <v>251.89250000000001</v>
      </c>
      <c r="O1734" s="215">
        <v>251.89250000000001</v>
      </c>
      <c r="P1734" s="719"/>
      <c r="Q1734" s="720"/>
      <c r="R1734" s="721"/>
      <c r="S1734" s="722"/>
      <c r="T1734" s="385" t="s">
        <v>24</v>
      </c>
      <c r="U1734" s="386">
        <v>16</v>
      </c>
      <c r="V1734" s="387" t="s">
        <v>24</v>
      </c>
    </row>
    <row r="1735" spans="1:22" s="35" customFormat="1" ht="24.95" customHeight="1">
      <c r="A1735" s="34" t="s">
        <v>2747</v>
      </c>
      <c r="B1735" s="727">
        <v>2</v>
      </c>
      <c r="C1735" s="731" t="s">
        <v>682</v>
      </c>
      <c r="D1735" s="731" t="s">
        <v>1103</v>
      </c>
      <c r="E1735" s="731" t="s">
        <v>1104</v>
      </c>
      <c r="F1735" s="731" t="s">
        <v>671</v>
      </c>
      <c r="G1735" s="382">
        <v>0.3</v>
      </c>
      <c r="H1735" s="725" t="s">
        <v>24</v>
      </c>
      <c r="I1735" s="388">
        <v>2</v>
      </c>
      <c r="J1735" s="389" t="s">
        <v>576</v>
      </c>
      <c r="K1735" s="733">
        <v>41639</v>
      </c>
      <c r="L1735" s="733">
        <v>42124</v>
      </c>
      <c r="M1735" s="383">
        <v>2247.2399999999998</v>
      </c>
      <c r="N1735" s="424">
        <v>674.17199999999991</v>
      </c>
      <c r="O1735" s="215">
        <v>674.17200000000003</v>
      </c>
      <c r="P1735" s="719"/>
      <c r="Q1735" s="720"/>
      <c r="R1735" s="721"/>
      <c r="S1735" s="722"/>
      <c r="T1735" s="385" t="s">
        <v>24</v>
      </c>
      <c r="U1735" s="386">
        <v>15</v>
      </c>
      <c r="V1735" s="387" t="s">
        <v>24</v>
      </c>
    </row>
    <row r="1736" spans="1:22" s="35" customFormat="1" ht="24.95" customHeight="1">
      <c r="A1736" s="34" t="s">
        <v>2748</v>
      </c>
      <c r="B1736" s="728"/>
      <c r="C1736" s="732"/>
      <c r="D1736" s="732"/>
      <c r="E1736" s="732"/>
      <c r="F1736" s="732"/>
      <c r="G1736" s="382">
        <v>0.3</v>
      </c>
      <c r="H1736" s="726"/>
      <c r="I1736" s="388">
        <v>1</v>
      </c>
      <c r="J1736" s="389" t="s">
        <v>575</v>
      </c>
      <c r="K1736" s="734"/>
      <c r="L1736" s="734"/>
      <c r="M1736" s="383">
        <v>2661.19</v>
      </c>
      <c r="N1736" s="424">
        <v>798.35699999999997</v>
      </c>
      <c r="O1736" s="215">
        <v>798.35699999999997</v>
      </c>
      <c r="P1736" s="719"/>
      <c r="Q1736" s="720"/>
      <c r="R1736" s="721"/>
      <c r="S1736" s="722"/>
      <c r="T1736" s="385" t="s">
        <v>24</v>
      </c>
      <c r="U1736" s="386">
        <v>85</v>
      </c>
      <c r="V1736" s="387" t="s">
        <v>24</v>
      </c>
    </row>
    <row r="1737" spans="1:22" s="35" customFormat="1" ht="50.1" customHeight="1">
      <c r="A1737" s="34" t="s">
        <v>2749</v>
      </c>
      <c r="B1737" s="402">
        <v>3</v>
      </c>
      <c r="C1737" s="390" t="s">
        <v>682</v>
      </c>
      <c r="D1737" s="390" t="s">
        <v>1105</v>
      </c>
      <c r="E1737" s="390" t="s">
        <v>1106</v>
      </c>
      <c r="F1737" s="390" t="s">
        <v>671</v>
      </c>
      <c r="G1737" s="382">
        <v>0.2</v>
      </c>
      <c r="H1737" s="538" t="s">
        <v>24</v>
      </c>
      <c r="I1737" s="388">
        <v>1</v>
      </c>
      <c r="J1737" s="389" t="s">
        <v>575</v>
      </c>
      <c r="K1737" s="426">
        <v>42751</v>
      </c>
      <c r="L1737" s="426">
        <v>43389</v>
      </c>
      <c r="M1737" s="383">
        <v>2661.19</v>
      </c>
      <c r="N1737" s="424">
        <v>532.23800000000006</v>
      </c>
      <c r="O1737" s="215">
        <v>532.23800000000006</v>
      </c>
      <c r="P1737" s="719"/>
      <c r="Q1737" s="720"/>
      <c r="R1737" s="721"/>
      <c r="S1737" s="722"/>
      <c r="T1737" s="385" t="s">
        <v>24</v>
      </c>
      <c r="U1737" s="386">
        <v>128</v>
      </c>
      <c r="V1737" s="387" t="s">
        <v>24</v>
      </c>
    </row>
    <row r="1738" spans="1:22" s="35" customFormat="1" ht="50.1" customHeight="1">
      <c r="A1738" s="34" t="s">
        <v>2750</v>
      </c>
      <c r="B1738" s="402">
        <v>4</v>
      </c>
      <c r="C1738" s="390" t="s">
        <v>1107</v>
      </c>
      <c r="D1738" s="390" t="s">
        <v>1108</v>
      </c>
      <c r="E1738" s="390" t="s">
        <v>1109</v>
      </c>
      <c r="F1738" s="390" t="s">
        <v>671</v>
      </c>
      <c r="G1738" s="382">
        <v>0.5</v>
      </c>
      <c r="H1738" s="538" t="s">
        <v>24</v>
      </c>
      <c r="I1738" s="388">
        <v>1</v>
      </c>
      <c r="J1738" s="389" t="s">
        <v>575</v>
      </c>
      <c r="K1738" s="426">
        <v>42307</v>
      </c>
      <c r="L1738" s="426">
        <v>42636</v>
      </c>
      <c r="M1738" s="383">
        <v>285.60000000000002</v>
      </c>
      <c r="N1738" s="424">
        <v>142.80000000000001</v>
      </c>
      <c r="O1738" s="215">
        <v>142.80000000000001</v>
      </c>
      <c r="P1738" s="719"/>
      <c r="Q1738" s="720"/>
      <c r="R1738" s="721"/>
      <c r="S1738" s="722"/>
      <c r="T1738" s="385" t="s">
        <v>24</v>
      </c>
      <c r="U1738" s="386">
        <v>90</v>
      </c>
      <c r="V1738" s="387" t="s">
        <v>24</v>
      </c>
    </row>
    <row r="1739" spans="1:22" s="35" customFormat="1" ht="50.1" customHeight="1">
      <c r="A1739" s="34" t="s">
        <v>2751</v>
      </c>
      <c r="B1739" s="402">
        <v>5</v>
      </c>
      <c r="C1739" s="390" t="s">
        <v>682</v>
      </c>
      <c r="D1739" s="390" t="s">
        <v>1110</v>
      </c>
      <c r="E1739" s="390" t="s">
        <v>1111</v>
      </c>
      <c r="F1739" s="390" t="s">
        <v>671</v>
      </c>
      <c r="G1739" s="382">
        <v>0.3</v>
      </c>
      <c r="H1739" s="538" t="s">
        <v>24</v>
      </c>
      <c r="I1739" s="388">
        <v>1</v>
      </c>
      <c r="J1739" s="389" t="s">
        <v>575</v>
      </c>
      <c r="K1739" s="426">
        <v>41666</v>
      </c>
      <c r="L1739" s="426">
        <v>42089</v>
      </c>
      <c r="M1739" s="383">
        <v>2068.2800000000002</v>
      </c>
      <c r="N1739" s="424">
        <v>620.48400000000004</v>
      </c>
      <c r="O1739" s="215">
        <v>620.48400000000004</v>
      </c>
      <c r="P1739" s="719"/>
      <c r="Q1739" s="720"/>
      <c r="R1739" s="721"/>
      <c r="S1739" s="722"/>
      <c r="T1739" s="385" t="s">
        <v>24</v>
      </c>
      <c r="U1739" s="386">
        <v>86</v>
      </c>
      <c r="V1739" s="387" t="s">
        <v>24</v>
      </c>
    </row>
    <row r="1740" spans="1:22" s="35" customFormat="1" ht="50.1" customHeight="1">
      <c r="A1740" s="34" t="s">
        <v>2752</v>
      </c>
      <c r="B1740" s="402">
        <v>6</v>
      </c>
      <c r="C1740" s="390" t="s">
        <v>1112</v>
      </c>
      <c r="D1740" s="390" t="s">
        <v>1113</v>
      </c>
      <c r="E1740" s="390" t="s">
        <v>1536</v>
      </c>
      <c r="F1740" s="390" t="s">
        <v>671</v>
      </c>
      <c r="G1740" s="382">
        <v>0.1</v>
      </c>
      <c r="H1740" s="538" t="s">
        <v>24</v>
      </c>
      <c r="I1740" s="388">
        <v>1</v>
      </c>
      <c r="J1740" s="389" t="s">
        <v>575</v>
      </c>
      <c r="K1740" s="426">
        <v>43269</v>
      </c>
      <c r="L1740" s="426">
        <v>44718</v>
      </c>
      <c r="M1740" s="383">
        <v>35150.269999999997</v>
      </c>
      <c r="N1740" s="424">
        <v>3515.027</v>
      </c>
      <c r="O1740" s="215">
        <v>3515.027</v>
      </c>
      <c r="P1740" s="719"/>
      <c r="Q1740" s="720"/>
      <c r="R1740" s="721"/>
      <c r="S1740" s="722"/>
      <c r="T1740" s="385" t="s">
        <v>24</v>
      </c>
      <c r="U1740" s="386">
        <v>167</v>
      </c>
      <c r="V1740" s="387" t="s">
        <v>24</v>
      </c>
    </row>
    <row r="1741" spans="1:22" s="35" customFormat="1" ht="24.95" customHeight="1">
      <c r="A1741" s="34" t="s">
        <v>2753</v>
      </c>
      <c r="B1741" s="402">
        <v>7</v>
      </c>
      <c r="C1741" s="390"/>
      <c r="D1741" s="390"/>
      <c r="E1741" s="390"/>
      <c r="F1741" s="390"/>
      <c r="G1741" s="382"/>
      <c r="H1741" s="538"/>
      <c r="I1741" s="388"/>
      <c r="J1741" s="389" t="s">
        <v>1538</v>
      </c>
      <c r="K1741" s="426"/>
      <c r="L1741" s="426"/>
      <c r="M1741" s="384"/>
      <c r="N1741" s="424" t="s">
        <v>1538</v>
      </c>
      <c r="O1741" s="215" t="s">
        <v>1538</v>
      </c>
      <c r="P1741" s="719"/>
      <c r="Q1741" s="720"/>
      <c r="R1741" s="721"/>
      <c r="S1741" s="722"/>
      <c r="T1741" s="385"/>
      <c r="U1741" s="386"/>
      <c r="V1741" s="387"/>
    </row>
    <row r="1742" spans="1:22" s="35" customFormat="1" ht="24.95" customHeight="1">
      <c r="A1742" s="34" t="s">
        <v>2754</v>
      </c>
      <c r="B1742" s="402">
        <v>8</v>
      </c>
      <c r="C1742" s="390"/>
      <c r="D1742" s="390"/>
      <c r="E1742" s="390"/>
      <c r="F1742" s="390"/>
      <c r="G1742" s="382"/>
      <c r="H1742" s="538"/>
      <c r="I1742" s="388"/>
      <c r="J1742" s="389" t="s">
        <v>1538</v>
      </c>
      <c r="K1742" s="426"/>
      <c r="L1742" s="426"/>
      <c r="M1742" s="384"/>
      <c r="N1742" s="424" t="s">
        <v>1538</v>
      </c>
      <c r="O1742" s="215" t="s">
        <v>1538</v>
      </c>
      <c r="P1742" s="719"/>
      <c r="Q1742" s="720"/>
      <c r="R1742" s="721"/>
      <c r="S1742" s="722"/>
      <c r="T1742" s="385"/>
      <c r="U1742" s="386"/>
      <c r="V1742" s="387"/>
    </row>
    <row r="1743" spans="1:22" s="35" customFormat="1" ht="24.95" customHeight="1" thickBot="1">
      <c r="A1743" s="34" t="s">
        <v>2755</v>
      </c>
      <c r="B1743" s="402">
        <v>9</v>
      </c>
      <c r="C1743" s="391"/>
      <c r="D1743" s="391"/>
      <c r="E1743" s="391"/>
      <c r="F1743" s="391"/>
      <c r="G1743" s="392"/>
      <c r="H1743" s="539"/>
      <c r="I1743" s="393"/>
      <c r="J1743" s="394" t="s">
        <v>1538</v>
      </c>
      <c r="K1743" s="427"/>
      <c r="L1743" s="427"/>
      <c r="M1743" s="395"/>
      <c r="N1743" s="424" t="s">
        <v>1538</v>
      </c>
      <c r="O1743" s="215" t="s">
        <v>1538</v>
      </c>
      <c r="P1743" s="719"/>
      <c r="Q1743" s="720"/>
      <c r="R1743" s="721"/>
      <c r="S1743" s="722"/>
      <c r="T1743" s="385"/>
      <c r="U1743" s="386"/>
      <c r="V1743" s="387"/>
    </row>
    <row r="1744" spans="1:22" s="20" customFormat="1" ht="12" customHeight="1">
      <c r="A1744" s="34"/>
      <c r="B1744" s="36"/>
      <c r="C1744" s="37"/>
      <c r="D1744" s="37"/>
      <c r="E1744" s="37"/>
      <c r="F1744" s="37"/>
      <c r="G1744" s="37"/>
      <c r="H1744" s="403"/>
      <c r="I1744" s="37"/>
      <c r="J1744" s="37"/>
      <c r="K1744" s="37"/>
      <c r="L1744" s="37"/>
      <c r="M1744" s="37"/>
      <c r="N1744" s="37"/>
      <c r="O1744" s="214"/>
      <c r="P1744" s="37"/>
      <c r="Q1744" s="37"/>
      <c r="R1744" s="214"/>
      <c r="S1744" s="37"/>
      <c r="T1744" s="37"/>
      <c r="U1744" s="38"/>
      <c r="V1744" s="39"/>
    </row>
    <row r="1745" spans="1:22" s="20" customFormat="1" ht="17.25" customHeight="1" thickBot="1">
      <c r="A1745" s="34" t="s">
        <v>2756</v>
      </c>
      <c r="B1745" s="473"/>
      <c r="C1745" s="474"/>
      <c r="D1745" s="474"/>
      <c r="E1745" s="474"/>
      <c r="F1745" s="474"/>
      <c r="G1745" s="474"/>
      <c r="H1745" s="474"/>
      <c r="I1745" s="474"/>
      <c r="J1745" s="474"/>
      <c r="K1745" s="474"/>
      <c r="L1745" s="474"/>
      <c r="M1745" s="474"/>
      <c r="N1745" s="410" t="s">
        <v>317</v>
      </c>
      <c r="O1745" s="411">
        <v>1089.16175</v>
      </c>
      <c r="P1745" s="419"/>
      <c r="Q1745" s="419"/>
      <c r="R1745" s="420"/>
      <c r="S1745" s="420"/>
      <c r="T1745" s="421"/>
      <c r="U1745" s="422"/>
      <c r="V1745" s="423"/>
    </row>
    <row r="1746" spans="1:22" ht="17.25" customHeight="1">
      <c r="B1746" s="41"/>
      <c r="C1746" s="41"/>
      <c r="D1746" s="41"/>
      <c r="E1746" s="41"/>
      <c r="F1746" s="41"/>
      <c r="G1746" s="42"/>
      <c r="H1746" s="42"/>
      <c r="I1746" s="42"/>
      <c r="J1746" s="42"/>
      <c r="K1746" s="42"/>
      <c r="L1746" s="42"/>
      <c r="M1746" s="42"/>
      <c r="N1746" s="42"/>
      <c r="O1746" s="42"/>
      <c r="P1746" s="42"/>
      <c r="Q1746" s="42"/>
      <c r="R1746" s="42"/>
      <c r="S1746" s="42"/>
      <c r="T1746" s="42"/>
      <c r="U1746" s="42"/>
      <c r="V1746" s="42"/>
    </row>
    <row r="1747" spans="1:22" s="20" customFormat="1" ht="16.5" customHeight="1" thickBot="1">
      <c r="A1747" s="18"/>
      <c r="B1747" s="739" t="s">
        <v>65</v>
      </c>
      <c r="C1747" s="739"/>
      <c r="D1747" s="739"/>
      <c r="E1747" s="739"/>
      <c r="F1747" s="739"/>
      <c r="G1747" s="739"/>
      <c r="H1747" s="739"/>
      <c r="I1747" s="739"/>
      <c r="J1747" s="739"/>
      <c r="K1747" s="739"/>
      <c r="L1747" s="739"/>
      <c r="M1747" s="739"/>
      <c r="N1747" s="739"/>
      <c r="O1747" s="739"/>
      <c r="P1747" s="739"/>
      <c r="Q1747" s="739"/>
      <c r="R1747" s="739"/>
      <c r="S1747" s="739"/>
      <c r="T1747" s="739"/>
      <c r="U1747" s="739"/>
      <c r="V1747" s="739"/>
    </row>
    <row r="1748" spans="1:22" s="23" customFormat="1" ht="22.5" customHeight="1">
      <c r="A1748" s="96" t="s">
        <v>2757</v>
      </c>
      <c r="B1748" s="768" t="s">
        <v>62</v>
      </c>
      <c r="C1748" s="764" t="s">
        <v>83</v>
      </c>
      <c r="D1748" s="760"/>
      <c r="E1748" s="760"/>
      <c r="F1748" s="760"/>
      <c r="G1748" s="760"/>
      <c r="H1748" s="760"/>
      <c r="I1748" s="760"/>
      <c r="J1748" s="760"/>
      <c r="K1748" s="760"/>
      <c r="L1748" s="760"/>
      <c r="M1748" s="736"/>
      <c r="N1748" s="475"/>
      <c r="O1748" s="476"/>
      <c r="P1748" s="764" t="s">
        <v>90</v>
      </c>
      <c r="Q1748" s="760"/>
      <c r="R1748" s="760"/>
      <c r="S1748" s="736"/>
      <c r="T1748" s="735" t="s">
        <v>358</v>
      </c>
      <c r="U1748" s="736"/>
      <c r="V1748" s="742" t="s">
        <v>6</v>
      </c>
    </row>
    <row r="1749" spans="1:22" s="23" customFormat="1" ht="22.5" customHeight="1">
      <c r="A1749" s="96" t="s">
        <v>2758</v>
      </c>
      <c r="B1749" s="769"/>
      <c r="C1749" s="771" t="s">
        <v>84</v>
      </c>
      <c r="D1749" s="772"/>
      <c r="E1749" s="773"/>
      <c r="F1749" s="479">
        <v>2</v>
      </c>
      <c r="G1749" s="774" t="s">
        <v>287</v>
      </c>
      <c r="H1749" s="724" t="s">
        <v>286</v>
      </c>
      <c r="I1749" s="724"/>
      <c r="J1749" s="771" t="s">
        <v>285</v>
      </c>
      <c r="K1749" s="775"/>
      <c r="L1749" s="480"/>
      <c r="M1749" s="480"/>
      <c r="N1749" s="481"/>
      <c r="O1749" s="482"/>
      <c r="P1749" s="765"/>
      <c r="Q1749" s="766"/>
      <c r="R1749" s="766"/>
      <c r="S1749" s="767"/>
      <c r="T1749" s="737"/>
      <c r="U1749" s="738"/>
      <c r="V1749" s="743"/>
    </row>
    <row r="1750" spans="1:22" s="23" customFormat="1" ht="51.75" customHeight="1" thickBot="1">
      <c r="A1750" s="96" t="s">
        <v>2759</v>
      </c>
      <c r="B1750" s="769"/>
      <c r="C1750" s="772" t="s">
        <v>82</v>
      </c>
      <c r="D1750" s="773"/>
      <c r="E1750" s="483" t="s">
        <v>86</v>
      </c>
      <c r="F1750" s="477" t="s">
        <v>306</v>
      </c>
      <c r="G1750" s="774"/>
      <c r="H1750" s="724"/>
      <c r="I1750" s="724"/>
      <c r="J1750" s="467" t="s">
        <v>284</v>
      </c>
      <c r="K1750" s="478" t="s">
        <v>292</v>
      </c>
      <c r="L1750" s="484" t="s">
        <v>369</v>
      </c>
      <c r="M1750" s="484"/>
      <c r="N1750" s="485" t="s">
        <v>334</v>
      </c>
      <c r="O1750" s="486"/>
      <c r="P1750" s="417" t="s">
        <v>1579</v>
      </c>
      <c r="Q1750" s="306" t="s">
        <v>91</v>
      </c>
      <c r="R1750" s="307"/>
      <c r="S1750" s="97">
        <v>6</v>
      </c>
      <c r="T1750" s="740"/>
      <c r="U1750" s="741"/>
      <c r="V1750" s="744"/>
    </row>
    <row r="1751" spans="1:22" s="23" customFormat="1" ht="15.75" customHeight="1">
      <c r="A1751" s="96" t="s">
        <v>2760</v>
      </c>
      <c r="B1751" s="769"/>
      <c r="C1751" s="613">
        <v>1</v>
      </c>
      <c r="D1751" s="86" t="s">
        <v>575</v>
      </c>
      <c r="E1751" s="92">
        <v>0.5</v>
      </c>
      <c r="F1751" s="300">
        <v>5608.9059999999999</v>
      </c>
      <c r="G1751" s="300">
        <v>269.23</v>
      </c>
      <c r="H1751" s="745" t="s">
        <v>6</v>
      </c>
      <c r="I1751" s="746"/>
      <c r="J1751" s="93" t="s">
        <v>6</v>
      </c>
      <c r="K1751" s="91" t="s">
        <v>1538</v>
      </c>
      <c r="L1751" s="449" t="s">
        <v>1114</v>
      </c>
      <c r="M1751" s="450" t="s">
        <v>1557</v>
      </c>
      <c r="N1751" s="365" t="s">
        <v>24</v>
      </c>
      <c r="O1751" s="747" t="s">
        <v>15</v>
      </c>
      <c r="P1751" s="748"/>
      <c r="Q1751" s="751">
        <v>58</v>
      </c>
      <c r="R1751" s="754" t="s">
        <v>1114</v>
      </c>
      <c r="S1751" s="755"/>
      <c r="T1751" s="735" t="s">
        <v>68</v>
      </c>
      <c r="U1751" s="760"/>
      <c r="V1751" s="736"/>
    </row>
    <row r="1752" spans="1:22" s="23" customFormat="1" ht="15.75" customHeight="1" thickBot="1">
      <c r="A1752" s="96" t="s">
        <v>2761</v>
      </c>
      <c r="B1752" s="769"/>
      <c r="C1752" s="613">
        <v>2</v>
      </c>
      <c r="D1752" s="86" t="s">
        <v>576</v>
      </c>
      <c r="E1752" s="92">
        <v>0.5</v>
      </c>
      <c r="F1752" s="300">
        <v>926.06450000000007</v>
      </c>
      <c r="G1752" s="300">
        <v>269.23</v>
      </c>
      <c r="H1752" s="745" t="s">
        <v>6</v>
      </c>
      <c r="I1752" s="746"/>
      <c r="J1752" s="93" t="s">
        <v>6</v>
      </c>
      <c r="K1752" s="91" t="s">
        <v>1538</v>
      </c>
      <c r="L1752" s="449"/>
      <c r="M1752" s="450" t="s">
        <v>1538</v>
      </c>
      <c r="N1752" s="365" t="s">
        <v>24</v>
      </c>
      <c r="O1752" s="747"/>
      <c r="P1752" s="748"/>
      <c r="Q1752" s="752"/>
      <c r="R1752" s="756"/>
      <c r="S1752" s="757"/>
      <c r="T1752" s="740"/>
      <c r="U1752" s="761"/>
      <c r="V1752" s="741"/>
    </row>
    <row r="1753" spans="1:22" s="23" customFormat="1" ht="15.75" customHeight="1">
      <c r="A1753" s="96" t="s">
        <v>2762</v>
      </c>
      <c r="B1753" s="769"/>
      <c r="C1753" s="613">
        <v>3</v>
      </c>
      <c r="D1753" s="86" t="s">
        <v>1538</v>
      </c>
      <c r="E1753" s="92" t="s">
        <v>1538</v>
      </c>
      <c r="F1753" s="300" t="s">
        <v>1538</v>
      </c>
      <c r="G1753" s="300" t="s">
        <v>1538</v>
      </c>
      <c r="H1753" s="745" t="s">
        <v>1538</v>
      </c>
      <c r="I1753" s="746"/>
      <c r="J1753" s="93" t="s">
        <v>1538</v>
      </c>
      <c r="K1753" s="91" t="s">
        <v>1538</v>
      </c>
      <c r="L1753" s="449"/>
      <c r="M1753" s="450" t="s">
        <v>1538</v>
      </c>
      <c r="N1753" s="365"/>
      <c r="O1753" s="749"/>
      <c r="P1753" s="750"/>
      <c r="Q1753" s="753"/>
      <c r="R1753" s="758"/>
      <c r="S1753" s="759"/>
      <c r="T1753" s="237"/>
      <c r="U1753" s="237"/>
      <c r="V1753" s="238"/>
    </row>
    <row r="1754" spans="1:22" s="23" customFormat="1" ht="15.75" customHeight="1">
      <c r="A1754" s="96" t="s">
        <v>2763</v>
      </c>
      <c r="B1754" s="769"/>
      <c r="C1754" s="613">
        <v>4</v>
      </c>
      <c r="D1754" s="86" t="s">
        <v>1538</v>
      </c>
      <c r="E1754" s="92" t="s">
        <v>1538</v>
      </c>
      <c r="F1754" s="300" t="s">
        <v>1538</v>
      </c>
      <c r="G1754" s="300" t="s">
        <v>1538</v>
      </c>
      <c r="H1754" s="745" t="s">
        <v>1538</v>
      </c>
      <c r="I1754" s="746"/>
      <c r="J1754" s="93" t="s">
        <v>1538</v>
      </c>
      <c r="K1754" s="91" t="s">
        <v>1538</v>
      </c>
      <c r="L1754" s="449"/>
      <c r="M1754" s="450" t="s">
        <v>1538</v>
      </c>
      <c r="N1754" s="365"/>
      <c r="O1754" s="762" t="s">
        <v>310</v>
      </c>
      <c r="P1754" s="771" t="s">
        <v>309</v>
      </c>
      <c r="Q1754" s="772"/>
      <c r="R1754" s="772"/>
      <c r="S1754" s="773"/>
      <c r="T1754" s="228"/>
      <c r="U1754" s="228"/>
      <c r="V1754" s="239"/>
    </row>
    <row r="1755" spans="1:22" s="23" customFormat="1" ht="17.25" customHeight="1">
      <c r="A1755" s="96" t="s">
        <v>2764</v>
      </c>
      <c r="B1755" s="769"/>
      <c r="C1755" s="613">
        <v>5</v>
      </c>
      <c r="D1755" s="86" t="s">
        <v>1538</v>
      </c>
      <c r="E1755" s="92" t="s">
        <v>1538</v>
      </c>
      <c r="F1755" s="300" t="s">
        <v>1538</v>
      </c>
      <c r="G1755" s="300" t="s">
        <v>1538</v>
      </c>
      <c r="H1755" s="745" t="s">
        <v>1538</v>
      </c>
      <c r="I1755" s="746"/>
      <c r="J1755" s="93" t="s">
        <v>1538</v>
      </c>
      <c r="K1755" s="91" t="s">
        <v>1538</v>
      </c>
      <c r="L1755" s="449"/>
      <c r="M1755" s="450" t="s">
        <v>1538</v>
      </c>
      <c r="N1755" s="365"/>
      <c r="O1755" s="763"/>
      <c r="P1755" s="467" t="s">
        <v>92</v>
      </c>
      <c r="Q1755" s="467" t="s">
        <v>294</v>
      </c>
      <c r="R1755" s="724" t="s">
        <v>307</v>
      </c>
      <c r="S1755" s="724"/>
      <c r="T1755" s="228"/>
      <c r="U1755" s="228"/>
      <c r="V1755" s="239"/>
    </row>
    <row r="1756" spans="1:22" s="23" customFormat="1" ht="16.5" customHeight="1" thickBot="1">
      <c r="A1756" s="96" t="s">
        <v>2765</v>
      </c>
      <c r="B1756" s="769"/>
      <c r="C1756" s="614">
        <v>6</v>
      </c>
      <c r="D1756" s="94" t="s">
        <v>1538</v>
      </c>
      <c r="E1756" s="95" t="s">
        <v>1538</v>
      </c>
      <c r="F1756" s="300" t="s">
        <v>1538</v>
      </c>
      <c r="G1756" s="300" t="s">
        <v>1538</v>
      </c>
      <c r="H1756" s="745" t="s">
        <v>1538</v>
      </c>
      <c r="I1756" s="746"/>
      <c r="J1756" s="93" t="s">
        <v>1538</v>
      </c>
      <c r="K1756" s="91" t="s">
        <v>1538</v>
      </c>
      <c r="L1756" s="449"/>
      <c r="M1756" s="450" t="s">
        <v>1538</v>
      </c>
      <c r="N1756" s="447"/>
      <c r="O1756" s="313" t="s">
        <v>6</v>
      </c>
      <c r="P1756" s="241">
        <v>1</v>
      </c>
      <c r="Q1756" s="242">
        <v>538.46153849999996</v>
      </c>
      <c r="R1756" s="776">
        <v>6534.9704999999994</v>
      </c>
      <c r="S1756" s="776"/>
      <c r="T1756" s="228"/>
      <c r="U1756" s="228"/>
      <c r="V1756" s="239"/>
    </row>
    <row r="1757" spans="1:22" s="23" customFormat="1" ht="16.5" customHeight="1" thickBot="1">
      <c r="A1757" s="96" t="s">
        <v>2766</v>
      </c>
      <c r="B1757" s="770"/>
      <c r="C1757" s="777" t="s">
        <v>88</v>
      </c>
      <c r="D1757" s="778"/>
      <c r="E1757" s="778"/>
      <c r="F1757" s="497"/>
      <c r="G1757" s="498"/>
      <c r="H1757" s="779" t="s">
        <v>6</v>
      </c>
      <c r="I1757" s="780"/>
      <c r="J1757" s="412" t="s">
        <v>6</v>
      </c>
      <c r="K1757" s="243" t="s">
        <v>6</v>
      </c>
      <c r="L1757" s="490"/>
      <c r="M1757" s="491"/>
      <c r="N1757" s="492"/>
      <c r="O1757" s="781" t="s">
        <v>1538</v>
      </c>
      <c r="P1757" s="781"/>
      <c r="Q1757" s="781"/>
      <c r="R1757" s="781"/>
      <c r="S1757" s="781"/>
      <c r="T1757" s="487"/>
      <c r="U1757" s="488"/>
      <c r="V1757" s="489"/>
    </row>
    <row r="1758" spans="1:22" ht="24.95" customHeight="1">
      <c r="C1758" s="21"/>
    </row>
    <row r="1759" spans="1:22" ht="24.95" customHeight="1">
      <c r="C1759" s="21"/>
    </row>
    <row r="1760" spans="1:22" s="33" customFormat="1" ht="24" thickBot="1">
      <c r="A1760" s="26">
        <v>59</v>
      </c>
      <c r="B1760" s="786" t="s">
        <v>49</v>
      </c>
      <c r="C1760" s="786"/>
      <c r="D1760" s="786"/>
      <c r="E1760" s="27">
        <v>59</v>
      </c>
      <c r="F1760" s="28" t="s">
        <v>445</v>
      </c>
      <c r="G1760" s="29"/>
      <c r="H1760" s="29"/>
      <c r="I1760" s="28"/>
      <c r="J1760" s="28"/>
      <c r="K1760" s="28"/>
      <c r="L1760" s="28"/>
      <c r="M1760" s="30"/>
      <c r="N1760" s="30"/>
      <c r="O1760" s="29"/>
      <c r="P1760" s="29"/>
      <c r="Q1760" s="31"/>
      <c r="R1760" s="31"/>
      <c r="S1760" s="31"/>
      <c r="T1760" s="31"/>
      <c r="U1760" s="32"/>
    </row>
    <row r="1761" spans="1:22" s="20" customFormat="1" ht="24.75" customHeight="1">
      <c r="A1761" s="18"/>
      <c r="B1761" s="787" t="s">
        <v>54</v>
      </c>
      <c r="C1761" s="464" t="s">
        <v>55</v>
      </c>
      <c r="D1761" s="465" t="s">
        <v>16</v>
      </c>
      <c r="E1761" s="465"/>
      <c r="F1761" s="465" t="s">
        <v>56</v>
      </c>
      <c r="G1761" s="466"/>
      <c r="H1761" s="723" t="s">
        <v>57</v>
      </c>
      <c r="I1761" s="789" t="s">
        <v>340</v>
      </c>
      <c r="J1761" s="723" t="s">
        <v>17</v>
      </c>
      <c r="K1761" s="723" t="s">
        <v>293</v>
      </c>
      <c r="L1761" s="723" t="s">
        <v>58</v>
      </c>
      <c r="M1761" s="723" t="s">
        <v>193</v>
      </c>
      <c r="N1761" s="782" t="s">
        <v>308</v>
      </c>
      <c r="O1761" s="783"/>
      <c r="P1761" s="784" t="s">
        <v>21</v>
      </c>
      <c r="Q1761" s="785"/>
      <c r="R1761" s="735" t="s">
        <v>205</v>
      </c>
      <c r="S1761" s="736"/>
      <c r="T1761" s="714" t="s">
        <v>180</v>
      </c>
      <c r="U1761" s="715"/>
      <c r="V1761" s="716"/>
    </row>
    <row r="1762" spans="1:22" s="20" customFormat="1" ht="73.5" customHeight="1">
      <c r="A1762" s="18"/>
      <c r="B1762" s="788"/>
      <c r="C1762" s="467" t="s">
        <v>59</v>
      </c>
      <c r="D1762" s="468" t="s">
        <v>3</v>
      </c>
      <c r="E1762" s="468" t="s">
        <v>18</v>
      </c>
      <c r="F1762" s="468" t="s">
        <v>60</v>
      </c>
      <c r="G1762" s="469" t="s">
        <v>61</v>
      </c>
      <c r="H1762" s="724"/>
      <c r="I1762" s="790"/>
      <c r="J1762" s="724"/>
      <c r="K1762" s="724"/>
      <c r="L1762" s="724"/>
      <c r="M1762" s="724"/>
      <c r="N1762" s="467" t="s">
        <v>191</v>
      </c>
      <c r="O1762" s="468" t="s">
        <v>73</v>
      </c>
      <c r="P1762" s="717"/>
      <c r="Q1762" s="718"/>
      <c r="R1762" s="737"/>
      <c r="S1762" s="738"/>
      <c r="T1762" s="470" t="s">
        <v>181</v>
      </c>
      <c r="U1762" s="471" t="s">
        <v>190</v>
      </c>
      <c r="V1762" s="472" t="s">
        <v>225</v>
      </c>
    </row>
    <row r="1763" spans="1:22" s="20" customFormat="1" ht="26.25" customHeight="1">
      <c r="A1763" s="18"/>
      <c r="B1763" s="396"/>
      <c r="C1763" s="397">
        <v>3</v>
      </c>
      <c r="D1763" s="397">
        <v>4</v>
      </c>
      <c r="E1763" s="397">
        <v>5</v>
      </c>
      <c r="F1763" s="397">
        <v>6</v>
      </c>
      <c r="G1763" s="397">
        <v>7</v>
      </c>
      <c r="H1763" s="397">
        <v>8</v>
      </c>
      <c r="I1763" s="397">
        <v>9</v>
      </c>
      <c r="J1763" s="397">
        <v>10</v>
      </c>
      <c r="K1763" s="397">
        <v>11</v>
      </c>
      <c r="L1763" s="397">
        <v>12</v>
      </c>
      <c r="M1763" s="397">
        <v>13</v>
      </c>
      <c r="N1763" s="397">
        <v>14</v>
      </c>
      <c r="O1763" s="397">
        <v>15</v>
      </c>
      <c r="P1763" s="398">
        <v>16</v>
      </c>
      <c r="Q1763" s="399">
        <v>17</v>
      </c>
      <c r="R1763" s="398">
        <v>18</v>
      </c>
      <c r="S1763" s="399">
        <v>19</v>
      </c>
      <c r="T1763" s="400">
        <v>20</v>
      </c>
      <c r="U1763" s="213">
        <v>21</v>
      </c>
      <c r="V1763" s="401">
        <v>22</v>
      </c>
    </row>
    <row r="1764" spans="1:22" s="35" customFormat="1" ht="50.1" customHeight="1">
      <c r="A1764" s="34" t="s">
        <v>2767</v>
      </c>
      <c r="B1764" s="402">
        <v>1</v>
      </c>
      <c r="C1764" s="390" t="s">
        <v>1115</v>
      </c>
      <c r="D1764" s="390" t="s">
        <v>1116</v>
      </c>
      <c r="E1764" s="390" t="s">
        <v>1117</v>
      </c>
      <c r="F1764" s="390" t="s">
        <v>1118</v>
      </c>
      <c r="G1764" s="382">
        <v>0.45</v>
      </c>
      <c r="H1764" s="538" t="s">
        <v>24</v>
      </c>
      <c r="I1764" s="388" t="s">
        <v>672</v>
      </c>
      <c r="J1764" s="389" t="s">
        <v>445</v>
      </c>
      <c r="K1764" s="426">
        <v>42072</v>
      </c>
      <c r="L1764" s="426">
        <v>42470</v>
      </c>
      <c r="M1764" s="615">
        <v>545.11</v>
      </c>
      <c r="N1764" s="424">
        <v>245.29950000000002</v>
      </c>
      <c r="O1764" s="215">
        <v>245.29949999999999</v>
      </c>
      <c r="P1764" s="719"/>
      <c r="Q1764" s="720"/>
      <c r="R1764" s="721"/>
      <c r="S1764" s="722"/>
      <c r="T1764" s="385" t="s">
        <v>24</v>
      </c>
      <c r="U1764" s="386">
        <v>82</v>
      </c>
      <c r="V1764" s="387" t="s">
        <v>24</v>
      </c>
    </row>
    <row r="1765" spans="1:22" s="35" customFormat="1" ht="50.1" customHeight="1">
      <c r="A1765" s="34" t="s">
        <v>2768</v>
      </c>
      <c r="B1765" s="402">
        <v>2</v>
      </c>
      <c r="C1765" s="390" t="s">
        <v>1119</v>
      </c>
      <c r="D1765" s="390" t="s">
        <v>1120</v>
      </c>
      <c r="E1765" s="390" t="s">
        <v>1121</v>
      </c>
      <c r="F1765" s="390" t="s">
        <v>1118</v>
      </c>
      <c r="G1765" s="382">
        <v>0.5</v>
      </c>
      <c r="H1765" s="538" t="s">
        <v>24</v>
      </c>
      <c r="I1765" s="388" t="s">
        <v>672</v>
      </c>
      <c r="J1765" s="389" t="s">
        <v>445</v>
      </c>
      <c r="K1765" s="426">
        <v>40554</v>
      </c>
      <c r="L1765" s="426">
        <v>40869</v>
      </c>
      <c r="M1765" s="383">
        <v>268.75</v>
      </c>
      <c r="N1765" s="424">
        <v>134.375</v>
      </c>
      <c r="O1765" s="215">
        <v>134.375</v>
      </c>
      <c r="P1765" s="719"/>
      <c r="Q1765" s="720"/>
      <c r="R1765" s="721"/>
      <c r="S1765" s="722"/>
      <c r="T1765" s="385" t="s">
        <v>24</v>
      </c>
      <c r="U1765" s="386">
        <v>97</v>
      </c>
      <c r="V1765" s="387" t="s">
        <v>24</v>
      </c>
    </row>
    <row r="1766" spans="1:22" s="35" customFormat="1" ht="50.1" customHeight="1">
      <c r="A1766" s="34" t="s">
        <v>2769</v>
      </c>
      <c r="B1766" s="402">
        <v>3</v>
      </c>
      <c r="C1766" s="390" t="s">
        <v>1122</v>
      </c>
      <c r="D1766" s="390">
        <v>2131906</v>
      </c>
      <c r="E1766" s="390" t="s">
        <v>1123</v>
      </c>
      <c r="F1766" s="390" t="s">
        <v>1118</v>
      </c>
      <c r="G1766" s="382">
        <v>0.4</v>
      </c>
      <c r="H1766" s="538" t="s">
        <v>24</v>
      </c>
      <c r="I1766" s="388" t="s">
        <v>672</v>
      </c>
      <c r="J1766" s="389" t="s">
        <v>445</v>
      </c>
      <c r="K1766" s="426">
        <v>41463</v>
      </c>
      <c r="L1766" s="426">
        <v>42962</v>
      </c>
      <c r="M1766" s="383">
        <v>21138.92</v>
      </c>
      <c r="N1766" s="424">
        <v>8455.5679999999993</v>
      </c>
      <c r="O1766" s="215">
        <v>8455.5679999999993</v>
      </c>
      <c r="P1766" s="719"/>
      <c r="Q1766" s="720"/>
      <c r="R1766" s="721"/>
      <c r="S1766" s="722"/>
      <c r="T1766" s="385" t="s">
        <v>24</v>
      </c>
      <c r="U1766" s="386">
        <v>106</v>
      </c>
      <c r="V1766" s="387" t="s">
        <v>24</v>
      </c>
    </row>
    <row r="1767" spans="1:22" s="35" customFormat="1" ht="50.1" customHeight="1">
      <c r="A1767" s="34" t="s">
        <v>2770</v>
      </c>
      <c r="B1767" s="402">
        <v>4</v>
      </c>
      <c r="C1767" s="390" t="s">
        <v>1124</v>
      </c>
      <c r="D1767" s="390" t="s">
        <v>1125</v>
      </c>
      <c r="E1767" s="390" t="s">
        <v>1126</v>
      </c>
      <c r="F1767" s="390" t="s">
        <v>1118</v>
      </c>
      <c r="G1767" s="382">
        <v>1</v>
      </c>
      <c r="H1767" s="616" t="s">
        <v>23</v>
      </c>
      <c r="I1767" s="388" t="s">
        <v>672</v>
      </c>
      <c r="J1767" s="389" t="s">
        <v>445</v>
      </c>
      <c r="K1767" s="426">
        <v>42252</v>
      </c>
      <c r="L1767" s="426">
        <v>45219</v>
      </c>
      <c r="M1767" s="383">
        <v>573.94000000000005</v>
      </c>
      <c r="N1767" s="424" t="s">
        <v>1538</v>
      </c>
      <c r="O1767" s="215" t="s">
        <v>1538</v>
      </c>
      <c r="P1767" s="719"/>
      <c r="Q1767" s="720"/>
      <c r="R1767" s="791"/>
      <c r="S1767" s="792"/>
      <c r="T1767" s="385" t="s">
        <v>24</v>
      </c>
      <c r="U1767" s="386">
        <v>216</v>
      </c>
      <c r="V1767" s="387" t="s">
        <v>24</v>
      </c>
    </row>
    <row r="1768" spans="1:22" s="35" customFormat="1" ht="24.95" customHeight="1">
      <c r="A1768" s="34" t="s">
        <v>2771</v>
      </c>
      <c r="B1768" s="402">
        <v>6</v>
      </c>
      <c r="C1768" s="390"/>
      <c r="D1768" s="390"/>
      <c r="E1768" s="390"/>
      <c r="F1768" s="390"/>
      <c r="G1768" s="382"/>
      <c r="H1768" s="538"/>
      <c r="I1768" s="388"/>
      <c r="J1768" s="389" t="s">
        <v>1538</v>
      </c>
      <c r="K1768" s="426"/>
      <c r="L1768" s="426"/>
      <c r="M1768" s="383"/>
      <c r="N1768" s="424" t="s">
        <v>1538</v>
      </c>
      <c r="O1768" s="215" t="s">
        <v>1538</v>
      </c>
      <c r="P1768" s="719"/>
      <c r="Q1768" s="720"/>
      <c r="R1768" s="721"/>
      <c r="S1768" s="722"/>
      <c r="T1768" s="385"/>
      <c r="U1768" s="386"/>
      <c r="V1768" s="387"/>
    </row>
    <row r="1769" spans="1:22" s="35" customFormat="1" ht="24.95" customHeight="1">
      <c r="A1769" s="34" t="s">
        <v>2772</v>
      </c>
      <c r="B1769" s="402">
        <v>7</v>
      </c>
      <c r="C1769" s="390"/>
      <c r="D1769" s="390"/>
      <c r="E1769" s="390"/>
      <c r="F1769" s="390"/>
      <c r="G1769" s="382"/>
      <c r="H1769" s="538"/>
      <c r="I1769" s="388"/>
      <c r="J1769" s="389" t="s">
        <v>1538</v>
      </c>
      <c r="K1769" s="426"/>
      <c r="L1769" s="426"/>
      <c r="M1769" s="383"/>
      <c r="N1769" s="424" t="s">
        <v>1538</v>
      </c>
      <c r="O1769" s="215" t="s">
        <v>1538</v>
      </c>
      <c r="P1769" s="719"/>
      <c r="Q1769" s="720"/>
      <c r="R1769" s="721"/>
      <c r="S1769" s="722"/>
      <c r="T1769" s="385"/>
      <c r="U1769" s="386"/>
      <c r="V1769" s="387"/>
    </row>
    <row r="1770" spans="1:22" s="35" customFormat="1" ht="24.95" customHeight="1">
      <c r="A1770" s="34" t="s">
        <v>2773</v>
      </c>
      <c r="B1770" s="402">
        <v>8</v>
      </c>
      <c r="C1770" s="390"/>
      <c r="D1770" s="390"/>
      <c r="E1770" s="390"/>
      <c r="F1770" s="390"/>
      <c r="G1770" s="382"/>
      <c r="H1770" s="538"/>
      <c r="I1770" s="388"/>
      <c r="J1770" s="389" t="s">
        <v>1538</v>
      </c>
      <c r="K1770" s="426"/>
      <c r="L1770" s="426"/>
      <c r="M1770" s="383"/>
      <c r="N1770" s="424" t="s">
        <v>1538</v>
      </c>
      <c r="O1770" s="215" t="s">
        <v>1538</v>
      </c>
      <c r="P1770" s="719"/>
      <c r="Q1770" s="720"/>
      <c r="R1770" s="721"/>
      <c r="S1770" s="722"/>
      <c r="T1770" s="385"/>
      <c r="U1770" s="386"/>
      <c r="V1770" s="387"/>
    </row>
    <row r="1771" spans="1:22" s="35" customFormat="1" ht="24.95" customHeight="1">
      <c r="A1771" s="34" t="s">
        <v>2774</v>
      </c>
      <c r="B1771" s="402">
        <v>9</v>
      </c>
      <c r="C1771" s="390"/>
      <c r="D1771" s="390"/>
      <c r="E1771" s="390"/>
      <c r="F1771" s="390"/>
      <c r="G1771" s="382"/>
      <c r="H1771" s="538"/>
      <c r="I1771" s="388"/>
      <c r="J1771" s="389" t="s">
        <v>1538</v>
      </c>
      <c r="K1771" s="426"/>
      <c r="L1771" s="426"/>
      <c r="M1771" s="384"/>
      <c r="N1771" s="424" t="s">
        <v>1538</v>
      </c>
      <c r="O1771" s="215" t="s">
        <v>1538</v>
      </c>
      <c r="P1771" s="719"/>
      <c r="Q1771" s="720"/>
      <c r="R1771" s="721"/>
      <c r="S1771" s="722"/>
      <c r="T1771" s="385"/>
      <c r="U1771" s="386"/>
      <c r="V1771" s="387"/>
    </row>
    <row r="1772" spans="1:22" s="35" customFormat="1" ht="24.95" customHeight="1">
      <c r="A1772" s="34" t="s">
        <v>2775</v>
      </c>
      <c r="B1772" s="402">
        <v>9</v>
      </c>
      <c r="C1772" s="390"/>
      <c r="D1772" s="390"/>
      <c r="E1772" s="390"/>
      <c r="F1772" s="390"/>
      <c r="G1772" s="382"/>
      <c r="H1772" s="538"/>
      <c r="I1772" s="388"/>
      <c r="J1772" s="389" t="s">
        <v>1538</v>
      </c>
      <c r="K1772" s="426"/>
      <c r="L1772" s="426"/>
      <c r="M1772" s="384"/>
      <c r="N1772" s="424" t="s">
        <v>1538</v>
      </c>
      <c r="O1772" s="215" t="s">
        <v>1538</v>
      </c>
      <c r="P1772" s="719"/>
      <c r="Q1772" s="720"/>
      <c r="R1772" s="721"/>
      <c r="S1772" s="722"/>
      <c r="T1772" s="385"/>
      <c r="U1772" s="386"/>
      <c r="V1772" s="387"/>
    </row>
    <row r="1773" spans="1:22" s="35" customFormat="1" ht="24.95" customHeight="1" thickBot="1">
      <c r="A1773" s="34" t="s">
        <v>2776</v>
      </c>
      <c r="B1773" s="406">
        <v>10</v>
      </c>
      <c r="C1773" s="391"/>
      <c r="D1773" s="391"/>
      <c r="E1773" s="391"/>
      <c r="F1773" s="391"/>
      <c r="G1773" s="392"/>
      <c r="H1773" s="539"/>
      <c r="I1773" s="393"/>
      <c r="J1773" s="394" t="s">
        <v>1538</v>
      </c>
      <c r="K1773" s="427"/>
      <c r="L1773" s="427"/>
      <c r="M1773" s="395"/>
      <c r="N1773" s="424" t="s">
        <v>1538</v>
      </c>
      <c r="O1773" s="215" t="s">
        <v>1538</v>
      </c>
      <c r="P1773" s="719"/>
      <c r="Q1773" s="720"/>
      <c r="R1773" s="721"/>
      <c r="S1773" s="722"/>
      <c r="T1773" s="385"/>
      <c r="U1773" s="386"/>
      <c r="V1773" s="387"/>
    </row>
    <row r="1774" spans="1:22" s="20" customFormat="1" ht="12" customHeight="1">
      <c r="A1774" s="34"/>
      <c r="B1774" s="36"/>
      <c r="C1774" s="37"/>
      <c r="D1774" s="37"/>
      <c r="E1774" s="37"/>
      <c r="F1774" s="37"/>
      <c r="G1774" s="37"/>
      <c r="H1774" s="403"/>
      <c r="I1774" s="37"/>
      <c r="J1774" s="37"/>
      <c r="K1774" s="37"/>
      <c r="L1774" s="37"/>
      <c r="M1774" s="37"/>
      <c r="N1774" s="37"/>
      <c r="O1774" s="214"/>
      <c r="P1774" s="37"/>
      <c r="Q1774" s="37"/>
      <c r="R1774" s="214"/>
      <c r="S1774" s="37"/>
      <c r="T1774" s="37"/>
      <c r="U1774" s="38"/>
      <c r="V1774" s="39"/>
    </row>
    <row r="1775" spans="1:22" s="20" customFormat="1" ht="17.25" customHeight="1" thickBot="1">
      <c r="A1775" s="34" t="s">
        <v>2777</v>
      </c>
      <c r="B1775" s="473"/>
      <c r="C1775" s="474"/>
      <c r="D1775" s="474"/>
      <c r="E1775" s="474"/>
      <c r="F1775" s="474"/>
      <c r="G1775" s="474"/>
      <c r="H1775" s="474"/>
      <c r="I1775" s="474"/>
      <c r="J1775" s="474"/>
      <c r="K1775" s="474"/>
      <c r="L1775" s="474"/>
      <c r="M1775" s="474"/>
      <c r="N1775" s="410" t="s">
        <v>317</v>
      </c>
      <c r="O1775" s="411">
        <v>2945.080833333333</v>
      </c>
      <c r="P1775" s="419"/>
      <c r="Q1775" s="419"/>
      <c r="R1775" s="420"/>
      <c r="S1775" s="420"/>
      <c r="T1775" s="421"/>
      <c r="U1775" s="422"/>
      <c r="V1775" s="423"/>
    </row>
    <row r="1776" spans="1:22" ht="17.25" customHeight="1">
      <c r="B1776" s="41"/>
      <c r="C1776" s="41"/>
      <c r="D1776" s="41"/>
      <c r="E1776" s="41"/>
      <c r="F1776" s="41"/>
      <c r="G1776" s="42"/>
      <c r="H1776" s="42"/>
      <c r="I1776" s="42"/>
      <c r="J1776" s="42"/>
      <c r="K1776" s="42"/>
      <c r="L1776" s="42"/>
      <c r="M1776" s="42"/>
      <c r="N1776" s="42"/>
      <c r="O1776" s="42"/>
      <c r="P1776" s="42"/>
      <c r="Q1776" s="42"/>
      <c r="R1776" s="42"/>
      <c r="S1776" s="42"/>
      <c r="T1776" s="42"/>
      <c r="U1776" s="42"/>
      <c r="V1776" s="42"/>
    </row>
    <row r="1777" spans="1:22" s="20" customFormat="1" ht="16.5" customHeight="1" thickBot="1">
      <c r="A1777" s="18"/>
      <c r="B1777" s="739" t="s">
        <v>65</v>
      </c>
      <c r="C1777" s="739"/>
      <c r="D1777" s="739"/>
      <c r="E1777" s="739"/>
      <c r="F1777" s="739"/>
      <c r="G1777" s="739"/>
      <c r="H1777" s="739"/>
      <c r="I1777" s="739"/>
      <c r="J1777" s="739"/>
      <c r="K1777" s="739"/>
      <c r="L1777" s="739"/>
      <c r="M1777" s="739"/>
      <c r="N1777" s="739"/>
      <c r="O1777" s="739"/>
      <c r="P1777" s="739"/>
      <c r="Q1777" s="739"/>
      <c r="R1777" s="739"/>
      <c r="S1777" s="739"/>
      <c r="T1777" s="739"/>
      <c r="U1777" s="739"/>
      <c r="V1777" s="739"/>
    </row>
    <row r="1778" spans="1:22" s="23" customFormat="1" ht="22.5" customHeight="1">
      <c r="A1778" s="96" t="s">
        <v>2778</v>
      </c>
      <c r="B1778" s="768" t="s">
        <v>62</v>
      </c>
      <c r="C1778" s="764" t="s">
        <v>83</v>
      </c>
      <c r="D1778" s="760"/>
      <c r="E1778" s="760"/>
      <c r="F1778" s="760"/>
      <c r="G1778" s="760"/>
      <c r="H1778" s="760"/>
      <c r="I1778" s="760"/>
      <c r="J1778" s="760"/>
      <c r="K1778" s="760"/>
      <c r="L1778" s="760"/>
      <c r="M1778" s="736"/>
      <c r="N1778" s="475"/>
      <c r="O1778" s="476"/>
      <c r="P1778" s="764" t="s">
        <v>90</v>
      </c>
      <c r="Q1778" s="760"/>
      <c r="R1778" s="760"/>
      <c r="S1778" s="736"/>
      <c r="T1778" s="735" t="s">
        <v>358</v>
      </c>
      <c r="U1778" s="736"/>
      <c r="V1778" s="742" t="s">
        <v>6</v>
      </c>
    </row>
    <row r="1779" spans="1:22" s="23" customFormat="1" ht="22.5" customHeight="1">
      <c r="A1779" s="96" t="s">
        <v>2779</v>
      </c>
      <c r="B1779" s="769"/>
      <c r="C1779" s="771" t="s">
        <v>84</v>
      </c>
      <c r="D1779" s="772"/>
      <c r="E1779" s="773"/>
      <c r="F1779" s="479">
        <v>1</v>
      </c>
      <c r="G1779" s="774" t="s">
        <v>287</v>
      </c>
      <c r="H1779" s="724" t="s">
        <v>286</v>
      </c>
      <c r="I1779" s="724"/>
      <c r="J1779" s="771" t="s">
        <v>285</v>
      </c>
      <c r="K1779" s="775"/>
      <c r="L1779" s="480"/>
      <c r="M1779" s="480"/>
      <c r="N1779" s="481"/>
      <c r="O1779" s="482"/>
      <c r="P1779" s="765"/>
      <c r="Q1779" s="766"/>
      <c r="R1779" s="766"/>
      <c r="S1779" s="767"/>
      <c r="T1779" s="737"/>
      <c r="U1779" s="738"/>
      <c r="V1779" s="743"/>
    </row>
    <row r="1780" spans="1:22" s="23" customFormat="1" ht="51.75" customHeight="1" thickBot="1">
      <c r="A1780" s="96" t="s">
        <v>2780</v>
      </c>
      <c r="B1780" s="769"/>
      <c r="C1780" s="772" t="s">
        <v>82</v>
      </c>
      <c r="D1780" s="773"/>
      <c r="E1780" s="483" t="s">
        <v>86</v>
      </c>
      <c r="F1780" s="477" t="s">
        <v>306</v>
      </c>
      <c r="G1780" s="774"/>
      <c r="H1780" s="724"/>
      <c r="I1780" s="724"/>
      <c r="J1780" s="467" t="s">
        <v>284</v>
      </c>
      <c r="K1780" s="478" t="s">
        <v>292</v>
      </c>
      <c r="L1780" s="484" t="s">
        <v>369</v>
      </c>
      <c r="M1780" s="484"/>
      <c r="N1780" s="485" t="s">
        <v>334</v>
      </c>
      <c r="O1780" s="486"/>
      <c r="P1780" s="417" t="s">
        <v>1579</v>
      </c>
      <c r="Q1780" s="306" t="s">
        <v>91</v>
      </c>
      <c r="R1780" s="307"/>
      <c r="S1780" s="97">
        <v>3</v>
      </c>
      <c r="T1780" s="740"/>
      <c r="U1780" s="741"/>
      <c r="V1780" s="744"/>
    </row>
    <row r="1781" spans="1:22" s="23" customFormat="1" ht="15.75" customHeight="1">
      <c r="A1781" s="96" t="s">
        <v>2781</v>
      </c>
      <c r="B1781" s="769"/>
      <c r="C1781" s="613">
        <v>1</v>
      </c>
      <c r="D1781" s="86" t="s">
        <v>1538</v>
      </c>
      <c r="E1781" s="92" t="s">
        <v>1538</v>
      </c>
      <c r="F1781" s="300" t="s">
        <v>1538</v>
      </c>
      <c r="G1781" s="300" t="s">
        <v>1538</v>
      </c>
      <c r="H1781" s="745" t="s">
        <v>1538</v>
      </c>
      <c r="I1781" s="746"/>
      <c r="J1781" s="93" t="s">
        <v>1538</v>
      </c>
      <c r="K1781" s="91" t="s">
        <v>1538</v>
      </c>
      <c r="L1781" s="449" t="s">
        <v>1114</v>
      </c>
      <c r="M1781" s="450" t="s">
        <v>1557</v>
      </c>
      <c r="N1781" s="365" t="s">
        <v>24</v>
      </c>
      <c r="O1781" s="747" t="s">
        <v>15</v>
      </c>
      <c r="P1781" s="748"/>
      <c r="Q1781" s="751">
        <v>59</v>
      </c>
      <c r="R1781" s="754" t="s">
        <v>1114</v>
      </c>
      <c r="S1781" s="755"/>
      <c r="T1781" s="735" t="s">
        <v>68</v>
      </c>
      <c r="U1781" s="760"/>
      <c r="V1781" s="736"/>
    </row>
    <row r="1782" spans="1:22" s="23" customFormat="1" ht="15.75" customHeight="1" thickBot="1">
      <c r="A1782" s="96" t="s">
        <v>2782</v>
      </c>
      <c r="B1782" s="769"/>
      <c r="C1782" s="613">
        <v>2</v>
      </c>
      <c r="D1782" s="86" t="s">
        <v>1538</v>
      </c>
      <c r="E1782" s="92" t="s">
        <v>1538</v>
      </c>
      <c r="F1782" s="300" t="s">
        <v>1538</v>
      </c>
      <c r="G1782" s="300" t="s">
        <v>1538</v>
      </c>
      <c r="H1782" s="745" t="s">
        <v>1538</v>
      </c>
      <c r="I1782" s="746"/>
      <c r="J1782" s="93" t="s">
        <v>1538</v>
      </c>
      <c r="K1782" s="91" t="s">
        <v>1538</v>
      </c>
      <c r="L1782" s="449"/>
      <c r="M1782" s="450" t="s">
        <v>1538</v>
      </c>
      <c r="N1782" s="365" t="s">
        <v>24</v>
      </c>
      <c r="O1782" s="747"/>
      <c r="P1782" s="748"/>
      <c r="Q1782" s="752"/>
      <c r="R1782" s="756"/>
      <c r="S1782" s="757"/>
      <c r="T1782" s="740"/>
      <c r="U1782" s="761"/>
      <c r="V1782" s="741"/>
    </row>
    <row r="1783" spans="1:22" s="23" customFormat="1" ht="15.75" customHeight="1">
      <c r="A1783" s="96" t="s">
        <v>2783</v>
      </c>
      <c r="B1783" s="769"/>
      <c r="C1783" s="613">
        <v>3</v>
      </c>
      <c r="D1783" s="86" t="s">
        <v>1538</v>
      </c>
      <c r="E1783" s="92" t="s">
        <v>1538</v>
      </c>
      <c r="F1783" s="300" t="s">
        <v>1538</v>
      </c>
      <c r="G1783" s="300" t="s">
        <v>1538</v>
      </c>
      <c r="H1783" s="745" t="s">
        <v>1538</v>
      </c>
      <c r="I1783" s="746"/>
      <c r="J1783" s="93" t="s">
        <v>1538</v>
      </c>
      <c r="K1783" s="91" t="s">
        <v>1538</v>
      </c>
      <c r="L1783" s="449"/>
      <c r="M1783" s="450" t="s">
        <v>1538</v>
      </c>
      <c r="N1783" s="365"/>
      <c r="O1783" s="749"/>
      <c r="P1783" s="750"/>
      <c r="Q1783" s="753"/>
      <c r="R1783" s="758"/>
      <c r="S1783" s="759"/>
      <c r="T1783" s="237"/>
      <c r="U1783" s="237"/>
      <c r="V1783" s="238"/>
    </row>
    <row r="1784" spans="1:22" s="23" customFormat="1" ht="15.75" customHeight="1">
      <c r="A1784" s="96" t="s">
        <v>2784</v>
      </c>
      <c r="B1784" s="769"/>
      <c r="C1784" s="613">
        <v>4</v>
      </c>
      <c r="D1784" s="86" t="s">
        <v>1538</v>
      </c>
      <c r="E1784" s="92" t="s">
        <v>1538</v>
      </c>
      <c r="F1784" s="300" t="s">
        <v>1538</v>
      </c>
      <c r="G1784" s="300" t="s">
        <v>1538</v>
      </c>
      <c r="H1784" s="745" t="s">
        <v>1538</v>
      </c>
      <c r="I1784" s="746"/>
      <c r="J1784" s="93" t="s">
        <v>1538</v>
      </c>
      <c r="K1784" s="91" t="s">
        <v>1538</v>
      </c>
      <c r="L1784" s="449"/>
      <c r="M1784" s="450" t="s">
        <v>1538</v>
      </c>
      <c r="N1784" s="365"/>
      <c r="O1784" s="762" t="s">
        <v>310</v>
      </c>
      <c r="P1784" s="771" t="s">
        <v>309</v>
      </c>
      <c r="Q1784" s="772"/>
      <c r="R1784" s="772"/>
      <c r="S1784" s="773"/>
      <c r="T1784" s="228"/>
      <c r="U1784" s="228"/>
      <c r="V1784" s="239"/>
    </row>
    <row r="1785" spans="1:22" s="23" customFormat="1" ht="17.25" customHeight="1">
      <c r="A1785" s="96" t="s">
        <v>2785</v>
      </c>
      <c r="B1785" s="769"/>
      <c r="C1785" s="613">
        <v>5</v>
      </c>
      <c r="D1785" s="86" t="s">
        <v>1538</v>
      </c>
      <c r="E1785" s="92" t="s">
        <v>1538</v>
      </c>
      <c r="F1785" s="300" t="s">
        <v>1538</v>
      </c>
      <c r="G1785" s="300" t="s">
        <v>1538</v>
      </c>
      <c r="H1785" s="745" t="s">
        <v>1538</v>
      </c>
      <c r="I1785" s="746"/>
      <c r="J1785" s="93" t="s">
        <v>1538</v>
      </c>
      <c r="K1785" s="91" t="s">
        <v>1538</v>
      </c>
      <c r="L1785" s="449"/>
      <c r="M1785" s="450" t="s">
        <v>1538</v>
      </c>
      <c r="N1785" s="365"/>
      <c r="O1785" s="763"/>
      <c r="P1785" s="467" t="s">
        <v>92</v>
      </c>
      <c r="Q1785" s="467" t="s">
        <v>294</v>
      </c>
      <c r="R1785" s="724" t="s">
        <v>307</v>
      </c>
      <c r="S1785" s="724"/>
      <c r="T1785" s="228"/>
      <c r="U1785" s="228"/>
      <c r="V1785" s="239"/>
    </row>
    <row r="1786" spans="1:22" s="23" customFormat="1" ht="16.5" customHeight="1" thickBot="1">
      <c r="A1786" s="96" t="s">
        <v>2786</v>
      </c>
      <c r="B1786" s="769"/>
      <c r="C1786" s="614">
        <v>6</v>
      </c>
      <c r="D1786" s="94" t="s">
        <v>1538</v>
      </c>
      <c r="E1786" s="95" t="s">
        <v>1538</v>
      </c>
      <c r="F1786" s="300" t="s">
        <v>1538</v>
      </c>
      <c r="G1786" s="300" t="s">
        <v>1538</v>
      </c>
      <c r="H1786" s="745" t="s">
        <v>1538</v>
      </c>
      <c r="I1786" s="746"/>
      <c r="J1786" s="93" t="s">
        <v>1538</v>
      </c>
      <c r="K1786" s="91" t="s">
        <v>1538</v>
      </c>
      <c r="L1786" s="449"/>
      <c r="M1786" s="450" t="s">
        <v>1538</v>
      </c>
      <c r="N1786" s="447"/>
      <c r="O1786" s="313" t="s">
        <v>6</v>
      </c>
      <c r="P1786" s="241">
        <v>1</v>
      </c>
      <c r="Q1786" s="242">
        <v>538.46153849999996</v>
      </c>
      <c r="R1786" s="776">
        <v>8835.2424999999985</v>
      </c>
      <c r="S1786" s="776"/>
      <c r="T1786" s="228"/>
      <c r="U1786" s="228"/>
      <c r="V1786" s="239"/>
    </row>
    <row r="1787" spans="1:22" s="23" customFormat="1" ht="16.5" customHeight="1" thickBot="1">
      <c r="A1787" s="96" t="s">
        <v>2787</v>
      </c>
      <c r="B1787" s="770"/>
      <c r="C1787" s="777" t="s">
        <v>88</v>
      </c>
      <c r="D1787" s="778"/>
      <c r="E1787" s="778"/>
      <c r="F1787" s="497"/>
      <c r="G1787" s="498"/>
      <c r="H1787" s="779" t="s">
        <v>1538</v>
      </c>
      <c r="I1787" s="780"/>
      <c r="J1787" s="412" t="s">
        <v>1538</v>
      </c>
      <c r="K1787" s="243" t="s">
        <v>6</v>
      </c>
      <c r="L1787" s="490"/>
      <c r="M1787" s="491"/>
      <c r="N1787" s="492"/>
      <c r="O1787" s="781" t="s">
        <v>1538</v>
      </c>
      <c r="P1787" s="781"/>
      <c r="Q1787" s="781"/>
      <c r="R1787" s="781"/>
      <c r="S1787" s="781"/>
      <c r="T1787" s="487"/>
      <c r="U1787" s="488"/>
      <c r="V1787" s="489"/>
    </row>
    <row r="1788" spans="1:22" ht="24.95" customHeight="1">
      <c r="C1788" s="21"/>
    </row>
    <row r="1789" spans="1:22" ht="24.95" customHeight="1">
      <c r="C1789" s="21"/>
    </row>
    <row r="1790" spans="1:22" s="33" customFormat="1" ht="24" thickBot="1">
      <c r="A1790" s="26">
        <v>60</v>
      </c>
      <c r="B1790" s="786" t="s">
        <v>49</v>
      </c>
      <c r="C1790" s="786"/>
      <c r="D1790" s="786"/>
      <c r="E1790" s="27">
        <v>60</v>
      </c>
      <c r="F1790" s="28" t="s">
        <v>446</v>
      </c>
      <c r="G1790" s="29"/>
      <c r="H1790" s="29"/>
      <c r="I1790" s="28"/>
      <c r="J1790" s="28"/>
      <c r="K1790" s="28"/>
      <c r="L1790" s="28"/>
      <c r="M1790" s="30"/>
      <c r="N1790" s="30"/>
      <c r="O1790" s="29"/>
      <c r="P1790" s="29"/>
      <c r="Q1790" s="31"/>
      <c r="R1790" s="31"/>
      <c r="S1790" s="31"/>
      <c r="T1790" s="31"/>
      <c r="U1790" s="32"/>
    </row>
    <row r="1791" spans="1:22" s="20" customFormat="1" ht="24.75" customHeight="1">
      <c r="A1791" s="18"/>
      <c r="B1791" s="787" t="s">
        <v>54</v>
      </c>
      <c r="C1791" s="464" t="s">
        <v>55</v>
      </c>
      <c r="D1791" s="465" t="s">
        <v>16</v>
      </c>
      <c r="E1791" s="465"/>
      <c r="F1791" s="465" t="s">
        <v>56</v>
      </c>
      <c r="G1791" s="466"/>
      <c r="H1791" s="723" t="s">
        <v>57</v>
      </c>
      <c r="I1791" s="789" t="s">
        <v>340</v>
      </c>
      <c r="J1791" s="723" t="s">
        <v>17</v>
      </c>
      <c r="K1791" s="723" t="s">
        <v>293</v>
      </c>
      <c r="L1791" s="723" t="s">
        <v>58</v>
      </c>
      <c r="M1791" s="723" t="s">
        <v>193</v>
      </c>
      <c r="N1791" s="782" t="s">
        <v>308</v>
      </c>
      <c r="O1791" s="783"/>
      <c r="P1791" s="784" t="s">
        <v>21</v>
      </c>
      <c r="Q1791" s="785"/>
      <c r="R1791" s="735" t="s">
        <v>205</v>
      </c>
      <c r="S1791" s="736"/>
      <c r="T1791" s="714" t="s">
        <v>180</v>
      </c>
      <c r="U1791" s="715"/>
      <c r="V1791" s="716"/>
    </row>
    <row r="1792" spans="1:22" s="20" customFormat="1" ht="73.5" customHeight="1">
      <c r="A1792" s="18"/>
      <c r="B1792" s="788"/>
      <c r="C1792" s="467" t="s">
        <v>59</v>
      </c>
      <c r="D1792" s="468" t="s">
        <v>3</v>
      </c>
      <c r="E1792" s="468" t="s">
        <v>18</v>
      </c>
      <c r="F1792" s="468" t="s">
        <v>60</v>
      </c>
      <c r="G1792" s="469" t="s">
        <v>61</v>
      </c>
      <c r="H1792" s="724"/>
      <c r="I1792" s="790"/>
      <c r="J1792" s="724"/>
      <c r="K1792" s="724"/>
      <c r="L1792" s="724"/>
      <c r="M1792" s="724"/>
      <c r="N1792" s="467" t="s">
        <v>191</v>
      </c>
      <c r="O1792" s="468" t="s">
        <v>73</v>
      </c>
      <c r="P1792" s="717"/>
      <c r="Q1792" s="718"/>
      <c r="R1792" s="737"/>
      <c r="S1792" s="738"/>
      <c r="T1792" s="470" t="s">
        <v>181</v>
      </c>
      <c r="U1792" s="471" t="s">
        <v>190</v>
      </c>
      <c r="V1792" s="472" t="s">
        <v>225</v>
      </c>
    </row>
    <row r="1793" spans="1:22" s="20" customFormat="1" ht="26.25" customHeight="1">
      <c r="A1793" s="18"/>
      <c r="B1793" s="396"/>
      <c r="C1793" s="397">
        <v>3</v>
      </c>
      <c r="D1793" s="397">
        <v>4</v>
      </c>
      <c r="E1793" s="397">
        <v>5</v>
      </c>
      <c r="F1793" s="397">
        <v>6</v>
      </c>
      <c r="G1793" s="397">
        <v>7</v>
      </c>
      <c r="H1793" s="397">
        <v>8</v>
      </c>
      <c r="I1793" s="397">
        <v>9</v>
      </c>
      <c r="J1793" s="397">
        <v>10</v>
      </c>
      <c r="K1793" s="397">
        <v>11</v>
      </c>
      <c r="L1793" s="397">
        <v>12</v>
      </c>
      <c r="M1793" s="397">
        <v>13</v>
      </c>
      <c r="N1793" s="397">
        <v>14</v>
      </c>
      <c r="O1793" s="397">
        <v>15</v>
      </c>
      <c r="P1793" s="398">
        <v>16</v>
      </c>
      <c r="Q1793" s="399">
        <v>17</v>
      </c>
      <c r="R1793" s="398">
        <v>18</v>
      </c>
      <c r="S1793" s="399">
        <v>19</v>
      </c>
      <c r="T1793" s="400">
        <v>20</v>
      </c>
      <c r="U1793" s="213">
        <v>21</v>
      </c>
      <c r="V1793" s="401">
        <v>22</v>
      </c>
    </row>
    <row r="1794" spans="1:22" s="35" customFormat="1" ht="50.1" customHeight="1">
      <c r="A1794" s="34" t="s">
        <v>2788</v>
      </c>
      <c r="B1794" s="402">
        <v>1</v>
      </c>
      <c r="C1794" s="390" t="s">
        <v>682</v>
      </c>
      <c r="D1794" s="390" t="s">
        <v>1127</v>
      </c>
      <c r="E1794" s="390" t="s">
        <v>1128</v>
      </c>
      <c r="F1794" s="390" t="s">
        <v>672</v>
      </c>
      <c r="G1794" s="382">
        <v>1</v>
      </c>
      <c r="H1794" s="538" t="s">
        <v>24</v>
      </c>
      <c r="I1794" s="388">
        <v>1</v>
      </c>
      <c r="J1794" s="389" t="s">
        <v>577</v>
      </c>
      <c r="K1794" s="426">
        <v>38859</v>
      </c>
      <c r="L1794" s="426">
        <v>39813</v>
      </c>
      <c r="M1794" s="383">
        <v>1372.35</v>
      </c>
      <c r="N1794" s="424">
        <v>1372.35</v>
      </c>
      <c r="O1794" s="215">
        <v>1372.35</v>
      </c>
      <c r="P1794" s="719"/>
      <c r="Q1794" s="720"/>
      <c r="R1794" s="721"/>
      <c r="S1794" s="722"/>
      <c r="T1794" s="385" t="s">
        <v>24</v>
      </c>
      <c r="U1794" s="386">
        <v>3</v>
      </c>
      <c r="V1794" s="387" t="s">
        <v>24</v>
      </c>
    </row>
    <row r="1795" spans="1:22" s="35" customFormat="1" ht="50.1" customHeight="1">
      <c r="A1795" s="34" t="s">
        <v>2789</v>
      </c>
      <c r="B1795" s="402">
        <v>2</v>
      </c>
      <c r="C1795" s="390" t="s">
        <v>1129</v>
      </c>
      <c r="D1795" s="390" t="s">
        <v>1130</v>
      </c>
      <c r="E1795" s="390" t="s">
        <v>1131</v>
      </c>
      <c r="F1795" s="390" t="s">
        <v>671</v>
      </c>
      <c r="G1795" s="382">
        <v>0.4</v>
      </c>
      <c r="H1795" s="538" t="s">
        <v>24</v>
      </c>
      <c r="I1795" s="388">
        <v>1</v>
      </c>
      <c r="J1795" s="389" t="s">
        <v>577</v>
      </c>
      <c r="K1795" s="426">
        <v>43441</v>
      </c>
      <c r="L1795" s="426">
        <v>44105</v>
      </c>
      <c r="M1795" s="615">
        <v>1381.07</v>
      </c>
      <c r="N1795" s="424">
        <v>552.428</v>
      </c>
      <c r="O1795" s="215">
        <v>552.428</v>
      </c>
      <c r="P1795" s="719"/>
      <c r="Q1795" s="720"/>
      <c r="R1795" s="721"/>
      <c r="S1795" s="722"/>
      <c r="T1795" s="385" t="s">
        <v>24</v>
      </c>
      <c r="U1795" s="386">
        <v>1</v>
      </c>
      <c r="V1795" s="387" t="s">
        <v>24</v>
      </c>
    </row>
    <row r="1796" spans="1:22" s="35" customFormat="1" ht="50.1" customHeight="1">
      <c r="A1796" s="34" t="s">
        <v>2790</v>
      </c>
      <c r="B1796" s="402">
        <v>3</v>
      </c>
      <c r="C1796" s="617" t="s">
        <v>1132</v>
      </c>
      <c r="D1796" s="390"/>
      <c r="E1796" s="390" t="s">
        <v>1133</v>
      </c>
      <c r="F1796" s="390" t="s">
        <v>672</v>
      </c>
      <c r="G1796" s="382">
        <v>1</v>
      </c>
      <c r="H1796" s="538" t="s">
        <v>24</v>
      </c>
      <c r="I1796" s="388">
        <v>2</v>
      </c>
      <c r="J1796" s="389" t="s">
        <v>578</v>
      </c>
      <c r="K1796" s="426">
        <v>43489</v>
      </c>
      <c r="L1796" s="426">
        <v>43743</v>
      </c>
      <c r="M1796" s="383">
        <v>9102.34</v>
      </c>
      <c r="N1796" s="424">
        <v>9102.34</v>
      </c>
      <c r="O1796" s="215">
        <v>9102.34</v>
      </c>
      <c r="P1796" s="719"/>
      <c r="Q1796" s="720"/>
      <c r="R1796" s="721"/>
      <c r="S1796" s="722"/>
      <c r="T1796" s="385" t="s">
        <v>24</v>
      </c>
      <c r="U1796" s="386">
        <v>4</v>
      </c>
      <c r="V1796" s="387" t="s">
        <v>24</v>
      </c>
    </row>
    <row r="1797" spans="1:22" s="35" customFormat="1" ht="24.95" customHeight="1">
      <c r="A1797" s="34" t="s">
        <v>2791</v>
      </c>
      <c r="B1797" s="402">
        <v>4</v>
      </c>
      <c r="C1797" s="390"/>
      <c r="D1797" s="390"/>
      <c r="E1797" s="390"/>
      <c r="F1797" s="390"/>
      <c r="G1797" s="382"/>
      <c r="H1797" s="538"/>
      <c r="I1797" s="388"/>
      <c r="J1797" s="389" t="s">
        <v>1538</v>
      </c>
      <c r="K1797" s="426"/>
      <c r="L1797" s="426"/>
      <c r="M1797" s="383"/>
      <c r="N1797" s="424" t="s">
        <v>1538</v>
      </c>
      <c r="O1797" s="215" t="s">
        <v>1538</v>
      </c>
      <c r="P1797" s="719"/>
      <c r="Q1797" s="720"/>
      <c r="R1797" s="721"/>
      <c r="S1797" s="722"/>
      <c r="T1797" s="385"/>
      <c r="U1797" s="386"/>
      <c r="V1797" s="387"/>
    </row>
    <row r="1798" spans="1:22" s="35" customFormat="1" ht="24.95" customHeight="1">
      <c r="A1798" s="34" t="s">
        <v>2792</v>
      </c>
      <c r="B1798" s="402">
        <v>6</v>
      </c>
      <c r="C1798" s="390"/>
      <c r="D1798" s="390"/>
      <c r="E1798" s="390"/>
      <c r="F1798" s="390"/>
      <c r="G1798" s="382"/>
      <c r="H1798" s="538"/>
      <c r="I1798" s="388"/>
      <c r="J1798" s="389" t="s">
        <v>1538</v>
      </c>
      <c r="K1798" s="426"/>
      <c r="L1798" s="426"/>
      <c r="M1798" s="383"/>
      <c r="N1798" s="424" t="s">
        <v>1538</v>
      </c>
      <c r="O1798" s="215" t="s">
        <v>1538</v>
      </c>
      <c r="P1798" s="719"/>
      <c r="Q1798" s="720"/>
      <c r="R1798" s="721"/>
      <c r="S1798" s="722"/>
      <c r="T1798" s="385"/>
      <c r="U1798" s="386"/>
      <c r="V1798" s="387"/>
    </row>
    <row r="1799" spans="1:22" s="35" customFormat="1" ht="24.95" customHeight="1">
      <c r="A1799" s="34" t="s">
        <v>2793</v>
      </c>
      <c r="B1799" s="402">
        <v>7</v>
      </c>
      <c r="C1799" s="390"/>
      <c r="D1799" s="390"/>
      <c r="E1799" s="390"/>
      <c r="F1799" s="390"/>
      <c r="G1799" s="382"/>
      <c r="H1799" s="538"/>
      <c r="I1799" s="388"/>
      <c r="J1799" s="389" t="s">
        <v>1538</v>
      </c>
      <c r="K1799" s="426"/>
      <c r="L1799" s="426"/>
      <c r="M1799" s="383"/>
      <c r="N1799" s="424" t="s">
        <v>1538</v>
      </c>
      <c r="O1799" s="215" t="s">
        <v>1538</v>
      </c>
      <c r="P1799" s="719"/>
      <c r="Q1799" s="720"/>
      <c r="R1799" s="721"/>
      <c r="S1799" s="722"/>
      <c r="T1799" s="385"/>
      <c r="U1799" s="386"/>
      <c r="V1799" s="387"/>
    </row>
    <row r="1800" spans="1:22" s="35" customFormat="1" ht="24.95" customHeight="1">
      <c r="A1800" s="34" t="s">
        <v>2794</v>
      </c>
      <c r="B1800" s="402">
        <v>8</v>
      </c>
      <c r="C1800" s="390"/>
      <c r="D1800" s="390"/>
      <c r="E1800" s="390"/>
      <c r="F1800" s="390"/>
      <c r="G1800" s="382"/>
      <c r="H1800" s="538"/>
      <c r="I1800" s="388"/>
      <c r="J1800" s="389" t="s">
        <v>1538</v>
      </c>
      <c r="K1800" s="426"/>
      <c r="L1800" s="426"/>
      <c r="M1800" s="383"/>
      <c r="N1800" s="424" t="s">
        <v>1538</v>
      </c>
      <c r="O1800" s="215" t="s">
        <v>1538</v>
      </c>
      <c r="P1800" s="719"/>
      <c r="Q1800" s="720"/>
      <c r="R1800" s="721"/>
      <c r="S1800" s="722"/>
      <c r="T1800" s="385"/>
      <c r="U1800" s="386"/>
      <c r="V1800" s="387"/>
    </row>
    <row r="1801" spans="1:22" s="35" customFormat="1" ht="24.95" customHeight="1">
      <c r="A1801" s="34" t="s">
        <v>2795</v>
      </c>
      <c r="B1801" s="402">
        <v>9</v>
      </c>
      <c r="C1801" s="390"/>
      <c r="D1801" s="390"/>
      <c r="E1801" s="390"/>
      <c r="F1801" s="390"/>
      <c r="G1801" s="382"/>
      <c r="H1801" s="538"/>
      <c r="I1801" s="388"/>
      <c r="J1801" s="389" t="s">
        <v>1538</v>
      </c>
      <c r="K1801" s="426"/>
      <c r="L1801" s="426"/>
      <c r="M1801" s="384"/>
      <c r="N1801" s="424" t="s">
        <v>1538</v>
      </c>
      <c r="O1801" s="215" t="s">
        <v>1538</v>
      </c>
      <c r="P1801" s="719"/>
      <c r="Q1801" s="720"/>
      <c r="R1801" s="721"/>
      <c r="S1801" s="722"/>
      <c r="T1801" s="385"/>
      <c r="U1801" s="386"/>
      <c r="V1801" s="387"/>
    </row>
    <row r="1802" spans="1:22" s="35" customFormat="1" ht="24.95" customHeight="1">
      <c r="A1802" s="34" t="s">
        <v>2796</v>
      </c>
      <c r="B1802" s="402">
        <v>9</v>
      </c>
      <c r="C1802" s="390"/>
      <c r="D1802" s="390"/>
      <c r="E1802" s="390"/>
      <c r="F1802" s="390"/>
      <c r="G1802" s="382"/>
      <c r="H1802" s="538"/>
      <c r="I1802" s="388"/>
      <c r="J1802" s="389" t="s">
        <v>1538</v>
      </c>
      <c r="K1802" s="426"/>
      <c r="L1802" s="426"/>
      <c r="M1802" s="384"/>
      <c r="N1802" s="424" t="s">
        <v>1538</v>
      </c>
      <c r="O1802" s="215" t="s">
        <v>1538</v>
      </c>
      <c r="P1802" s="719"/>
      <c r="Q1802" s="720"/>
      <c r="R1802" s="721"/>
      <c r="S1802" s="722"/>
      <c r="T1802" s="385"/>
      <c r="U1802" s="386"/>
      <c r="V1802" s="387"/>
    </row>
    <row r="1803" spans="1:22" s="35" customFormat="1" ht="24.95" customHeight="1" thickBot="1">
      <c r="A1803" s="34" t="s">
        <v>2797</v>
      </c>
      <c r="B1803" s="406">
        <v>10</v>
      </c>
      <c r="C1803" s="391"/>
      <c r="D1803" s="391"/>
      <c r="E1803" s="391"/>
      <c r="F1803" s="391"/>
      <c r="G1803" s="392"/>
      <c r="H1803" s="539"/>
      <c r="I1803" s="393"/>
      <c r="J1803" s="394" t="s">
        <v>1538</v>
      </c>
      <c r="K1803" s="427"/>
      <c r="L1803" s="427"/>
      <c r="M1803" s="395"/>
      <c r="N1803" s="424" t="s">
        <v>1538</v>
      </c>
      <c r="O1803" s="215" t="s">
        <v>1538</v>
      </c>
      <c r="P1803" s="719"/>
      <c r="Q1803" s="720"/>
      <c r="R1803" s="721"/>
      <c r="S1803" s="722"/>
      <c r="T1803" s="385"/>
      <c r="U1803" s="386"/>
      <c r="V1803" s="387"/>
    </row>
    <row r="1804" spans="1:22" s="20" customFormat="1" ht="12" customHeight="1">
      <c r="A1804" s="34"/>
      <c r="B1804" s="36"/>
      <c r="C1804" s="37"/>
      <c r="D1804" s="37"/>
      <c r="E1804" s="37"/>
      <c r="F1804" s="37"/>
      <c r="G1804" s="37"/>
      <c r="H1804" s="403"/>
      <c r="I1804" s="37"/>
      <c r="J1804" s="37"/>
      <c r="K1804" s="37"/>
      <c r="L1804" s="37"/>
      <c r="M1804" s="37"/>
      <c r="N1804" s="37"/>
      <c r="O1804" s="214"/>
      <c r="P1804" s="37"/>
      <c r="Q1804" s="37"/>
      <c r="R1804" s="214"/>
      <c r="S1804" s="37"/>
      <c r="T1804" s="37"/>
      <c r="U1804" s="38"/>
      <c r="V1804" s="39"/>
    </row>
    <row r="1805" spans="1:22" s="20" customFormat="1" ht="17.25" customHeight="1" thickBot="1">
      <c r="A1805" s="34" t="s">
        <v>2798</v>
      </c>
      <c r="B1805" s="473"/>
      <c r="C1805" s="474"/>
      <c r="D1805" s="474"/>
      <c r="E1805" s="474"/>
      <c r="F1805" s="474"/>
      <c r="G1805" s="474"/>
      <c r="H1805" s="474"/>
      <c r="I1805" s="474"/>
      <c r="J1805" s="474"/>
      <c r="K1805" s="474"/>
      <c r="L1805" s="474"/>
      <c r="M1805" s="474"/>
      <c r="N1805" s="410" t="s">
        <v>317</v>
      </c>
      <c r="O1805" s="411">
        <v>3675.7060000000001</v>
      </c>
      <c r="P1805" s="419"/>
      <c r="Q1805" s="419"/>
      <c r="R1805" s="420"/>
      <c r="S1805" s="420"/>
      <c r="T1805" s="421"/>
      <c r="U1805" s="422"/>
      <c r="V1805" s="423"/>
    </row>
    <row r="1806" spans="1:22" ht="17.25" customHeight="1">
      <c r="B1806" s="41"/>
      <c r="C1806" s="41"/>
      <c r="D1806" s="41"/>
      <c r="E1806" s="41"/>
      <c r="F1806" s="41"/>
      <c r="G1806" s="42"/>
      <c r="H1806" s="42"/>
      <c r="I1806" s="42"/>
      <c r="J1806" s="42"/>
      <c r="K1806" s="42"/>
      <c r="L1806" s="42"/>
      <c r="M1806" s="42"/>
      <c r="N1806" s="42"/>
      <c r="O1806" s="42"/>
      <c r="P1806" s="42"/>
      <c r="Q1806" s="42"/>
      <c r="R1806" s="42"/>
      <c r="S1806" s="42"/>
      <c r="T1806" s="42"/>
      <c r="U1806" s="42"/>
      <c r="V1806" s="42"/>
    </row>
    <row r="1807" spans="1:22" s="20" customFormat="1" ht="16.5" customHeight="1" thickBot="1">
      <c r="A1807" s="18"/>
      <c r="B1807" s="739" t="s">
        <v>65</v>
      </c>
      <c r="C1807" s="739"/>
      <c r="D1807" s="739"/>
      <c r="E1807" s="739"/>
      <c r="F1807" s="739"/>
      <c r="G1807" s="739"/>
      <c r="H1807" s="739"/>
      <c r="I1807" s="739"/>
      <c r="J1807" s="739"/>
      <c r="K1807" s="739"/>
      <c r="L1807" s="739"/>
      <c r="M1807" s="739"/>
      <c r="N1807" s="739"/>
      <c r="O1807" s="739"/>
      <c r="P1807" s="739"/>
      <c r="Q1807" s="739"/>
      <c r="R1807" s="739"/>
      <c r="S1807" s="739"/>
      <c r="T1807" s="739"/>
      <c r="U1807" s="739"/>
      <c r="V1807" s="739"/>
    </row>
    <row r="1808" spans="1:22" s="23" customFormat="1" ht="22.5" customHeight="1">
      <c r="A1808" s="96" t="s">
        <v>2799</v>
      </c>
      <c r="B1808" s="768" t="s">
        <v>62</v>
      </c>
      <c r="C1808" s="764" t="s">
        <v>83</v>
      </c>
      <c r="D1808" s="760"/>
      <c r="E1808" s="760"/>
      <c r="F1808" s="760"/>
      <c r="G1808" s="760"/>
      <c r="H1808" s="760"/>
      <c r="I1808" s="760"/>
      <c r="J1808" s="760"/>
      <c r="K1808" s="760"/>
      <c r="L1808" s="760"/>
      <c r="M1808" s="736"/>
      <c r="N1808" s="475"/>
      <c r="O1808" s="476"/>
      <c r="P1808" s="764" t="s">
        <v>90</v>
      </c>
      <c r="Q1808" s="760"/>
      <c r="R1808" s="760"/>
      <c r="S1808" s="736"/>
      <c r="T1808" s="735" t="s">
        <v>358</v>
      </c>
      <c r="U1808" s="736"/>
      <c r="V1808" s="742" t="s">
        <v>6</v>
      </c>
    </row>
    <row r="1809" spans="1:22" s="23" customFormat="1" ht="22.5" customHeight="1">
      <c r="A1809" s="96" t="s">
        <v>2800</v>
      </c>
      <c r="B1809" s="769"/>
      <c r="C1809" s="771" t="s">
        <v>84</v>
      </c>
      <c r="D1809" s="772"/>
      <c r="E1809" s="773"/>
      <c r="F1809" s="479">
        <v>2</v>
      </c>
      <c r="G1809" s="774" t="s">
        <v>287</v>
      </c>
      <c r="H1809" s="724" t="s">
        <v>286</v>
      </c>
      <c r="I1809" s="724"/>
      <c r="J1809" s="771" t="s">
        <v>285</v>
      </c>
      <c r="K1809" s="775"/>
      <c r="L1809" s="480"/>
      <c r="M1809" s="480"/>
      <c r="N1809" s="481"/>
      <c r="O1809" s="482"/>
      <c r="P1809" s="765"/>
      <c r="Q1809" s="766"/>
      <c r="R1809" s="766"/>
      <c r="S1809" s="767"/>
      <c r="T1809" s="737"/>
      <c r="U1809" s="738"/>
      <c r="V1809" s="743"/>
    </row>
    <row r="1810" spans="1:22" s="23" customFormat="1" ht="51.75" customHeight="1" thickBot="1">
      <c r="A1810" s="96" t="s">
        <v>2801</v>
      </c>
      <c r="B1810" s="769"/>
      <c r="C1810" s="772" t="s">
        <v>82</v>
      </c>
      <c r="D1810" s="773"/>
      <c r="E1810" s="483" t="s">
        <v>86</v>
      </c>
      <c r="F1810" s="477" t="s">
        <v>306</v>
      </c>
      <c r="G1810" s="774"/>
      <c r="H1810" s="724"/>
      <c r="I1810" s="724"/>
      <c r="J1810" s="467" t="s">
        <v>284</v>
      </c>
      <c r="K1810" s="478" t="s">
        <v>292</v>
      </c>
      <c r="L1810" s="484" t="s">
        <v>369</v>
      </c>
      <c r="M1810" s="484"/>
      <c r="N1810" s="485" t="s">
        <v>334</v>
      </c>
      <c r="O1810" s="486"/>
      <c r="P1810" s="417" t="s">
        <v>1579</v>
      </c>
      <c r="Q1810" s="306" t="s">
        <v>91</v>
      </c>
      <c r="R1810" s="307"/>
      <c r="S1810" s="97">
        <v>3</v>
      </c>
      <c r="T1810" s="740"/>
      <c r="U1810" s="741"/>
      <c r="V1810" s="744"/>
    </row>
    <row r="1811" spans="1:22" s="23" customFormat="1" ht="15.75" customHeight="1">
      <c r="A1811" s="96" t="s">
        <v>2802</v>
      </c>
      <c r="B1811" s="769"/>
      <c r="C1811" s="613">
        <v>1</v>
      </c>
      <c r="D1811" s="86" t="s">
        <v>577</v>
      </c>
      <c r="E1811" s="92">
        <v>0.9</v>
      </c>
      <c r="F1811" s="300">
        <v>1924.7779999999998</v>
      </c>
      <c r="G1811" s="300">
        <v>269.23</v>
      </c>
      <c r="H1811" s="745" t="s">
        <v>6</v>
      </c>
      <c r="I1811" s="746"/>
      <c r="J1811" s="93" t="s">
        <v>6</v>
      </c>
      <c r="K1811" s="91" t="s">
        <v>1538</v>
      </c>
      <c r="L1811" s="449" t="s">
        <v>1114</v>
      </c>
      <c r="M1811" s="450" t="s">
        <v>1557</v>
      </c>
      <c r="N1811" s="365" t="s">
        <v>24</v>
      </c>
      <c r="O1811" s="747" t="s">
        <v>15</v>
      </c>
      <c r="P1811" s="748"/>
      <c r="Q1811" s="751">
        <v>60</v>
      </c>
      <c r="R1811" s="754" t="s">
        <v>1114</v>
      </c>
      <c r="S1811" s="755"/>
      <c r="T1811" s="735" t="s">
        <v>68</v>
      </c>
      <c r="U1811" s="760"/>
      <c r="V1811" s="736"/>
    </row>
    <row r="1812" spans="1:22" s="23" customFormat="1" ht="15.75" customHeight="1" thickBot="1">
      <c r="A1812" s="96" t="s">
        <v>2803</v>
      </c>
      <c r="B1812" s="769"/>
      <c r="C1812" s="613">
        <v>2</v>
      </c>
      <c r="D1812" s="86" t="s">
        <v>578</v>
      </c>
      <c r="E1812" s="92">
        <v>0.1</v>
      </c>
      <c r="F1812" s="300">
        <v>9102.34</v>
      </c>
      <c r="G1812" s="300">
        <v>269.23</v>
      </c>
      <c r="H1812" s="745" t="s">
        <v>6</v>
      </c>
      <c r="I1812" s="746"/>
      <c r="J1812" s="93" t="s">
        <v>6</v>
      </c>
      <c r="K1812" s="91" t="s">
        <v>1538</v>
      </c>
      <c r="L1812" s="449"/>
      <c r="M1812" s="450" t="s">
        <v>1538</v>
      </c>
      <c r="N1812" s="365" t="s">
        <v>24</v>
      </c>
      <c r="O1812" s="747"/>
      <c r="P1812" s="748"/>
      <c r="Q1812" s="752"/>
      <c r="R1812" s="756"/>
      <c r="S1812" s="757"/>
      <c r="T1812" s="740"/>
      <c r="U1812" s="761"/>
      <c r="V1812" s="741"/>
    </row>
    <row r="1813" spans="1:22" s="23" customFormat="1" ht="15.75" customHeight="1">
      <c r="A1813" s="96" t="s">
        <v>2804</v>
      </c>
      <c r="B1813" s="769"/>
      <c r="C1813" s="613">
        <v>3</v>
      </c>
      <c r="D1813" s="86" t="s">
        <v>1538</v>
      </c>
      <c r="E1813" s="92" t="s">
        <v>1538</v>
      </c>
      <c r="F1813" s="300" t="s">
        <v>1538</v>
      </c>
      <c r="G1813" s="300" t="s">
        <v>1538</v>
      </c>
      <c r="H1813" s="745" t="s">
        <v>1538</v>
      </c>
      <c r="I1813" s="746"/>
      <c r="J1813" s="93" t="s">
        <v>1538</v>
      </c>
      <c r="K1813" s="91" t="s">
        <v>1538</v>
      </c>
      <c r="L1813" s="449"/>
      <c r="M1813" s="450" t="s">
        <v>1538</v>
      </c>
      <c r="N1813" s="365"/>
      <c r="O1813" s="749"/>
      <c r="P1813" s="750"/>
      <c r="Q1813" s="753"/>
      <c r="R1813" s="758"/>
      <c r="S1813" s="759"/>
      <c r="T1813" s="237"/>
      <c r="U1813" s="237"/>
      <c r="V1813" s="238"/>
    </row>
    <row r="1814" spans="1:22" s="23" customFormat="1" ht="15.75" customHeight="1">
      <c r="A1814" s="96" t="s">
        <v>2805</v>
      </c>
      <c r="B1814" s="769"/>
      <c r="C1814" s="613">
        <v>4</v>
      </c>
      <c r="D1814" s="86" t="s">
        <v>1538</v>
      </c>
      <c r="E1814" s="92" t="s">
        <v>1538</v>
      </c>
      <c r="F1814" s="300" t="s">
        <v>1538</v>
      </c>
      <c r="G1814" s="300" t="s">
        <v>1538</v>
      </c>
      <c r="H1814" s="745" t="s">
        <v>1538</v>
      </c>
      <c r="I1814" s="746"/>
      <c r="J1814" s="93" t="s">
        <v>1538</v>
      </c>
      <c r="K1814" s="91" t="s">
        <v>1538</v>
      </c>
      <c r="L1814" s="449"/>
      <c r="M1814" s="450" t="s">
        <v>1538</v>
      </c>
      <c r="N1814" s="365"/>
      <c r="O1814" s="762" t="s">
        <v>310</v>
      </c>
      <c r="P1814" s="771" t="s">
        <v>309</v>
      </c>
      <c r="Q1814" s="772"/>
      <c r="R1814" s="772"/>
      <c r="S1814" s="773"/>
      <c r="T1814" s="228"/>
      <c r="U1814" s="228"/>
      <c r="V1814" s="239"/>
    </row>
    <row r="1815" spans="1:22" s="23" customFormat="1" ht="17.25" customHeight="1">
      <c r="A1815" s="96" t="s">
        <v>2806</v>
      </c>
      <c r="B1815" s="769"/>
      <c r="C1815" s="613">
        <v>5</v>
      </c>
      <c r="D1815" s="86" t="s">
        <v>1538</v>
      </c>
      <c r="E1815" s="92" t="s">
        <v>1538</v>
      </c>
      <c r="F1815" s="300" t="s">
        <v>1538</v>
      </c>
      <c r="G1815" s="300" t="s">
        <v>1538</v>
      </c>
      <c r="H1815" s="745" t="s">
        <v>1538</v>
      </c>
      <c r="I1815" s="746"/>
      <c r="J1815" s="93" t="s">
        <v>1538</v>
      </c>
      <c r="K1815" s="91" t="s">
        <v>1538</v>
      </c>
      <c r="L1815" s="449"/>
      <c r="M1815" s="450" t="s">
        <v>1538</v>
      </c>
      <c r="N1815" s="365"/>
      <c r="O1815" s="763"/>
      <c r="P1815" s="467" t="s">
        <v>92</v>
      </c>
      <c r="Q1815" s="467" t="s">
        <v>294</v>
      </c>
      <c r="R1815" s="724" t="s">
        <v>307</v>
      </c>
      <c r="S1815" s="724"/>
      <c r="T1815" s="228"/>
      <c r="U1815" s="228"/>
      <c r="V1815" s="239"/>
    </row>
    <row r="1816" spans="1:22" s="23" customFormat="1" ht="16.5" customHeight="1" thickBot="1">
      <c r="A1816" s="96" t="s">
        <v>2807</v>
      </c>
      <c r="B1816" s="769"/>
      <c r="C1816" s="614">
        <v>6</v>
      </c>
      <c r="D1816" s="94" t="s">
        <v>1538</v>
      </c>
      <c r="E1816" s="95" t="s">
        <v>1538</v>
      </c>
      <c r="F1816" s="300" t="s">
        <v>1538</v>
      </c>
      <c r="G1816" s="300" t="s">
        <v>1538</v>
      </c>
      <c r="H1816" s="745" t="s">
        <v>1538</v>
      </c>
      <c r="I1816" s="746"/>
      <c r="J1816" s="93" t="s">
        <v>1538</v>
      </c>
      <c r="K1816" s="91" t="s">
        <v>1538</v>
      </c>
      <c r="L1816" s="449"/>
      <c r="M1816" s="450" t="s">
        <v>1538</v>
      </c>
      <c r="N1816" s="447"/>
      <c r="O1816" s="313" t="s">
        <v>6</v>
      </c>
      <c r="P1816" s="241">
        <v>1</v>
      </c>
      <c r="Q1816" s="242">
        <v>538.46153849999996</v>
      </c>
      <c r="R1816" s="776">
        <v>11027.118</v>
      </c>
      <c r="S1816" s="776"/>
      <c r="T1816" s="228"/>
      <c r="U1816" s="228"/>
      <c r="V1816" s="239"/>
    </row>
    <row r="1817" spans="1:22" s="23" customFormat="1" ht="16.5" customHeight="1" thickBot="1">
      <c r="A1817" s="96" t="s">
        <v>2808</v>
      </c>
      <c r="B1817" s="770"/>
      <c r="C1817" s="777" t="s">
        <v>88</v>
      </c>
      <c r="D1817" s="778"/>
      <c r="E1817" s="778"/>
      <c r="F1817" s="497"/>
      <c r="G1817" s="498"/>
      <c r="H1817" s="779" t="s">
        <v>6</v>
      </c>
      <c r="I1817" s="780"/>
      <c r="J1817" s="412" t="s">
        <v>6</v>
      </c>
      <c r="K1817" s="243" t="s">
        <v>6</v>
      </c>
      <c r="L1817" s="490"/>
      <c r="M1817" s="491"/>
      <c r="N1817" s="492"/>
      <c r="O1817" s="781" t="s">
        <v>1538</v>
      </c>
      <c r="P1817" s="781"/>
      <c r="Q1817" s="781"/>
      <c r="R1817" s="781"/>
      <c r="S1817" s="781"/>
      <c r="T1817" s="487"/>
      <c r="U1817" s="488"/>
      <c r="V1817" s="489"/>
    </row>
    <row r="1818" spans="1:22" ht="24.95" customHeight="1">
      <c r="C1818" s="21"/>
    </row>
    <row r="1819" spans="1:22" ht="24.95" customHeight="1">
      <c r="C1819" s="21"/>
    </row>
    <row r="1820" spans="1:22" s="33" customFormat="1" ht="24" thickBot="1">
      <c r="A1820" s="26">
        <v>61</v>
      </c>
      <c r="B1820" s="786" t="s">
        <v>49</v>
      </c>
      <c r="C1820" s="786"/>
      <c r="D1820" s="786"/>
      <c r="E1820" s="27">
        <v>61</v>
      </c>
      <c r="F1820" s="28" t="s">
        <v>447</v>
      </c>
      <c r="G1820" s="29"/>
      <c r="H1820" s="29"/>
      <c r="I1820" s="28"/>
      <c r="J1820" s="28"/>
      <c r="K1820" s="28"/>
      <c r="L1820" s="28"/>
      <c r="M1820" s="30"/>
      <c r="N1820" s="30"/>
      <c r="O1820" s="29"/>
      <c r="P1820" s="29"/>
      <c r="Q1820" s="31"/>
      <c r="R1820" s="31"/>
      <c r="S1820" s="31"/>
      <c r="T1820" s="31"/>
      <c r="U1820" s="32"/>
    </row>
    <row r="1821" spans="1:22" s="20" customFormat="1" ht="24.75" customHeight="1">
      <c r="A1821" s="18"/>
      <c r="B1821" s="787" t="s">
        <v>54</v>
      </c>
      <c r="C1821" s="464" t="s">
        <v>55</v>
      </c>
      <c r="D1821" s="465" t="s">
        <v>16</v>
      </c>
      <c r="E1821" s="465"/>
      <c r="F1821" s="465" t="s">
        <v>56</v>
      </c>
      <c r="G1821" s="466"/>
      <c r="H1821" s="723" t="s">
        <v>57</v>
      </c>
      <c r="I1821" s="789" t="s">
        <v>340</v>
      </c>
      <c r="J1821" s="723" t="s">
        <v>17</v>
      </c>
      <c r="K1821" s="723" t="s">
        <v>293</v>
      </c>
      <c r="L1821" s="723" t="s">
        <v>58</v>
      </c>
      <c r="M1821" s="723" t="s">
        <v>193</v>
      </c>
      <c r="N1821" s="782" t="s">
        <v>308</v>
      </c>
      <c r="O1821" s="783"/>
      <c r="P1821" s="784" t="s">
        <v>21</v>
      </c>
      <c r="Q1821" s="785"/>
      <c r="R1821" s="735" t="s">
        <v>205</v>
      </c>
      <c r="S1821" s="736"/>
      <c r="T1821" s="714" t="s">
        <v>180</v>
      </c>
      <c r="U1821" s="715"/>
      <c r="V1821" s="716"/>
    </row>
    <row r="1822" spans="1:22" s="20" customFormat="1" ht="73.5" customHeight="1">
      <c r="A1822" s="18"/>
      <c r="B1822" s="788"/>
      <c r="C1822" s="467" t="s">
        <v>59</v>
      </c>
      <c r="D1822" s="468" t="s">
        <v>3</v>
      </c>
      <c r="E1822" s="468" t="s">
        <v>18</v>
      </c>
      <c r="F1822" s="468" t="s">
        <v>60</v>
      </c>
      <c r="G1822" s="469" t="s">
        <v>61</v>
      </c>
      <c r="H1822" s="724"/>
      <c r="I1822" s="790"/>
      <c r="J1822" s="724"/>
      <c r="K1822" s="724"/>
      <c r="L1822" s="724"/>
      <c r="M1822" s="724"/>
      <c r="N1822" s="467" t="s">
        <v>191</v>
      </c>
      <c r="O1822" s="468" t="s">
        <v>73</v>
      </c>
      <c r="P1822" s="717"/>
      <c r="Q1822" s="718"/>
      <c r="R1822" s="737"/>
      <c r="S1822" s="738"/>
      <c r="T1822" s="470" t="s">
        <v>181</v>
      </c>
      <c r="U1822" s="471" t="s">
        <v>190</v>
      </c>
      <c r="V1822" s="472" t="s">
        <v>225</v>
      </c>
    </row>
    <row r="1823" spans="1:22" s="20" customFormat="1" ht="26.25" customHeight="1">
      <c r="A1823" s="18"/>
      <c r="B1823" s="396"/>
      <c r="C1823" s="397">
        <v>3</v>
      </c>
      <c r="D1823" s="397">
        <v>4</v>
      </c>
      <c r="E1823" s="397">
        <v>5</v>
      </c>
      <c r="F1823" s="397">
        <v>6</v>
      </c>
      <c r="G1823" s="397">
        <v>7</v>
      </c>
      <c r="H1823" s="397">
        <v>8</v>
      </c>
      <c r="I1823" s="397">
        <v>9</v>
      </c>
      <c r="J1823" s="397">
        <v>10</v>
      </c>
      <c r="K1823" s="397">
        <v>11</v>
      </c>
      <c r="L1823" s="397">
        <v>12</v>
      </c>
      <c r="M1823" s="397">
        <v>13</v>
      </c>
      <c r="N1823" s="397">
        <v>14</v>
      </c>
      <c r="O1823" s="397">
        <v>15</v>
      </c>
      <c r="P1823" s="398">
        <v>16</v>
      </c>
      <c r="Q1823" s="399">
        <v>17</v>
      </c>
      <c r="R1823" s="398">
        <v>18</v>
      </c>
      <c r="S1823" s="399">
        <v>19</v>
      </c>
      <c r="T1823" s="400">
        <v>20</v>
      </c>
      <c r="U1823" s="213">
        <v>21</v>
      </c>
      <c r="V1823" s="401">
        <v>22</v>
      </c>
    </row>
    <row r="1824" spans="1:22" s="35" customFormat="1" ht="50.1" customHeight="1">
      <c r="A1824" s="34" t="s">
        <v>2809</v>
      </c>
      <c r="B1824" s="402">
        <v>1</v>
      </c>
      <c r="C1824" s="617" t="s">
        <v>1134</v>
      </c>
      <c r="D1824" s="390"/>
      <c r="E1824" s="390" t="s">
        <v>1135</v>
      </c>
      <c r="F1824" s="390" t="s">
        <v>670</v>
      </c>
      <c r="G1824" s="382">
        <v>0.5</v>
      </c>
      <c r="H1824" s="538" t="s">
        <v>24</v>
      </c>
      <c r="I1824" s="388" t="s">
        <v>672</v>
      </c>
      <c r="J1824" s="389" t="s">
        <v>447</v>
      </c>
      <c r="K1824" s="618">
        <v>38265</v>
      </c>
      <c r="L1824" s="618">
        <v>38872</v>
      </c>
      <c r="M1824" s="383">
        <v>2593.3000000000002</v>
      </c>
      <c r="N1824" s="424">
        <v>1296.6500000000001</v>
      </c>
      <c r="O1824" s="215">
        <v>1296.6500000000001</v>
      </c>
      <c r="P1824" s="719"/>
      <c r="Q1824" s="720"/>
      <c r="R1824" s="721"/>
      <c r="S1824" s="722"/>
      <c r="T1824" s="385" t="s">
        <v>24</v>
      </c>
      <c r="U1824" s="386">
        <v>33</v>
      </c>
      <c r="V1824" s="387" t="s">
        <v>24</v>
      </c>
    </row>
    <row r="1825" spans="1:22" s="35" customFormat="1" ht="24.95" customHeight="1">
      <c r="A1825" s="34" t="s">
        <v>2810</v>
      </c>
      <c r="B1825" s="402">
        <v>2</v>
      </c>
      <c r="C1825" s="390"/>
      <c r="D1825" s="390"/>
      <c r="E1825" s="390"/>
      <c r="F1825" s="390"/>
      <c r="G1825" s="382"/>
      <c r="H1825" s="538"/>
      <c r="I1825" s="388"/>
      <c r="J1825" s="389" t="s">
        <v>1538</v>
      </c>
      <c r="K1825" s="426"/>
      <c r="L1825" s="426"/>
      <c r="M1825" s="383"/>
      <c r="N1825" s="424" t="s">
        <v>1538</v>
      </c>
      <c r="O1825" s="215" t="s">
        <v>1538</v>
      </c>
      <c r="P1825" s="719"/>
      <c r="Q1825" s="720"/>
      <c r="R1825" s="721"/>
      <c r="S1825" s="722"/>
      <c r="T1825" s="385"/>
      <c r="U1825" s="386"/>
      <c r="V1825" s="387"/>
    </row>
    <row r="1826" spans="1:22" s="35" customFormat="1" ht="24.95" customHeight="1">
      <c r="A1826" s="34" t="s">
        <v>2811</v>
      </c>
      <c r="B1826" s="402">
        <v>3</v>
      </c>
      <c r="C1826" s="390"/>
      <c r="D1826" s="390"/>
      <c r="E1826" s="390"/>
      <c r="F1826" s="390"/>
      <c r="G1826" s="382"/>
      <c r="H1826" s="538"/>
      <c r="I1826" s="388"/>
      <c r="J1826" s="389" t="s">
        <v>1538</v>
      </c>
      <c r="K1826" s="426"/>
      <c r="L1826" s="426"/>
      <c r="M1826" s="383"/>
      <c r="N1826" s="424" t="s">
        <v>1538</v>
      </c>
      <c r="O1826" s="215" t="s">
        <v>1538</v>
      </c>
      <c r="P1826" s="719"/>
      <c r="Q1826" s="720"/>
      <c r="R1826" s="721"/>
      <c r="S1826" s="722"/>
      <c r="T1826" s="385"/>
      <c r="U1826" s="386"/>
      <c r="V1826" s="387"/>
    </row>
    <row r="1827" spans="1:22" s="35" customFormat="1" ht="24.95" customHeight="1">
      <c r="A1827" s="34" t="s">
        <v>2812</v>
      </c>
      <c r="B1827" s="402">
        <v>4</v>
      </c>
      <c r="C1827" s="390"/>
      <c r="D1827" s="390"/>
      <c r="E1827" s="390"/>
      <c r="F1827" s="390"/>
      <c r="G1827" s="382"/>
      <c r="H1827" s="538"/>
      <c r="I1827" s="388"/>
      <c r="J1827" s="389" t="s">
        <v>1538</v>
      </c>
      <c r="K1827" s="426"/>
      <c r="L1827" s="426"/>
      <c r="M1827" s="383"/>
      <c r="N1827" s="424" t="s">
        <v>1538</v>
      </c>
      <c r="O1827" s="215" t="s">
        <v>1538</v>
      </c>
      <c r="P1827" s="719"/>
      <c r="Q1827" s="720"/>
      <c r="R1827" s="721"/>
      <c r="S1827" s="722"/>
      <c r="T1827" s="385"/>
      <c r="U1827" s="386"/>
      <c r="V1827" s="387"/>
    </row>
    <row r="1828" spans="1:22" s="35" customFormat="1" ht="24.95" customHeight="1">
      <c r="A1828" s="34" t="s">
        <v>2813</v>
      </c>
      <c r="B1828" s="402">
        <v>6</v>
      </c>
      <c r="C1828" s="390"/>
      <c r="D1828" s="390"/>
      <c r="E1828" s="390"/>
      <c r="F1828" s="390"/>
      <c r="G1828" s="382"/>
      <c r="H1828" s="538"/>
      <c r="I1828" s="388"/>
      <c r="J1828" s="389" t="s">
        <v>1538</v>
      </c>
      <c r="K1828" s="426"/>
      <c r="L1828" s="426"/>
      <c r="M1828" s="383"/>
      <c r="N1828" s="424" t="s">
        <v>1538</v>
      </c>
      <c r="O1828" s="215" t="s">
        <v>1538</v>
      </c>
      <c r="P1828" s="719"/>
      <c r="Q1828" s="720"/>
      <c r="R1828" s="721"/>
      <c r="S1828" s="722"/>
      <c r="T1828" s="385"/>
      <c r="U1828" s="386"/>
      <c r="V1828" s="387"/>
    </row>
    <row r="1829" spans="1:22" s="35" customFormat="1" ht="24.95" customHeight="1">
      <c r="A1829" s="34" t="s">
        <v>2814</v>
      </c>
      <c r="B1829" s="402">
        <v>7</v>
      </c>
      <c r="C1829" s="390"/>
      <c r="D1829" s="390"/>
      <c r="E1829" s="390"/>
      <c r="F1829" s="390"/>
      <c r="G1829" s="382"/>
      <c r="H1829" s="538"/>
      <c r="I1829" s="388"/>
      <c r="J1829" s="389" t="s">
        <v>1538</v>
      </c>
      <c r="K1829" s="426"/>
      <c r="L1829" s="426"/>
      <c r="M1829" s="383"/>
      <c r="N1829" s="424" t="s">
        <v>1538</v>
      </c>
      <c r="O1829" s="215" t="s">
        <v>1538</v>
      </c>
      <c r="P1829" s="719"/>
      <c r="Q1829" s="720"/>
      <c r="R1829" s="721"/>
      <c r="S1829" s="722"/>
      <c r="T1829" s="385"/>
      <c r="U1829" s="386"/>
      <c r="V1829" s="387"/>
    </row>
    <row r="1830" spans="1:22" s="35" customFormat="1" ht="24.95" customHeight="1">
      <c r="A1830" s="34" t="s">
        <v>2815</v>
      </c>
      <c r="B1830" s="402">
        <v>8</v>
      </c>
      <c r="C1830" s="390"/>
      <c r="D1830" s="390"/>
      <c r="E1830" s="390"/>
      <c r="F1830" s="390"/>
      <c r="G1830" s="382"/>
      <c r="H1830" s="538"/>
      <c r="I1830" s="388"/>
      <c r="J1830" s="389" t="s">
        <v>1538</v>
      </c>
      <c r="K1830" s="426"/>
      <c r="L1830" s="426"/>
      <c r="M1830" s="383"/>
      <c r="N1830" s="424" t="s">
        <v>1538</v>
      </c>
      <c r="O1830" s="215" t="s">
        <v>1538</v>
      </c>
      <c r="P1830" s="719"/>
      <c r="Q1830" s="720"/>
      <c r="R1830" s="721"/>
      <c r="S1830" s="722"/>
      <c r="T1830" s="385"/>
      <c r="U1830" s="386"/>
      <c r="V1830" s="387"/>
    </row>
    <row r="1831" spans="1:22" s="35" customFormat="1" ht="24.95" customHeight="1">
      <c r="A1831" s="34" t="s">
        <v>2816</v>
      </c>
      <c r="B1831" s="402">
        <v>9</v>
      </c>
      <c r="C1831" s="390"/>
      <c r="D1831" s="390"/>
      <c r="E1831" s="390"/>
      <c r="F1831" s="390"/>
      <c r="G1831" s="382"/>
      <c r="H1831" s="538"/>
      <c r="I1831" s="388"/>
      <c r="J1831" s="389" t="s">
        <v>1538</v>
      </c>
      <c r="K1831" s="426"/>
      <c r="L1831" s="426"/>
      <c r="M1831" s="384"/>
      <c r="N1831" s="424" t="s">
        <v>1538</v>
      </c>
      <c r="O1831" s="215" t="s">
        <v>1538</v>
      </c>
      <c r="P1831" s="719"/>
      <c r="Q1831" s="720"/>
      <c r="R1831" s="721"/>
      <c r="S1831" s="722"/>
      <c r="T1831" s="385"/>
      <c r="U1831" s="386"/>
      <c r="V1831" s="387"/>
    </row>
    <row r="1832" spans="1:22" s="35" customFormat="1" ht="24.95" customHeight="1">
      <c r="A1832" s="34" t="s">
        <v>2817</v>
      </c>
      <c r="B1832" s="402">
        <v>9</v>
      </c>
      <c r="C1832" s="390"/>
      <c r="D1832" s="390"/>
      <c r="E1832" s="390"/>
      <c r="F1832" s="390"/>
      <c r="G1832" s="382"/>
      <c r="H1832" s="538"/>
      <c r="I1832" s="388"/>
      <c r="J1832" s="389" t="s">
        <v>1538</v>
      </c>
      <c r="K1832" s="426"/>
      <c r="L1832" s="426"/>
      <c r="M1832" s="384"/>
      <c r="N1832" s="424" t="s">
        <v>1538</v>
      </c>
      <c r="O1832" s="215" t="s">
        <v>1538</v>
      </c>
      <c r="P1832" s="719"/>
      <c r="Q1832" s="720"/>
      <c r="R1832" s="721"/>
      <c r="S1832" s="722"/>
      <c r="T1832" s="385"/>
      <c r="U1832" s="386"/>
      <c r="V1832" s="387"/>
    </row>
    <row r="1833" spans="1:22" s="35" customFormat="1" ht="24.95" customHeight="1" thickBot="1">
      <c r="A1833" s="34" t="s">
        <v>2818</v>
      </c>
      <c r="B1833" s="406">
        <v>10</v>
      </c>
      <c r="C1833" s="391"/>
      <c r="D1833" s="391"/>
      <c r="E1833" s="391"/>
      <c r="F1833" s="391"/>
      <c r="G1833" s="392"/>
      <c r="H1833" s="539"/>
      <c r="I1833" s="393"/>
      <c r="J1833" s="394" t="s">
        <v>1538</v>
      </c>
      <c r="K1833" s="427"/>
      <c r="L1833" s="427"/>
      <c r="M1833" s="395"/>
      <c r="N1833" s="424" t="s">
        <v>1538</v>
      </c>
      <c r="O1833" s="215" t="s">
        <v>1538</v>
      </c>
      <c r="P1833" s="719"/>
      <c r="Q1833" s="720"/>
      <c r="R1833" s="721"/>
      <c r="S1833" s="722"/>
      <c r="T1833" s="385"/>
      <c r="U1833" s="386"/>
      <c r="V1833" s="387"/>
    </row>
    <row r="1834" spans="1:22" s="20" customFormat="1" ht="12" customHeight="1">
      <c r="A1834" s="34"/>
      <c r="B1834" s="36"/>
      <c r="C1834" s="37"/>
      <c r="D1834" s="37"/>
      <c r="E1834" s="37"/>
      <c r="F1834" s="37"/>
      <c r="G1834" s="37"/>
      <c r="H1834" s="403"/>
      <c r="I1834" s="37"/>
      <c r="J1834" s="37"/>
      <c r="K1834" s="37"/>
      <c r="L1834" s="37"/>
      <c r="M1834" s="37"/>
      <c r="N1834" s="37"/>
      <c r="O1834" s="214"/>
      <c r="P1834" s="37"/>
      <c r="Q1834" s="37"/>
      <c r="R1834" s="214"/>
      <c r="S1834" s="37"/>
      <c r="T1834" s="37"/>
      <c r="U1834" s="38"/>
      <c r="V1834" s="39"/>
    </row>
    <row r="1835" spans="1:22" s="20" customFormat="1" ht="17.25" customHeight="1" thickBot="1">
      <c r="A1835" s="34" t="s">
        <v>2819</v>
      </c>
      <c r="B1835" s="473"/>
      <c r="C1835" s="474"/>
      <c r="D1835" s="474"/>
      <c r="E1835" s="474"/>
      <c r="F1835" s="474"/>
      <c r="G1835" s="474"/>
      <c r="H1835" s="474"/>
      <c r="I1835" s="474"/>
      <c r="J1835" s="474"/>
      <c r="K1835" s="474"/>
      <c r="L1835" s="474"/>
      <c r="M1835" s="474"/>
      <c r="N1835" s="410" t="s">
        <v>317</v>
      </c>
      <c r="O1835" s="411">
        <v>1296.6500000000001</v>
      </c>
      <c r="P1835" s="419"/>
      <c r="Q1835" s="419"/>
      <c r="R1835" s="420"/>
      <c r="S1835" s="420"/>
      <c r="T1835" s="421"/>
      <c r="U1835" s="422"/>
      <c r="V1835" s="423"/>
    </row>
    <row r="1836" spans="1:22" ht="17.25" customHeight="1">
      <c r="B1836" s="41"/>
      <c r="C1836" s="41"/>
      <c r="D1836" s="41"/>
      <c r="E1836" s="41"/>
      <c r="F1836" s="41"/>
      <c r="G1836" s="42"/>
      <c r="H1836" s="42"/>
      <c r="I1836" s="42"/>
      <c r="J1836" s="42"/>
      <c r="K1836" s="42"/>
      <c r="L1836" s="42"/>
      <c r="M1836" s="42"/>
      <c r="N1836" s="42"/>
      <c r="O1836" s="42"/>
      <c r="P1836" s="42"/>
      <c r="Q1836" s="42"/>
      <c r="R1836" s="42"/>
      <c r="S1836" s="42"/>
      <c r="T1836" s="42"/>
      <c r="U1836" s="42"/>
      <c r="V1836" s="42"/>
    </row>
    <row r="1837" spans="1:22" s="20" customFormat="1" ht="16.5" customHeight="1" thickBot="1">
      <c r="A1837" s="18"/>
      <c r="B1837" s="739" t="s">
        <v>65</v>
      </c>
      <c r="C1837" s="739"/>
      <c r="D1837" s="739"/>
      <c r="E1837" s="739"/>
      <c r="F1837" s="739"/>
      <c r="G1837" s="739"/>
      <c r="H1837" s="739"/>
      <c r="I1837" s="739"/>
      <c r="J1837" s="739"/>
      <c r="K1837" s="739"/>
      <c r="L1837" s="739"/>
      <c r="M1837" s="739"/>
      <c r="N1837" s="739"/>
      <c r="O1837" s="739"/>
      <c r="P1837" s="739"/>
      <c r="Q1837" s="739"/>
      <c r="R1837" s="739"/>
      <c r="S1837" s="739"/>
      <c r="T1837" s="739"/>
      <c r="U1837" s="739"/>
      <c r="V1837" s="739"/>
    </row>
    <row r="1838" spans="1:22" s="23" customFormat="1" ht="22.5" customHeight="1">
      <c r="A1838" s="96" t="s">
        <v>2820</v>
      </c>
      <c r="B1838" s="768" t="s">
        <v>62</v>
      </c>
      <c r="C1838" s="764" t="s">
        <v>83</v>
      </c>
      <c r="D1838" s="760"/>
      <c r="E1838" s="760"/>
      <c r="F1838" s="760"/>
      <c r="G1838" s="760"/>
      <c r="H1838" s="760"/>
      <c r="I1838" s="760"/>
      <c r="J1838" s="760"/>
      <c r="K1838" s="760"/>
      <c r="L1838" s="760"/>
      <c r="M1838" s="736"/>
      <c r="N1838" s="475"/>
      <c r="O1838" s="476"/>
      <c r="P1838" s="764" t="s">
        <v>90</v>
      </c>
      <c r="Q1838" s="760"/>
      <c r="R1838" s="760"/>
      <c r="S1838" s="736"/>
      <c r="T1838" s="735" t="s">
        <v>358</v>
      </c>
      <c r="U1838" s="736"/>
      <c r="V1838" s="742" t="s">
        <v>6</v>
      </c>
    </row>
    <row r="1839" spans="1:22" s="23" customFormat="1" ht="22.5" customHeight="1">
      <c r="A1839" s="96" t="s">
        <v>2821</v>
      </c>
      <c r="B1839" s="769"/>
      <c r="C1839" s="771" t="s">
        <v>84</v>
      </c>
      <c r="D1839" s="772"/>
      <c r="E1839" s="773"/>
      <c r="F1839" s="479">
        <v>1</v>
      </c>
      <c r="G1839" s="774" t="s">
        <v>287</v>
      </c>
      <c r="H1839" s="724" t="s">
        <v>286</v>
      </c>
      <c r="I1839" s="724"/>
      <c r="J1839" s="771" t="s">
        <v>285</v>
      </c>
      <c r="K1839" s="775"/>
      <c r="L1839" s="480"/>
      <c r="M1839" s="480"/>
      <c r="N1839" s="481"/>
      <c r="O1839" s="482"/>
      <c r="P1839" s="765"/>
      <c r="Q1839" s="766"/>
      <c r="R1839" s="766"/>
      <c r="S1839" s="767"/>
      <c r="T1839" s="737"/>
      <c r="U1839" s="738"/>
      <c r="V1839" s="743"/>
    </row>
    <row r="1840" spans="1:22" s="23" customFormat="1" ht="51.75" customHeight="1" thickBot="1">
      <c r="A1840" s="96" t="s">
        <v>2822</v>
      </c>
      <c r="B1840" s="769"/>
      <c r="C1840" s="772" t="s">
        <v>82</v>
      </c>
      <c r="D1840" s="773"/>
      <c r="E1840" s="483" t="s">
        <v>86</v>
      </c>
      <c r="F1840" s="477" t="s">
        <v>306</v>
      </c>
      <c r="G1840" s="774"/>
      <c r="H1840" s="724"/>
      <c r="I1840" s="724"/>
      <c r="J1840" s="467" t="s">
        <v>284</v>
      </c>
      <c r="K1840" s="478" t="s">
        <v>292</v>
      </c>
      <c r="L1840" s="484" t="s">
        <v>369</v>
      </c>
      <c r="M1840" s="484"/>
      <c r="N1840" s="485" t="s">
        <v>334</v>
      </c>
      <c r="O1840" s="486"/>
      <c r="P1840" s="417" t="s">
        <v>1579</v>
      </c>
      <c r="Q1840" s="306" t="s">
        <v>91</v>
      </c>
      <c r="R1840" s="307"/>
      <c r="S1840" s="97">
        <v>1</v>
      </c>
      <c r="T1840" s="740"/>
      <c r="U1840" s="741"/>
      <c r="V1840" s="744"/>
    </row>
    <row r="1841" spans="1:22" s="23" customFormat="1" ht="15.75" customHeight="1">
      <c r="A1841" s="96" t="s">
        <v>2823</v>
      </c>
      <c r="B1841" s="769"/>
      <c r="C1841" s="613">
        <v>1</v>
      </c>
      <c r="D1841" s="86" t="s">
        <v>1538</v>
      </c>
      <c r="E1841" s="92" t="s">
        <v>1538</v>
      </c>
      <c r="F1841" s="300" t="s">
        <v>1538</v>
      </c>
      <c r="G1841" s="300" t="s">
        <v>1538</v>
      </c>
      <c r="H1841" s="745" t="s">
        <v>1538</v>
      </c>
      <c r="I1841" s="746"/>
      <c r="J1841" s="93" t="s">
        <v>1538</v>
      </c>
      <c r="K1841" s="91" t="s">
        <v>1538</v>
      </c>
      <c r="L1841" s="449"/>
      <c r="M1841" s="450" t="s">
        <v>1538</v>
      </c>
      <c r="N1841" s="365" t="s">
        <v>24</v>
      </c>
      <c r="O1841" s="747" t="s">
        <v>15</v>
      </c>
      <c r="P1841" s="748"/>
      <c r="Q1841" s="751">
        <v>61</v>
      </c>
      <c r="R1841" s="754" t="s">
        <v>1538</v>
      </c>
      <c r="S1841" s="755"/>
      <c r="T1841" s="735" t="s">
        <v>68</v>
      </c>
      <c r="U1841" s="760"/>
      <c r="V1841" s="736"/>
    </row>
    <row r="1842" spans="1:22" s="23" customFormat="1" ht="15.75" customHeight="1" thickBot="1">
      <c r="A1842" s="96" t="s">
        <v>2824</v>
      </c>
      <c r="B1842" s="769"/>
      <c r="C1842" s="613">
        <v>2</v>
      </c>
      <c r="D1842" s="86" t="s">
        <v>1538</v>
      </c>
      <c r="E1842" s="92" t="s">
        <v>1538</v>
      </c>
      <c r="F1842" s="300" t="s">
        <v>1538</v>
      </c>
      <c r="G1842" s="300" t="s">
        <v>1538</v>
      </c>
      <c r="H1842" s="745" t="s">
        <v>1538</v>
      </c>
      <c r="I1842" s="746"/>
      <c r="J1842" s="93" t="s">
        <v>1538</v>
      </c>
      <c r="K1842" s="91" t="s">
        <v>1538</v>
      </c>
      <c r="L1842" s="449"/>
      <c r="M1842" s="450" t="s">
        <v>1538</v>
      </c>
      <c r="N1842" s="365" t="s">
        <v>24</v>
      </c>
      <c r="O1842" s="747"/>
      <c r="P1842" s="748"/>
      <c r="Q1842" s="752"/>
      <c r="R1842" s="756"/>
      <c r="S1842" s="757"/>
      <c r="T1842" s="740"/>
      <c r="U1842" s="761"/>
      <c r="V1842" s="741"/>
    </row>
    <row r="1843" spans="1:22" s="23" customFormat="1" ht="15.75" customHeight="1">
      <c r="A1843" s="96" t="s">
        <v>2825</v>
      </c>
      <c r="B1843" s="769"/>
      <c r="C1843" s="613">
        <v>3</v>
      </c>
      <c r="D1843" s="86" t="s">
        <v>1538</v>
      </c>
      <c r="E1843" s="92" t="s">
        <v>1538</v>
      </c>
      <c r="F1843" s="300" t="s">
        <v>1538</v>
      </c>
      <c r="G1843" s="300" t="s">
        <v>1538</v>
      </c>
      <c r="H1843" s="745" t="s">
        <v>1538</v>
      </c>
      <c r="I1843" s="746"/>
      <c r="J1843" s="93" t="s">
        <v>1538</v>
      </c>
      <c r="K1843" s="91" t="s">
        <v>1538</v>
      </c>
      <c r="L1843" s="449"/>
      <c r="M1843" s="450" t="s">
        <v>1538</v>
      </c>
      <c r="N1843" s="365"/>
      <c r="O1843" s="749"/>
      <c r="P1843" s="750"/>
      <c r="Q1843" s="753"/>
      <c r="R1843" s="758"/>
      <c r="S1843" s="759"/>
      <c r="T1843" s="237"/>
      <c r="U1843" s="237"/>
      <c r="V1843" s="238"/>
    </row>
    <row r="1844" spans="1:22" s="23" customFormat="1" ht="15.75" customHeight="1">
      <c r="A1844" s="96" t="s">
        <v>2826</v>
      </c>
      <c r="B1844" s="769"/>
      <c r="C1844" s="613">
        <v>4</v>
      </c>
      <c r="D1844" s="86" t="s">
        <v>1538</v>
      </c>
      <c r="E1844" s="92" t="s">
        <v>1538</v>
      </c>
      <c r="F1844" s="300" t="s">
        <v>1538</v>
      </c>
      <c r="G1844" s="300" t="s">
        <v>1538</v>
      </c>
      <c r="H1844" s="745" t="s">
        <v>1538</v>
      </c>
      <c r="I1844" s="746"/>
      <c r="J1844" s="93" t="s">
        <v>1538</v>
      </c>
      <c r="K1844" s="91" t="s">
        <v>1538</v>
      </c>
      <c r="L1844" s="449"/>
      <c r="M1844" s="450" t="s">
        <v>1538</v>
      </c>
      <c r="N1844" s="365"/>
      <c r="O1844" s="762" t="s">
        <v>310</v>
      </c>
      <c r="P1844" s="771" t="s">
        <v>309</v>
      </c>
      <c r="Q1844" s="772"/>
      <c r="R1844" s="772"/>
      <c r="S1844" s="773"/>
      <c r="T1844" s="228"/>
      <c r="U1844" s="228"/>
      <c r="V1844" s="239"/>
    </row>
    <row r="1845" spans="1:22" s="23" customFormat="1" ht="17.25" customHeight="1">
      <c r="A1845" s="96" t="s">
        <v>2827</v>
      </c>
      <c r="B1845" s="769"/>
      <c r="C1845" s="613">
        <v>5</v>
      </c>
      <c r="D1845" s="86" t="s">
        <v>1538</v>
      </c>
      <c r="E1845" s="92" t="s">
        <v>1538</v>
      </c>
      <c r="F1845" s="300" t="s">
        <v>1538</v>
      </c>
      <c r="G1845" s="300" t="s">
        <v>1538</v>
      </c>
      <c r="H1845" s="745" t="s">
        <v>1538</v>
      </c>
      <c r="I1845" s="746"/>
      <c r="J1845" s="93" t="s">
        <v>1538</v>
      </c>
      <c r="K1845" s="91" t="s">
        <v>1538</v>
      </c>
      <c r="L1845" s="449"/>
      <c r="M1845" s="450" t="s">
        <v>1538</v>
      </c>
      <c r="N1845" s="365"/>
      <c r="O1845" s="763"/>
      <c r="P1845" s="467" t="s">
        <v>92</v>
      </c>
      <c r="Q1845" s="467" t="s">
        <v>294</v>
      </c>
      <c r="R1845" s="724" t="s">
        <v>307</v>
      </c>
      <c r="S1845" s="724"/>
      <c r="T1845" s="228"/>
      <c r="U1845" s="228"/>
      <c r="V1845" s="239"/>
    </row>
    <row r="1846" spans="1:22" s="23" customFormat="1" ht="16.5" customHeight="1" thickBot="1">
      <c r="A1846" s="96" t="s">
        <v>2828</v>
      </c>
      <c r="B1846" s="769"/>
      <c r="C1846" s="614">
        <v>6</v>
      </c>
      <c r="D1846" s="94" t="s">
        <v>1538</v>
      </c>
      <c r="E1846" s="95" t="s">
        <v>1538</v>
      </c>
      <c r="F1846" s="300" t="s">
        <v>1538</v>
      </c>
      <c r="G1846" s="300" t="s">
        <v>1538</v>
      </c>
      <c r="H1846" s="745" t="s">
        <v>1538</v>
      </c>
      <c r="I1846" s="746"/>
      <c r="J1846" s="93" t="s">
        <v>1538</v>
      </c>
      <c r="K1846" s="91" t="s">
        <v>1538</v>
      </c>
      <c r="L1846" s="449"/>
      <c r="M1846" s="450" t="s">
        <v>1538</v>
      </c>
      <c r="N1846" s="447"/>
      <c r="O1846" s="313" t="s">
        <v>6</v>
      </c>
      <c r="P1846" s="241">
        <v>1</v>
      </c>
      <c r="Q1846" s="242">
        <v>538.46153849999996</v>
      </c>
      <c r="R1846" s="776">
        <v>1296.6500000000001</v>
      </c>
      <c r="S1846" s="776"/>
      <c r="T1846" s="228"/>
      <c r="U1846" s="228"/>
      <c r="V1846" s="239"/>
    </row>
    <row r="1847" spans="1:22" s="23" customFormat="1" ht="16.5" customHeight="1" thickBot="1">
      <c r="A1847" s="96" t="s">
        <v>2829</v>
      </c>
      <c r="B1847" s="770"/>
      <c r="C1847" s="777" t="s">
        <v>88</v>
      </c>
      <c r="D1847" s="778"/>
      <c r="E1847" s="778"/>
      <c r="F1847" s="497"/>
      <c r="G1847" s="498"/>
      <c r="H1847" s="779" t="s">
        <v>1538</v>
      </c>
      <c r="I1847" s="780"/>
      <c r="J1847" s="412" t="s">
        <v>1538</v>
      </c>
      <c r="K1847" s="243" t="s">
        <v>6</v>
      </c>
      <c r="L1847" s="490"/>
      <c r="M1847" s="491"/>
      <c r="N1847" s="492"/>
      <c r="O1847" s="781" t="s">
        <v>1538</v>
      </c>
      <c r="P1847" s="781"/>
      <c r="Q1847" s="781"/>
      <c r="R1847" s="781"/>
      <c r="S1847" s="781"/>
      <c r="T1847" s="487"/>
      <c r="U1847" s="488"/>
      <c r="V1847" s="489"/>
    </row>
    <row r="1848" spans="1:22" ht="24.95" customHeight="1">
      <c r="C1848" s="21"/>
    </row>
    <row r="1849" spans="1:22" ht="24.95" customHeight="1">
      <c r="C1849" s="21"/>
    </row>
    <row r="1850" spans="1:22" s="33" customFormat="1" ht="24" thickBot="1">
      <c r="A1850" s="26">
        <v>62</v>
      </c>
      <c r="B1850" s="786" t="s">
        <v>49</v>
      </c>
      <c r="C1850" s="786"/>
      <c r="D1850" s="786"/>
      <c r="E1850" s="27">
        <v>62</v>
      </c>
      <c r="F1850" s="28" t="s">
        <v>448</v>
      </c>
      <c r="G1850" s="29"/>
      <c r="H1850" s="29"/>
      <c r="I1850" s="28"/>
      <c r="J1850" s="28"/>
      <c r="K1850" s="28"/>
      <c r="L1850" s="28"/>
      <c r="M1850" s="30"/>
      <c r="N1850" s="30"/>
      <c r="O1850" s="29"/>
      <c r="P1850" s="29"/>
      <c r="Q1850" s="31"/>
      <c r="R1850" s="31"/>
      <c r="S1850" s="31"/>
      <c r="T1850" s="31"/>
      <c r="U1850" s="32"/>
    </row>
    <row r="1851" spans="1:22" s="20" customFormat="1" ht="24.75" customHeight="1">
      <c r="A1851" s="18"/>
      <c r="B1851" s="787" t="s">
        <v>54</v>
      </c>
      <c r="C1851" s="464" t="s">
        <v>55</v>
      </c>
      <c r="D1851" s="465" t="s">
        <v>16</v>
      </c>
      <c r="E1851" s="465"/>
      <c r="F1851" s="465" t="s">
        <v>56</v>
      </c>
      <c r="G1851" s="466"/>
      <c r="H1851" s="723" t="s">
        <v>57</v>
      </c>
      <c r="I1851" s="789" t="s">
        <v>340</v>
      </c>
      <c r="J1851" s="723" t="s">
        <v>17</v>
      </c>
      <c r="K1851" s="723" t="s">
        <v>293</v>
      </c>
      <c r="L1851" s="723" t="s">
        <v>58</v>
      </c>
      <c r="M1851" s="723" t="s">
        <v>193</v>
      </c>
      <c r="N1851" s="782" t="s">
        <v>308</v>
      </c>
      <c r="O1851" s="783"/>
      <c r="P1851" s="784" t="s">
        <v>21</v>
      </c>
      <c r="Q1851" s="785"/>
      <c r="R1851" s="735" t="s">
        <v>205</v>
      </c>
      <c r="S1851" s="736"/>
      <c r="T1851" s="714" t="s">
        <v>180</v>
      </c>
      <c r="U1851" s="715"/>
      <c r="V1851" s="716"/>
    </row>
    <row r="1852" spans="1:22" s="20" customFormat="1" ht="73.5" customHeight="1">
      <c r="A1852" s="18"/>
      <c r="B1852" s="788"/>
      <c r="C1852" s="467" t="s">
        <v>59</v>
      </c>
      <c r="D1852" s="468" t="s">
        <v>3</v>
      </c>
      <c r="E1852" s="468" t="s">
        <v>18</v>
      </c>
      <c r="F1852" s="468" t="s">
        <v>60</v>
      </c>
      <c r="G1852" s="469" t="s">
        <v>61</v>
      </c>
      <c r="H1852" s="724"/>
      <c r="I1852" s="790"/>
      <c r="J1852" s="724"/>
      <c r="K1852" s="724"/>
      <c r="L1852" s="724"/>
      <c r="M1852" s="724"/>
      <c r="N1852" s="467" t="s">
        <v>191</v>
      </c>
      <c r="O1852" s="468" t="s">
        <v>73</v>
      </c>
      <c r="P1852" s="717"/>
      <c r="Q1852" s="718"/>
      <c r="R1852" s="737"/>
      <c r="S1852" s="738"/>
      <c r="T1852" s="470" t="s">
        <v>181</v>
      </c>
      <c r="U1852" s="471" t="s">
        <v>190</v>
      </c>
      <c r="V1852" s="472" t="s">
        <v>225</v>
      </c>
    </row>
    <row r="1853" spans="1:22" s="20" customFormat="1" ht="26.25" customHeight="1">
      <c r="A1853" s="18"/>
      <c r="B1853" s="396"/>
      <c r="C1853" s="397">
        <v>3</v>
      </c>
      <c r="D1853" s="397">
        <v>4</v>
      </c>
      <c r="E1853" s="397">
        <v>5</v>
      </c>
      <c r="F1853" s="397">
        <v>6</v>
      </c>
      <c r="G1853" s="397">
        <v>7</v>
      </c>
      <c r="H1853" s="397">
        <v>8</v>
      </c>
      <c r="I1853" s="397">
        <v>9</v>
      </c>
      <c r="J1853" s="397">
        <v>10</v>
      </c>
      <c r="K1853" s="397">
        <v>11</v>
      </c>
      <c r="L1853" s="397">
        <v>12</v>
      </c>
      <c r="M1853" s="397">
        <v>13</v>
      </c>
      <c r="N1853" s="397">
        <v>14</v>
      </c>
      <c r="O1853" s="397">
        <v>15</v>
      </c>
      <c r="P1853" s="398">
        <v>16</v>
      </c>
      <c r="Q1853" s="399">
        <v>17</v>
      </c>
      <c r="R1853" s="398">
        <v>18</v>
      </c>
      <c r="S1853" s="399">
        <v>19</v>
      </c>
      <c r="T1853" s="400">
        <v>20</v>
      </c>
      <c r="U1853" s="213">
        <v>21</v>
      </c>
      <c r="V1853" s="401">
        <v>22</v>
      </c>
    </row>
    <row r="1854" spans="1:22" s="35" customFormat="1" ht="50.1" customHeight="1">
      <c r="A1854" s="34" t="s">
        <v>2830</v>
      </c>
      <c r="B1854" s="402">
        <v>1</v>
      </c>
      <c r="C1854" s="390" t="s">
        <v>1136</v>
      </c>
      <c r="D1854" s="390" t="s">
        <v>1137</v>
      </c>
      <c r="E1854" s="390" t="s">
        <v>1138</v>
      </c>
      <c r="F1854" s="390" t="s">
        <v>671</v>
      </c>
      <c r="G1854" s="382">
        <v>0.4</v>
      </c>
      <c r="H1854" s="538" t="s">
        <v>24</v>
      </c>
      <c r="I1854" s="388">
        <v>1</v>
      </c>
      <c r="J1854" s="389" t="s">
        <v>579</v>
      </c>
      <c r="K1854" s="426">
        <v>40371</v>
      </c>
      <c r="L1854" s="426">
        <v>41173</v>
      </c>
      <c r="M1854" s="383">
        <v>6236.19</v>
      </c>
      <c r="N1854" s="424">
        <v>2494.4760000000001</v>
      </c>
      <c r="O1854" s="215">
        <v>2494.4760000000001</v>
      </c>
      <c r="P1854" s="719"/>
      <c r="Q1854" s="720"/>
      <c r="R1854" s="721"/>
      <c r="S1854" s="722"/>
      <c r="T1854" s="385" t="s">
        <v>24</v>
      </c>
      <c r="U1854" s="386">
        <v>53</v>
      </c>
      <c r="V1854" s="387" t="s">
        <v>24</v>
      </c>
    </row>
    <row r="1855" spans="1:22" s="35" customFormat="1" ht="50.1" customHeight="1">
      <c r="A1855" s="34" t="s">
        <v>2831</v>
      </c>
      <c r="B1855" s="402">
        <v>2</v>
      </c>
      <c r="C1855" s="390" t="s">
        <v>1139</v>
      </c>
      <c r="D1855" s="390" t="s">
        <v>1140</v>
      </c>
      <c r="E1855" s="390" t="s">
        <v>1141</v>
      </c>
      <c r="F1855" s="390" t="s">
        <v>671</v>
      </c>
      <c r="G1855" s="382">
        <v>0.25</v>
      </c>
      <c r="H1855" s="538" t="s">
        <v>24</v>
      </c>
      <c r="I1855" s="388">
        <v>1</v>
      </c>
      <c r="J1855" s="389" t="s">
        <v>579</v>
      </c>
      <c r="K1855" s="426">
        <v>40759</v>
      </c>
      <c r="L1855" s="426">
        <v>41157</v>
      </c>
      <c r="M1855" s="383">
        <v>898.24</v>
      </c>
      <c r="N1855" s="424">
        <v>224.56</v>
      </c>
      <c r="O1855" s="215">
        <v>224.56</v>
      </c>
      <c r="P1855" s="719"/>
      <c r="Q1855" s="720"/>
      <c r="R1855" s="791"/>
      <c r="S1855" s="792"/>
      <c r="T1855" s="385" t="s">
        <v>24</v>
      </c>
      <c r="U1855" s="386">
        <v>55</v>
      </c>
      <c r="V1855" s="387" t="s">
        <v>24</v>
      </c>
    </row>
    <row r="1856" spans="1:22" s="35" customFormat="1" ht="50.1" customHeight="1">
      <c r="A1856" s="34" t="s">
        <v>2832</v>
      </c>
      <c r="B1856" s="402">
        <v>3</v>
      </c>
      <c r="C1856" s="390" t="s">
        <v>1142</v>
      </c>
      <c r="D1856" s="390" t="s">
        <v>1143</v>
      </c>
      <c r="E1856" s="390" t="s">
        <v>1144</v>
      </c>
      <c r="F1856" s="390" t="s">
        <v>672</v>
      </c>
      <c r="G1856" s="382">
        <v>1</v>
      </c>
      <c r="H1856" s="538" t="s">
        <v>24</v>
      </c>
      <c r="I1856" s="388">
        <v>2</v>
      </c>
      <c r="J1856" s="389" t="s">
        <v>580</v>
      </c>
      <c r="K1856" s="426">
        <v>35047</v>
      </c>
      <c r="L1856" s="426">
        <v>35652</v>
      </c>
      <c r="M1856" s="383">
        <v>1980.98</v>
      </c>
      <c r="N1856" s="424">
        <v>1980.98</v>
      </c>
      <c r="O1856" s="215">
        <v>1980.98</v>
      </c>
      <c r="P1856" s="719"/>
      <c r="Q1856" s="720"/>
      <c r="R1856" s="721"/>
      <c r="S1856" s="722"/>
      <c r="T1856" s="385" t="s">
        <v>24</v>
      </c>
      <c r="U1856" s="386">
        <v>3</v>
      </c>
      <c r="V1856" s="387" t="s">
        <v>24</v>
      </c>
    </row>
    <row r="1857" spans="1:22" s="35" customFormat="1" ht="50.1" customHeight="1">
      <c r="A1857" s="34" t="s">
        <v>2833</v>
      </c>
      <c r="B1857" s="402">
        <v>4</v>
      </c>
      <c r="C1857" s="390" t="s">
        <v>1142</v>
      </c>
      <c r="D1857" s="390">
        <v>4600008172</v>
      </c>
      <c r="E1857" s="390" t="s">
        <v>1145</v>
      </c>
      <c r="F1857" s="390" t="s">
        <v>672</v>
      </c>
      <c r="G1857" s="382">
        <v>1</v>
      </c>
      <c r="H1857" s="616" t="s">
        <v>23</v>
      </c>
      <c r="I1857" s="388">
        <v>2</v>
      </c>
      <c r="J1857" s="389" t="s">
        <v>580</v>
      </c>
      <c r="K1857" s="426">
        <v>43313</v>
      </c>
      <c r="L1857" s="426">
        <v>43481</v>
      </c>
      <c r="M1857" s="383">
        <v>394.65</v>
      </c>
      <c r="N1857" s="424" t="s">
        <v>1538</v>
      </c>
      <c r="O1857" s="215" t="s">
        <v>1538</v>
      </c>
      <c r="P1857" s="719"/>
      <c r="Q1857" s="720"/>
      <c r="R1857" s="791"/>
      <c r="S1857" s="792"/>
      <c r="T1857" s="385" t="s">
        <v>24</v>
      </c>
      <c r="U1857" s="386">
        <v>57</v>
      </c>
      <c r="V1857" s="387" t="s">
        <v>24</v>
      </c>
    </row>
    <row r="1858" spans="1:22" s="35" customFormat="1" ht="50.1" customHeight="1">
      <c r="A1858" s="34" t="s">
        <v>2834</v>
      </c>
      <c r="B1858" s="402">
        <v>5</v>
      </c>
      <c r="C1858" s="390" t="s">
        <v>1142</v>
      </c>
      <c r="D1858" s="390" t="s">
        <v>1146</v>
      </c>
      <c r="E1858" s="390" t="s">
        <v>1147</v>
      </c>
      <c r="F1858" s="390" t="s">
        <v>671</v>
      </c>
      <c r="G1858" s="382">
        <v>0.7</v>
      </c>
      <c r="H1858" s="616" t="s">
        <v>23</v>
      </c>
      <c r="I1858" s="388">
        <v>2</v>
      </c>
      <c r="J1858" s="389" t="s">
        <v>580</v>
      </c>
      <c r="K1858" s="426">
        <v>43355</v>
      </c>
      <c r="L1858" s="426">
        <v>43523</v>
      </c>
      <c r="M1858" s="383">
        <v>386.61</v>
      </c>
      <c r="N1858" s="424" t="s">
        <v>1538</v>
      </c>
      <c r="O1858" s="215" t="s">
        <v>1538</v>
      </c>
      <c r="P1858" s="719"/>
      <c r="Q1858" s="720"/>
      <c r="R1858" s="791"/>
      <c r="S1858" s="792"/>
      <c r="T1858" s="385" t="s">
        <v>24</v>
      </c>
      <c r="U1858" s="386">
        <v>59</v>
      </c>
      <c r="V1858" s="387" t="s">
        <v>24</v>
      </c>
    </row>
    <row r="1859" spans="1:22" s="35" customFormat="1" ht="24.95" customHeight="1">
      <c r="A1859" s="34" t="s">
        <v>2835</v>
      </c>
      <c r="B1859" s="402">
        <v>7</v>
      </c>
      <c r="C1859" s="390"/>
      <c r="D1859" s="390"/>
      <c r="E1859" s="390"/>
      <c r="F1859" s="390"/>
      <c r="G1859" s="382"/>
      <c r="H1859" s="538"/>
      <c r="I1859" s="388"/>
      <c r="J1859" s="389" t="s">
        <v>1538</v>
      </c>
      <c r="K1859" s="426"/>
      <c r="L1859" s="426"/>
      <c r="M1859" s="383"/>
      <c r="N1859" s="424" t="s">
        <v>1538</v>
      </c>
      <c r="O1859" s="215" t="s">
        <v>1538</v>
      </c>
      <c r="P1859" s="719"/>
      <c r="Q1859" s="720"/>
      <c r="R1859" s="721"/>
      <c r="S1859" s="722"/>
      <c r="T1859" s="385"/>
      <c r="U1859" s="386"/>
      <c r="V1859" s="387"/>
    </row>
    <row r="1860" spans="1:22" s="35" customFormat="1" ht="24.95" customHeight="1">
      <c r="A1860" s="34" t="s">
        <v>2836</v>
      </c>
      <c r="B1860" s="402">
        <v>8</v>
      </c>
      <c r="C1860" s="390"/>
      <c r="D1860" s="390"/>
      <c r="E1860" s="390"/>
      <c r="F1860" s="390"/>
      <c r="G1860" s="382"/>
      <c r="H1860" s="538"/>
      <c r="I1860" s="388"/>
      <c r="J1860" s="389" t="s">
        <v>1538</v>
      </c>
      <c r="K1860" s="426"/>
      <c r="L1860" s="426"/>
      <c r="M1860" s="383"/>
      <c r="N1860" s="424" t="s">
        <v>1538</v>
      </c>
      <c r="O1860" s="215" t="s">
        <v>1538</v>
      </c>
      <c r="P1860" s="719"/>
      <c r="Q1860" s="720"/>
      <c r="R1860" s="721"/>
      <c r="S1860" s="722"/>
      <c r="T1860" s="385"/>
      <c r="U1860" s="386"/>
      <c r="V1860" s="387"/>
    </row>
    <row r="1861" spans="1:22" s="35" customFormat="1" ht="24.95" customHeight="1">
      <c r="A1861" s="34" t="s">
        <v>2837</v>
      </c>
      <c r="B1861" s="402">
        <v>9</v>
      </c>
      <c r="C1861" s="390"/>
      <c r="D1861" s="390"/>
      <c r="E1861" s="390"/>
      <c r="F1861" s="390"/>
      <c r="G1861" s="382"/>
      <c r="H1861" s="538"/>
      <c r="I1861" s="388"/>
      <c r="J1861" s="389" t="s">
        <v>1538</v>
      </c>
      <c r="K1861" s="426"/>
      <c r="L1861" s="426"/>
      <c r="M1861" s="384"/>
      <c r="N1861" s="424" t="s">
        <v>1538</v>
      </c>
      <c r="O1861" s="215" t="s">
        <v>1538</v>
      </c>
      <c r="P1861" s="719"/>
      <c r="Q1861" s="720"/>
      <c r="R1861" s="721"/>
      <c r="S1861" s="722"/>
      <c r="T1861" s="385"/>
      <c r="U1861" s="386"/>
      <c r="V1861" s="387"/>
    </row>
    <row r="1862" spans="1:22" s="35" customFormat="1" ht="24.95" customHeight="1">
      <c r="A1862" s="34" t="s">
        <v>2838</v>
      </c>
      <c r="B1862" s="402">
        <v>9</v>
      </c>
      <c r="C1862" s="390"/>
      <c r="D1862" s="390"/>
      <c r="E1862" s="390"/>
      <c r="F1862" s="390"/>
      <c r="G1862" s="382"/>
      <c r="H1862" s="538"/>
      <c r="I1862" s="388"/>
      <c r="J1862" s="389" t="s">
        <v>1538</v>
      </c>
      <c r="K1862" s="426"/>
      <c r="L1862" s="426"/>
      <c r="M1862" s="384"/>
      <c r="N1862" s="424" t="s">
        <v>1538</v>
      </c>
      <c r="O1862" s="215" t="s">
        <v>1538</v>
      </c>
      <c r="P1862" s="719"/>
      <c r="Q1862" s="720"/>
      <c r="R1862" s="721"/>
      <c r="S1862" s="722"/>
      <c r="T1862" s="385"/>
      <c r="U1862" s="386"/>
      <c r="V1862" s="387"/>
    </row>
    <row r="1863" spans="1:22" s="35" customFormat="1" ht="24.95" customHeight="1" thickBot="1">
      <c r="A1863" s="34" t="s">
        <v>2839</v>
      </c>
      <c r="B1863" s="406">
        <v>10</v>
      </c>
      <c r="C1863" s="391"/>
      <c r="D1863" s="391"/>
      <c r="E1863" s="391"/>
      <c r="F1863" s="391"/>
      <c r="G1863" s="392"/>
      <c r="H1863" s="539"/>
      <c r="I1863" s="393"/>
      <c r="J1863" s="394" t="s">
        <v>1538</v>
      </c>
      <c r="K1863" s="427"/>
      <c r="L1863" s="427"/>
      <c r="M1863" s="395"/>
      <c r="N1863" s="424" t="s">
        <v>1538</v>
      </c>
      <c r="O1863" s="215" t="s">
        <v>1538</v>
      </c>
      <c r="P1863" s="719"/>
      <c r="Q1863" s="720"/>
      <c r="R1863" s="721"/>
      <c r="S1863" s="722"/>
      <c r="T1863" s="385"/>
      <c r="U1863" s="386"/>
      <c r="V1863" s="387"/>
    </row>
    <row r="1864" spans="1:22" s="20" customFormat="1" ht="12" customHeight="1">
      <c r="A1864" s="34"/>
      <c r="B1864" s="36"/>
      <c r="C1864" s="37"/>
      <c r="D1864" s="37"/>
      <c r="E1864" s="37"/>
      <c r="F1864" s="37"/>
      <c r="G1864" s="37"/>
      <c r="H1864" s="403"/>
      <c r="I1864" s="37"/>
      <c r="J1864" s="37"/>
      <c r="K1864" s="37"/>
      <c r="L1864" s="37"/>
      <c r="M1864" s="37"/>
      <c r="N1864" s="37"/>
      <c r="O1864" s="214"/>
      <c r="P1864" s="37"/>
      <c r="Q1864" s="37"/>
      <c r="R1864" s="214"/>
      <c r="S1864" s="37"/>
      <c r="T1864" s="37"/>
      <c r="U1864" s="38"/>
      <c r="V1864" s="39"/>
    </row>
    <row r="1865" spans="1:22" s="20" customFormat="1" ht="17.25" customHeight="1" thickBot="1">
      <c r="A1865" s="34" t="s">
        <v>2840</v>
      </c>
      <c r="B1865" s="473"/>
      <c r="C1865" s="474"/>
      <c r="D1865" s="474"/>
      <c r="E1865" s="474"/>
      <c r="F1865" s="474"/>
      <c r="G1865" s="474"/>
      <c r="H1865" s="474"/>
      <c r="I1865" s="474"/>
      <c r="J1865" s="474"/>
      <c r="K1865" s="474"/>
      <c r="L1865" s="474"/>
      <c r="M1865" s="474"/>
      <c r="N1865" s="410" t="s">
        <v>317</v>
      </c>
      <c r="O1865" s="411">
        <v>1566.6719999999998</v>
      </c>
      <c r="P1865" s="419"/>
      <c r="Q1865" s="419"/>
      <c r="R1865" s="420"/>
      <c r="S1865" s="420"/>
      <c r="T1865" s="421"/>
      <c r="U1865" s="422"/>
      <c r="V1865" s="423"/>
    </row>
    <row r="1866" spans="1:22" ht="17.25" customHeight="1">
      <c r="B1866" s="41"/>
      <c r="C1866" s="41"/>
      <c r="D1866" s="41"/>
      <c r="E1866" s="41"/>
      <c r="F1866" s="41"/>
      <c r="G1866" s="42"/>
      <c r="H1866" s="42"/>
      <c r="I1866" s="42"/>
      <c r="J1866" s="42"/>
      <c r="K1866" s="42"/>
      <c r="L1866" s="42"/>
      <c r="M1866" s="42"/>
      <c r="N1866" s="42"/>
      <c r="O1866" s="42"/>
      <c r="P1866" s="42"/>
      <c r="Q1866" s="42"/>
      <c r="R1866" s="42"/>
      <c r="S1866" s="42"/>
      <c r="T1866" s="42"/>
      <c r="U1866" s="42"/>
      <c r="V1866" s="42"/>
    </row>
    <row r="1867" spans="1:22" s="20" customFormat="1" ht="16.5" customHeight="1" thickBot="1">
      <c r="A1867" s="18"/>
      <c r="B1867" s="739" t="s">
        <v>65</v>
      </c>
      <c r="C1867" s="739"/>
      <c r="D1867" s="739"/>
      <c r="E1867" s="739"/>
      <c r="F1867" s="739"/>
      <c r="G1867" s="739"/>
      <c r="H1867" s="739"/>
      <c r="I1867" s="739"/>
      <c r="J1867" s="739"/>
      <c r="K1867" s="739"/>
      <c r="L1867" s="739"/>
      <c r="M1867" s="739"/>
      <c r="N1867" s="739"/>
      <c r="O1867" s="739"/>
      <c r="P1867" s="739"/>
      <c r="Q1867" s="739"/>
      <c r="R1867" s="739"/>
      <c r="S1867" s="739"/>
      <c r="T1867" s="739"/>
      <c r="U1867" s="739"/>
      <c r="V1867" s="739"/>
    </row>
    <row r="1868" spans="1:22" s="23" customFormat="1" ht="22.5" customHeight="1">
      <c r="A1868" s="96" t="s">
        <v>2841</v>
      </c>
      <c r="B1868" s="768" t="s">
        <v>62</v>
      </c>
      <c r="C1868" s="764" t="s">
        <v>83</v>
      </c>
      <c r="D1868" s="760"/>
      <c r="E1868" s="760"/>
      <c r="F1868" s="760"/>
      <c r="G1868" s="760"/>
      <c r="H1868" s="760"/>
      <c r="I1868" s="760"/>
      <c r="J1868" s="760"/>
      <c r="K1868" s="760"/>
      <c r="L1868" s="760"/>
      <c r="M1868" s="736"/>
      <c r="N1868" s="475"/>
      <c r="O1868" s="476"/>
      <c r="P1868" s="764" t="s">
        <v>90</v>
      </c>
      <c r="Q1868" s="760"/>
      <c r="R1868" s="760"/>
      <c r="S1868" s="736"/>
      <c r="T1868" s="735" t="s">
        <v>358</v>
      </c>
      <c r="U1868" s="736"/>
      <c r="V1868" s="742" t="s">
        <v>6</v>
      </c>
    </row>
    <row r="1869" spans="1:22" s="23" customFormat="1" ht="22.5" customHeight="1">
      <c r="A1869" s="96" t="s">
        <v>2842</v>
      </c>
      <c r="B1869" s="769"/>
      <c r="C1869" s="771" t="s">
        <v>84</v>
      </c>
      <c r="D1869" s="772"/>
      <c r="E1869" s="773"/>
      <c r="F1869" s="479">
        <v>2</v>
      </c>
      <c r="G1869" s="774" t="s">
        <v>287</v>
      </c>
      <c r="H1869" s="724" t="s">
        <v>286</v>
      </c>
      <c r="I1869" s="724"/>
      <c r="J1869" s="771" t="s">
        <v>285</v>
      </c>
      <c r="K1869" s="775"/>
      <c r="L1869" s="480"/>
      <c r="M1869" s="480"/>
      <c r="N1869" s="481"/>
      <c r="O1869" s="482"/>
      <c r="P1869" s="765"/>
      <c r="Q1869" s="766"/>
      <c r="R1869" s="766"/>
      <c r="S1869" s="767"/>
      <c r="T1869" s="737"/>
      <c r="U1869" s="738"/>
      <c r="V1869" s="743"/>
    </row>
    <row r="1870" spans="1:22" s="23" customFormat="1" ht="51.75" customHeight="1" thickBot="1">
      <c r="A1870" s="96" t="s">
        <v>2843</v>
      </c>
      <c r="B1870" s="769"/>
      <c r="C1870" s="772" t="s">
        <v>82</v>
      </c>
      <c r="D1870" s="773"/>
      <c r="E1870" s="483" t="s">
        <v>86</v>
      </c>
      <c r="F1870" s="477" t="s">
        <v>306</v>
      </c>
      <c r="G1870" s="774"/>
      <c r="H1870" s="724"/>
      <c r="I1870" s="724"/>
      <c r="J1870" s="467" t="s">
        <v>284</v>
      </c>
      <c r="K1870" s="478" t="s">
        <v>292</v>
      </c>
      <c r="L1870" s="484" t="s">
        <v>369</v>
      </c>
      <c r="M1870" s="484"/>
      <c r="N1870" s="485" t="s">
        <v>334</v>
      </c>
      <c r="O1870" s="486"/>
      <c r="P1870" s="417" t="s">
        <v>1579</v>
      </c>
      <c r="Q1870" s="306" t="s">
        <v>91</v>
      </c>
      <c r="R1870" s="307"/>
      <c r="S1870" s="97">
        <v>3</v>
      </c>
      <c r="T1870" s="740"/>
      <c r="U1870" s="741"/>
      <c r="V1870" s="744"/>
    </row>
    <row r="1871" spans="1:22" s="23" customFormat="1" ht="15.75" customHeight="1">
      <c r="A1871" s="96" t="s">
        <v>2844</v>
      </c>
      <c r="B1871" s="769"/>
      <c r="C1871" s="613">
        <v>1</v>
      </c>
      <c r="D1871" s="86" t="s">
        <v>579</v>
      </c>
      <c r="E1871" s="92">
        <v>0.6</v>
      </c>
      <c r="F1871" s="300">
        <v>2719.0360000000001</v>
      </c>
      <c r="G1871" s="300">
        <v>269.23</v>
      </c>
      <c r="H1871" s="745" t="s">
        <v>6</v>
      </c>
      <c r="I1871" s="746"/>
      <c r="J1871" s="93" t="s">
        <v>6</v>
      </c>
      <c r="K1871" s="91" t="s">
        <v>1538</v>
      </c>
      <c r="L1871" s="449" t="s">
        <v>1114</v>
      </c>
      <c r="M1871" s="450" t="s">
        <v>1557</v>
      </c>
      <c r="N1871" s="365" t="s">
        <v>24</v>
      </c>
      <c r="O1871" s="747" t="s">
        <v>15</v>
      </c>
      <c r="P1871" s="748"/>
      <c r="Q1871" s="751">
        <v>62</v>
      </c>
      <c r="R1871" s="754" t="s">
        <v>1114</v>
      </c>
      <c r="S1871" s="755"/>
      <c r="T1871" s="735" t="s">
        <v>68</v>
      </c>
      <c r="U1871" s="760"/>
      <c r="V1871" s="736"/>
    </row>
    <row r="1872" spans="1:22" s="23" customFormat="1" ht="15.75" customHeight="1" thickBot="1">
      <c r="A1872" s="96" t="s">
        <v>2845</v>
      </c>
      <c r="B1872" s="769"/>
      <c r="C1872" s="613">
        <v>2</v>
      </c>
      <c r="D1872" s="86" t="s">
        <v>580</v>
      </c>
      <c r="E1872" s="92">
        <v>0.4</v>
      </c>
      <c r="F1872" s="300">
        <v>1980.98</v>
      </c>
      <c r="G1872" s="300">
        <v>269.23</v>
      </c>
      <c r="H1872" s="745" t="s">
        <v>6</v>
      </c>
      <c r="I1872" s="746"/>
      <c r="J1872" s="93" t="s">
        <v>6</v>
      </c>
      <c r="K1872" s="91" t="s">
        <v>1538</v>
      </c>
      <c r="L1872" s="449"/>
      <c r="M1872" s="450" t="s">
        <v>1538</v>
      </c>
      <c r="N1872" s="365" t="s">
        <v>24</v>
      </c>
      <c r="O1872" s="747"/>
      <c r="P1872" s="748"/>
      <c r="Q1872" s="752"/>
      <c r="R1872" s="756"/>
      <c r="S1872" s="757"/>
      <c r="T1872" s="740"/>
      <c r="U1872" s="761"/>
      <c r="V1872" s="741"/>
    </row>
    <row r="1873" spans="1:22" s="23" customFormat="1" ht="15.75" customHeight="1">
      <c r="A1873" s="96" t="s">
        <v>2846</v>
      </c>
      <c r="B1873" s="769"/>
      <c r="C1873" s="613">
        <v>3</v>
      </c>
      <c r="D1873" s="86" t="s">
        <v>1538</v>
      </c>
      <c r="E1873" s="92" t="s">
        <v>1538</v>
      </c>
      <c r="F1873" s="300" t="s">
        <v>1538</v>
      </c>
      <c r="G1873" s="300" t="s">
        <v>1538</v>
      </c>
      <c r="H1873" s="745" t="s">
        <v>1538</v>
      </c>
      <c r="I1873" s="746"/>
      <c r="J1873" s="93" t="s">
        <v>1538</v>
      </c>
      <c r="K1873" s="91" t="s">
        <v>1538</v>
      </c>
      <c r="L1873" s="449"/>
      <c r="M1873" s="450" t="s">
        <v>1538</v>
      </c>
      <c r="N1873" s="365"/>
      <c r="O1873" s="749"/>
      <c r="P1873" s="750"/>
      <c r="Q1873" s="753"/>
      <c r="R1873" s="758"/>
      <c r="S1873" s="759"/>
      <c r="T1873" s="237"/>
      <c r="U1873" s="237"/>
      <c r="V1873" s="238"/>
    </row>
    <row r="1874" spans="1:22" s="23" customFormat="1" ht="15.75" customHeight="1">
      <c r="A1874" s="96" t="s">
        <v>2847</v>
      </c>
      <c r="B1874" s="769"/>
      <c r="C1874" s="613">
        <v>4</v>
      </c>
      <c r="D1874" s="86" t="s">
        <v>1538</v>
      </c>
      <c r="E1874" s="92" t="s">
        <v>1538</v>
      </c>
      <c r="F1874" s="300" t="s">
        <v>1538</v>
      </c>
      <c r="G1874" s="300" t="s">
        <v>1538</v>
      </c>
      <c r="H1874" s="745" t="s">
        <v>1538</v>
      </c>
      <c r="I1874" s="746"/>
      <c r="J1874" s="93" t="s">
        <v>1538</v>
      </c>
      <c r="K1874" s="91" t="s">
        <v>1538</v>
      </c>
      <c r="L1874" s="449"/>
      <c r="M1874" s="450" t="s">
        <v>1538</v>
      </c>
      <c r="N1874" s="365"/>
      <c r="O1874" s="762" t="s">
        <v>310</v>
      </c>
      <c r="P1874" s="771" t="s">
        <v>309</v>
      </c>
      <c r="Q1874" s="772"/>
      <c r="R1874" s="772"/>
      <c r="S1874" s="773"/>
      <c r="T1874" s="228"/>
      <c r="U1874" s="228"/>
      <c r="V1874" s="239"/>
    </row>
    <row r="1875" spans="1:22" s="23" customFormat="1" ht="17.25" customHeight="1">
      <c r="A1875" s="96" t="s">
        <v>2848</v>
      </c>
      <c r="B1875" s="769"/>
      <c r="C1875" s="613">
        <v>5</v>
      </c>
      <c r="D1875" s="86" t="s">
        <v>1538</v>
      </c>
      <c r="E1875" s="92" t="s">
        <v>1538</v>
      </c>
      <c r="F1875" s="300" t="s">
        <v>1538</v>
      </c>
      <c r="G1875" s="300" t="s">
        <v>1538</v>
      </c>
      <c r="H1875" s="745" t="s">
        <v>1538</v>
      </c>
      <c r="I1875" s="746"/>
      <c r="J1875" s="93" t="s">
        <v>1538</v>
      </c>
      <c r="K1875" s="91" t="s">
        <v>1538</v>
      </c>
      <c r="L1875" s="449"/>
      <c r="M1875" s="450" t="s">
        <v>1538</v>
      </c>
      <c r="N1875" s="365"/>
      <c r="O1875" s="763"/>
      <c r="P1875" s="467" t="s">
        <v>92</v>
      </c>
      <c r="Q1875" s="467" t="s">
        <v>294</v>
      </c>
      <c r="R1875" s="724" t="s">
        <v>307</v>
      </c>
      <c r="S1875" s="724"/>
      <c r="T1875" s="228"/>
      <c r="U1875" s="228"/>
      <c r="V1875" s="239"/>
    </row>
    <row r="1876" spans="1:22" s="23" customFormat="1" ht="16.5" customHeight="1" thickBot="1">
      <c r="A1876" s="96" t="s">
        <v>2849</v>
      </c>
      <c r="B1876" s="769"/>
      <c r="C1876" s="614">
        <v>6</v>
      </c>
      <c r="D1876" s="94" t="s">
        <v>1538</v>
      </c>
      <c r="E1876" s="95" t="s">
        <v>1538</v>
      </c>
      <c r="F1876" s="300" t="s">
        <v>1538</v>
      </c>
      <c r="G1876" s="300" t="s">
        <v>1538</v>
      </c>
      <c r="H1876" s="745" t="s">
        <v>1538</v>
      </c>
      <c r="I1876" s="746"/>
      <c r="J1876" s="93" t="s">
        <v>1538</v>
      </c>
      <c r="K1876" s="91" t="s">
        <v>1538</v>
      </c>
      <c r="L1876" s="449"/>
      <c r="M1876" s="450" t="s">
        <v>1538</v>
      </c>
      <c r="N1876" s="447"/>
      <c r="O1876" s="313" t="s">
        <v>6</v>
      </c>
      <c r="P1876" s="241">
        <v>1</v>
      </c>
      <c r="Q1876" s="242">
        <v>538.46153849999996</v>
      </c>
      <c r="R1876" s="776">
        <v>4700.0159999999996</v>
      </c>
      <c r="S1876" s="776"/>
      <c r="T1876" s="228"/>
      <c r="U1876" s="228"/>
      <c r="V1876" s="239"/>
    </row>
    <row r="1877" spans="1:22" s="23" customFormat="1" ht="16.5" customHeight="1" thickBot="1">
      <c r="A1877" s="96" t="s">
        <v>2850</v>
      </c>
      <c r="B1877" s="770"/>
      <c r="C1877" s="777" t="s">
        <v>88</v>
      </c>
      <c r="D1877" s="778"/>
      <c r="E1877" s="778"/>
      <c r="F1877" s="497"/>
      <c r="G1877" s="498"/>
      <c r="H1877" s="779" t="s">
        <v>6</v>
      </c>
      <c r="I1877" s="780"/>
      <c r="J1877" s="412" t="s">
        <v>6</v>
      </c>
      <c r="K1877" s="243" t="s">
        <v>6</v>
      </c>
      <c r="L1877" s="490"/>
      <c r="M1877" s="491"/>
      <c r="N1877" s="492"/>
      <c r="O1877" s="781" t="s">
        <v>1538</v>
      </c>
      <c r="P1877" s="781"/>
      <c r="Q1877" s="781"/>
      <c r="R1877" s="781"/>
      <c r="S1877" s="781"/>
      <c r="T1877" s="487"/>
      <c r="U1877" s="488"/>
      <c r="V1877" s="489"/>
    </row>
    <row r="1878" spans="1:22" ht="24.95" customHeight="1">
      <c r="C1878" s="21"/>
    </row>
    <row r="1879" spans="1:22" ht="24.95" customHeight="1">
      <c r="C1879" s="21"/>
    </row>
    <row r="1880" spans="1:22" s="33" customFormat="1" ht="24" thickBot="1">
      <c r="A1880" s="26">
        <v>63</v>
      </c>
      <c r="B1880" s="786" t="s">
        <v>49</v>
      </c>
      <c r="C1880" s="786"/>
      <c r="D1880" s="786"/>
      <c r="E1880" s="27">
        <v>63</v>
      </c>
      <c r="F1880" s="28" t="s">
        <v>449</v>
      </c>
      <c r="G1880" s="29"/>
      <c r="H1880" s="29"/>
      <c r="I1880" s="28"/>
      <c r="J1880" s="28"/>
      <c r="K1880" s="28"/>
      <c r="L1880" s="28"/>
      <c r="M1880" s="30"/>
      <c r="N1880" s="30"/>
      <c r="O1880" s="29"/>
      <c r="P1880" s="29"/>
      <c r="Q1880" s="31"/>
      <c r="R1880" s="31"/>
      <c r="S1880" s="31"/>
      <c r="T1880" s="31"/>
      <c r="U1880" s="32"/>
    </row>
    <row r="1881" spans="1:22" s="20" customFormat="1" ht="24.75" customHeight="1">
      <c r="A1881" s="18"/>
      <c r="B1881" s="787" t="s">
        <v>54</v>
      </c>
      <c r="C1881" s="464" t="s">
        <v>55</v>
      </c>
      <c r="D1881" s="465" t="s">
        <v>16</v>
      </c>
      <c r="E1881" s="465"/>
      <c r="F1881" s="465" t="s">
        <v>56</v>
      </c>
      <c r="G1881" s="466"/>
      <c r="H1881" s="723" t="s">
        <v>57</v>
      </c>
      <c r="I1881" s="789" t="s">
        <v>340</v>
      </c>
      <c r="J1881" s="723" t="s">
        <v>17</v>
      </c>
      <c r="K1881" s="723" t="s">
        <v>293</v>
      </c>
      <c r="L1881" s="723" t="s">
        <v>58</v>
      </c>
      <c r="M1881" s="723" t="s">
        <v>193</v>
      </c>
      <c r="N1881" s="782" t="s">
        <v>308</v>
      </c>
      <c r="O1881" s="783"/>
      <c r="P1881" s="784" t="s">
        <v>21</v>
      </c>
      <c r="Q1881" s="785"/>
      <c r="R1881" s="735" t="s">
        <v>205</v>
      </c>
      <c r="S1881" s="736"/>
      <c r="T1881" s="714" t="s">
        <v>180</v>
      </c>
      <c r="U1881" s="715"/>
      <c r="V1881" s="716"/>
    </row>
    <row r="1882" spans="1:22" s="20" customFormat="1" ht="73.5" customHeight="1">
      <c r="A1882" s="18"/>
      <c r="B1882" s="788"/>
      <c r="C1882" s="467" t="s">
        <v>59</v>
      </c>
      <c r="D1882" s="468" t="s">
        <v>3</v>
      </c>
      <c r="E1882" s="468" t="s">
        <v>18</v>
      </c>
      <c r="F1882" s="468" t="s">
        <v>60</v>
      </c>
      <c r="G1882" s="469" t="s">
        <v>61</v>
      </c>
      <c r="H1882" s="724"/>
      <c r="I1882" s="790"/>
      <c r="J1882" s="724"/>
      <c r="K1882" s="724"/>
      <c r="L1882" s="724"/>
      <c r="M1882" s="724"/>
      <c r="N1882" s="467" t="s">
        <v>191</v>
      </c>
      <c r="O1882" s="468" t="s">
        <v>73</v>
      </c>
      <c r="P1882" s="717"/>
      <c r="Q1882" s="718"/>
      <c r="R1882" s="737"/>
      <c r="S1882" s="738"/>
      <c r="T1882" s="470" t="s">
        <v>181</v>
      </c>
      <c r="U1882" s="471" t="s">
        <v>190</v>
      </c>
      <c r="V1882" s="472" t="s">
        <v>225</v>
      </c>
    </row>
    <row r="1883" spans="1:22" s="20" customFormat="1" ht="26.25" customHeight="1">
      <c r="A1883" s="18"/>
      <c r="B1883" s="396"/>
      <c r="C1883" s="397">
        <v>3</v>
      </c>
      <c r="D1883" s="397">
        <v>4</v>
      </c>
      <c r="E1883" s="397">
        <v>5</v>
      </c>
      <c r="F1883" s="397">
        <v>6</v>
      </c>
      <c r="G1883" s="397">
        <v>7</v>
      </c>
      <c r="H1883" s="397">
        <v>8</v>
      </c>
      <c r="I1883" s="397">
        <v>9</v>
      </c>
      <c r="J1883" s="397">
        <v>10</v>
      </c>
      <c r="K1883" s="397">
        <v>11</v>
      </c>
      <c r="L1883" s="397">
        <v>12</v>
      </c>
      <c r="M1883" s="397">
        <v>13</v>
      </c>
      <c r="N1883" s="397">
        <v>14</v>
      </c>
      <c r="O1883" s="397">
        <v>15</v>
      </c>
      <c r="P1883" s="398">
        <v>16</v>
      </c>
      <c r="Q1883" s="399">
        <v>17</v>
      </c>
      <c r="R1883" s="398">
        <v>18</v>
      </c>
      <c r="S1883" s="399">
        <v>19</v>
      </c>
      <c r="T1883" s="400">
        <v>20</v>
      </c>
      <c r="U1883" s="213">
        <v>21</v>
      </c>
      <c r="V1883" s="401">
        <v>22</v>
      </c>
    </row>
    <row r="1884" spans="1:22" s="35" customFormat="1" ht="50.1" customHeight="1">
      <c r="A1884" s="34" t="s">
        <v>2851</v>
      </c>
      <c r="B1884" s="402">
        <v>1</v>
      </c>
      <c r="C1884" s="390" t="s">
        <v>767</v>
      </c>
      <c r="D1884" s="390" t="s">
        <v>1148</v>
      </c>
      <c r="E1884" s="390" t="s">
        <v>1149</v>
      </c>
      <c r="F1884" s="390" t="s">
        <v>671</v>
      </c>
      <c r="G1884" s="382">
        <v>0.1</v>
      </c>
      <c r="H1884" s="538" t="s">
        <v>24</v>
      </c>
      <c r="I1884" s="388">
        <v>2</v>
      </c>
      <c r="J1884" s="389" t="s">
        <v>582</v>
      </c>
      <c r="K1884" s="426">
        <v>42886</v>
      </c>
      <c r="L1884" s="426">
        <v>43646</v>
      </c>
      <c r="M1884" s="615">
        <v>5434.02</v>
      </c>
      <c r="N1884" s="424">
        <v>543.40200000000004</v>
      </c>
      <c r="O1884" s="215">
        <v>543.40200000000004</v>
      </c>
      <c r="P1884" s="719"/>
      <c r="Q1884" s="720"/>
      <c r="R1884" s="791"/>
      <c r="S1884" s="792"/>
      <c r="T1884" s="385" t="s">
        <v>24</v>
      </c>
      <c r="U1884" s="386">
        <v>45</v>
      </c>
      <c r="V1884" s="387" t="s">
        <v>24</v>
      </c>
    </row>
    <row r="1885" spans="1:22" s="35" customFormat="1" ht="50.1" customHeight="1">
      <c r="A1885" s="34" t="s">
        <v>2852</v>
      </c>
      <c r="B1885" s="402">
        <v>2</v>
      </c>
      <c r="C1885" s="390" t="s">
        <v>1150</v>
      </c>
      <c r="D1885" s="390" t="s">
        <v>1151</v>
      </c>
      <c r="E1885" s="390" t="s">
        <v>1152</v>
      </c>
      <c r="F1885" s="390" t="s">
        <v>671</v>
      </c>
      <c r="G1885" s="382">
        <v>0.25</v>
      </c>
      <c r="H1885" s="538" t="s">
        <v>24</v>
      </c>
      <c r="I1885" s="388">
        <v>1</v>
      </c>
      <c r="J1885" s="389" t="s">
        <v>581</v>
      </c>
      <c r="K1885" s="426">
        <v>43878</v>
      </c>
      <c r="L1885" s="426">
        <v>44269</v>
      </c>
      <c r="M1885" s="615">
        <v>820.52</v>
      </c>
      <c r="N1885" s="424">
        <v>205.13</v>
      </c>
      <c r="O1885" s="215">
        <v>205.13</v>
      </c>
      <c r="P1885" s="719"/>
      <c r="Q1885" s="720"/>
      <c r="R1885" s="721"/>
      <c r="S1885" s="722"/>
      <c r="T1885" s="385" t="s">
        <v>24</v>
      </c>
      <c r="U1885" s="386">
        <v>138</v>
      </c>
      <c r="V1885" s="387" t="s">
        <v>24</v>
      </c>
    </row>
    <row r="1886" spans="1:22" s="35" customFormat="1" ht="50.1" customHeight="1">
      <c r="A1886" s="34" t="s">
        <v>2853</v>
      </c>
      <c r="B1886" s="402">
        <v>3</v>
      </c>
      <c r="C1886" s="617" t="s">
        <v>1153</v>
      </c>
      <c r="D1886" s="390"/>
      <c r="E1886" s="390" t="s">
        <v>1154</v>
      </c>
      <c r="F1886" s="390" t="s">
        <v>672</v>
      </c>
      <c r="G1886" s="382">
        <v>1</v>
      </c>
      <c r="H1886" s="538" t="s">
        <v>24</v>
      </c>
      <c r="I1886" s="388">
        <v>1</v>
      </c>
      <c r="J1886" s="389" t="s">
        <v>581</v>
      </c>
      <c r="K1886" s="426">
        <v>37364</v>
      </c>
      <c r="L1886" s="426">
        <v>38885</v>
      </c>
      <c r="M1886" s="615">
        <v>2428.0100000000002</v>
      </c>
      <c r="N1886" s="424">
        <v>2428.0100000000002</v>
      </c>
      <c r="O1886" s="215">
        <v>2428.0100000000002</v>
      </c>
      <c r="P1886" s="719"/>
      <c r="Q1886" s="720"/>
      <c r="R1886" s="721"/>
      <c r="S1886" s="722"/>
      <c r="T1886" s="385" t="s">
        <v>24</v>
      </c>
      <c r="U1886" s="386">
        <v>87</v>
      </c>
      <c r="V1886" s="387" t="s">
        <v>24</v>
      </c>
    </row>
    <row r="1887" spans="1:22" s="35" customFormat="1" ht="50.1" customHeight="1">
      <c r="A1887" s="34" t="s">
        <v>2854</v>
      </c>
      <c r="B1887" s="402">
        <v>4</v>
      </c>
      <c r="C1887" s="390" t="s">
        <v>1153</v>
      </c>
      <c r="D1887" s="390"/>
      <c r="E1887" s="390" t="s">
        <v>1155</v>
      </c>
      <c r="F1887" s="390" t="s">
        <v>672</v>
      </c>
      <c r="G1887" s="382">
        <v>1</v>
      </c>
      <c r="H1887" s="538" t="s">
        <v>24</v>
      </c>
      <c r="I1887" s="388">
        <v>1</v>
      </c>
      <c r="J1887" s="389" t="s">
        <v>581</v>
      </c>
      <c r="K1887" s="426">
        <v>39112</v>
      </c>
      <c r="L1887" s="426">
        <v>39163</v>
      </c>
      <c r="M1887" s="383">
        <v>1303.2</v>
      </c>
      <c r="N1887" s="424">
        <v>1303.2</v>
      </c>
      <c r="O1887" s="215">
        <v>1303.2</v>
      </c>
      <c r="P1887" s="719"/>
      <c r="Q1887" s="720"/>
      <c r="R1887" s="721"/>
      <c r="S1887" s="722"/>
      <c r="T1887" s="385" t="s">
        <v>24</v>
      </c>
      <c r="U1887" s="386">
        <v>98</v>
      </c>
      <c r="V1887" s="387" t="s">
        <v>24</v>
      </c>
    </row>
    <row r="1888" spans="1:22" s="35" customFormat="1" ht="24.95" customHeight="1">
      <c r="A1888" s="34" t="s">
        <v>2855</v>
      </c>
      <c r="B1888" s="402">
        <v>6</v>
      </c>
      <c r="C1888" s="390"/>
      <c r="D1888" s="390"/>
      <c r="E1888" s="390"/>
      <c r="F1888" s="390"/>
      <c r="G1888" s="382"/>
      <c r="H1888" s="538"/>
      <c r="I1888" s="388"/>
      <c r="J1888" s="389" t="s">
        <v>1538</v>
      </c>
      <c r="K1888" s="426"/>
      <c r="L1888" s="426"/>
      <c r="M1888" s="383"/>
      <c r="N1888" s="424" t="s">
        <v>1538</v>
      </c>
      <c r="O1888" s="215" t="s">
        <v>1538</v>
      </c>
      <c r="P1888" s="719"/>
      <c r="Q1888" s="720"/>
      <c r="R1888" s="721"/>
      <c r="S1888" s="722"/>
      <c r="T1888" s="385"/>
      <c r="U1888" s="386"/>
      <c r="V1888" s="387"/>
    </row>
    <row r="1889" spans="1:22" s="35" customFormat="1" ht="24.95" customHeight="1">
      <c r="A1889" s="34" t="s">
        <v>2856</v>
      </c>
      <c r="B1889" s="402">
        <v>7</v>
      </c>
      <c r="C1889" s="390"/>
      <c r="D1889" s="390"/>
      <c r="E1889" s="390"/>
      <c r="F1889" s="390"/>
      <c r="G1889" s="382"/>
      <c r="H1889" s="538"/>
      <c r="I1889" s="388"/>
      <c r="J1889" s="389" t="s">
        <v>1538</v>
      </c>
      <c r="K1889" s="426"/>
      <c r="L1889" s="426"/>
      <c r="M1889" s="383"/>
      <c r="N1889" s="424" t="s">
        <v>1538</v>
      </c>
      <c r="O1889" s="215" t="s">
        <v>1538</v>
      </c>
      <c r="P1889" s="719"/>
      <c r="Q1889" s="720"/>
      <c r="R1889" s="721"/>
      <c r="S1889" s="722"/>
      <c r="T1889" s="385"/>
      <c r="U1889" s="386"/>
      <c r="V1889" s="387"/>
    </row>
    <row r="1890" spans="1:22" s="35" customFormat="1" ht="24.95" customHeight="1">
      <c r="A1890" s="34" t="s">
        <v>2857</v>
      </c>
      <c r="B1890" s="402">
        <v>8</v>
      </c>
      <c r="C1890" s="390"/>
      <c r="D1890" s="390"/>
      <c r="E1890" s="390"/>
      <c r="F1890" s="390"/>
      <c r="G1890" s="382"/>
      <c r="H1890" s="538"/>
      <c r="I1890" s="388"/>
      <c r="J1890" s="389" t="s">
        <v>1538</v>
      </c>
      <c r="K1890" s="426"/>
      <c r="L1890" s="426"/>
      <c r="M1890" s="383"/>
      <c r="N1890" s="424" t="s">
        <v>1538</v>
      </c>
      <c r="O1890" s="215" t="s">
        <v>1538</v>
      </c>
      <c r="P1890" s="719"/>
      <c r="Q1890" s="720"/>
      <c r="R1890" s="721"/>
      <c r="S1890" s="722"/>
      <c r="T1890" s="385"/>
      <c r="U1890" s="386"/>
      <c r="V1890" s="387"/>
    </row>
    <row r="1891" spans="1:22" s="35" customFormat="1" ht="24.95" customHeight="1">
      <c r="A1891" s="34" t="s">
        <v>2858</v>
      </c>
      <c r="B1891" s="402">
        <v>9</v>
      </c>
      <c r="C1891" s="390"/>
      <c r="D1891" s="390"/>
      <c r="E1891" s="390"/>
      <c r="F1891" s="390"/>
      <c r="G1891" s="382"/>
      <c r="H1891" s="538"/>
      <c r="I1891" s="388"/>
      <c r="J1891" s="389" t="s">
        <v>1538</v>
      </c>
      <c r="K1891" s="426"/>
      <c r="L1891" s="426"/>
      <c r="M1891" s="384"/>
      <c r="N1891" s="424" t="s">
        <v>1538</v>
      </c>
      <c r="O1891" s="215" t="s">
        <v>1538</v>
      </c>
      <c r="P1891" s="719"/>
      <c r="Q1891" s="720"/>
      <c r="R1891" s="721"/>
      <c r="S1891" s="722"/>
      <c r="T1891" s="385"/>
      <c r="U1891" s="386"/>
      <c r="V1891" s="387"/>
    </row>
    <row r="1892" spans="1:22" s="35" customFormat="1" ht="24.95" customHeight="1">
      <c r="A1892" s="34" t="s">
        <v>2859</v>
      </c>
      <c r="B1892" s="402">
        <v>9</v>
      </c>
      <c r="C1892" s="390"/>
      <c r="D1892" s="390"/>
      <c r="E1892" s="390"/>
      <c r="F1892" s="390"/>
      <c r="G1892" s="382"/>
      <c r="H1892" s="538"/>
      <c r="I1892" s="388"/>
      <c r="J1892" s="389" t="s">
        <v>1538</v>
      </c>
      <c r="K1892" s="426"/>
      <c r="L1892" s="426"/>
      <c r="M1892" s="384"/>
      <c r="N1892" s="424" t="s">
        <v>1538</v>
      </c>
      <c r="O1892" s="215" t="s">
        <v>1538</v>
      </c>
      <c r="P1892" s="719"/>
      <c r="Q1892" s="720"/>
      <c r="R1892" s="721"/>
      <c r="S1892" s="722"/>
      <c r="T1892" s="385"/>
      <c r="U1892" s="386"/>
      <c r="V1892" s="387"/>
    </row>
    <row r="1893" spans="1:22" s="35" customFormat="1" ht="24.95" customHeight="1" thickBot="1">
      <c r="A1893" s="34" t="s">
        <v>2860</v>
      </c>
      <c r="B1893" s="406">
        <v>10</v>
      </c>
      <c r="C1893" s="391"/>
      <c r="D1893" s="391"/>
      <c r="E1893" s="391"/>
      <c r="F1893" s="391"/>
      <c r="G1893" s="392"/>
      <c r="H1893" s="539"/>
      <c r="I1893" s="393"/>
      <c r="J1893" s="394" t="s">
        <v>1538</v>
      </c>
      <c r="K1893" s="427"/>
      <c r="L1893" s="427"/>
      <c r="M1893" s="395"/>
      <c r="N1893" s="424" t="s">
        <v>1538</v>
      </c>
      <c r="O1893" s="215" t="s">
        <v>1538</v>
      </c>
      <c r="P1893" s="719"/>
      <c r="Q1893" s="720"/>
      <c r="R1893" s="721"/>
      <c r="S1893" s="722"/>
      <c r="T1893" s="385"/>
      <c r="U1893" s="386"/>
      <c r="V1893" s="387"/>
    </row>
    <row r="1894" spans="1:22" s="20" customFormat="1" ht="12" customHeight="1">
      <c r="A1894" s="34"/>
      <c r="B1894" s="36"/>
      <c r="C1894" s="37"/>
      <c r="D1894" s="37"/>
      <c r="E1894" s="37"/>
      <c r="F1894" s="37"/>
      <c r="G1894" s="37"/>
      <c r="H1894" s="403"/>
      <c r="I1894" s="37"/>
      <c r="J1894" s="37"/>
      <c r="K1894" s="37"/>
      <c r="L1894" s="37"/>
      <c r="M1894" s="37"/>
      <c r="N1894" s="37"/>
      <c r="O1894" s="214"/>
      <c r="P1894" s="37"/>
      <c r="Q1894" s="37"/>
      <c r="R1894" s="214"/>
      <c r="S1894" s="37"/>
      <c r="T1894" s="37"/>
      <c r="U1894" s="38"/>
      <c r="V1894" s="39"/>
    </row>
    <row r="1895" spans="1:22" s="20" customFormat="1" ht="17.25" customHeight="1" thickBot="1">
      <c r="A1895" s="34" t="s">
        <v>2861</v>
      </c>
      <c r="B1895" s="473"/>
      <c r="C1895" s="474"/>
      <c r="D1895" s="474"/>
      <c r="E1895" s="474"/>
      <c r="F1895" s="474"/>
      <c r="G1895" s="474"/>
      <c r="H1895" s="474"/>
      <c r="I1895" s="474"/>
      <c r="J1895" s="474"/>
      <c r="K1895" s="474"/>
      <c r="L1895" s="474"/>
      <c r="M1895" s="474"/>
      <c r="N1895" s="410" t="s">
        <v>317</v>
      </c>
      <c r="O1895" s="411">
        <v>1119.9355</v>
      </c>
      <c r="P1895" s="419"/>
      <c r="Q1895" s="419"/>
      <c r="R1895" s="420"/>
      <c r="S1895" s="420"/>
      <c r="T1895" s="421"/>
      <c r="U1895" s="422"/>
      <c r="V1895" s="423"/>
    </row>
    <row r="1896" spans="1:22" ht="17.25" customHeight="1">
      <c r="B1896" s="41"/>
      <c r="C1896" s="41"/>
      <c r="D1896" s="41"/>
      <c r="E1896" s="41"/>
      <c r="F1896" s="41"/>
      <c r="G1896" s="42"/>
      <c r="H1896" s="42"/>
      <c r="I1896" s="42"/>
      <c r="J1896" s="42"/>
      <c r="K1896" s="42"/>
      <c r="L1896" s="42"/>
      <c r="M1896" s="42"/>
      <c r="N1896" s="42"/>
      <c r="O1896" s="42"/>
      <c r="P1896" s="42"/>
      <c r="Q1896" s="42"/>
      <c r="R1896" s="42"/>
      <c r="S1896" s="42"/>
      <c r="T1896" s="42"/>
      <c r="U1896" s="42"/>
      <c r="V1896" s="42"/>
    </row>
    <row r="1897" spans="1:22" s="20" customFormat="1" ht="16.5" customHeight="1" thickBot="1">
      <c r="A1897" s="18"/>
      <c r="B1897" s="739" t="s">
        <v>65</v>
      </c>
      <c r="C1897" s="739"/>
      <c r="D1897" s="739"/>
      <c r="E1897" s="739"/>
      <c r="F1897" s="739"/>
      <c r="G1897" s="739"/>
      <c r="H1897" s="739"/>
      <c r="I1897" s="739"/>
      <c r="J1897" s="739"/>
      <c r="K1897" s="739"/>
      <c r="L1897" s="739"/>
      <c r="M1897" s="739"/>
      <c r="N1897" s="739"/>
      <c r="O1897" s="739"/>
      <c r="P1897" s="739"/>
      <c r="Q1897" s="739"/>
      <c r="R1897" s="739"/>
      <c r="S1897" s="739"/>
      <c r="T1897" s="739"/>
      <c r="U1897" s="739"/>
      <c r="V1897" s="739"/>
    </row>
    <row r="1898" spans="1:22" s="23" customFormat="1" ht="22.5" customHeight="1">
      <c r="A1898" s="96" t="s">
        <v>2862</v>
      </c>
      <c r="B1898" s="768" t="s">
        <v>62</v>
      </c>
      <c r="C1898" s="764" t="s">
        <v>83</v>
      </c>
      <c r="D1898" s="760"/>
      <c r="E1898" s="760"/>
      <c r="F1898" s="760"/>
      <c r="G1898" s="760"/>
      <c r="H1898" s="760"/>
      <c r="I1898" s="760"/>
      <c r="J1898" s="760"/>
      <c r="K1898" s="760"/>
      <c r="L1898" s="760"/>
      <c r="M1898" s="736"/>
      <c r="N1898" s="475"/>
      <c r="O1898" s="476"/>
      <c r="P1898" s="764" t="s">
        <v>90</v>
      </c>
      <c r="Q1898" s="760"/>
      <c r="R1898" s="760"/>
      <c r="S1898" s="736"/>
      <c r="T1898" s="735" t="s">
        <v>358</v>
      </c>
      <c r="U1898" s="736"/>
      <c r="V1898" s="742" t="s">
        <v>6</v>
      </c>
    </row>
    <row r="1899" spans="1:22" s="23" customFormat="1" ht="22.5" customHeight="1">
      <c r="A1899" s="96" t="s">
        <v>2863</v>
      </c>
      <c r="B1899" s="769"/>
      <c r="C1899" s="771" t="s">
        <v>84</v>
      </c>
      <c r="D1899" s="772"/>
      <c r="E1899" s="773"/>
      <c r="F1899" s="479">
        <v>2</v>
      </c>
      <c r="G1899" s="774" t="s">
        <v>287</v>
      </c>
      <c r="H1899" s="724" t="s">
        <v>286</v>
      </c>
      <c r="I1899" s="724"/>
      <c r="J1899" s="771" t="s">
        <v>285</v>
      </c>
      <c r="K1899" s="775"/>
      <c r="L1899" s="480"/>
      <c r="M1899" s="480"/>
      <c r="N1899" s="481"/>
      <c r="O1899" s="482"/>
      <c r="P1899" s="765"/>
      <c r="Q1899" s="766"/>
      <c r="R1899" s="766"/>
      <c r="S1899" s="767"/>
      <c r="T1899" s="737"/>
      <c r="U1899" s="738"/>
      <c r="V1899" s="743"/>
    </row>
    <row r="1900" spans="1:22" s="23" customFormat="1" ht="51.75" customHeight="1" thickBot="1">
      <c r="A1900" s="96" t="s">
        <v>2864</v>
      </c>
      <c r="B1900" s="769"/>
      <c r="C1900" s="772" t="s">
        <v>82</v>
      </c>
      <c r="D1900" s="773"/>
      <c r="E1900" s="483" t="s">
        <v>86</v>
      </c>
      <c r="F1900" s="477" t="s">
        <v>306</v>
      </c>
      <c r="G1900" s="774"/>
      <c r="H1900" s="724"/>
      <c r="I1900" s="724"/>
      <c r="J1900" s="467" t="s">
        <v>284</v>
      </c>
      <c r="K1900" s="478" t="s">
        <v>292</v>
      </c>
      <c r="L1900" s="484" t="s">
        <v>369</v>
      </c>
      <c r="M1900" s="484"/>
      <c r="N1900" s="485" t="s">
        <v>334</v>
      </c>
      <c r="O1900" s="486"/>
      <c r="P1900" s="417" t="s">
        <v>1579</v>
      </c>
      <c r="Q1900" s="306" t="s">
        <v>91</v>
      </c>
      <c r="R1900" s="307"/>
      <c r="S1900" s="97">
        <v>4</v>
      </c>
      <c r="T1900" s="740"/>
      <c r="U1900" s="741"/>
      <c r="V1900" s="744"/>
    </row>
    <row r="1901" spans="1:22" s="23" customFormat="1" ht="15.75" customHeight="1">
      <c r="A1901" s="96" t="s">
        <v>2865</v>
      </c>
      <c r="B1901" s="769"/>
      <c r="C1901" s="613">
        <v>1</v>
      </c>
      <c r="D1901" s="86" t="s">
        <v>581</v>
      </c>
      <c r="E1901" s="92">
        <v>0.6</v>
      </c>
      <c r="F1901" s="300">
        <v>3936.34</v>
      </c>
      <c r="G1901" s="300">
        <v>269.23</v>
      </c>
      <c r="H1901" s="745" t="s">
        <v>6</v>
      </c>
      <c r="I1901" s="746"/>
      <c r="J1901" s="93" t="s">
        <v>6</v>
      </c>
      <c r="K1901" s="91" t="s">
        <v>1538</v>
      </c>
      <c r="L1901" s="449" t="s">
        <v>1114</v>
      </c>
      <c r="M1901" s="450" t="s">
        <v>1557</v>
      </c>
      <c r="N1901" s="365" t="s">
        <v>24</v>
      </c>
      <c r="O1901" s="747" t="s">
        <v>15</v>
      </c>
      <c r="P1901" s="748"/>
      <c r="Q1901" s="751">
        <v>63</v>
      </c>
      <c r="R1901" s="754" t="s">
        <v>1114</v>
      </c>
      <c r="S1901" s="755"/>
      <c r="T1901" s="735" t="s">
        <v>68</v>
      </c>
      <c r="U1901" s="760"/>
      <c r="V1901" s="736"/>
    </row>
    <row r="1902" spans="1:22" s="23" customFormat="1" ht="15.75" customHeight="1" thickBot="1">
      <c r="A1902" s="96" t="s">
        <v>2866</v>
      </c>
      <c r="B1902" s="769"/>
      <c r="C1902" s="613">
        <v>2</v>
      </c>
      <c r="D1902" s="86" t="s">
        <v>582</v>
      </c>
      <c r="E1902" s="92">
        <v>0.4</v>
      </c>
      <c r="F1902" s="300">
        <v>543.40200000000004</v>
      </c>
      <c r="G1902" s="300">
        <v>269.23</v>
      </c>
      <c r="H1902" s="745" t="s">
        <v>6</v>
      </c>
      <c r="I1902" s="746"/>
      <c r="J1902" s="93" t="s">
        <v>6</v>
      </c>
      <c r="K1902" s="91" t="s">
        <v>1538</v>
      </c>
      <c r="L1902" s="449"/>
      <c r="M1902" s="450" t="s">
        <v>1538</v>
      </c>
      <c r="N1902" s="365" t="s">
        <v>24</v>
      </c>
      <c r="O1902" s="747"/>
      <c r="P1902" s="748"/>
      <c r="Q1902" s="752"/>
      <c r="R1902" s="756"/>
      <c r="S1902" s="757"/>
      <c r="T1902" s="740"/>
      <c r="U1902" s="761"/>
      <c r="V1902" s="741"/>
    </row>
    <row r="1903" spans="1:22" s="23" customFormat="1" ht="15.75" customHeight="1">
      <c r="A1903" s="96" t="s">
        <v>2867</v>
      </c>
      <c r="B1903" s="769"/>
      <c r="C1903" s="613">
        <v>3</v>
      </c>
      <c r="D1903" s="86" t="s">
        <v>1538</v>
      </c>
      <c r="E1903" s="92" t="s">
        <v>1538</v>
      </c>
      <c r="F1903" s="300" t="s">
        <v>1538</v>
      </c>
      <c r="G1903" s="300" t="s">
        <v>1538</v>
      </c>
      <c r="H1903" s="745" t="s">
        <v>1538</v>
      </c>
      <c r="I1903" s="746"/>
      <c r="J1903" s="93" t="s">
        <v>1538</v>
      </c>
      <c r="K1903" s="91" t="s">
        <v>1538</v>
      </c>
      <c r="L1903" s="449"/>
      <c r="M1903" s="450" t="s">
        <v>1538</v>
      </c>
      <c r="N1903" s="365"/>
      <c r="O1903" s="749"/>
      <c r="P1903" s="750"/>
      <c r="Q1903" s="753"/>
      <c r="R1903" s="758"/>
      <c r="S1903" s="759"/>
      <c r="T1903" s="237"/>
      <c r="U1903" s="237"/>
      <c r="V1903" s="238"/>
    </row>
    <row r="1904" spans="1:22" s="23" customFormat="1" ht="15.75" customHeight="1">
      <c r="A1904" s="96" t="s">
        <v>2868</v>
      </c>
      <c r="B1904" s="769"/>
      <c r="C1904" s="613">
        <v>4</v>
      </c>
      <c r="D1904" s="86" t="s">
        <v>1538</v>
      </c>
      <c r="E1904" s="92" t="s">
        <v>1538</v>
      </c>
      <c r="F1904" s="300" t="s">
        <v>1538</v>
      </c>
      <c r="G1904" s="300" t="s">
        <v>1538</v>
      </c>
      <c r="H1904" s="745" t="s">
        <v>1538</v>
      </c>
      <c r="I1904" s="746"/>
      <c r="J1904" s="93" t="s">
        <v>1538</v>
      </c>
      <c r="K1904" s="91" t="s">
        <v>1538</v>
      </c>
      <c r="L1904" s="449"/>
      <c r="M1904" s="450" t="s">
        <v>1538</v>
      </c>
      <c r="N1904" s="365"/>
      <c r="O1904" s="762" t="s">
        <v>310</v>
      </c>
      <c r="P1904" s="771" t="s">
        <v>309</v>
      </c>
      <c r="Q1904" s="772"/>
      <c r="R1904" s="772"/>
      <c r="S1904" s="773"/>
      <c r="T1904" s="228"/>
      <c r="U1904" s="228"/>
      <c r="V1904" s="239"/>
    </row>
    <row r="1905" spans="1:22" s="23" customFormat="1" ht="17.25" customHeight="1">
      <c r="A1905" s="96" t="s">
        <v>2869</v>
      </c>
      <c r="B1905" s="769"/>
      <c r="C1905" s="613">
        <v>5</v>
      </c>
      <c r="D1905" s="86" t="s">
        <v>1538</v>
      </c>
      <c r="E1905" s="92" t="s">
        <v>1538</v>
      </c>
      <c r="F1905" s="300" t="s">
        <v>1538</v>
      </c>
      <c r="G1905" s="300" t="s">
        <v>1538</v>
      </c>
      <c r="H1905" s="745" t="s">
        <v>1538</v>
      </c>
      <c r="I1905" s="746"/>
      <c r="J1905" s="93" t="s">
        <v>1538</v>
      </c>
      <c r="K1905" s="91" t="s">
        <v>1538</v>
      </c>
      <c r="L1905" s="449"/>
      <c r="M1905" s="450" t="s">
        <v>1538</v>
      </c>
      <c r="N1905" s="365"/>
      <c r="O1905" s="763"/>
      <c r="P1905" s="467" t="s">
        <v>92</v>
      </c>
      <c r="Q1905" s="467" t="s">
        <v>294</v>
      </c>
      <c r="R1905" s="724" t="s">
        <v>307</v>
      </c>
      <c r="S1905" s="724"/>
      <c r="T1905" s="228"/>
      <c r="U1905" s="228"/>
      <c r="V1905" s="239"/>
    </row>
    <row r="1906" spans="1:22" s="23" customFormat="1" ht="16.5" customHeight="1" thickBot="1">
      <c r="A1906" s="96" t="s">
        <v>2870</v>
      </c>
      <c r="B1906" s="769"/>
      <c r="C1906" s="614">
        <v>6</v>
      </c>
      <c r="D1906" s="94" t="s">
        <v>1538</v>
      </c>
      <c r="E1906" s="95" t="s">
        <v>1538</v>
      </c>
      <c r="F1906" s="300" t="s">
        <v>1538</v>
      </c>
      <c r="G1906" s="300" t="s">
        <v>1538</v>
      </c>
      <c r="H1906" s="745" t="s">
        <v>1538</v>
      </c>
      <c r="I1906" s="746"/>
      <c r="J1906" s="93" t="s">
        <v>1538</v>
      </c>
      <c r="K1906" s="91" t="s">
        <v>1538</v>
      </c>
      <c r="L1906" s="449"/>
      <c r="M1906" s="450" t="s">
        <v>1538</v>
      </c>
      <c r="N1906" s="447"/>
      <c r="O1906" s="313" t="s">
        <v>6</v>
      </c>
      <c r="P1906" s="241">
        <v>1</v>
      </c>
      <c r="Q1906" s="242">
        <v>538.46153849999996</v>
      </c>
      <c r="R1906" s="776">
        <v>4479.7420000000002</v>
      </c>
      <c r="S1906" s="776"/>
      <c r="T1906" s="228"/>
      <c r="U1906" s="228"/>
      <c r="V1906" s="239"/>
    </row>
    <row r="1907" spans="1:22" s="23" customFormat="1" ht="16.5" customHeight="1" thickBot="1">
      <c r="A1907" s="96" t="s">
        <v>2871</v>
      </c>
      <c r="B1907" s="770"/>
      <c r="C1907" s="777" t="s">
        <v>88</v>
      </c>
      <c r="D1907" s="778"/>
      <c r="E1907" s="778"/>
      <c r="F1907" s="497"/>
      <c r="G1907" s="498"/>
      <c r="H1907" s="779" t="s">
        <v>6</v>
      </c>
      <c r="I1907" s="780"/>
      <c r="J1907" s="412" t="s">
        <v>6</v>
      </c>
      <c r="K1907" s="243" t="s">
        <v>6</v>
      </c>
      <c r="L1907" s="490"/>
      <c r="M1907" s="491"/>
      <c r="N1907" s="492"/>
      <c r="O1907" s="781" t="s">
        <v>1538</v>
      </c>
      <c r="P1907" s="781"/>
      <c r="Q1907" s="781"/>
      <c r="R1907" s="781"/>
      <c r="S1907" s="781"/>
      <c r="T1907" s="487"/>
      <c r="U1907" s="488"/>
      <c r="V1907" s="489"/>
    </row>
    <row r="1908" spans="1:22" ht="24.95" customHeight="1">
      <c r="C1908" s="21"/>
    </row>
    <row r="1909" spans="1:22" ht="24.95" customHeight="1">
      <c r="C1909" s="21"/>
    </row>
    <row r="1910" spans="1:22" s="33" customFormat="1" ht="24" thickBot="1">
      <c r="A1910" s="26">
        <v>64</v>
      </c>
      <c r="B1910" s="786" t="s">
        <v>49</v>
      </c>
      <c r="C1910" s="786"/>
      <c r="D1910" s="786"/>
      <c r="E1910" s="27">
        <v>64</v>
      </c>
      <c r="F1910" s="28" t="s">
        <v>450</v>
      </c>
      <c r="G1910" s="29"/>
      <c r="H1910" s="29"/>
      <c r="I1910" s="28"/>
      <c r="J1910" s="28"/>
      <c r="K1910" s="28"/>
      <c r="L1910" s="28"/>
      <c r="M1910" s="30"/>
      <c r="N1910" s="30"/>
      <c r="O1910" s="29"/>
      <c r="P1910" s="29"/>
      <c r="Q1910" s="31"/>
      <c r="R1910" s="31"/>
      <c r="S1910" s="31"/>
      <c r="T1910" s="31"/>
      <c r="U1910" s="32"/>
    </row>
    <row r="1911" spans="1:22" s="20" customFormat="1" ht="24.75" customHeight="1">
      <c r="A1911" s="18"/>
      <c r="B1911" s="787" t="s">
        <v>54</v>
      </c>
      <c r="C1911" s="464" t="s">
        <v>55</v>
      </c>
      <c r="D1911" s="465" t="s">
        <v>16</v>
      </c>
      <c r="E1911" s="465"/>
      <c r="F1911" s="465" t="s">
        <v>56</v>
      </c>
      <c r="G1911" s="466"/>
      <c r="H1911" s="723" t="s">
        <v>57</v>
      </c>
      <c r="I1911" s="789" t="s">
        <v>340</v>
      </c>
      <c r="J1911" s="723" t="s">
        <v>17</v>
      </c>
      <c r="K1911" s="723" t="s">
        <v>293</v>
      </c>
      <c r="L1911" s="723" t="s">
        <v>58</v>
      </c>
      <c r="M1911" s="723" t="s">
        <v>193</v>
      </c>
      <c r="N1911" s="782" t="s">
        <v>308</v>
      </c>
      <c r="O1911" s="783"/>
      <c r="P1911" s="784" t="s">
        <v>21</v>
      </c>
      <c r="Q1911" s="785"/>
      <c r="R1911" s="735" t="s">
        <v>205</v>
      </c>
      <c r="S1911" s="736"/>
      <c r="T1911" s="714" t="s">
        <v>180</v>
      </c>
      <c r="U1911" s="715"/>
      <c r="V1911" s="716"/>
    </row>
    <row r="1912" spans="1:22" s="20" customFormat="1" ht="73.5" customHeight="1">
      <c r="A1912" s="18"/>
      <c r="B1912" s="788"/>
      <c r="C1912" s="467" t="s">
        <v>59</v>
      </c>
      <c r="D1912" s="468" t="s">
        <v>3</v>
      </c>
      <c r="E1912" s="468" t="s">
        <v>18</v>
      </c>
      <c r="F1912" s="468" t="s">
        <v>60</v>
      </c>
      <c r="G1912" s="469" t="s">
        <v>61</v>
      </c>
      <c r="H1912" s="724"/>
      <c r="I1912" s="790"/>
      <c r="J1912" s="724"/>
      <c r="K1912" s="724"/>
      <c r="L1912" s="724"/>
      <c r="M1912" s="724"/>
      <c r="N1912" s="467" t="s">
        <v>191</v>
      </c>
      <c r="O1912" s="468" t="s">
        <v>73</v>
      </c>
      <c r="P1912" s="717"/>
      <c r="Q1912" s="718"/>
      <c r="R1912" s="737"/>
      <c r="S1912" s="738"/>
      <c r="T1912" s="470" t="s">
        <v>181</v>
      </c>
      <c r="U1912" s="471" t="s">
        <v>190</v>
      </c>
      <c r="V1912" s="472" t="s">
        <v>225</v>
      </c>
    </row>
    <row r="1913" spans="1:22" s="20" customFormat="1" ht="26.25" customHeight="1">
      <c r="A1913" s="18"/>
      <c r="B1913" s="396"/>
      <c r="C1913" s="397">
        <v>3</v>
      </c>
      <c r="D1913" s="397">
        <v>4</v>
      </c>
      <c r="E1913" s="397">
        <v>5</v>
      </c>
      <c r="F1913" s="397">
        <v>6</v>
      </c>
      <c r="G1913" s="397">
        <v>7</v>
      </c>
      <c r="H1913" s="397">
        <v>8</v>
      </c>
      <c r="I1913" s="397">
        <v>9</v>
      </c>
      <c r="J1913" s="397">
        <v>10</v>
      </c>
      <c r="K1913" s="397">
        <v>11</v>
      </c>
      <c r="L1913" s="397">
        <v>12</v>
      </c>
      <c r="M1913" s="397">
        <v>13</v>
      </c>
      <c r="N1913" s="397">
        <v>14</v>
      </c>
      <c r="O1913" s="397">
        <v>15</v>
      </c>
      <c r="P1913" s="398">
        <v>16</v>
      </c>
      <c r="Q1913" s="399">
        <v>17</v>
      </c>
      <c r="R1913" s="398">
        <v>18</v>
      </c>
      <c r="S1913" s="399">
        <v>19</v>
      </c>
      <c r="T1913" s="400">
        <v>20</v>
      </c>
      <c r="U1913" s="213">
        <v>21</v>
      </c>
      <c r="V1913" s="401">
        <v>22</v>
      </c>
    </row>
    <row r="1914" spans="1:22" s="35" customFormat="1" ht="50.1" customHeight="1">
      <c r="A1914" s="34" t="s">
        <v>2872</v>
      </c>
      <c r="B1914" s="402">
        <v>1</v>
      </c>
      <c r="C1914" s="390" t="s">
        <v>1156</v>
      </c>
      <c r="D1914" s="390" t="s">
        <v>1157</v>
      </c>
      <c r="E1914" s="390" t="s">
        <v>1158</v>
      </c>
      <c r="F1914" s="390" t="s">
        <v>671</v>
      </c>
      <c r="G1914" s="382">
        <v>0.48</v>
      </c>
      <c r="H1914" s="538" t="s">
        <v>23</v>
      </c>
      <c r="I1914" s="388">
        <v>1</v>
      </c>
      <c r="J1914" s="389" t="s">
        <v>583</v>
      </c>
      <c r="K1914" s="426">
        <v>43906</v>
      </c>
      <c r="L1914" s="426">
        <v>44446</v>
      </c>
      <c r="M1914" s="383">
        <v>1768.55</v>
      </c>
      <c r="N1914" s="424" t="s">
        <v>1538</v>
      </c>
      <c r="O1914" s="215" t="s">
        <v>1538</v>
      </c>
      <c r="P1914" s="719"/>
      <c r="Q1914" s="720"/>
      <c r="R1914" s="791"/>
      <c r="S1914" s="792"/>
      <c r="T1914" s="385" t="s">
        <v>24</v>
      </c>
      <c r="U1914" s="386">
        <v>110</v>
      </c>
      <c r="V1914" s="387" t="s">
        <v>24</v>
      </c>
    </row>
    <row r="1915" spans="1:22" s="35" customFormat="1" ht="50.1" customHeight="1">
      <c r="A1915" s="34" t="s">
        <v>2873</v>
      </c>
      <c r="B1915" s="402">
        <v>2</v>
      </c>
      <c r="C1915" s="390" t="s">
        <v>1159</v>
      </c>
      <c r="D1915" s="390" t="s">
        <v>1160</v>
      </c>
      <c r="E1915" s="390" t="s">
        <v>1161</v>
      </c>
      <c r="F1915" s="390" t="s">
        <v>671</v>
      </c>
      <c r="G1915" s="382">
        <v>0.5</v>
      </c>
      <c r="H1915" s="538" t="s">
        <v>24</v>
      </c>
      <c r="I1915" s="388">
        <v>2</v>
      </c>
      <c r="J1915" s="389" t="s">
        <v>584</v>
      </c>
      <c r="K1915" s="426">
        <v>43588</v>
      </c>
      <c r="L1915" s="426">
        <v>43780</v>
      </c>
      <c r="M1915" s="383">
        <v>2259.13</v>
      </c>
      <c r="N1915" s="424">
        <v>1129.5650000000001</v>
      </c>
      <c r="O1915" s="215">
        <v>1129.5650000000001</v>
      </c>
      <c r="P1915" s="719"/>
      <c r="Q1915" s="720"/>
      <c r="R1915" s="721"/>
      <c r="S1915" s="722"/>
      <c r="T1915" s="385" t="s">
        <v>24</v>
      </c>
      <c r="U1915" s="386">
        <v>98</v>
      </c>
      <c r="V1915" s="387" t="s">
        <v>24</v>
      </c>
    </row>
    <row r="1916" spans="1:22" s="35" customFormat="1" ht="50.1" customHeight="1">
      <c r="A1916" s="34" t="s">
        <v>2874</v>
      </c>
      <c r="B1916" s="402">
        <v>3</v>
      </c>
      <c r="C1916" s="390" t="s">
        <v>1162</v>
      </c>
      <c r="D1916" s="390" t="s">
        <v>1163</v>
      </c>
      <c r="E1916" s="390" t="s">
        <v>1164</v>
      </c>
      <c r="F1916" s="390" t="s">
        <v>671</v>
      </c>
      <c r="G1916" s="382">
        <v>0.8</v>
      </c>
      <c r="H1916" s="538" t="s">
        <v>24</v>
      </c>
      <c r="I1916" s="388">
        <v>2</v>
      </c>
      <c r="J1916" s="389" t="s">
        <v>584</v>
      </c>
      <c r="K1916" s="426">
        <v>43504</v>
      </c>
      <c r="L1916" s="426">
        <v>44738</v>
      </c>
      <c r="M1916" s="383">
        <v>1591.87</v>
      </c>
      <c r="N1916" s="424">
        <v>1273.4960000000001</v>
      </c>
      <c r="O1916" s="215">
        <v>1273.4960000000001</v>
      </c>
      <c r="P1916" s="719"/>
      <c r="Q1916" s="720"/>
      <c r="R1916" s="721"/>
      <c r="S1916" s="722"/>
      <c r="T1916" s="385" t="s">
        <v>24</v>
      </c>
      <c r="U1916" s="386">
        <v>117</v>
      </c>
      <c r="V1916" s="387" t="s">
        <v>24</v>
      </c>
    </row>
    <row r="1917" spans="1:22" s="35" customFormat="1" ht="24.95" customHeight="1">
      <c r="A1917" s="34" t="s">
        <v>2875</v>
      </c>
      <c r="B1917" s="402">
        <v>4</v>
      </c>
      <c r="C1917" s="390"/>
      <c r="D1917" s="390"/>
      <c r="E1917" s="390"/>
      <c r="F1917" s="390"/>
      <c r="G1917" s="382"/>
      <c r="H1917" s="538"/>
      <c r="I1917" s="388"/>
      <c r="J1917" s="389" t="s">
        <v>1538</v>
      </c>
      <c r="K1917" s="426"/>
      <c r="L1917" s="426"/>
      <c r="M1917" s="383"/>
      <c r="N1917" s="424" t="s">
        <v>1538</v>
      </c>
      <c r="O1917" s="215" t="s">
        <v>1538</v>
      </c>
      <c r="P1917" s="719"/>
      <c r="Q1917" s="720"/>
      <c r="R1917" s="721"/>
      <c r="S1917" s="722"/>
      <c r="T1917" s="385"/>
      <c r="U1917" s="386"/>
      <c r="V1917" s="387"/>
    </row>
    <row r="1918" spans="1:22" s="35" customFormat="1" ht="24.95" customHeight="1">
      <c r="A1918" s="34" t="s">
        <v>2876</v>
      </c>
      <c r="B1918" s="402">
        <v>6</v>
      </c>
      <c r="C1918" s="390"/>
      <c r="D1918" s="390"/>
      <c r="E1918" s="390"/>
      <c r="F1918" s="390"/>
      <c r="G1918" s="382"/>
      <c r="H1918" s="538"/>
      <c r="I1918" s="388"/>
      <c r="J1918" s="389" t="s">
        <v>1538</v>
      </c>
      <c r="K1918" s="426"/>
      <c r="L1918" s="426"/>
      <c r="M1918" s="383"/>
      <c r="N1918" s="424" t="s">
        <v>1538</v>
      </c>
      <c r="O1918" s="215" t="s">
        <v>1538</v>
      </c>
      <c r="P1918" s="719"/>
      <c r="Q1918" s="720"/>
      <c r="R1918" s="721"/>
      <c r="S1918" s="722"/>
      <c r="T1918" s="385"/>
      <c r="U1918" s="386"/>
      <c r="V1918" s="387"/>
    </row>
    <row r="1919" spans="1:22" s="35" customFormat="1" ht="24.95" customHeight="1">
      <c r="A1919" s="34" t="s">
        <v>2877</v>
      </c>
      <c r="B1919" s="402">
        <v>7</v>
      </c>
      <c r="C1919" s="390"/>
      <c r="D1919" s="390"/>
      <c r="E1919" s="390"/>
      <c r="F1919" s="390"/>
      <c r="G1919" s="382"/>
      <c r="H1919" s="538"/>
      <c r="I1919" s="388"/>
      <c r="J1919" s="389" t="s">
        <v>1538</v>
      </c>
      <c r="K1919" s="426"/>
      <c r="L1919" s="426"/>
      <c r="M1919" s="383"/>
      <c r="N1919" s="424" t="s">
        <v>1538</v>
      </c>
      <c r="O1919" s="215" t="s">
        <v>1538</v>
      </c>
      <c r="P1919" s="719"/>
      <c r="Q1919" s="720"/>
      <c r="R1919" s="721"/>
      <c r="S1919" s="722"/>
      <c r="T1919" s="385"/>
      <c r="U1919" s="386"/>
      <c r="V1919" s="387"/>
    </row>
    <row r="1920" spans="1:22" s="35" customFormat="1" ht="24.95" customHeight="1">
      <c r="A1920" s="34" t="s">
        <v>2878</v>
      </c>
      <c r="B1920" s="402">
        <v>8</v>
      </c>
      <c r="C1920" s="390"/>
      <c r="D1920" s="390"/>
      <c r="E1920" s="390"/>
      <c r="F1920" s="390"/>
      <c r="G1920" s="382"/>
      <c r="H1920" s="538"/>
      <c r="I1920" s="388"/>
      <c r="J1920" s="389" t="s">
        <v>1538</v>
      </c>
      <c r="K1920" s="426"/>
      <c r="L1920" s="426"/>
      <c r="M1920" s="383"/>
      <c r="N1920" s="424" t="s">
        <v>1538</v>
      </c>
      <c r="O1920" s="215" t="s">
        <v>1538</v>
      </c>
      <c r="P1920" s="719"/>
      <c r="Q1920" s="720"/>
      <c r="R1920" s="721"/>
      <c r="S1920" s="722"/>
      <c r="T1920" s="385"/>
      <c r="U1920" s="386"/>
      <c r="V1920" s="387"/>
    </row>
    <row r="1921" spans="1:22" s="35" customFormat="1" ht="24.95" customHeight="1">
      <c r="A1921" s="34" t="s">
        <v>2879</v>
      </c>
      <c r="B1921" s="402">
        <v>9</v>
      </c>
      <c r="C1921" s="390"/>
      <c r="D1921" s="390"/>
      <c r="E1921" s="390"/>
      <c r="F1921" s="390"/>
      <c r="G1921" s="382"/>
      <c r="H1921" s="538"/>
      <c r="I1921" s="388"/>
      <c r="J1921" s="389" t="s">
        <v>1538</v>
      </c>
      <c r="K1921" s="426"/>
      <c r="L1921" s="426"/>
      <c r="M1921" s="384"/>
      <c r="N1921" s="424" t="s">
        <v>1538</v>
      </c>
      <c r="O1921" s="215" t="s">
        <v>1538</v>
      </c>
      <c r="P1921" s="719"/>
      <c r="Q1921" s="720"/>
      <c r="R1921" s="721"/>
      <c r="S1921" s="722"/>
      <c r="T1921" s="385"/>
      <c r="U1921" s="386"/>
      <c r="V1921" s="387"/>
    </row>
    <row r="1922" spans="1:22" s="35" customFormat="1" ht="24.95" customHeight="1">
      <c r="A1922" s="34" t="s">
        <v>2880</v>
      </c>
      <c r="B1922" s="402">
        <v>9</v>
      </c>
      <c r="C1922" s="390"/>
      <c r="D1922" s="390"/>
      <c r="E1922" s="390"/>
      <c r="F1922" s="390"/>
      <c r="G1922" s="382"/>
      <c r="H1922" s="538"/>
      <c r="I1922" s="388"/>
      <c r="J1922" s="389" t="s">
        <v>1538</v>
      </c>
      <c r="K1922" s="426"/>
      <c r="L1922" s="426"/>
      <c r="M1922" s="384"/>
      <c r="N1922" s="424" t="s">
        <v>1538</v>
      </c>
      <c r="O1922" s="215" t="s">
        <v>1538</v>
      </c>
      <c r="P1922" s="719"/>
      <c r="Q1922" s="720"/>
      <c r="R1922" s="721"/>
      <c r="S1922" s="722"/>
      <c r="T1922" s="385"/>
      <c r="U1922" s="386"/>
      <c r="V1922" s="387"/>
    </row>
    <row r="1923" spans="1:22" s="35" customFormat="1" ht="24.95" customHeight="1" thickBot="1">
      <c r="A1923" s="34" t="s">
        <v>2881</v>
      </c>
      <c r="B1923" s="406">
        <v>10</v>
      </c>
      <c r="C1923" s="391"/>
      <c r="D1923" s="391"/>
      <c r="E1923" s="391"/>
      <c r="F1923" s="391"/>
      <c r="G1923" s="392"/>
      <c r="H1923" s="539"/>
      <c r="I1923" s="393"/>
      <c r="J1923" s="394" t="s">
        <v>1538</v>
      </c>
      <c r="K1923" s="427"/>
      <c r="L1923" s="427"/>
      <c r="M1923" s="395"/>
      <c r="N1923" s="424" t="s">
        <v>1538</v>
      </c>
      <c r="O1923" s="215" t="s">
        <v>1538</v>
      </c>
      <c r="P1923" s="719"/>
      <c r="Q1923" s="720"/>
      <c r="R1923" s="721"/>
      <c r="S1923" s="722"/>
      <c r="T1923" s="385"/>
      <c r="U1923" s="386"/>
      <c r="V1923" s="387"/>
    </row>
    <row r="1924" spans="1:22" s="20" customFormat="1" ht="12" customHeight="1">
      <c r="A1924" s="34"/>
      <c r="B1924" s="36"/>
      <c r="C1924" s="37"/>
      <c r="D1924" s="37"/>
      <c r="E1924" s="37"/>
      <c r="F1924" s="37"/>
      <c r="G1924" s="37"/>
      <c r="H1924" s="403"/>
      <c r="I1924" s="37"/>
      <c r="J1924" s="37"/>
      <c r="K1924" s="37"/>
      <c r="L1924" s="37"/>
      <c r="M1924" s="37"/>
      <c r="N1924" s="37"/>
      <c r="O1924" s="214"/>
      <c r="P1924" s="37"/>
      <c r="Q1924" s="37"/>
      <c r="R1924" s="214"/>
      <c r="S1924" s="37"/>
      <c r="T1924" s="37"/>
      <c r="U1924" s="38"/>
      <c r="V1924" s="39"/>
    </row>
    <row r="1925" spans="1:22" s="20" customFormat="1" ht="17.25" customHeight="1" thickBot="1">
      <c r="A1925" s="34" t="s">
        <v>2882</v>
      </c>
      <c r="B1925" s="473"/>
      <c r="C1925" s="474"/>
      <c r="D1925" s="474"/>
      <c r="E1925" s="474"/>
      <c r="F1925" s="474"/>
      <c r="G1925" s="474"/>
      <c r="H1925" s="474"/>
      <c r="I1925" s="474"/>
      <c r="J1925" s="474"/>
      <c r="K1925" s="474"/>
      <c r="L1925" s="474"/>
      <c r="M1925" s="474"/>
      <c r="N1925" s="410" t="s">
        <v>317</v>
      </c>
      <c r="O1925" s="411">
        <v>1201.5305000000001</v>
      </c>
      <c r="P1925" s="419"/>
      <c r="Q1925" s="419"/>
      <c r="R1925" s="420"/>
      <c r="S1925" s="420"/>
      <c r="T1925" s="421"/>
      <c r="U1925" s="422"/>
      <c r="V1925" s="423"/>
    </row>
    <row r="1926" spans="1:22" ht="17.25" customHeight="1">
      <c r="B1926" s="41"/>
      <c r="C1926" s="41"/>
      <c r="D1926" s="41"/>
      <c r="E1926" s="41"/>
      <c r="F1926" s="41"/>
      <c r="G1926" s="42"/>
      <c r="H1926" s="42"/>
      <c r="I1926" s="42"/>
      <c r="J1926" s="42"/>
      <c r="K1926" s="42"/>
      <c r="L1926" s="42"/>
      <c r="M1926" s="42"/>
      <c r="N1926" s="42"/>
      <c r="O1926" s="42"/>
      <c r="P1926" s="42"/>
      <c r="Q1926" s="42"/>
      <c r="R1926" s="42"/>
      <c r="S1926" s="42"/>
      <c r="T1926" s="42"/>
      <c r="U1926" s="42"/>
      <c r="V1926" s="42"/>
    </row>
    <row r="1927" spans="1:22" s="20" customFormat="1" ht="16.5" customHeight="1" thickBot="1">
      <c r="A1927" s="18"/>
      <c r="B1927" s="739" t="s">
        <v>65</v>
      </c>
      <c r="C1927" s="739"/>
      <c r="D1927" s="739"/>
      <c r="E1927" s="739"/>
      <c r="F1927" s="739"/>
      <c r="G1927" s="739"/>
      <c r="H1927" s="739"/>
      <c r="I1927" s="739"/>
      <c r="J1927" s="739"/>
      <c r="K1927" s="739"/>
      <c r="L1927" s="739"/>
      <c r="M1927" s="739"/>
      <c r="N1927" s="739"/>
      <c r="O1927" s="739"/>
      <c r="P1927" s="739"/>
      <c r="Q1927" s="739"/>
      <c r="R1927" s="739"/>
      <c r="S1927" s="739"/>
      <c r="T1927" s="739"/>
      <c r="U1927" s="739"/>
      <c r="V1927" s="739"/>
    </row>
    <row r="1928" spans="1:22" s="23" customFormat="1" ht="22.5" customHeight="1">
      <c r="A1928" s="96" t="s">
        <v>2883</v>
      </c>
      <c r="B1928" s="768" t="s">
        <v>62</v>
      </c>
      <c r="C1928" s="764" t="s">
        <v>83</v>
      </c>
      <c r="D1928" s="760"/>
      <c r="E1928" s="760"/>
      <c r="F1928" s="760"/>
      <c r="G1928" s="760"/>
      <c r="H1928" s="760"/>
      <c r="I1928" s="760"/>
      <c r="J1928" s="760"/>
      <c r="K1928" s="760"/>
      <c r="L1928" s="760"/>
      <c r="M1928" s="736"/>
      <c r="N1928" s="475"/>
      <c r="O1928" s="476"/>
      <c r="P1928" s="764" t="s">
        <v>90</v>
      </c>
      <c r="Q1928" s="760"/>
      <c r="R1928" s="760"/>
      <c r="S1928" s="736"/>
      <c r="T1928" s="735" t="s">
        <v>358</v>
      </c>
      <c r="U1928" s="736"/>
      <c r="V1928" s="742" t="s">
        <v>6</v>
      </c>
    </row>
    <row r="1929" spans="1:22" s="23" customFormat="1" ht="22.5" customHeight="1">
      <c r="A1929" s="96" t="s">
        <v>2884</v>
      </c>
      <c r="B1929" s="769"/>
      <c r="C1929" s="771" t="s">
        <v>84</v>
      </c>
      <c r="D1929" s="772"/>
      <c r="E1929" s="773"/>
      <c r="F1929" s="479">
        <v>2</v>
      </c>
      <c r="G1929" s="774" t="s">
        <v>287</v>
      </c>
      <c r="H1929" s="724" t="s">
        <v>286</v>
      </c>
      <c r="I1929" s="724"/>
      <c r="J1929" s="771" t="s">
        <v>285</v>
      </c>
      <c r="K1929" s="775"/>
      <c r="L1929" s="480"/>
      <c r="M1929" s="480"/>
      <c r="N1929" s="481"/>
      <c r="O1929" s="482"/>
      <c r="P1929" s="765"/>
      <c r="Q1929" s="766"/>
      <c r="R1929" s="766"/>
      <c r="S1929" s="767"/>
      <c r="T1929" s="737"/>
      <c r="U1929" s="738"/>
      <c r="V1929" s="743"/>
    </row>
    <row r="1930" spans="1:22" s="23" customFormat="1" ht="51.75" customHeight="1" thickBot="1">
      <c r="A1930" s="96" t="s">
        <v>2885</v>
      </c>
      <c r="B1930" s="769"/>
      <c r="C1930" s="772" t="s">
        <v>82</v>
      </c>
      <c r="D1930" s="773"/>
      <c r="E1930" s="483" t="s">
        <v>86</v>
      </c>
      <c r="F1930" s="477" t="s">
        <v>306</v>
      </c>
      <c r="G1930" s="774"/>
      <c r="H1930" s="724"/>
      <c r="I1930" s="724"/>
      <c r="J1930" s="467" t="s">
        <v>284</v>
      </c>
      <c r="K1930" s="478" t="s">
        <v>292</v>
      </c>
      <c r="L1930" s="484" t="s">
        <v>369</v>
      </c>
      <c r="M1930" s="484"/>
      <c r="N1930" s="485" t="s">
        <v>334</v>
      </c>
      <c r="O1930" s="486"/>
      <c r="P1930" s="417" t="s">
        <v>1579</v>
      </c>
      <c r="Q1930" s="306" t="s">
        <v>91</v>
      </c>
      <c r="R1930" s="307"/>
      <c r="S1930" s="97">
        <v>2</v>
      </c>
      <c r="T1930" s="740"/>
      <c r="U1930" s="741"/>
      <c r="V1930" s="744"/>
    </row>
    <row r="1931" spans="1:22" s="23" customFormat="1" ht="15.75" customHeight="1">
      <c r="A1931" s="96" t="s">
        <v>2886</v>
      </c>
      <c r="B1931" s="769"/>
      <c r="C1931" s="613">
        <v>1</v>
      </c>
      <c r="D1931" s="86" t="s">
        <v>583</v>
      </c>
      <c r="E1931" s="92">
        <v>0.5</v>
      </c>
      <c r="F1931" s="300" t="s">
        <v>1604</v>
      </c>
      <c r="G1931" s="300">
        <v>269.23</v>
      </c>
      <c r="H1931" s="745" t="s">
        <v>31</v>
      </c>
      <c r="I1931" s="746"/>
      <c r="J1931" s="93" t="s">
        <v>31</v>
      </c>
      <c r="K1931" s="91" t="s">
        <v>1836</v>
      </c>
      <c r="L1931" s="449" t="s">
        <v>1114</v>
      </c>
      <c r="M1931" s="450" t="s">
        <v>1557</v>
      </c>
      <c r="N1931" s="365" t="s">
        <v>24</v>
      </c>
      <c r="O1931" s="747" t="s">
        <v>15</v>
      </c>
      <c r="P1931" s="748"/>
      <c r="Q1931" s="751">
        <v>64</v>
      </c>
      <c r="R1931" s="754" t="s">
        <v>1114</v>
      </c>
      <c r="S1931" s="755"/>
      <c r="T1931" s="735" t="s">
        <v>68</v>
      </c>
      <c r="U1931" s="760"/>
      <c r="V1931" s="736"/>
    </row>
    <row r="1932" spans="1:22" s="23" customFormat="1" ht="15.75" customHeight="1" thickBot="1">
      <c r="A1932" s="96" t="s">
        <v>2887</v>
      </c>
      <c r="B1932" s="769"/>
      <c r="C1932" s="613">
        <v>2</v>
      </c>
      <c r="D1932" s="86" t="s">
        <v>584</v>
      </c>
      <c r="E1932" s="92">
        <v>0.5</v>
      </c>
      <c r="F1932" s="300">
        <v>2403.0610000000001</v>
      </c>
      <c r="G1932" s="300">
        <v>269.23</v>
      </c>
      <c r="H1932" s="745" t="s">
        <v>6</v>
      </c>
      <c r="I1932" s="746"/>
      <c r="J1932" s="93" t="s">
        <v>6</v>
      </c>
      <c r="K1932" s="91" t="s">
        <v>1538</v>
      </c>
      <c r="L1932" s="449"/>
      <c r="M1932" s="450" t="s">
        <v>1538</v>
      </c>
      <c r="N1932" s="365" t="s">
        <v>24</v>
      </c>
      <c r="O1932" s="747"/>
      <c r="P1932" s="748"/>
      <c r="Q1932" s="752"/>
      <c r="R1932" s="756"/>
      <c r="S1932" s="757"/>
      <c r="T1932" s="740"/>
      <c r="U1932" s="761"/>
      <c r="V1932" s="741"/>
    </row>
    <row r="1933" spans="1:22" s="23" customFormat="1" ht="15.75" customHeight="1">
      <c r="A1933" s="96" t="s">
        <v>2888</v>
      </c>
      <c r="B1933" s="769"/>
      <c r="C1933" s="613">
        <v>3</v>
      </c>
      <c r="D1933" s="86" t="s">
        <v>1538</v>
      </c>
      <c r="E1933" s="92" t="s">
        <v>1538</v>
      </c>
      <c r="F1933" s="300" t="s">
        <v>1538</v>
      </c>
      <c r="G1933" s="300" t="s">
        <v>1538</v>
      </c>
      <c r="H1933" s="745" t="s">
        <v>1538</v>
      </c>
      <c r="I1933" s="746"/>
      <c r="J1933" s="93" t="s">
        <v>1538</v>
      </c>
      <c r="K1933" s="91" t="s">
        <v>1538</v>
      </c>
      <c r="L1933" s="449"/>
      <c r="M1933" s="450" t="s">
        <v>1538</v>
      </c>
      <c r="N1933" s="365"/>
      <c r="O1933" s="749"/>
      <c r="P1933" s="750"/>
      <c r="Q1933" s="753"/>
      <c r="R1933" s="758"/>
      <c r="S1933" s="759"/>
      <c r="T1933" s="237"/>
      <c r="U1933" s="237"/>
      <c r="V1933" s="238"/>
    </row>
    <row r="1934" spans="1:22" s="23" customFormat="1" ht="15.75" customHeight="1">
      <c r="A1934" s="96" t="s">
        <v>2889</v>
      </c>
      <c r="B1934" s="769"/>
      <c r="C1934" s="613">
        <v>4</v>
      </c>
      <c r="D1934" s="86" t="s">
        <v>1538</v>
      </c>
      <c r="E1934" s="92" t="s">
        <v>1538</v>
      </c>
      <c r="F1934" s="300" t="s">
        <v>1538</v>
      </c>
      <c r="G1934" s="300" t="s">
        <v>1538</v>
      </c>
      <c r="H1934" s="745" t="s">
        <v>1538</v>
      </c>
      <c r="I1934" s="746"/>
      <c r="J1934" s="93" t="s">
        <v>1538</v>
      </c>
      <c r="K1934" s="91" t="s">
        <v>1538</v>
      </c>
      <c r="L1934" s="449"/>
      <c r="M1934" s="450" t="s">
        <v>1538</v>
      </c>
      <c r="N1934" s="365"/>
      <c r="O1934" s="762" t="s">
        <v>310</v>
      </c>
      <c r="P1934" s="771" t="s">
        <v>309</v>
      </c>
      <c r="Q1934" s="772"/>
      <c r="R1934" s="772"/>
      <c r="S1934" s="773"/>
      <c r="T1934" s="228"/>
      <c r="U1934" s="228"/>
      <c r="V1934" s="239"/>
    </row>
    <row r="1935" spans="1:22" s="23" customFormat="1" ht="17.25" customHeight="1">
      <c r="A1935" s="96" t="s">
        <v>2890</v>
      </c>
      <c r="B1935" s="769"/>
      <c r="C1935" s="613">
        <v>5</v>
      </c>
      <c r="D1935" s="86" t="s">
        <v>1538</v>
      </c>
      <c r="E1935" s="92" t="s">
        <v>1538</v>
      </c>
      <c r="F1935" s="300" t="s">
        <v>1538</v>
      </c>
      <c r="G1935" s="300" t="s">
        <v>1538</v>
      </c>
      <c r="H1935" s="745" t="s">
        <v>1538</v>
      </c>
      <c r="I1935" s="746"/>
      <c r="J1935" s="93" t="s">
        <v>1538</v>
      </c>
      <c r="K1935" s="91" t="s">
        <v>1538</v>
      </c>
      <c r="L1935" s="449"/>
      <c r="M1935" s="450" t="s">
        <v>1538</v>
      </c>
      <c r="N1935" s="365"/>
      <c r="O1935" s="763"/>
      <c r="P1935" s="467" t="s">
        <v>92</v>
      </c>
      <c r="Q1935" s="467" t="s">
        <v>294</v>
      </c>
      <c r="R1935" s="724" t="s">
        <v>307</v>
      </c>
      <c r="S1935" s="724"/>
      <c r="T1935" s="228"/>
      <c r="U1935" s="228"/>
      <c r="V1935" s="239"/>
    </row>
    <row r="1936" spans="1:22" s="23" customFormat="1" ht="16.5" customHeight="1" thickBot="1">
      <c r="A1936" s="96" t="s">
        <v>2891</v>
      </c>
      <c r="B1936" s="769"/>
      <c r="C1936" s="614">
        <v>6</v>
      </c>
      <c r="D1936" s="94" t="s">
        <v>1538</v>
      </c>
      <c r="E1936" s="95" t="s">
        <v>1538</v>
      </c>
      <c r="F1936" s="300" t="s">
        <v>1538</v>
      </c>
      <c r="G1936" s="300" t="s">
        <v>1538</v>
      </c>
      <c r="H1936" s="745" t="s">
        <v>1538</v>
      </c>
      <c r="I1936" s="746"/>
      <c r="J1936" s="93" t="s">
        <v>1538</v>
      </c>
      <c r="K1936" s="91" t="s">
        <v>1538</v>
      </c>
      <c r="L1936" s="449"/>
      <c r="M1936" s="450" t="s">
        <v>1538</v>
      </c>
      <c r="N1936" s="447"/>
      <c r="O1936" s="313" t="s">
        <v>6</v>
      </c>
      <c r="P1936" s="241">
        <v>1</v>
      </c>
      <c r="Q1936" s="242">
        <v>538.46153849999996</v>
      </c>
      <c r="R1936" s="776">
        <v>2403.0610000000001</v>
      </c>
      <c r="S1936" s="776"/>
      <c r="T1936" s="228"/>
      <c r="U1936" s="228"/>
      <c r="V1936" s="239"/>
    </row>
    <row r="1937" spans="1:22" s="23" customFormat="1" ht="16.5" customHeight="1" thickBot="1">
      <c r="A1937" s="96" t="s">
        <v>2892</v>
      </c>
      <c r="B1937" s="770"/>
      <c r="C1937" s="777" t="s">
        <v>88</v>
      </c>
      <c r="D1937" s="778"/>
      <c r="E1937" s="778"/>
      <c r="F1937" s="497"/>
      <c r="G1937" s="498"/>
      <c r="H1937" s="779" t="s">
        <v>6</v>
      </c>
      <c r="I1937" s="780"/>
      <c r="J1937" s="412" t="s">
        <v>31</v>
      </c>
      <c r="K1937" s="243" t="s">
        <v>31</v>
      </c>
      <c r="L1937" s="490"/>
      <c r="M1937" s="491"/>
      <c r="N1937" s="492"/>
      <c r="O1937" s="781" t="s">
        <v>1538</v>
      </c>
      <c r="P1937" s="781"/>
      <c r="Q1937" s="781"/>
      <c r="R1937" s="781"/>
      <c r="S1937" s="781"/>
      <c r="T1937" s="487"/>
      <c r="U1937" s="488"/>
      <c r="V1937" s="489"/>
    </row>
    <row r="1938" spans="1:22" ht="24.95" customHeight="1">
      <c r="C1938" s="21"/>
    </row>
    <row r="1939" spans="1:22" ht="24.95" customHeight="1">
      <c r="C1939" s="21"/>
    </row>
    <row r="1940" spans="1:22" s="33" customFormat="1" ht="24" thickBot="1">
      <c r="A1940" s="26">
        <v>65</v>
      </c>
      <c r="B1940" s="786" t="s">
        <v>49</v>
      </c>
      <c r="C1940" s="786"/>
      <c r="D1940" s="786"/>
      <c r="E1940" s="27">
        <v>65</v>
      </c>
      <c r="F1940" s="28" t="s">
        <v>451</v>
      </c>
      <c r="G1940" s="29"/>
      <c r="H1940" s="29"/>
      <c r="I1940" s="28"/>
      <c r="J1940" s="28"/>
      <c r="K1940" s="28"/>
      <c r="L1940" s="28"/>
      <c r="M1940" s="30"/>
      <c r="N1940" s="30"/>
      <c r="O1940" s="29"/>
      <c r="P1940" s="29"/>
      <c r="Q1940" s="31"/>
      <c r="R1940" s="31"/>
      <c r="S1940" s="31"/>
      <c r="T1940" s="31"/>
      <c r="U1940" s="32"/>
    </row>
    <row r="1941" spans="1:22" s="20" customFormat="1" ht="24.75" customHeight="1">
      <c r="A1941" s="18"/>
      <c r="B1941" s="787" t="s">
        <v>54</v>
      </c>
      <c r="C1941" s="464" t="s">
        <v>55</v>
      </c>
      <c r="D1941" s="465" t="s">
        <v>16</v>
      </c>
      <c r="E1941" s="465"/>
      <c r="F1941" s="465" t="s">
        <v>56</v>
      </c>
      <c r="G1941" s="466"/>
      <c r="H1941" s="723" t="s">
        <v>57</v>
      </c>
      <c r="I1941" s="789" t="s">
        <v>340</v>
      </c>
      <c r="J1941" s="723" t="s">
        <v>17</v>
      </c>
      <c r="K1941" s="723" t="s">
        <v>293</v>
      </c>
      <c r="L1941" s="723" t="s">
        <v>58</v>
      </c>
      <c r="M1941" s="723" t="s">
        <v>193</v>
      </c>
      <c r="N1941" s="782" t="s">
        <v>308</v>
      </c>
      <c r="O1941" s="783"/>
      <c r="P1941" s="784" t="s">
        <v>21</v>
      </c>
      <c r="Q1941" s="785"/>
      <c r="R1941" s="735" t="s">
        <v>205</v>
      </c>
      <c r="S1941" s="736"/>
      <c r="T1941" s="714" t="s">
        <v>180</v>
      </c>
      <c r="U1941" s="715"/>
      <c r="V1941" s="716"/>
    </row>
    <row r="1942" spans="1:22" s="20" customFormat="1" ht="73.5" customHeight="1">
      <c r="A1942" s="18"/>
      <c r="B1942" s="788"/>
      <c r="C1942" s="467" t="s">
        <v>59</v>
      </c>
      <c r="D1942" s="468" t="s">
        <v>3</v>
      </c>
      <c r="E1942" s="468" t="s">
        <v>18</v>
      </c>
      <c r="F1942" s="468" t="s">
        <v>60</v>
      </c>
      <c r="G1942" s="469" t="s">
        <v>61</v>
      </c>
      <c r="H1942" s="724"/>
      <c r="I1942" s="790"/>
      <c r="J1942" s="724"/>
      <c r="K1942" s="724"/>
      <c r="L1942" s="724"/>
      <c r="M1942" s="724"/>
      <c r="N1942" s="467" t="s">
        <v>191</v>
      </c>
      <c r="O1942" s="468" t="s">
        <v>73</v>
      </c>
      <c r="P1942" s="717"/>
      <c r="Q1942" s="718"/>
      <c r="R1942" s="737"/>
      <c r="S1942" s="738"/>
      <c r="T1942" s="470" t="s">
        <v>181</v>
      </c>
      <c r="U1942" s="471" t="s">
        <v>190</v>
      </c>
      <c r="V1942" s="472" t="s">
        <v>225</v>
      </c>
    </row>
    <row r="1943" spans="1:22" s="20" customFormat="1" ht="26.25" customHeight="1">
      <c r="A1943" s="18"/>
      <c r="B1943" s="396"/>
      <c r="C1943" s="397">
        <v>3</v>
      </c>
      <c r="D1943" s="397">
        <v>4</v>
      </c>
      <c r="E1943" s="397">
        <v>5</v>
      </c>
      <c r="F1943" s="397">
        <v>6</v>
      </c>
      <c r="G1943" s="397">
        <v>7</v>
      </c>
      <c r="H1943" s="397">
        <v>8</v>
      </c>
      <c r="I1943" s="397">
        <v>9</v>
      </c>
      <c r="J1943" s="397">
        <v>10</v>
      </c>
      <c r="K1943" s="397">
        <v>11</v>
      </c>
      <c r="L1943" s="397">
        <v>12</v>
      </c>
      <c r="M1943" s="397">
        <v>13</v>
      </c>
      <c r="N1943" s="397">
        <v>14</v>
      </c>
      <c r="O1943" s="397">
        <v>15</v>
      </c>
      <c r="P1943" s="398">
        <v>16</v>
      </c>
      <c r="Q1943" s="399">
        <v>17</v>
      </c>
      <c r="R1943" s="398">
        <v>18</v>
      </c>
      <c r="S1943" s="399">
        <v>19</v>
      </c>
      <c r="T1943" s="400">
        <v>20</v>
      </c>
      <c r="U1943" s="213">
        <v>21</v>
      </c>
      <c r="V1943" s="401">
        <v>22</v>
      </c>
    </row>
    <row r="1944" spans="1:22" s="35" customFormat="1" ht="50.1" customHeight="1">
      <c r="A1944" s="34" t="s">
        <v>2893</v>
      </c>
      <c r="B1944" s="402">
        <v>1</v>
      </c>
      <c r="C1944" s="390" t="s">
        <v>1165</v>
      </c>
      <c r="D1944" s="390" t="s">
        <v>909</v>
      </c>
      <c r="E1944" s="390" t="s">
        <v>1166</v>
      </c>
      <c r="F1944" s="390" t="s">
        <v>671</v>
      </c>
      <c r="G1944" s="382">
        <v>0.6</v>
      </c>
      <c r="H1944" s="616" t="s">
        <v>23</v>
      </c>
      <c r="I1944" s="388"/>
      <c r="J1944" s="389" t="s">
        <v>1538</v>
      </c>
      <c r="K1944" s="619">
        <v>41565</v>
      </c>
      <c r="L1944" s="426">
        <v>42310</v>
      </c>
      <c r="M1944" s="383">
        <v>2507.0500000000002</v>
      </c>
      <c r="N1944" s="424" t="s">
        <v>1538</v>
      </c>
      <c r="O1944" s="215" t="s">
        <v>1538</v>
      </c>
      <c r="P1944" s="801"/>
      <c r="Q1944" s="720"/>
      <c r="R1944" s="791"/>
      <c r="S1944" s="792"/>
      <c r="T1944" s="385" t="s">
        <v>23</v>
      </c>
      <c r="U1944" s="386">
        <v>41</v>
      </c>
      <c r="V1944" s="387" t="s">
        <v>23</v>
      </c>
    </row>
    <row r="1945" spans="1:22" s="35" customFormat="1" ht="24.95" customHeight="1">
      <c r="A1945" s="34" t="s">
        <v>2894</v>
      </c>
      <c r="B1945" s="402">
        <v>2</v>
      </c>
      <c r="C1945" s="390"/>
      <c r="D1945" s="390"/>
      <c r="E1945" s="390"/>
      <c r="F1945" s="390"/>
      <c r="G1945" s="382"/>
      <c r="H1945" s="538"/>
      <c r="I1945" s="388"/>
      <c r="J1945" s="389" t="s">
        <v>1538</v>
      </c>
      <c r="K1945" s="426"/>
      <c r="L1945" s="426"/>
      <c r="M1945" s="383"/>
      <c r="N1945" s="424" t="s">
        <v>1538</v>
      </c>
      <c r="O1945" s="215" t="s">
        <v>1538</v>
      </c>
      <c r="P1945" s="719"/>
      <c r="Q1945" s="720"/>
      <c r="R1945" s="721"/>
      <c r="S1945" s="722"/>
      <c r="T1945" s="385"/>
      <c r="U1945" s="386"/>
      <c r="V1945" s="387"/>
    </row>
    <row r="1946" spans="1:22" s="35" customFormat="1" ht="24.95" customHeight="1">
      <c r="A1946" s="34" t="s">
        <v>2895</v>
      </c>
      <c r="B1946" s="402">
        <v>3</v>
      </c>
      <c r="C1946" s="390"/>
      <c r="D1946" s="390"/>
      <c r="E1946" s="390"/>
      <c r="F1946" s="390"/>
      <c r="G1946" s="382"/>
      <c r="H1946" s="538"/>
      <c r="I1946" s="388"/>
      <c r="J1946" s="389" t="s">
        <v>1538</v>
      </c>
      <c r="K1946" s="426"/>
      <c r="L1946" s="426"/>
      <c r="M1946" s="383"/>
      <c r="N1946" s="424" t="s">
        <v>1538</v>
      </c>
      <c r="O1946" s="215" t="s">
        <v>1538</v>
      </c>
      <c r="P1946" s="719"/>
      <c r="Q1946" s="720"/>
      <c r="R1946" s="721"/>
      <c r="S1946" s="722"/>
      <c r="T1946" s="385"/>
      <c r="U1946" s="386"/>
      <c r="V1946" s="387"/>
    </row>
    <row r="1947" spans="1:22" s="35" customFormat="1" ht="24.95" customHeight="1">
      <c r="A1947" s="34" t="s">
        <v>2896</v>
      </c>
      <c r="B1947" s="402">
        <v>4</v>
      </c>
      <c r="C1947" s="390"/>
      <c r="D1947" s="390"/>
      <c r="E1947" s="390"/>
      <c r="F1947" s="390"/>
      <c r="G1947" s="382"/>
      <c r="H1947" s="538"/>
      <c r="I1947" s="388"/>
      <c r="J1947" s="389" t="s">
        <v>1538</v>
      </c>
      <c r="K1947" s="426"/>
      <c r="L1947" s="426"/>
      <c r="M1947" s="383"/>
      <c r="N1947" s="424" t="s">
        <v>1538</v>
      </c>
      <c r="O1947" s="215" t="s">
        <v>1538</v>
      </c>
      <c r="P1947" s="719"/>
      <c r="Q1947" s="720"/>
      <c r="R1947" s="721"/>
      <c r="S1947" s="722"/>
      <c r="T1947" s="385"/>
      <c r="U1947" s="386"/>
      <c r="V1947" s="387"/>
    </row>
    <row r="1948" spans="1:22" s="35" customFormat="1" ht="24.95" customHeight="1">
      <c r="A1948" s="34" t="s">
        <v>2897</v>
      </c>
      <c r="B1948" s="402">
        <v>6</v>
      </c>
      <c r="C1948" s="390"/>
      <c r="D1948" s="390"/>
      <c r="E1948" s="390"/>
      <c r="F1948" s="390"/>
      <c r="G1948" s="382"/>
      <c r="H1948" s="538"/>
      <c r="I1948" s="388"/>
      <c r="J1948" s="389" t="s">
        <v>1538</v>
      </c>
      <c r="K1948" s="426"/>
      <c r="L1948" s="426"/>
      <c r="M1948" s="383"/>
      <c r="N1948" s="424" t="s">
        <v>1538</v>
      </c>
      <c r="O1948" s="215" t="s">
        <v>1538</v>
      </c>
      <c r="P1948" s="719"/>
      <c r="Q1948" s="720"/>
      <c r="R1948" s="721"/>
      <c r="S1948" s="722"/>
      <c r="T1948" s="385"/>
      <c r="U1948" s="386"/>
      <c r="V1948" s="387"/>
    </row>
    <row r="1949" spans="1:22" s="35" customFormat="1" ht="24.95" customHeight="1">
      <c r="A1949" s="34" t="s">
        <v>2898</v>
      </c>
      <c r="B1949" s="402">
        <v>7</v>
      </c>
      <c r="C1949" s="390"/>
      <c r="D1949" s="390"/>
      <c r="E1949" s="390"/>
      <c r="F1949" s="390"/>
      <c r="G1949" s="382"/>
      <c r="H1949" s="538"/>
      <c r="I1949" s="388"/>
      <c r="J1949" s="389" t="s">
        <v>1538</v>
      </c>
      <c r="K1949" s="426"/>
      <c r="L1949" s="426"/>
      <c r="M1949" s="383"/>
      <c r="N1949" s="424" t="s">
        <v>1538</v>
      </c>
      <c r="O1949" s="215" t="s">
        <v>1538</v>
      </c>
      <c r="P1949" s="719"/>
      <c r="Q1949" s="720"/>
      <c r="R1949" s="721"/>
      <c r="S1949" s="722"/>
      <c r="T1949" s="385"/>
      <c r="U1949" s="386"/>
      <c r="V1949" s="387"/>
    </row>
    <row r="1950" spans="1:22" s="35" customFormat="1" ht="24.95" customHeight="1">
      <c r="A1950" s="34" t="s">
        <v>2899</v>
      </c>
      <c r="B1950" s="402">
        <v>8</v>
      </c>
      <c r="C1950" s="390"/>
      <c r="D1950" s="390"/>
      <c r="E1950" s="390"/>
      <c r="F1950" s="390"/>
      <c r="G1950" s="382"/>
      <c r="H1950" s="538"/>
      <c r="I1950" s="388"/>
      <c r="J1950" s="389" t="s">
        <v>1538</v>
      </c>
      <c r="K1950" s="426"/>
      <c r="L1950" s="426"/>
      <c r="M1950" s="383"/>
      <c r="N1950" s="424" t="s">
        <v>1538</v>
      </c>
      <c r="O1950" s="215" t="s">
        <v>1538</v>
      </c>
      <c r="P1950" s="719"/>
      <c r="Q1950" s="720"/>
      <c r="R1950" s="721"/>
      <c r="S1950" s="722"/>
      <c r="T1950" s="385"/>
      <c r="U1950" s="386"/>
      <c r="V1950" s="387"/>
    </row>
    <row r="1951" spans="1:22" s="35" customFormat="1" ht="24.95" customHeight="1">
      <c r="A1951" s="34" t="s">
        <v>2900</v>
      </c>
      <c r="B1951" s="402">
        <v>9</v>
      </c>
      <c r="C1951" s="390"/>
      <c r="D1951" s="390"/>
      <c r="E1951" s="390"/>
      <c r="F1951" s="390"/>
      <c r="G1951" s="382"/>
      <c r="H1951" s="538"/>
      <c r="I1951" s="388"/>
      <c r="J1951" s="389" t="s">
        <v>1538</v>
      </c>
      <c r="K1951" s="426"/>
      <c r="L1951" s="426"/>
      <c r="M1951" s="384"/>
      <c r="N1951" s="424" t="s">
        <v>1538</v>
      </c>
      <c r="O1951" s="215" t="s">
        <v>1538</v>
      </c>
      <c r="P1951" s="719"/>
      <c r="Q1951" s="720"/>
      <c r="R1951" s="721"/>
      <c r="S1951" s="722"/>
      <c r="T1951" s="385"/>
      <c r="U1951" s="386"/>
      <c r="V1951" s="387"/>
    </row>
    <row r="1952" spans="1:22" s="35" customFormat="1" ht="24.95" customHeight="1">
      <c r="A1952" s="34" t="s">
        <v>2901</v>
      </c>
      <c r="B1952" s="402">
        <v>9</v>
      </c>
      <c r="C1952" s="390"/>
      <c r="D1952" s="390"/>
      <c r="E1952" s="390"/>
      <c r="F1952" s="390"/>
      <c r="G1952" s="382"/>
      <c r="H1952" s="538"/>
      <c r="I1952" s="388"/>
      <c r="J1952" s="389" t="s">
        <v>1538</v>
      </c>
      <c r="K1952" s="426"/>
      <c r="L1952" s="426"/>
      <c r="M1952" s="384"/>
      <c r="N1952" s="424" t="s">
        <v>1538</v>
      </c>
      <c r="O1952" s="215" t="s">
        <v>1538</v>
      </c>
      <c r="P1952" s="719"/>
      <c r="Q1952" s="720"/>
      <c r="R1952" s="721"/>
      <c r="S1952" s="722"/>
      <c r="T1952" s="385"/>
      <c r="U1952" s="386"/>
      <c r="V1952" s="387"/>
    </row>
    <row r="1953" spans="1:22" s="35" customFormat="1" ht="24.95" customHeight="1" thickBot="1">
      <c r="A1953" s="34" t="s">
        <v>2902</v>
      </c>
      <c r="B1953" s="406">
        <v>10</v>
      </c>
      <c r="C1953" s="391"/>
      <c r="D1953" s="391"/>
      <c r="E1953" s="391"/>
      <c r="F1953" s="391"/>
      <c r="G1953" s="392"/>
      <c r="H1953" s="539"/>
      <c r="I1953" s="393"/>
      <c r="J1953" s="394" t="s">
        <v>1538</v>
      </c>
      <c r="K1953" s="427"/>
      <c r="L1953" s="427"/>
      <c r="M1953" s="395"/>
      <c r="N1953" s="424" t="s">
        <v>1538</v>
      </c>
      <c r="O1953" s="215" t="s">
        <v>1538</v>
      </c>
      <c r="P1953" s="719"/>
      <c r="Q1953" s="720"/>
      <c r="R1953" s="721"/>
      <c r="S1953" s="722"/>
      <c r="T1953" s="385"/>
      <c r="U1953" s="386"/>
      <c r="V1953" s="387"/>
    </row>
    <row r="1954" spans="1:22" s="20" customFormat="1" ht="12" customHeight="1">
      <c r="A1954" s="34"/>
      <c r="B1954" s="36"/>
      <c r="C1954" s="37"/>
      <c r="D1954" s="37"/>
      <c r="E1954" s="37"/>
      <c r="F1954" s="37"/>
      <c r="G1954" s="37"/>
      <c r="H1954" s="403"/>
      <c r="I1954" s="37"/>
      <c r="J1954" s="37"/>
      <c r="K1954" s="37"/>
      <c r="L1954" s="37"/>
      <c r="M1954" s="37"/>
      <c r="N1954" s="37"/>
      <c r="O1954" s="214"/>
      <c r="P1954" s="37"/>
      <c r="Q1954" s="37"/>
      <c r="R1954" s="214"/>
      <c r="S1954" s="37"/>
      <c r="T1954" s="37"/>
      <c r="U1954" s="38"/>
      <c r="V1954" s="39"/>
    </row>
    <row r="1955" spans="1:22" s="20" customFormat="1" ht="17.25" customHeight="1" thickBot="1">
      <c r="A1955" s="34" t="s">
        <v>2903</v>
      </c>
      <c r="B1955" s="473"/>
      <c r="C1955" s="474"/>
      <c r="D1955" s="474"/>
      <c r="E1955" s="474"/>
      <c r="F1955" s="474"/>
      <c r="G1955" s="474"/>
      <c r="H1955" s="474"/>
      <c r="I1955" s="474"/>
      <c r="J1955" s="474"/>
      <c r="K1955" s="474"/>
      <c r="L1955" s="474"/>
      <c r="M1955" s="474"/>
      <c r="N1955" s="410" t="s">
        <v>317</v>
      </c>
      <c r="O1955" s="411">
        <v>0</v>
      </c>
      <c r="P1955" s="419"/>
      <c r="Q1955" s="419"/>
      <c r="R1955" s="420"/>
      <c r="S1955" s="420"/>
      <c r="T1955" s="421"/>
      <c r="U1955" s="422"/>
      <c r="V1955" s="423"/>
    </row>
    <row r="1956" spans="1:22" ht="17.25" customHeight="1">
      <c r="B1956" s="41"/>
      <c r="C1956" s="41"/>
      <c r="D1956" s="41"/>
      <c r="E1956" s="41"/>
      <c r="F1956" s="41"/>
      <c r="G1956" s="42"/>
      <c r="H1956" s="42"/>
      <c r="I1956" s="42"/>
      <c r="J1956" s="42"/>
      <c r="K1956" s="42"/>
      <c r="L1956" s="42"/>
      <c r="M1956" s="42"/>
      <c r="N1956" s="42"/>
      <c r="O1956" s="42"/>
      <c r="P1956" s="42"/>
      <c r="Q1956" s="42"/>
      <c r="R1956" s="42"/>
      <c r="S1956" s="42"/>
      <c r="T1956" s="42"/>
      <c r="U1956" s="42"/>
      <c r="V1956" s="42"/>
    </row>
    <row r="1957" spans="1:22" s="20" customFormat="1" ht="16.5" customHeight="1" thickBot="1">
      <c r="A1957" s="18"/>
      <c r="B1957" s="739" t="s">
        <v>65</v>
      </c>
      <c r="C1957" s="739"/>
      <c r="D1957" s="739"/>
      <c r="E1957" s="739"/>
      <c r="F1957" s="739"/>
      <c r="G1957" s="739"/>
      <c r="H1957" s="739"/>
      <c r="I1957" s="739"/>
      <c r="J1957" s="739"/>
      <c r="K1957" s="739"/>
      <c r="L1957" s="739"/>
      <c r="M1957" s="739"/>
      <c r="N1957" s="739"/>
      <c r="O1957" s="739"/>
      <c r="P1957" s="739"/>
      <c r="Q1957" s="739"/>
      <c r="R1957" s="739"/>
      <c r="S1957" s="739"/>
      <c r="T1957" s="739"/>
      <c r="U1957" s="739"/>
      <c r="V1957" s="739"/>
    </row>
    <row r="1958" spans="1:22" s="23" customFormat="1" ht="22.5" customHeight="1">
      <c r="A1958" s="96" t="s">
        <v>2904</v>
      </c>
      <c r="B1958" s="768" t="s">
        <v>62</v>
      </c>
      <c r="C1958" s="764" t="s">
        <v>83</v>
      </c>
      <c r="D1958" s="760"/>
      <c r="E1958" s="760"/>
      <c r="F1958" s="760"/>
      <c r="G1958" s="760"/>
      <c r="H1958" s="760"/>
      <c r="I1958" s="760"/>
      <c r="J1958" s="760"/>
      <c r="K1958" s="760"/>
      <c r="L1958" s="760"/>
      <c r="M1958" s="736"/>
      <c r="N1958" s="475"/>
      <c r="O1958" s="476"/>
      <c r="P1958" s="764" t="s">
        <v>90</v>
      </c>
      <c r="Q1958" s="760"/>
      <c r="R1958" s="760"/>
      <c r="S1958" s="736"/>
      <c r="T1958" s="735" t="s">
        <v>358</v>
      </c>
      <c r="U1958" s="736"/>
      <c r="V1958" s="742" t="s">
        <v>31</v>
      </c>
    </row>
    <row r="1959" spans="1:22" s="23" customFormat="1" ht="22.5" customHeight="1">
      <c r="A1959" s="96" t="s">
        <v>2905</v>
      </c>
      <c r="B1959" s="769"/>
      <c r="C1959" s="771" t="s">
        <v>84</v>
      </c>
      <c r="D1959" s="772"/>
      <c r="E1959" s="773"/>
      <c r="F1959" s="479">
        <v>2</v>
      </c>
      <c r="G1959" s="774" t="s">
        <v>287</v>
      </c>
      <c r="H1959" s="724" t="s">
        <v>286</v>
      </c>
      <c r="I1959" s="724"/>
      <c r="J1959" s="771" t="s">
        <v>285</v>
      </c>
      <c r="K1959" s="775"/>
      <c r="L1959" s="480"/>
      <c r="M1959" s="480"/>
      <c r="N1959" s="481"/>
      <c r="O1959" s="482"/>
      <c r="P1959" s="765"/>
      <c r="Q1959" s="766"/>
      <c r="R1959" s="766"/>
      <c r="S1959" s="767"/>
      <c r="T1959" s="737"/>
      <c r="U1959" s="738"/>
      <c r="V1959" s="743"/>
    </row>
    <row r="1960" spans="1:22" s="23" customFormat="1" ht="51.75" customHeight="1" thickBot="1">
      <c r="A1960" s="96" t="s">
        <v>2906</v>
      </c>
      <c r="B1960" s="769"/>
      <c r="C1960" s="772" t="s">
        <v>82</v>
      </c>
      <c r="D1960" s="773"/>
      <c r="E1960" s="483" t="s">
        <v>86</v>
      </c>
      <c r="F1960" s="477" t="s">
        <v>306</v>
      </c>
      <c r="G1960" s="774"/>
      <c r="H1960" s="724"/>
      <c r="I1960" s="724"/>
      <c r="J1960" s="467" t="s">
        <v>284</v>
      </c>
      <c r="K1960" s="478" t="s">
        <v>292</v>
      </c>
      <c r="L1960" s="484" t="s">
        <v>369</v>
      </c>
      <c r="M1960" s="484"/>
      <c r="N1960" s="485" t="s">
        <v>334</v>
      </c>
      <c r="O1960" s="486"/>
      <c r="P1960" s="417" t="s">
        <v>1538</v>
      </c>
      <c r="Q1960" s="306" t="s">
        <v>91</v>
      </c>
      <c r="R1960" s="307"/>
      <c r="S1960" s="97">
        <v>0</v>
      </c>
      <c r="T1960" s="740"/>
      <c r="U1960" s="741"/>
      <c r="V1960" s="744"/>
    </row>
    <row r="1961" spans="1:22" s="23" customFormat="1" ht="15.75" customHeight="1">
      <c r="A1961" s="96" t="s">
        <v>2907</v>
      </c>
      <c r="B1961" s="769"/>
      <c r="C1961" s="613">
        <v>1</v>
      </c>
      <c r="D1961" s="86" t="s">
        <v>585</v>
      </c>
      <c r="E1961" s="92">
        <v>0.9</v>
      </c>
      <c r="F1961" s="300" t="s">
        <v>1604</v>
      </c>
      <c r="G1961" s="300">
        <v>269.23</v>
      </c>
      <c r="H1961" s="745" t="s">
        <v>31</v>
      </c>
      <c r="I1961" s="746"/>
      <c r="J1961" s="93" t="s">
        <v>31</v>
      </c>
      <c r="K1961" s="91" t="s">
        <v>1836</v>
      </c>
      <c r="L1961" s="449" t="s">
        <v>1114</v>
      </c>
      <c r="M1961" s="450" t="s">
        <v>1557</v>
      </c>
      <c r="N1961" s="365" t="s">
        <v>24</v>
      </c>
      <c r="O1961" s="747" t="s">
        <v>15</v>
      </c>
      <c r="P1961" s="748"/>
      <c r="Q1961" s="751">
        <v>65</v>
      </c>
      <c r="R1961" s="754" t="s">
        <v>1114</v>
      </c>
      <c r="S1961" s="755"/>
      <c r="T1961" s="735" t="s">
        <v>68</v>
      </c>
      <c r="U1961" s="760"/>
      <c r="V1961" s="736"/>
    </row>
    <row r="1962" spans="1:22" s="23" customFormat="1" ht="15.75" customHeight="1" thickBot="1">
      <c r="A1962" s="96" t="s">
        <v>2908</v>
      </c>
      <c r="B1962" s="769"/>
      <c r="C1962" s="613">
        <v>2</v>
      </c>
      <c r="D1962" s="86" t="s">
        <v>586</v>
      </c>
      <c r="E1962" s="92">
        <v>0.1</v>
      </c>
      <c r="F1962" s="300" t="s">
        <v>1604</v>
      </c>
      <c r="G1962" s="300">
        <v>269.23</v>
      </c>
      <c r="H1962" s="745" t="s">
        <v>31</v>
      </c>
      <c r="I1962" s="746"/>
      <c r="J1962" s="93" t="s">
        <v>6</v>
      </c>
      <c r="K1962" s="91" t="s">
        <v>1538</v>
      </c>
      <c r="L1962" s="449"/>
      <c r="M1962" s="450" t="s">
        <v>1538</v>
      </c>
      <c r="N1962" s="365" t="s">
        <v>24</v>
      </c>
      <c r="O1962" s="747"/>
      <c r="P1962" s="748"/>
      <c r="Q1962" s="752"/>
      <c r="R1962" s="756"/>
      <c r="S1962" s="757"/>
      <c r="T1962" s="740"/>
      <c r="U1962" s="761"/>
      <c r="V1962" s="741"/>
    </row>
    <row r="1963" spans="1:22" s="23" customFormat="1" ht="15.75" customHeight="1">
      <c r="A1963" s="96" t="s">
        <v>2909</v>
      </c>
      <c r="B1963" s="769"/>
      <c r="C1963" s="613">
        <v>3</v>
      </c>
      <c r="D1963" s="86" t="s">
        <v>1538</v>
      </c>
      <c r="E1963" s="92" t="s">
        <v>1538</v>
      </c>
      <c r="F1963" s="300" t="s">
        <v>1538</v>
      </c>
      <c r="G1963" s="300" t="s">
        <v>1538</v>
      </c>
      <c r="H1963" s="745" t="s">
        <v>1538</v>
      </c>
      <c r="I1963" s="746"/>
      <c r="J1963" s="93" t="s">
        <v>1538</v>
      </c>
      <c r="K1963" s="91" t="s">
        <v>1538</v>
      </c>
      <c r="L1963" s="449"/>
      <c r="M1963" s="450" t="s">
        <v>1538</v>
      </c>
      <c r="N1963" s="365"/>
      <c r="O1963" s="749"/>
      <c r="P1963" s="750"/>
      <c r="Q1963" s="753"/>
      <c r="R1963" s="758"/>
      <c r="S1963" s="759"/>
      <c r="T1963" s="237"/>
      <c r="U1963" s="237"/>
      <c r="V1963" s="238"/>
    </row>
    <row r="1964" spans="1:22" s="23" customFormat="1" ht="15.75" customHeight="1">
      <c r="A1964" s="96" t="s">
        <v>2910</v>
      </c>
      <c r="B1964" s="769"/>
      <c r="C1964" s="613">
        <v>4</v>
      </c>
      <c r="D1964" s="86" t="s">
        <v>1538</v>
      </c>
      <c r="E1964" s="92" t="s">
        <v>1538</v>
      </c>
      <c r="F1964" s="300" t="s">
        <v>1538</v>
      </c>
      <c r="G1964" s="300" t="s">
        <v>1538</v>
      </c>
      <c r="H1964" s="745" t="s">
        <v>1538</v>
      </c>
      <c r="I1964" s="746"/>
      <c r="J1964" s="93" t="s">
        <v>1538</v>
      </c>
      <c r="K1964" s="91" t="s">
        <v>1538</v>
      </c>
      <c r="L1964" s="449"/>
      <c r="M1964" s="450" t="s">
        <v>1538</v>
      </c>
      <c r="N1964" s="365"/>
      <c r="O1964" s="762" t="s">
        <v>310</v>
      </c>
      <c r="P1964" s="771" t="s">
        <v>309</v>
      </c>
      <c r="Q1964" s="772"/>
      <c r="R1964" s="772"/>
      <c r="S1964" s="773"/>
      <c r="T1964" s="228"/>
      <c r="U1964" s="228"/>
      <c r="V1964" s="239"/>
    </row>
    <row r="1965" spans="1:22" s="23" customFormat="1" ht="17.25" customHeight="1">
      <c r="A1965" s="96" t="s">
        <v>2911</v>
      </c>
      <c r="B1965" s="769"/>
      <c r="C1965" s="613">
        <v>5</v>
      </c>
      <c r="D1965" s="86" t="s">
        <v>1538</v>
      </c>
      <c r="E1965" s="92" t="s">
        <v>1538</v>
      </c>
      <c r="F1965" s="300" t="s">
        <v>1538</v>
      </c>
      <c r="G1965" s="300" t="s">
        <v>1538</v>
      </c>
      <c r="H1965" s="745" t="s">
        <v>1538</v>
      </c>
      <c r="I1965" s="746"/>
      <c r="J1965" s="93" t="s">
        <v>1538</v>
      </c>
      <c r="K1965" s="91" t="s">
        <v>1538</v>
      </c>
      <c r="L1965" s="449"/>
      <c r="M1965" s="450" t="s">
        <v>1538</v>
      </c>
      <c r="N1965" s="365"/>
      <c r="O1965" s="763"/>
      <c r="P1965" s="467" t="s">
        <v>92</v>
      </c>
      <c r="Q1965" s="467" t="s">
        <v>294</v>
      </c>
      <c r="R1965" s="724" t="s">
        <v>307</v>
      </c>
      <c r="S1965" s="724"/>
      <c r="T1965" s="228"/>
      <c r="U1965" s="228"/>
      <c r="V1965" s="239"/>
    </row>
    <row r="1966" spans="1:22" s="23" customFormat="1" ht="16.5" customHeight="1" thickBot="1">
      <c r="A1966" s="96" t="s">
        <v>2912</v>
      </c>
      <c r="B1966" s="769"/>
      <c r="C1966" s="614">
        <v>6</v>
      </c>
      <c r="D1966" s="94" t="s">
        <v>1538</v>
      </c>
      <c r="E1966" s="95" t="s">
        <v>1538</v>
      </c>
      <c r="F1966" s="300" t="s">
        <v>1538</v>
      </c>
      <c r="G1966" s="300" t="s">
        <v>1538</v>
      </c>
      <c r="H1966" s="745" t="s">
        <v>1538</v>
      </c>
      <c r="I1966" s="746"/>
      <c r="J1966" s="93" t="s">
        <v>1538</v>
      </c>
      <c r="K1966" s="91" t="s">
        <v>1538</v>
      </c>
      <c r="L1966" s="449"/>
      <c r="M1966" s="450" t="s">
        <v>1538</v>
      </c>
      <c r="N1966" s="447"/>
      <c r="O1966" s="313" t="s">
        <v>31</v>
      </c>
      <c r="P1966" s="241">
        <v>1</v>
      </c>
      <c r="Q1966" s="242">
        <v>538.46153849999996</v>
      </c>
      <c r="R1966" s="776">
        <v>0</v>
      </c>
      <c r="S1966" s="776"/>
      <c r="T1966" s="228"/>
      <c r="U1966" s="228"/>
      <c r="V1966" s="239"/>
    </row>
    <row r="1967" spans="1:22" s="23" customFormat="1" ht="16.5" customHeight="1" thickBot="1">
      <c r="A1967" s="96" t="s">
        <v>2913</v>
      </c>
      <c r="B1967" s="770"/>
      <c r="C1967" s="777" t="s">
        <v>88</v>
      </c>
      <c r="D1967" s="778"/>
      <c r="E1967" s="778"/>
      <c r="F1967" s="497"/>
      <c r="G1967" s="498"/>
      <c r="H1967" s="779" t="s">
        <v>31</v>
      </c>
      <c r="I1967" s="780"/>
      <c r="J1967" s="412" t="s">
        <v>31</v>
      </c>
      <c r="K1967" s="243" t="s">
        <v>31</v>
      </c>
      <c r="L1967" s="490"/>
      <c r="M1967" s="491"/>
      <c r="N1967" s="492"/>
      <c r="O1967" s="781" t="s">
        <v>1564</v>
      </c>
      <c r="P1967" s="781"/>
      <c r="Q1967" s="781"/>
      <c r="R1967" s="781"/>
      <c r="S1967" s="781"/>
      <c r="T1967" s="487"/>
      <c r="U1967" s="488"/>
      <c r="V1967" s="489"/>
    </row>
    <row r="1968" spans="1:22" ht="24.95" customHeight="1">
      <c r="C1968" s="21"/>
    </row>
    <row r="1969" spans="1:22" ht="24.95" customHeight="1">
      <c r="C1969" s="21"/>
    </row>
    <row r="1970" spans="1:22" s="33" customFormat="1" ht="24" thickBot="1">
      <c r="A1970" s="26">
        <v>66</v>
      </c>
      <c r="B1970" s="786" t="s">
        <v>49</v>
      </c>
      <c r="C1970" s="786"/>
      <c r="D1970" s="786"/>
      <c r="E1970" s="27">
        <v>66</v>
      </c>
      <c r="F1970" s="28" t="s">
        <v>452</v>
      </c>
      <c r="G1970" s="29"/>
      <c r="H1970" s="29"/>
      <c r="I1970" s="28"/>
      <c r="J1970" s="28"/>
      <c r="K1970" s="28"/>
      <c r="L1970" s="28"/>
      <c r="M1970" s="30"/>
      <c r="N1970" s="30"/>
      <c r="O1970" s="29"/>
      <c r="P1970" s="29"/>
      <c r="Q1970" s="31"/>
      <c r="R1970" s="31"/>
      <c r="S1970" s="31"/>
      <c r="T1970" s="31"/>
      <c r="U1970" s="32"/>
    </row>
    <row r="1971" spans="1:22" s="20" customFormat="1" ht="24.75" customHeight="1">
      <c r="A1971" s="18"/>
      <c r="B1971" s="787" t="s">
        <v>54</v>
      </c>
      <c r="C1971" s="464" t="s">
        <v>55</v>
      </c>
      <c r="D1971" s="465" t="s">
        <v>16</v>
      </c>
      <c r="E1971" s="465"/>
      <c r="F1971" s="465" t="s">
        <v>56</v>
      </c>
      <c r="G1971" s="466"/>
      <c r="H1971" s="723" t="s">
        <v>57</v>
      </c>
      <c r="I1971" s="789" t="s">
        <v>340</v>
      </c>
      <c r="J1971" s="723" t="s">
        <v>17</v>
      </c>
      <c r="K1971" s="723" t="s">
        <v>293</v>
      </c>
      <c r="L1971" s="723" t="s">
        <v>58</v>
      </c>
      <c r="M1971" s="723" t="s">
        <v>193</v>
      </c>
      <c r="N1971" s="782" t="s">
        <v>308</v>
      </c>
      <c r="O1971" s="783"/>
      <c r="P1971" s="784" t="s">
        <v>21</v>
      </c>
      <c r="Q1971" s="785"/>
      <c r="R1971" s="735" t="s">
        <v>205</v>
      </c>
      <c r="S1971" s="736"/>
      <c r="T1971" s="714" t="s">
        <v>180</v>
      </c>
      <c r="U1971" s="715"/>
      <c r="V1971" s="716"/>
    </row>
    <row r="1972" spans="1:22" s="20" customFormat="1" ht="73.5" customHeight="1">
      <c r="A1972" s="18"/>
      <c r="B1972" s="788"/>
      <c r="C1972" s="467" t="s">
        <v>59</v>
      </c>
      <c r="D1972" s="468" t="s">
        <v>3</v>
      </c>
      <c r="E1972" s="468" t="s">
        <v>18</v>
      </c>
      <c r="F1972" s="468" t="s">
        <v>60</v>
      </c>
      <c r="G1972" s="469" t="s">
        <v>61</v>
      </c>
      <c r="H1972" s="724"/>
      <c r="I1972" s="790"/>
      <c r="J1972" s="724"/>
      <c r="K1972" s="724"/>
      <c r="L1972" s="724"/>
      <c r="M1972" s="724"/>
      <c r="N1972" s="467" t="s">
        <v>191</v>
      </c>
      <c r="O1972" s="468" t="s">
        <v>73</v>
      </c>
      <c r="P1972" s="717"/>
      <c r="Q1972" s="718"/>
      <c r="R1972" s="737"/>
      <c r="S1972" s="738"/>
      <c r="T1972" s="470" t="s">
        <v>181</v>
      </c>
      <c r="U1972" s="471" t="s">
        <v>190</v>
      </c>
      <c r="V1972" s="472" t="s">
        <v>225</v>
      </c>
    </row>
    <row r="1973" spans="1:22" s="20" customFormat="1" ht="26.25" customHeight="1">
      <c r="A1973" s="18"/>
      <c r="B1973" s="396"/>
      <c r="C1973" s="397">
        <v>3</v>
      </c>
      <c r="D1973" s="397">
        <v>4</v>
      </c>
      <c r="E1973" s="397">
        <v>5</v>
      </c>
      <c r="F1973" s="397">
        <v>6</v>
      </c>
      <c r="G1973" s="397">
        <v>7</v>
      </c>
      <c r="H1973" s="397">
        <v>8</v>
      </c>
      <c r="I1973" s="397">
        <v>9</v>
      </c>
      <c r="J1973" s="397">
        <v>10</v>
      </c>
      <c r="K1973" s="397">
        <v>11</v>
      </c>
      <c r="L1973" s="397">
        <v>12</v>
      </c>
      <c r="M1973" s="397">
        <v>13</v>
      </c>
      <c r="N1973" s="397">
        <v>14</v>
      </c>
      <c r="O1973" s="397">
        <v>15</v>
      </c>
      <c r="P1973" s="398">
        <v>16</v>
      </c>
      <c r="Q1973" s="399">
        <v>17</v>
      </c>
      <c r="R1973" s="398">
        <v>18</v>
      </c>
      <c r="S1973" s="399">
        <v>19</v>
      </c>
      <c r="T1973" s="400">
        <v>20</v>
      </c>
      <c r="U1973" s="213">
        <v>21</v>
      </c>
      <c r="V1973" s="401">
        <v>22</v>
      </c>
    </row>
    <row r="1974" spans="1:22" s="35" customFormat="1" ht="50.1" customHeight="1">
      <c r="A1974" s="34" t="s">
        <v>2914</v>
      </c>
      <c r="B1974" s="402">
        <v>1</v>
      </c>
      <c r="C1974" s="390" t="s">
        <v>682</v>
      </c>
      <c r="D1974" s="390" t="s">
        <v>1167</v>
      </c>
      <c r="E1974" s="390" t="s">
        <v>1168</v>
      </c>
      <c r="F1974" s="390" t="s">
        <v>671</v>
      </c>
      <c r="G1974" s="382">
        <v>0.3</v>
      </c>
      <c r="H1974" s="538" t="s">
        <v>24</v>
      </c>
      <c r="I1974" s="388">
        <v>1</v>
      </c>
      <c r="J1974" s="389" t="s">
        <v>587</v>
      </c>
      <c r="K1974" s="426">
        <v>44118</v>
      </c>
      <c r="L1974" s="426">
        <v>44438</v>
      </c>
      <c r="M1974" s="383">
        <v>1223.52</v>
      </c>
      <c r="N1974" s="424">
        <v>367.05599999999998</v>
      </c>
      <c r="O1974" s="215">
        <v>367.05599999999998</v>
      </c>
      <c r="P1974" s="719"/>
      <c r="Q1974" s="720"/>
      <c r="R1974" s="721"/>
      <c r="S1974" s="722"/>
      <c r="T1974" s="385" t="s">
        <v>24</v>
      </c>
      <c r="U1974" s="386">
        <v>30</v>
      </c>
      <c r="V1974" s="387" t="s">
        <v>24</v>
      </c>
    </row>
    <row r="1975" spans="1:22" s="35" customFormat="1" ht="50.1" customHeight="1">
      <c r="A1975" s="34" t="s">
        <v>2915</v>
      </c>
      <c r="B1975" s="402">
        <v>2</v>
      </c>
      <c r="C1975" s="617" t="s">
        <v>1169</v>
      </c>
      <c r="D1975" s="390" t="s">
        <v>1170</v>
      </c>
      <c r="E1975" s="390" t="s">
        <v>1171</v>
      </c>
      <c r="F1975" s="390" t="s">
        <v>672</v>
      </c>
      <c r="G1975" s="382">
        <v>1</v>
      </c>
      <c r="H1975" s="538" t="s">
        <v>24</v>
      </c>
      <c r="I1975" s="388">
        <v>3</v>
      </c>
      <c r="J1975" s="389" t="s">
        <v>589</v>
      </c>
      <c r="K1975" s="426">
        <v>39122</v>
      </c>
      <c r="L1975" s="426">
        <v>40169</v>
      </c>
      <c r="M1975" s="383">
        <v>1267.17</v>
      </c>
      <c r="N1975" s="424">
        <v>1267.17</v>
      </c>
      <c r="O1975" s="215">
        <v>1267.17</v>
      </c>
      <c r="P1975" s="719"/>
      <c r="Q1975" s="720"/>
      <c r="R1975" s="721"/>
      <c r="S1975" s="722"/>
      <c r="T1975" s="385" t="s">
        <v>24</v>
      </c>
      <c r="U1975" s="386">
        <v>27</v>
      </c>
      <c r="V1975" s="387" t="s">
        <v>24</v>
      </c>
    </row>
    <row r="1976" spans="1:22" s="35" customFormat="1" ht="50.1" customHeight="1">
      <c r="A1976" s="34" t="s">
        <v>2916</v>
      </c>
      <c r="B1976" s="402">
        <v>3</v>
      </c>
      <c r="C1976" s="617" t="s">
        <v>1172</v>
      </c>
      <c r="D1976" s="390" t="s">
        <v>1173</v>
      </c>
      <c r="E1976" s="390" t="s">
        <v>1174</v>
      </c>
      <c r="F1976" s="390" t="s">
        <v>672</v>
      </c>
      <c r="G1976" s="382">
        <v>1</v>
      </c>
      <c r="H1976" s="538" t="s">
        <v>24</v>
      </c>
      <c r="I1976" s="388">
        <v>3</v>
      </c>
      <c r="J1976" s="389" t="s">
        <v>589</v>
      </c>
      <c r="K1976" s="426">
        <v>40973</v>
      </c>
      <c r="L1976" s="426">
        <v>41753</v>
      </c>
      <c r="M1976" s="383">
        <v>8345.18</v>
      </c>
      <c r="N1976" s="424">
        <v>8345.18</v>
      </c>
      <c r="O1976" s="215">
        <v>8345.18</v>
      </c>
      <c r="P1976" s="719"/>
      <c r="Q1976" s="720"/>
      <c r="R1976" s="721"/>
      <c r="S1976" s="722"/>
      <c r="T1976" s="385" t="s">
        <v>24</v>
      </c>
      <c r="U1976" s="386">
        <v>19</v>
      </c>
      <c r="V1976" s="387" t="s">
        <v>24</v>
      </c>
    </row>
    <row r="1977" spans="1:22" s="35" customFormat="1" ht="50.1" customHeight="1">
      <c r="A1977" s="34" t="s">
        <v>2917</v>
      </c>
      <c r="B1977" s="402">
        <v>4</v>
      </c>
      <c r="C1977" s="390" t="s">
        <v>1175</v>
      </c>
      <c r="D1977" s="390" t="s">
        <v>1176</v>
      </c>
      <c r="E1977" s="390" t="s">
        <v>1177</v>
      </c>
      <c r="F1977" s="390" t="s">
        <v>672</v>
      </c>
      <c r="G1977" s="382">
        <v>0.5</v>
      </c>
      <c r="H1977" s="538" t="s">
        <v>24</v>
      </c>
      <c r="I1977" s="388">
        <v>3</v>
      </c>
      <c r="J1977" s="389" t="s">
        <v>589</v>
      </c>
      <c r="K1977" s="426">
        <v>43514</v>
      </c>
      <c r="L1977" s="426">
        <v>44001</v>
      </c>
      <c r="M1977" s="615">
        <v>3463.53</v>
      </c>
      <c r="N1977" s="424">
        <v>1731.7650000000001</v>
      </c>
      <c r="O1977" s="215">
        <v>1731.7650000000001</v>
      </c>
      <c r="P1977" s="719"/>
      <c r="Q1977" s="720"/>
      <c r="R1977" s="721"/>
      <c r="S1977" s="722"/>
      <c r="T1977" s="385" t="s">
        <v>24</v>
      </c>
      <c r="U1977" s="386">
        <v>49</v>
      </c>
      <c r="V1977" s="387" t="s">
        <v>24</v>
      </c>
    </row>
    <row r="1978" spans="1:22" s="35" customFormat="1" ht="24.95" customHeight="1">
      <c r="A1978" s="34" t="s">
        <v>2918</v>
      </c>
      <c r="B1978" s="402">
        <v>6</v>
      </c>
      <c r="C1978" s="390"/>
      <c r="D1978" s="390"/>
      <c r="E1978" s="390"/>
      <c r="F1978" s="390"/>
      <c r="G1978" s="382"/>
      <c r="H1978" s="538"/>
      <c r="I1978" s="388"/>
      <c r="J1978" s="389" t="s">
        <v>1538</v>
      </c>
      <c r="K1978" s="426"/>
      <c r="L1978" s="426"/>
      <c r="M1978" s="383"/>
      <c r="N1978" s="424" t="s">
        <v>1538</v>
      </c>
      <c r="O1978" s="215" t="s">
        <v>1538</v>
      </c>
      <c r="P1978" s="719"/>
      <c r="Q1978" s="720"/>
      <c r="R1978" s="721"/>
      <c r="S1978" s="722"/>
      <c r="T1978" s="385"/>
      <c r="U1978" s="386"/>
      <c r="V1978" s="387"/>
    </row>
    <row r="1979" spans="1:22" s="35" customFormat="1" ht="24.95" customHeight="1">
      <c r="A1979" s="34" t="s">
        <v>2919</v>
      </c>
      <c r="B1979" s="402">
        <v>7</v>
      </c>
      <c r="C1979" s="390"/>
      <c r="D1979" s="390"/>
      <c r="E1979" s="390"/>
      <c r="F1979" s="390"/>
      <c r="G1979" s="382"/>
      <c r="H1979" s="538"/>
      <c r="I1979" s="388"/>
      <c r="J1979" s="389" t="s">
        <v>1538</v>
      </c>
      <c r="K1979" s="426"/>
      <c r="L1979" s="426"/>
      <c r="M1979" s="383"/>
      <c r="N1979" s="424" t="s">
        <v>1538</v>
      </c>
      <c r="O1979" s="215" t="s">
        <v>1538</v>
      </c>
      <c r="P1979" s="719"/>
      <c r="Q1979" s="720"/>
      <c r="R1979" s="721"/>
      <c r="S1979" s="722"/>
      <c r="T1979" s="385"/>
      <c r="U1979" s="386"/>
      <c r="V1979" s="387"/>
    </row>
    <row r="1980" spans="1:22" s="35" customFormat="1" ht="24.95" customHeight="1">
      <c r="A1980" s="34" t="s">
        <v>2920</v>
      </c>
      <c r="B1980" s="402">
        <v>8</v>
      </c>
      <c r="C1980" s="390"/>
      <c r="D1980" s="390"/>
      <c r="E1980" s="390"/>
      <c r="F1980" s="390"/>
      <c r="G1980" s="382"/>
      <c r="H1980" s="538"/>
      <c r="I1980" s="388"/>
      <c r="J1980" s="389" t="s">
        <v>1538</v>
      </c>
      <c r="K1980" s="426"/>
      <c r="L1980" s="426"/>
      <c r="M1980" s="383"/>
      <c r="N1980" s="424" t="s">
        <v>1538</v>
      </c>
      <c r="O1980" s="215" t="s">
        <v>1538</v>
      </c>
      <c r="P1980" s="719"/>
      <c r="Q1980" s="720"/>
      <c r="R1980" s="721"/>
      <c r="S1980" s="722"/>
      <c r="T1980" s="385"/>
      <c r="U1980" s="386"/>
      <c r="V1980" s="387"/>
    </row>
    <row r="1981" spans="1:22" s="35" customFormat="1" ht="24.95" customHeight="1">
      <c r="A1981" s="34" t="s">
        <v>2921</v>
      </c>
      <c r="B1981" s="402">
        <v>9</v>
      </c>
      <c r="C1981" s="390"/>
      <c r="D1981" s="390"/>
      <c r="E1981" s="390"/>
      <c r="F1981" s="390"/>
      <c r="G1981" s="382"/>
      <c r="H1981" s="538"/>
      <c r="I1981" s="388"/>
      <c r="J1981" s="389" t="s">
        <v>1538</v>
      </c>
      <c r="K1981" s="426"/>
      <c r="L1981" s="426"/>
      <c r="M1981" s="384"/>
      <c r="N1981" s="424" t="s">
        <v>1538</v>
      </c>
      <c r="O1981" s="215" t="s">
        <v>1538</v>
      </c>
      <c r="P1981" s="719"/>
      <c r="Q1981" s="720"/>
      <c r="R1981" s="721"/>
      <c r="S1981" s="722"/>
      <c r="T1981" s="385"/>
      <c r="U1981" s="386"/>
      <c r="V1981" s="387"/>
    </row>
    <row r="1982" spans="1:22" s="35" customFormat="1" ht="24.95" customHeight="1">
      <c r="A1982" s="34" t="s">
        <v>2922</v>
      </c>
      <c r="B1982" s="402">
        <v>9</v>
      </c>
      <c r="C1982" s="390"/>
      <c r="D1982" s="390"/>
      <c r="E1982" s="390"/>
      <c r="F1982" s="390"/>
      <c r="G1982" s="382"/>
      <c r="H1982" s="538"/>
      <c r="I1982" s="388"/>
      <c r="J1982" s="389" t="s">
        <v>1538</v>
      </c>
      <c r="K1982" s="426"/>
      <c r="L1982" s="426"/>
      <c r="M1982" s="384"/>
      <c r="N1982" s="424" t="s">
        <v>1538</v>
      </c>
      <c r="O1982" s="215" t="s">
        <v>1538</v>
      </c>
      <c r="P1982" s="719"/>
      <c r="Q1982" s="720"/>
      <c r="R1982" s="721"/>
      <c r="S1982" s="722"/>
      <c r="T1982" s="385"/>
      <c r="U1982" s="386"/>
      <c r="V1982" s="387"/>
    </row>
    <row r="1983" spans="1:22" s="35" customFormat="1" ht="24.95" customHeight="1" thickBot="1">
      <c r="A1983" s="34" t="s">
        <v>2923</v>
      </c>
      <c r="B1983" s="406">
        <v>10</v>
      </c>
      <c r="C1983" s="391"/>
      <c r="D1983" s="391"/>
      <c r="E1983" s="391"/>
      <c r="F1983" s="391"/>
      <c r="G1983" s="392"/>
      <c r="H1983" s="539"/>
      <c r="I1983" s="393"/>
      <c r="J1983" s="394" t="s">
        <v>1538</v>
      </c>
      <c r="K1983" s="427"/>
      <c r="L1983" s="427"/>
      <c r="M1983" s="395"/>
      <c r="N1983" s="424" t="s">
        <v>1538</v>
      </c>
      <c r="O1983" s="215" t="s">
        <v>1538</v>
      </c>
      <c r="P1983" s="719"/>
      <c r="Q1983" s="720"/>
      <c r="R1983" s="721"/>
      <c r="S1983" s="722"/>
      <c r="T1983" s="385"/>
      <c r="U1983" s="386"/>
      <c r="V1983" s="387"/>
    </row>
    <row r="1984" spans="1:22" s="20" customFormat="1" ht="12" customHeight="1">
      <c r="A1984" s="34"/>
      <c r="B1984" s="36"/>
      <c r="C1984" s="37"/>
      <c r="D1984" s="37"/>
      <c r="E1984" s="37"/>
      <c r="F1984" s="37"/>
      <c r="G1984" s="37"/>
      <c r="H1984" s="403"/>
      <c r="I1984" s="37"/>
      <c r="J1984" s="37"/>
      <c r="K1984" s="37"/>
      <c r="L1984" s="37"/>
      <c r="M1984" s="37"/>
      <c r="N1984" s="37"/>
      <c r="O1984" s="214"/>
      <c r="P1984" s="37"/>
      <c r="Q1984" s="37"/>
      <c r="R1984" s="214"/>
      <c r="S1984" s="37"/>
      <c r="T1984" s="37"/>
      <c r="U1984" s="38"/>
      <c r="V1984" s="39"/>
    </row>
    <row r="1985" spans="1:22" s="20" customFormat="1" ht="17.25" customHeight="1" thickBot="1">
      <c r="A1985" s="34" t="s">
        <v>2924</v>
      </c>
      <c r="B1985" s="473"/>
      <c r="C1985" s="474"/>
      <c r="D1985" s="474"/>
      <c r="E1985" s="474"/>
      <c r="F1985" s="474"/>
      <c r="G1985" s="474"/>
      <c r="H1985" s="474"/>
      <c r="I1985" s="474"/>
      <c r="J1985" s="474"/>
      <c r="K1985" s="474"/>
      <c r="L1985" s="474"/>
      <c r="M1985" s="474"/>
      <c r="N1985" s="410" t="s">
        <v>317</v>
      </c>
      <c r="O1985" s="411">
        <v>2927.7927500000001</v>
      </c>
      <c r="P1985" s="419"/>
      <c r="Q1985" s="419"/>
      <c r="R1985" s="420"/>
      <c r="S1985" s="420"/>
      <c r="T1985" s="421"/>
      <c r="U1985" s="422"/>
      <c r="V1985" s="423"/>
    </row>
    <row r="1986" spans="1:22" ht="17.25" customHeight="1">
      <c r="B1986" s="41"/>
      <c r="C1986" s="41"/>
      <c r="D1986" s="41"/>
      <c r="E1986" s="41"/>
      <c r="F1986" s="41"/>
      <c r="G1986" s="42"/>
      <c r="H1986" s="42"/>
      <c r="I1986" s="42"/>
      <c r="J1986" s="42"/>
      <c r="K1986" s="42"/>
      <c r="L1986" s="42"/>
      <c r="M1986" s="42"/>
      <c r="N1986" s="42"/>
      <c r="O1986" s="42"/>
      <c r="P1986" s="42"/>
      <c r="Q1986" s="42"/>
      <c r="R1986" s="42"/>
      <c r="S1986" s="42"/>
      <c r="T1986" s="42"/>
      <c r="U1986" s="42"/>
      <c r="V1986" s="42"/>
    </row>
    <row r="1987" spans="1:22" s="20" customFormat="1" ht="16.5" customHeight="1" thickBot="1">
      <c r="A1987" s="18"/>
      <c r="B1987" s="739" t="s">
        <v>65</v>
      </c>
      <c r="C1987" s="739"/>
      <c r="D1987" s="739"/>
      <c r="E1987" s="739"/>
      <c r="F1987" s="739"/>
      <c r="G1987" s="739"/>
      <c r="H1987" s="739"/>
      <c r="I1987" s="739"/>
      <c r="J1987" s="739"/>
      <c r="K1987" s="739"/>
      <c r="L1987" s="739"/>
      <c r="M1987" s="739"/>
      <c r="N1987" s="739"/>
      <c r="O1987" s="739"/>
      <c r="P1987" s="739"/>
      <c r="Q1987" s="739"/>
      <c r="R1987" s="739"/>
      <c r="S1987" s="739"/>
      <c r="T1987" s="739"/>
      <c r="U1987" s="739"/>
      <c r="V1987" s="739"/>
    </row>
    <row r="1988" spans="1:22" s="23" customFormat="1" ht="22.5" customHeight="1">
      <c r="A1988" s="96" t="s">
        <v>2925</v>
      </c>
      <c r="B1988" s="768" t="s">
        <v>62</v>
      </c>
      <c r="C1988" s="764" t="s">
        <v>83</v>
      </c>
      <c r="D1988" s="760"/>
      <c r="E1988" s="760"/>
      <c r="F1988" s="760"/>
      <c r="G1988" s="760"/>
      <c r="H1988" s="760"/>
      <c r="I1988" s="760"/>
      <c r="J1988" s="760"/>
      <c r="K1988" s="760"/>
      <c r="L1988" s="760"/>
      <c r="M1988" s="736"/>
      <c r="N1988" s="475"/>
      <c r="O1988" s="476"/>
      <c r="P1988" s="764" t="s">
        <v>90</v>
      </c>
      <c r="Q1988" s="760"/>
      <c r="R1988" s="760"/>
      <c r="S1988" s="736"/>
      <c r="T1988" s="735" t="s">
        <v>358</v>
      </c>
      <c r="U1988" s="736"/>
      <c r="V1988" s="742" t="s">
        <v>6</v>
      </c>
    </row>
    <row r="1989" spans="1:22" s="23" customFormat="1" ht="22.5" customHeight="1">
      <c r="A1989" s="96" t="s">
        <v>2926</v>
      </c>
      <c r="B1989" s="769"/>
      <c r="C1989" s="771" t="s">
        <v>84</v>
      </c>
      <c r="D1989" s="772"/>
      <c r="E1989" s="773"/>
      <c r="F1989" s="479">
        <v>3</v>
      </c>
      <c r="G1989" s="774" t="s">
        <v>287</v>
      </c>
      <c r="H1989" s="724" t="s">
        <v>286</v>
      </c>
      <c r="I1989" s="724"/>
      <c r="J1989" s="771" t="s">
        <v>285</v>
      </c>
      <c r="K1989" s="775"/>
      <c r="L1989" s="480"/>
      <c r="M1989" s="480"/>
      <c r="N1989" s="481"/>
      <c r="O1989" s="482"/>
      <c r="P1989" s="765"/>
      <c r="Q1989" s="766"/>
      <c r="R1989" s="766"/>
      <c r="S1989" s="767"/>
      <c r="T1989" s="737"/>
      <c r="U1989" s="738"/>
      <c r="V1989" s="743"/>
    </row>
    <row r="1990" spans="1:22" s="23" customFormat="1" ht="51.75" customHeight="1" thickBot="1">
      <c r="A1990" s="96" t="s">
        <v>2927</v>
      </c>
      <c r="B1990" s="769"/>
      <c r="C1990" s="772" t="s">
        <v>82</v>
      </c>
      <c r="D1990" s="773"/>
      <c r="E1990" s="483" t="s">
        <v>86</v>
      </c>
      <c r="F1990" s="477" t="s">
        <v>306</v>
      </c>
      <c r="G1990" s="774"/>
      <c r="H1990" s="724"/>
      <c r="I1990" s="724"/>
      <c r="J1990" s="467" t="s">
        <v>284</v>
      </c>
      <c r="K1990" s="478" t="s">
        <v>292</v>
      </c>
      <c r="L1990" s="484" t="s">
        <v>369</v>
      </c>
      <c r="M1990" s="484"/>
      <c r="N1990" s="485" t="s">
        <v>334</v>
      </c>
      <c r="O1990" s="486"/>
      <c r="P1990" s="417" t="s">
        <v>1579</v>
      </c>
      <c r="Q1990" s="306" t="s">
        <v>91</v>
      </c>
      <c r="R1990" s="307"/>
      <c r="S1990" s="97">
        <v>4</v>
      </c>
      <c r="T1990" s="740"/>
      <c r="U1990" s="741"/>
      <c r="V1990" s="744"/>
    </row>
    <row r="1991" spans="1:22" s="23" customFormat="1" ht="15.75" customHeight="1">
      <c r="A1991" s="96" t="s">
        <v>2928</v>
      </c>
      <c r="B1991" s="769"/>
      <c r="C1991" s="613">
        <v>1</v>
      </c>
      <c r="D1991" s="86" t="s">
        <v>587</v>
      </c>
      <c r="E1991" s="92">
        <v>0.45</v>
      </c>
      <c r="F1991" s="300">
        <v>367.05599999999998</v>
      </c>
      <c r="G1991" s="300">
        <v>269.23</v>
      </c>
      <c r="H1991" s="745" t="s">
        <v>6</v>
      </c>
      <c r="I1991" s="746"/>
      <c r="J1991" s="93" t="s">
        <v>6</v>
      </c>
      <c r="K1991" s="91" t="s">
        <v>1538</v>
      </c>
      <c r="L1991" s="449" t="s">
        <v>1114</v>
      </c>
      <c r="M1991" s="450" t="s">
        <v>1557</v>
      </c>
      <c r="N1991" s="365" t="s">
        <v>24</v>
      </c>
      <c r="O1991" s="747" t="s">
        <v>15</v>
      </c>
      <c r="P1991" s="748"/>
      <c r="Q1991" s="751">
        <v>66</v>
      </c>
      <c r="R1991" s="754" t="s">
        <v>1114</v>
      </c>
      <c r="S1991" s="755"/>
      <c r="T1991" s="735" t="s">
        <v>68</v>
      </c>
      <c r="U1991" s="760"/>
      <c r="V1991" s="736"/>
    </row>
    <row r="1992" spans="1:22" s="23" customFormat="1" ht="15.75" customHeight="1" thickBot="1">
      <c r="A1992" s="96" t="s">
        <v>2929</v>
      </c>
      <c r="B1992" s="769"/>
      <c r="C1992" s="613">
        <v>2</v>
      </c>
      <c r="D1992" s="86" t="s">
        <v>588</v>
      </c>
      <c r="E1992" s="92">
        <v>0.1</v>
      </c>
      <c r="F1992" s="300" t="s">
        <v>1604</v>
      </c>
      <c r="G1992" s="300">
        <v>269.23</v>
      </c>
      <c r="H1992" s="745" t="s">
        <v>31</v>
      </c>
      <c r="I1992" s="746"/>
      <c r="J1992" s="93" t="s">
        <v>6</v>
      </c>
      <c r="K1992" s="91" t="s">
        <v>1538</v>
      </c>
      <c r="L1992" s="449"/>
      <c r="M1992" s="450" t="s">
        <v>1538</v>
      </c>
      <c r="N1992" s="365" t="s">
        <v>24</v>
      </c>
      <c r="O1992" s="747"/>
      <c r="P1992" s="748"/>
      <c r="Q1992" s="752"/>
      <c r="R1992" s="756"/>
      <c r="S1992" s="757"/>
      <c r="T1992" s="740"/>
      <c r="U1992" s="761"/>
      <c r="V1992" s="741"/>
    </row>
    <row r="1993" spans="1:22" s="23" customFormat="1" ht="15.75" customHeight="1">
      <c r="A1993" s="96" t="s">
        <v>2930</v>
      </c>
      <c r="B1993" s="769"/>
      <c r="C1993" s="613">
        <v>3</v>
      </c>
      <c r="D1993" s="86" t="s">
        <v>589</v>
      </c>
      <c r="E1993" s="92">
        <v>0.45</v>
      </c>
      <c r="F1993" s="300">
        <v>11344.115</v>
      </c>
      <c r="G1993" s="300">
        <v>269.23</v>
      </c>
      <c r="H1993" s="745" t="s">
        <v>6</v>
      </c>
      <c r="I1993" s="746"/>
      <c r="J1993" s="93" t="s">
        <v>6</v>
      </c>
      <c r="K1993" s="91" t="s">
        <v>1538</v>
      </c>
      <c r="L1993" s="449"/>
      <c r="M1993" s="450" t="s">
        <v>1538</v>
      </c>
      <c r="N1993" s="365" t="s">
        <v>24</v>
      </c>
      <c r="O1993" s="749"/>
      <c r="P1993" s="750"/>
      <c r="Q1993" s="753"/>
      <c r="R1993" s="758"/>
      <c r="S1993" s="759"/>
      <c r="T1993" s="237"/>
      <c r="U1993" s="237"/>
      <c r="V1993" s="238"/>
    </row>
    <row r="1994" spans="1:22" s="23" customFormat="1" ht="15.75" customHeight="1">
      <c r="A1994" s="96" t="s">
        <v>2931</v>
      </c>
      <c r="B1994" s="769"/>
      <c r="C1994" s="613">
        <v>4</v>
      </c>
      <c r="D1994" s="86" t="s">
        <v>1538</v>
      </c>
      <c r="E1994" s="92" t="s">
        <v>1538</v>
      </c>
      <c r="F1994" s="300" t="s">
        <v>1538</v>
      </c>
      <c r="G1994" s="300" t="s">
        <v>1538</v>
      </c>
      <c r="H1994" s="745" t="s">
        <v>1538</v>
      </c>
      <c r="I1994" s="746"/>
      <c r="J1994" s="93" t="s">
        <v>1538</v>
      </c>
      <c r="K1994" s="91" t="s">
        <v>1538</v>
      </c>
      <c r="L1994" s="449"/>
      <c r="M1994" s="450" t="s">
        <v>1538</v>
      </c>
      <c r="N1994" s="365"/>
      <c r="O1994" s="762" t="s">
        <v>310</v>
      </c>
      <c r="P1994" s="771" t="s">
        <v>309</v>
      </c>
      <c r="Q1994" s="772"/>
      <c r="R1994" s="772"/>
      <c r="S1994" s="773"/>
      <c r="T1994" s="228"/>
      <c r="U1994" s="228"/>
      <c r="V1994" s="239"/>
    </row>
    <row r="1995" spans="1:22" s="23" customFormat="1" ht="17.25" customHeight="1">
      <c r="A1995" s="96" t="s">
        <v>2932</v>
      </c>
      <c r="B1995" s="769"/>
      <c r="C1995" s="613">
        <v>5</v>
      </c>
      <c r="D1995" s="86" t="s">
        <v>1538</v>
      </c>
      <c r="E1995" s="92" t="s">
        <v>1538</v>
      </c>
      <c r="F1995" s="300" t="s">
        <v>1538</v>
      </c>
      <c r="G1995" s="300" t="s">
        <v>1538</v>
      </c>
      <c r="H1995" s="745" t="s">
        <v>1538</v>
      </c>
      <c r="I1995" s="746"/>
      <c r="J1995" s="93" t="s">
        <v>1538</v>
      </c>
      <c r="K1995" s="91" t="s">
        <v>1538</v>
      </c>
      <c r="L1995" s="449"/>
      <c r="M1995" s="450" t="s">
        <v>1538</v>
      </c>
      <c r="N1995" s="365"/>
      <c r="O1995" s="763"/>
      <c r="P1995" s="467" t="s">
        <v>92</v>
      </c>
      <c r="Q1995" s="467" t="s">
        <v>294</v>
      </c>
      <c r="R1995" s="724" t="s">
        <v>307</v>
      </c>
      <c r="S1995" s="724"/>
      <c r="T1995" s="228"/>
      <c r="U1995" s="228"/>
      <c r="V1995" s="239"/>
    </row>
    <row r="1996" spans="1:22" s="23" customFormat="1" ht="16.5" customHeight="1" thickBot="1">
      <c r="A1996" s="96" t="s">
        <v>2933</v>
      </c>
      <c r="B1996" s="769"/>
      <c r="C1996" s="614">
        <v>6</v>
      </c>
      <c r="D1996" s="94" t="s">
        <v>1538</v>
      </c>
      <c r="E1996" s="95" t="s">
        <v>1538</v>
      </c>
      <c r="F1996" s="300" t="s">
        <v>1538</v>
      </c>
      <c r="G1996" s="300" t="s">
        <v>1538</v>
      </c>
      <c r="H1996" s="745" t="s">
        <v>1538</v>
      </c>
      <c r="I1996" s="746"/>
      <c r="J1996" s="93" t="s">
        <v>1538</v>
      </c>
      <c r="K1996" s="91" t="s">
        <v>1538</v>
      </c>
      <c r="L1996" s="449"/>
      <c r="M1996" s="450" t="s">
        <v>1538</v>
      </c>
      <c r="N1996" s="447"/>
      <c r="O1996" s="313" t="s">
        <v>6</v>
      </c>
      <c r="P1996" s="241">
        <v>1</v>
      </c>
      <c r="Q1996" s="242">
        <v>538.46153849999996</v>
      </c>
      <c r="R1996" s="776">
        <v>11711.171</v>
      </c>
      <c r="S1996" s="776"/>
      <c r="T1996" s="228"/>
      <c r="U1996" s="228"/>
      <c r="V1996" s="239"/>
    </row>
    <row r="1997" spans="1:22" s="23" customFormat="1" ht="16.5" customHeight="1" thickBot="1">
      <c r="A1997" s="96" t="s">
        <v>2934</v>
      </c>
      <c r="B1997" s="770"/>
      <c r="C1997" s="777" t="s">
        <v>88</v>
      </c>
      <c r="D1997" s="778"/>
      <c r="E1997" s="778"/>
      <c r="F1997" s="497"/>
      <c r="G1997" s="498"/>
      <c r="H1997" s="779" t="s">
        <v>6</v>
      </c>
      <c r="I1997" s="780"/>
      <c r="J1997" s="412" t="s">
        <v>6</v>
      </c>
      <c r="K1997" s="243" t="s">
        <v>6</v>
      </c>
      <c r="L1997" s="490"/>
      <c r="M1997" s="491"/>
      <c r="N1997" s="492"/>
      <c r="O1997" s="781" t="s">
        <v>1538</v>
      </c>
      <c r="P1997" s="781"/>
      <c r="Q1997" s="781"/>
      <c r="R1997" s="781"/>
      <c r="S1997" s="781"/>
      <c r="T1997" s="487"/>
      <c r="U1997" s="488"/>
      <c r="V1997" s="489"/>
    </row>
    <row r="1998" spans="1:22" ht="24.95" customHeight="1">
      <c r="C1998" s="21"/>
    </row>
    <row r="1999" spans="1:22" ht="24.95" customHeight="1">
      <c r="C1999" s="21"/>
    </row>
    <row r="2000" spans="1:22" s="33" customFormat="1" ht="24" thickBot="1">
      <c r="A2000" s="26">
        <v>67</v>
      </c>
      <c r="B2000" s="786" t="s">
        <v>49</v>
      </c>
      <c r="C2000" s="786"/>
      <c r="D2000" s="786"/>
      <c r="E2000" s="27">
        <v>67</v>
      </c>
      <c r="F2000" s="28" t="s">
        <v>453</v>
      </c>
      <c r="G2000" s="29"/>
      <c r="H2000" s="29"/>
      <c r="I2000" s="28"/>
      <c r="J2000" s="28"/>
      <c r="K2000" s="28"/>
      <c r="L2000" s="28"/>
      <c r="M2000" s="30"/>
      <c r="N2000" s="30"/>
      <c r="O2000" s="29"/>
      <c r="P2000" s="29"/>
      <c r="Q2000" s="31"/>
      <c r="R2000" s="31"/>
      <c r="S2000" s="31"/>
      <c r="T2000" s="31"/>
      <c r="U2000" s="32"/>
    </row>
    <row r="2001" spans="1:22" s="20" customFormat="1" ht="24.75" customHeight="1">
      <c r="A2001" s="18"/>
      <c r="B2001" s="787" t="s">
        <v>54</v>
      </c>
      <c r="C2001" s="464" t="s">
        <v>55</v>
      </c>
      <c r="D2001" s="465" t="s">
        <v>16</v>
      </c>
      <c r="E2001" s="465"/>
      <c r="F2001" s="465" t="s">
        <v>56</v>
      </c>
      <c r="G2001" s="466"/>
      <c r="H2001" s="723" t="s">
        <v>57</v>
      </c>
      <c r="I2001" s="789" t="s">
        <v>340</v>
      </c>
      <c r="J2001" s="723" t="s">
        <v>17</v>
      </c>
      <c r="K2001" s="723" t="s">
        <v>293</v>
      </c>
      <c r="L2001" s="723" t="s">
        <v>58</v>
      </c>
      <c r="M2001" s="723" t="s">
        <v>193</v>
      </c>
      <c r="N2001" s="782" t="s">
        <v>308</v>
      </c>
      <c r="O2001" s="783"/>
      <c r="P2001" s="784" t="s">
        <v>21</v>
      </c>
      <c r="Q2001" s="785"/>
      <c r="R2001" s="735" t="s">
        <v>205</v>
      </c>
      <c r="S2001" s="736"/>
      <c r="T2001" s="714" t="s">
        <v>180</v>
      </c>
      <c r="U2001" s="715"/>
      <c r="V2001" s="716"/>
    </row>
    <row r="2002" spans="1:22" s="20" customFormat="1" ht="73.5" customHeight="1">
      <c r="A2002" s="18"/>
      <c r="B2002" s="788"/>
      <c r="C2002" s="467" t="s">
        <v>59</v>
      </c>
      <c r="D2002" s="468" t="s">
        <v>3</v>
      </c>
      <c r="E2002" s="468" t="s">
        <v>18</v>
      </c>
      <c r="F2002" s="468" t="s">
        <v>60</v>
      </c>
      <c r="G2002" s="469" t="s">
        <v>61</v>
      </c>
      <c r="H2002" s="724"/>
      <c r="I2002" s="790"/>
      <c r="J2002" s="724"/>
      <c r="K2002" s="724"/>
      <c r="L2002" s="724"/>
      <c r="M2002" s="724"/>
      <c r="N2002" s="467" t="s">
        <v>191</v>
      </c>
      <c r="O2002" s="468" t="s">
        <v>73</v>
      </c>
      <c r="P2002" s="717"/>
      <c r="Q2002" s="718"/>
      <c r="R2002" s="737"/>
      <c r="S2002" s="738"/>
      <c r="T2002" s="470" t="s">
        <v>181</v>
      </c>
      <c r="U2002" s="471" t="s">
        <v>190</v>
      </c>
      <c r="V2002" s="472" t="s">
        <v>225</v>
      </c>
    </row>
    <row r="2003" spans="1:22" s="20" customFormat="1" ht="26.25" customHeight="1">
      <c r="A2003" s="18"/>
      <c r="B2003" s="396"/>
      <c r="C2003" s="397">
        <v>3</v>
      </c>
      <c r="D2003" s="397">
        <v>4</v>
      </c>
      <c r="E2003" s="397">
        <v>5</v>
      </c>
      <c r="F2003" s="397">
        <v>6</v>
      </c>
      <c r="G2003" s="397">
        <v>7</v>
      </c>
      <c r="H2003" s="397">
        <v>8</v>
      </c>
      <c r="I2003" s="397">
        <v>9</v>
      </c>
      <c r="J2003" s="397">
        <v>10</v>
      </c>
      <c r="K2003" s="397">
        <v>11</v>
      </c>
      <c r="L2003" s="397">
        <v>12</v>
      </c>
      <c r="M2003" s="397">
        <v>13</v>
      </c>
      <c r="N2003" s="397">
        <v>14</v>
      </c>
      <c r="O2003" s="397">
        <v>15</v>
      </c>
      <c r="P2003" s="398">
        <v>16</v>
      </c>
      <c r="Q2003" s="399">
        <v>17</v>
      </c>
      <c r="R2003" s="398">
        <v>18</v>
      </c>
      <c r="S2003" s="399">
        <v>19</v>
      </c>
      <c r="T2003" s="400">
        <v>20</v>
      </c>
      <c r="U2003" s="213">
        <v>21</v>
      </c>
      <c r="V2003" s="401">
        <v>22</v>
      </c>
    </row>
    <row r="2004" spans="1:22" s="35" customFormat="1" ht="50.1" customHeight="1">
      <c r="A2004" s="34" t="s">
        <v>2935</v>
      </c>
      <c r="B2004" s="402">
        <v>1</v>
      </c>
      <c r="C2004" s="390" t="s">
        <v>1178</v>
      </c>
      <c r="D2004" s="390" t="s">
        <v>1179</v>
      </c>
      <c r="E2004" s="390" t="s">
        <v>1180</v>
      </c>
      <c r="F2004" s="390" t="s">
        <v>671</v>
      </c>
      <c r="G2004" s="382">
        <v>0.6</v>
      </c>
      <c r="H2004" s="538" t="s">
        <v>24</v>
      </c>
      <c r="I2004" s="388" t="s">
        <v>672</v>
      </c>
      <c r="J2004" s="389" t="s">
        <v>453</v>
      </c>
      <c r="K2004" s="426">
        <v>42235</v>
      </c>
      <c r="L2004" s="426">
        <v>42737</v>
      </c>
      <c r="M2004" s="383">
        <v>2439.8200000000002</v>
      </c>
      <c r="N2004" s="424">
        <v>1463.8920000000001</v>
      </c>
      <c r="O2004" s="215">
        <v>1463.8920000000001</v>
      </c>
      <c r="P2004" s="719"/>
      <c r="Q2004" s="720"/>
      <c r="R2004" s="721"/>
      <c r="S2004" s="722"/>
      <c r="T2004" s="385" t="s">
        <v>24</v>
      </c>
      <c r="U2004" s="386">
        <v>18</v>
      </c>
      <c r="V2004" s="387" t="s">
        <v>24</v>
      </c>
    </row>
    <row r="2005" spans="1:22" s="35" customFormat="1" ht="50.1" customHeight="1">
      <c r="A2005" s="34" t="s">
        <v>2936</v>
      </c>
      <c r="B2005" s="402">
        <v>2</v>
      </c>
      <c r="C2005" s="390" t="s">
        <v>1181</v>
      </c>
      <c r="D2005" s="390">
        <v>1906140490</v>
      </c>
      <c r="E2005" s="390" t="s">
        <v>1182</v>
      </c>
      <c r="F2005" s="390" t="s">
        <v>671</v>
      </c>
      <c r="G2005" s="382">
        <v>0.5</v>
      </c>
      <c r="H2005" s="538" t="s">
        <v>24</v>
      </c>
      <c r="I2005" s="388" t="s">
        <v>672</v>
      </c>
      <c r="J2005" s="389" t="s">
        <v>453</v>
      </c>
      <c r="K2005" s="426">
        <v>43643</v>
      </c>
      <c r="L2005" s="426">
        <v>44196</v>
      </c>
      <c r="M2005" s="383">
        <v>968.27</v>
      </c>
      <c r="N2005" s="424">
        <v>484.13499999999999</v>
      </c>
      <c r="O2005" s="215">
        <v>484.13499999999999</v>
      </c>
      <c r="P2005" s="719"/>
      <c r="Q2005" s="720"/>
      <c r="R2005" s="721"/>
      <c r="S2005" s="722"/>
      <c r="T2005" s="385" t="s">
        <v>24</v>
      </c>
      <c r="U2005" s="386">
        <v>64</v>
      </c>
      <c r="V2005" s="387" t="s">
        <v>24</v>
      </c>
    </row>
    <row r="2006" spans="1:22" s="35" customFormat="1" ht="24.95" customHeight="1">
      <c r="A2006" s="34" t="s">
        <v>2937</v>
      </c>
      <c r="B2006" s="402">
        <v>3</v>
      </c>
      <c r="C2006" s="390"/>
      <c r="D2006" s="390"/>
      <c r="E2006" s="390"/>
      <c r="F2006" s="390"/>
      <c r="G2006" s="382"/>
      <c r="H2006" s="538"/>
      <c r="I2006" s="388"/>
      <c r="J2006" s="389" t="s">
        <v>1538</v>
      </c>
      <c r="K2006" s="426"/>
      <c r="L2006" s="426"/>
      <c r="M2006" s="383"/>
      <c r="N2006" s="424" t="s">
        <v>1538</v>
      </c>
      <c r="O2006" s="215" t="s">
        <v>1538</v>
      </c>
      <c r="P2006" s="719"/>
      <c r="Q2006" s="720"/>
      <c r="R2006" s="721"/>
      <c r="S2006" s="722"/>
      <c r="T2006" s="385"/>
      <c r="U2006" s="386"/>
      <c r="V2006" s="387"/>
    </row>
    <row r="2007" spans="1:22" s="35" customFormat="1" ht="24.95" customHeight="1">
      <c r="A2007" s="34" t="s">
        <v>2938</v>
      </c>
      <c r="B2007" s="402">
        <v>4</v>
      </c>
      <c r="C2007" s="390"/>
      <c r="D2007" s="390"/>
      <c r="E2007" s="390"/>
      <c r="F2007" s="390"/>
      <c r="G2007" s="382"/>
      <c r="H2007" s="538"/>
      <c r="I2007" s="388"/>
      <c r="J2007" s="389" t="s">
        <v>1538</v>
      </c>
      <c r="K2007" s="426"/>
      <c r="L2007" s="426"/>
      <c r="M2007" s="383"/>
      <c r="N2007" s="424" t="s">
        <v>1538</v>
      </c>
      <c r="O2007" s="215" t="s">
        <v>1538</v>
      </c>
      <c r="P2007" s="719"/>
      <c r="Q2007" s="720"/>
      <c r="R2007" s="721"/>
      <c r="S2007" s="722"/>
      <c r="T2007" s="385"/>
      <c r="U2007" s="386"/>
      <c r="V2007" s="387"/>
    </row>
    <row r="2008" spans="1:22" s="35" customFormat="1" ht="24.95" customHeight="1">
      <c r="A2008" s="34" t="s">
        <v>2939</v>
      </c>
      <c r="B2008" s="402">
        <v>6</v>
      </c>
      <c r="C2008" s="390"/>
      <c r="D2008" s="390"/>
      <c r="E2008" s="390"/>
      <c r="F2008" s="390"/>
      <c r="G2008" s="382"/>
      <c r="H2008" s="538"/>
      <c r="I2008" s="388"/>
      <c r="J2008" s="389" t="s">
        <v>1538</v>
      </c>
      <c r="K2008" s="426"/>
      <c r="L2008" s="426"/>
      <c r="M2008" s="383"/>
      <c r="N2008" s="424" t="s">
        <v>1538</v>
      </c>
      <c r="O2008" s="215" t="s">
        <v>1538</v>
      </c>
      <c r="P2008" s="719"/>
      <c r="Q2008" s="720"/>
      <c r="R2008" s="721"/>
      <c r="S2008" s="722"/>
      <c r="T2008" s="385"/>
      <c r="U2008" s="386"/>
      <c r="V2008" s="387"/>
    </row>
    <row r="2009" spans="1:22" s="35" customFormat="1" ht="24.95" customHeight="1">
      <c r="A2009" s="34" t="s">
        <v>2940</v>
      </c>
      <c r="B2009" s="402">
        <v>7</v>
      </c>
      <c r="C2009" s="390"/>
      <c r="D2009" s="390"/>
      <c r="E2009" s="390"/>
      <c r="F2009" s="390"/>
      <c r="G2009" s="382"/>
      <c r="H2009" s="538"/>
      <c r="I2009" s="388"/>
      <c r="J2009" s="389" t="s">
        <v>1538</v>
      </c>
      <c r="K2009" s="426"/>
      <c r="L2009" s="426"/>
      <c r="M2009" s="383"/>
      <c r="N2009" s="424" t="s">
        <v>1538</v>
      </c>
      <c r="O2009" s="215" t="s">
        <v>1538</v>
      </c>
      <c r="P2009" s="719"/>
      <c r="Q2009" s="720"/>
      <c r="R2009" s="721"/>
      <c r="S2009" s="722"/>
      <c r="T2009" s="385"/>
      <c r="U2009" s="386"/>
      <c r="V2009" s="387"/>
    </row>
    <row r="2010" spans="1:22" s="35" customFormat="1" ht="24.95" customHeight="1">
      <c r="A2010" s="34" t="s">
        <v>2941</v>
      </c>
      <c r="B2010" s="402">
        <v>8</v>
      </c>
      <c r="C2010" s="390"/>
      <c r="D2010" s="390"/>
      <c r="E2010" s="390"/>
      <c r="F2010" s="390"/>
      <c r="G2010" s="382"/>
      <c r="H2010" s="538"/>
      <c r="I2010" s="388"/>
      <c r="J2010" s="389" t="s">
        <v>1538</v>
      </c>
      <c r="K2010" s="426"/>
      <c r="L2010" s="426"/>
      <c r="M2010" s="383"/>
      <c r="N2010" s="424" t="s">
        <v>1538</v>
      </c>
      <c r="O2010" s="215" t="s">
        <v>1538</v>
      </c>
      <c r="P2010" s="719"/>
      <c r="Q2010" s="720"/>
      <c r="R2010" s="721"/>
      <c r="S2010" s="722"/>
      <c r="T2010" s="385"/>
      <c r="U2010" s="386"/>
      <c r="V2010" s="387"/>
    </row>
    <row r="2011" spans="1:22" s="35" customFormat="1" ht="24.95" customHeight="1">
      <c r="A2011" s="34" t="s">
        <v>2942</v>
      </c>
      <c r="B2011" s="402">
        <v>9</v>
      </c>
      <c r="C2011" s="390"/>
      <c r="D2011" s="390"/>
      <c r="E2011" s="390"/>
      <c r="F2011" s="390"/>
      <c r="G2011" s="382"/>
      <c r="H2011" s="538"/>
      <c r="I2011" s="388"/>
      <c r="J2011" s="389" t="s">
        <v>1538</v>
      </c>
      <c r="K2011" s="426"/>
      <c r="L2011" s="426"/>
      <c r="M2011" s="384"/>
      <c r="N2011" s="424" t="s">
        <v>1538</v>
      </c>
      <c r="O2011" s="215" t="s">
        <v>1538</v>
      </c>
      <c r="P2011" s="719"/>
      <c r="Q2011" s="720"/>
      <c r="R2011" s="721"/>
      <c r="S2011" s="722"/>
      <c r="T2011" s="385"/>
      <c r="U2011" s="386"/>
      <c r="V2011" s="387"/>
    </row>
    <row r="2012" spans="1:22" s="35" customFormat="1" ht="24.95" customHeight="1">
      <c r="A2012" s="34" t="s">
        <v>2943</v>
      </c>
      <c r="B2012" s="402">
        <v>9</v>
      </c>
      <c r="C2012" s="390"/>
      <c r="D2012" s="390"/>
      <c r="E2012" s="390"/>
      <c r="F2012" s="390"/>
      <c r="G2012" s="382"/>
      <c r="H2012" s="538"/>
      <c r="I2012" s="388"/>
      <c r="J2012" s="389" t="s">
        <v>1538</v>
      </c>
      <c r="K2012" s="426"/>
      <c r="L2012" s="426"/>
      <c r="M2012" s="384"/>
      <c r="N2012" s="424" t="s">
        <v>1538</v>
      </c>
      <c r="O2012" s="215" t="s">
        <v>1538</v>
      </c>
      <c r="P2012" s="719"/>
      <c r="Q2012" s="720"/>
      <c r="R2012" s="721"/>
      <c r="S2012" s="722"/>
      <c r="T2012" s="385"/>
      <c r="U2012" s="386"/>
      <c r="V2012" s="387"/>
    </row>
    <row r="2013" spans="1:22" s="35" customFormat="1" ht="24.95" customHeight="1" thickBot="1">
      <c r="A2013" s="34" t="s">
        <v>2944</v>
      </c>
      <c r="B2013" s="406">
        <v>10</v>
      </c>
      <c r="C2013" s="391"/>
      <c r="D2013" s="391"/>
      <c r="E2013" s="391"/>
      <c r="F2013" s="391"/>
      <c r="G2013" s="392"/>
      <c r="H2013" s="539"/>
      <c r="I2013" s="393"/>
      <c r="J2013" s="394" t="s">
        <v>1538</v>
      </c>
      <c r="K2013" s="427"/>
      <c r="L2013" s="427"/>
      <c r="M2013" s="395"/>
      <c r="N2013" s="424" t="s">
        <v>1538</v>
      </c>
      <c r="O2013" s="215" t="s">
        <v>1538</v>
      </c>
      <c r="P2013" s="719"/>
      <c r="Q2013" s="720"/>
      <c r="R2013" s="721"/>
      <c r="S2013" s="722"/>
      <c r="T2013" s="385"/>
      <c r="U2013" s="386"/>
      <c r="V2013" s="387"/>
    </row>
    <row r="2014" spans="1:22" s="20" customFormat="1" ht="12" customHeight="1">
      <c r="A2014" s="34"/>
      <c r="B2014" s="36"/>
      <c r="C2014" s="37"/>
      <c r="D2014" s="37"/>
      <c r="E2014" s="37"/>
      <c r="F2014" s="37"/>
      <c r="G2014" s="37"/>
      <c r="H2014" s="403"/>
      <c r="I2014" s="37"/>
      <c r="J2014" s="37"/>
      <c r="K2014" s="37"/>
      <c r="L2014" s="37"/>
      <c r="M2014" s="37"/>
      <c r="N2014" s="37"/>
      <c r="O2014" s="214"/>
      <c r="P2014" s="37"/>
      <c r="Q2014" s="37"/>
      <c r="R2014" s="214"/>
      <c r="S2014" s="37"/>
      <c r="T2014" s="37"/>
      <c r="U2014" s="38"/>
      <c r="V2014" s="39"/>
    </row>
    <row r="2015" spans="1:22" s="20" customFormat="1" ht="17.25" customHeight="1" thickBot="1">
      <c r="A2015" s="34" t="s">
        <v>2945</v>
      </c>
      <c r="B2015" s="473"/>
      <c r="C2015" s="474"/>
      <c r="D2015" s="474"/>
      <c r="E2015" s="474"/>
      <c r="F2015" s="474"/>
      <c r="G2015" s="474"/>
      <c r="H2015" s="474"/>
      <c r="I2015" s="474"/>
      <c r="J2015" s="474"/>
      <c r="K2015" s="474"/>
      <c r="L2015" s="474"/>
      <c r="M2015" s="474"/>
      <c r="N2015" s="410" t="s">
        <v>317</v>
      </c>
      <c r="O2015" s="411">
        <v>974.01350000000002</v>
      </c>
      <c r="P2015" s="419"/>
      <c r="Q2015" s="419"/>
      <c r="R2015" s="420"/>
      <c r="S2015" s="420"/>
      <c r="T2015" s="421"/>
      <c r="U2015" s="422"/>
      <c r="V2015" s="423"/>
    </row>
    <row r="2016" spans="1:22" ht="17.25" customHeight="1">
      <c r="B2016" s="41"/>
      <c r="C2016" s="41"/>
      <c r="D2016" s="41"/>
      <c r="E2016" s="41"/>
      <c r="F2016" s="41"/>
      <c r="G2016" s="42"/>
      <c r="H2016" s="42"/>
      <c r="I2016" s="42"/>
      <c r="J2016" s="42"/>
      <c r="K2016" s="42"/>
      <c r="L2016" s="42"/>
      <c r="M2016" s="42"/>
      <c r="N2016" s="42"/>
      <c r="O2016" s="42"/>
      <c r="P2016" s="42"/>
      <c r="Q2016" s="42"/>
      <c r="R2016" s="42"/>
      <c r="S2016" s="42"/>
      <c r="T2016" s="42"/>
      <c r="U2016" s="42"/>
      <c r="V2016" s="42"/>
    </row>
    <row r="2017" spans="1:22" s="20" customFormat="1" ht="16.5" customHeight="1" thickBot="1">
      <c r="A2017" s="18"/>
      <c r="B2017" s="739" t="s">
        <v>65</v>
      </c>
      <c r="C2017" s="739"/>
      <c r="D2017" s="739"/>
      <c r="E2017" s="739"/>
      <c r="F2017" s="739"/>
      <c r="G2017" s="739"/>
      <c r="H2017" s="739"/>
      <c r="I2017" s="739"/>
      <c r="J2017" s="739"/>
      <c r="K2017" s="739"/>
      <c r="L2017" s="739"/>
      <c r="M2017" s="739"/>
      <c r="N2017" s="739"/>
      <c r="O2017" s="739"/>
      <c r="P2017" s="739"/>
      <c r="Q2017" s="739"/>
      <c r="R2017" s="739"/>
      <c r="S2017" s="739"/>
      <c r="T2017" s="739"/>
      <c r="U2017" s="739"/>
      <c r="V2017" s="739"/>
    </row>
    <row r="2018" spans="1:22" s="23" customFormat="1" ht="22.5" customHeight="1">
      <c r="A2018" s="96" t="s">
        <v>2946</v>
      </c>
      <c r="B2018" s="768" t="s">
        <v>62</v>
      </c>
      <c r="C2018" s="764" t="s">
        <v>83</v>
      </c>
      <c r="D2018" s="760"/>
      <c r="E2018" s="760"/>
      <c r="F2018" s="760"/>
      <c r="G2018" s="760"/>
      <c r="H2018" s="760"/>
      <c r="I2018" s="760"/>
      <c r="J2018" s="760"/>
      <c r="K2018" s="760"/>
      <c r="L2018" s="760"/>
      <c r="M2018" s="736"/>
      <c r="N2018" s="475"/>
      <c r="O2018" s="476"/>
      <c r="P2018" s="764" t="s">
        <v>90</v>
      </c>
      <c r="Q2018" s="760"/>
      <c r="R2018" s="760"/>
      <c r="S2018" s="736"/>
      <c r="T2018" s="735" t="s">
        <v>358</v>
      </c>
      <c r="U2018" s="736"/>
      <c r="V2018" s="742" t="s">
        <v>6</v>
      </c>
    </row>
    <row r="2019" spans="1:22" s="23" customFormat="1" ht="22.5" customHeight="1">
      <c r="A2019" s="96" t="s">
        <v>2947</v>
      </c>
      <c r="B2019" s="769"/>
      <c r="C2019" s="771" t="s">
        <v>84</v>
      </c>
      <c r="D2019" s="772"/>
      <c r="E2019" s="773"/>
      <c r="F2019" s="479">
        <v>1</v>
      </c>
      <c r="G2019" s="774" t="s">
        <v>287</v>
      </c>
      <c r="H2019" s="724" t="s">
        <v>286</v>
      </c>
      <c r="I2019" s="724"/>
      <c r="J2019" s="771" t="s">
        <v>285</v>
      </c>
      <c r="K2019" s="775"/>
      <c r="L2019" s="480"/>
      <c r="M2019" s="480"/>
      <c r="N2019" s="481"/>
      <c r="O2019" s="482"/>
      <c r="P2019" s="765"/>
      <c r="Q2019" s="766"/>
      <c r="R2019" s="766"/>
      <c r="S2019" s="767"/>
      <c r="T2019" s="737"/>
      <c r="U2019" s="738"/>
      <c r="V2019" s="743"/>
    </row>
    <row r="2020" spans="1:22" s="23" customFormat="1" ht="51.75" customHeight="1" thickBot="1">
      <c r="A2020" s="96" t="s">
        <v>2948</v>
      </c>
      <c r="B2020" s="769"/>
      <c r="C2020" s="772" t="s">
        <v>82</v>
      </c>
      <c r="D2020" s="773"/>
      <c r="E2020" s="483" t="s">
        <v>86</v>
      </c>
      <c r="F2020" s="477" t="s">
        <v>306</v>
      </c>
      <c r="G2020" s="774"/>
      <c r="H2020" s="724"/>
      <c r="I2020" s="724"/>
      <c r="J2020" s="467" t="s">
        <v>284</v>
      </c>
      <c r="K2020" s="478" t="s">
        <v>292</v>
      </c>
      <c r="L2020" s="484" t="s">
        <v>369</v>
      </c>
      <c r="M2020" s="484"/>
      <c r="N2020" s="485" t="s">
        <v>334</v>
      </c>
      <c r="O2020" s="486"/>
      <c r="P2020" s="417" t="s">
        <v>1579</v>
      </c>
      <c r="Q2020" s="306" t="s">
        <v>91</v>
      </c>
      <c r="R2020" s="307"/>
      <c r="S2020" s="97">
        <v>2</v>
      </c>
      <c r="T2020" s="740"/>
      <c r="U2020" s="741"/>
      <c r="V2020" s="744"/>
    </row>
    <row r="2021" spans="1:22" s="23" customFormat="1" ht="15.75" customHeight="1">
      <c r="A2021" s="96" t="s">
        <v>2949</v>
      </c>
      <c r="B2021" s="769"/>
      <c r="C2021" s="613">
        <v>1</v>
      </c>
      <c r="D2021" s="86" t="s">
        <v>1538</v>
      </c>
      <c r="E2021" s="92" t="s">
        <v>1538</v>
      </c>
      <c r="F2021" s="300" t="s">
        <v>1538</v>
      </c>
      <c r="G2021" s="300" t="s">
        <v>1538</v>
      </c>
      <c r="H2021" s="745" t="s">
        <v>1538</v>
      </c>
      <c r="I2021" s="746"/>
      <c r="J2021" s="93" t="s">
        <v>1538</v>
      </c>
      <c r="K2021" s="91" t="s">
        <v>1538</v>
      </c>
      <c r="L2021" s="449" t="s">
        <v>1114</v>
      </c>
      <c r="M2021" s="450" t="s">
        <v>1557</v>
      </c>
      <c r="N2021" s="365" t="s">
        <v>24</v>
      </c>
      <c r="O2021" s="747" t="s">
        <v>15</v>
      </c>
      <c r="P2021" s="748"/>
      <c r="Q2021" s="751">
        <v>67</v>
      </c>
      <c r="R2021" s="754" t="s">
        <v>1114</v>
      </c>
      <c r="S2021" s="755"/>
      <c r="T2021" s="735" t="s">
        <v>68</v>
      </c>
      <c r="U2021" s="760"/>
      <c r="V2021" s="736"/>
    </row>
    <row r="2022" spans="1:22" s="23" customFormat="1" ht="15.75" customHeight="1" thickBot="1">
      <c r="A2022" s="96" t="s">
        <v>2950</v>
      </c>
      <c r="B2022" s="769"/>
      <c r="C2022" s="613">
        <v>2</v>
      </c>
      <c r="D2022" s="86" t="s">
        <v>1538</v>
      </c>
      <c r="E2022" s="92" t="s">
        <v>1538</v>
      </c>
      <c r="F2022" s="300" t="s">
        <v>1538</v>
      </c>
      <c r="G2022" s="300" t="s">
        <v>1538</v>
      </c>
      <c r="H2022" s="745" t="s">
        <v>1538</v>
      </c>
      <c r="I2022" s="746"/>
      <c r="J2022" s="93" t="s">
        <v>1538</v>
      </c>
      <c r="K2022" s="91" t="s">
        <v>1538</v>
      </c>
      <c r="L2022" s="449"/>
      <c r="M2022" s="450" t="s">
        <v>1538</v>
      </c>
      <c r="N2022" s="365" t="s">
        <v>24</v>
      </c>
      <c r="O2022" s="747"/>
      <c r="P2022" s="748"/>
      <c r="Q2022" s="752"/>
      <c r="R2022" s="756"/>
      <c r="S2022" s="757"/>
      <c r="T2022" s="740"/>
      <c r="U2022" s="761"/>
      <c r="V2022" s="741"/>
    </row>
    <row r="2023" spans="1:22" s="23" customFormat="1" ht="15.75" customHeight="1">
      <c r="A2023" s="96" t="s">
        <v>2951</v>
      </c>
      <c r="B2023" s="769"/>
      <c r="C2023" s="613">
        <v>3</v>
      </c>
      <c r="D2023" s="86" t="s">
        <v>1538</v>
      </c>
      <c r="E2023" s="92" t="s">
        <v>1538</v>
      </c>
      <c r="F2023" s="300" t="s">
        <v>1538</v>
      </c>
      <c r="G2023" s="300" t="s">
        <v>1538</v>
      </c>
      <c r="H2023" s="745" t="s">
        <v>1538</v>
      </c>
      <c r="I2023" s="746"/>
      <c r="J2023" s="93" t="s">
        <v>1538</v>
      </c>
      <c r="K2023" s="91" t="s">
        <v>1538</v>
      </c>
      <c r="L2023" s="449"/>
      <c r="M2023" s="450" t="s">
        <v>1538</v>
      </c>
      <c r="N2023" s="365"/>
      <c r="O2023" s="749"/>
      <c r="P2023" s="750"/>
      <c r="Q2023" s="753"/>
      <c r="R2023" s="758"/>
      <c r="S2023" s="759"/>
      <c r="T2023" s="237"/>
      <c r="U2023" s="237"/>
      <c r="V2023" s="238"/>
    </row>
    <row r="2024" spans="1:22" s="23" customFormat="1" ht="15.75" customHeight="1">
      <c r="A2024" s="96" t="s">
        <v>2952</v>
      </c>
      <c r="B2024" s="769"/>
      <c r="C2024" s="613">
        <v>4</v>
      </c>
      <c r="D2024" s="86" t="s">
        <v>1538</v>
      </c>
      <c r="E2024" s="92" t="s">
        <v>1538</v>
      </c>
      <c r="F2024" s="300" t="s">
        <v>1538</v>
      </c>
      <c r="G2024" s="300" t="s">
        <v>1538</v>
      </c>
      <c r="H2024" s="745" t="s">
        <v>1538</v>
      </c>
      <c r="I2024" s="746"/>
      <c r="J2024" s="93" t="s">
        <v>1538</v>
      </c>
      <c r="K2024" s="91" t="s">
        <v>1538</v>
      </c>
      <c r="L2024" s="449"/>
      <c r="M2024" s="450" t="s">
        <v>1538</v>
      </c>
      <c r="N2024" s="365"/>
      <c r="O2024" s="762" t="s">
        <v>310</v>
      </c>
      <c r="P2024" s="771" t="s">
        <v>309</v>
      </c>
      <c r="Q2024" s="772"/>
      <c r="R2024" s="772"/>
      <c r="S2024" s="773"/>
      <c r="T2024" s="228"/>
      <c r="U2024" s="228"/>
      <c r="V2024" s="239"/>
    </row>
    <row r="2025" spans="1:22" s="23" customFormat="1" ht="17.25" customHeight="1">
      <c r="A2025" s="96" t="s">
        <v>2953</v>
      </c>
      <c r="B2025" s="769"/>
      <c r="C2025" s="613">
        <v>5</v>
      </c>
      <c r="D2025" s="86" t="s">
        <v>1538</v>
      </c>
      <c r="E2025" s="92" t="s">
        <v>1538</v>
      </c>
      <c r="F2025" s="300" t="s">
        <v>1538</v>
      </c>
      <c r="G2025" s="300" t="s">
        <v>1538</v>
      </c>
      <c r="H2025" s="745" t="s">
        <v>1538</v>
      </c>
      <c r="I2025" s="746"/>
      <c r="J2025" s="93" t="s">
        <v>1538</v>
      </c>
      <c r="K2025" s="91" t="s">
        <v>1538</v>
      </c>
      <c r="L2025" s="449"/>
      <c r="M2025" s="450" t="s">
        <v>1538</v>
      </c>
      <c r="N2025" s="365"/>
      <c r="O2025" s="763"/>
      <c r="P2025" s="467" t="s">
        <v>92</v>
      </c>
      <c r="Q2025" s="467" t="s">
        <v>294</v>
      </c>
      <c r="R2025" s="724" t="s">
        <v>307</v>
      </c>
      <c r="S2025" s="724"/>
      <c r="T2025" s="228"/>
      <c r="U2025" s="228"/>
      <c r="V2025" s="239"/>
    </row>
    <row r="2026" spans="1:22" s="23" customFormat="1" ht="16.5" customHeight="1" thickBot="1">
      <c r="A2026" s="96" t="s">
        <v>2954</v>
      </c>
      <c r="B2026" s="769"/>
      <c r="C2026" s="614">
        <v>6</v>
      </c>
      <c r="D2026" s="94" t="s">
        <v>1538</v>
      </c>
      <c r="E2026" s="95" t="s">
        <v>1538</v>
      </c>
      <c r="F2026" s="300" t="s">
        <v>1538</v>
      </c>
      <c r="G2026" s="300" t="s">
        <v>1538</v>
      </c>
      <c r="H2026" s="745" t="s">
        <v>1538</v>
      </c>
      <c r="I2026" s="746"/>
      <c r="J2026" s="93" t="s">
        <v>1538</v>
      </c>
      <c r="K2026" s="91" t="s">
        <v>1538</v>
      </c>
      <c r="L2026" s="449"/>
      <c r="M2026" s="450" t="s">
        <v>1538</v>
      </c>
      <c r="N2026" s="447"/>
      <c r="O2026" s="313" t="s">
        <v>6</v>
      </c>
      <c r="P2026" s="241">
        <v>1</v>
      </c>
      <c r="Q2026" s="242">
        <v>538.46153849999996</v>
      </c>
      <c r="R2026" s="776">
        <v>1948.027</v>
      </c>
      <c r="S2026" s="776"/>
      <c r="T2026" s="228"/>
      <c r="U2026" s="228"/>
      <c r="V2026" s="239"/>
    </row>
    <row r="2027" spans="1:22" s="23" customFormat="1" ht="16.5" customHeight="1" thickBot="1">
      <c r="A2027" s="96" t="s">
        <v>2955</v>
      </c>
      <c r="B2027" s="770"/>
      <c r="C2027" s="777" t="s">
        <v>88</v>
      </c>
      <c r="D2027" s="778"/>
      <c r="E2027" s="778"/>
      <c r="F2027" s="497"/>
      <c r="G2027" s="498"/>
      <c r="H2027" s="779" t="s">
        <v>1538</v>
      </c>
      <c r="I2027" s="780"/>
      <c r="J2027" s="412" t="s">
        <v>1538</v>
      </c>
      <c r="K2027" s="243" t="s">
        <v>6</v>
      </c>
      <c r="L2027" s="490"/>
      <c r="M2027" s="491"/>
      <c r="N2027" s="492"/>
      <c r="O2027" s="781" t="s">
        <v>1538</v>
      </c>
      <c r="P2027" s="781"/>
      <c r="Q2027" s="781"/>
      <c r="R2027" s="781"/>
      <c r="S2027" s="781"/>
      <c r="T2027" s="487"/>
      <c r="U2027" s="488"/>
      <c r="V2027" s="489"/>
    </row>
    <row r="2028" spans="1:22" ht="24.95" customHeight="1">
      <c r="C2028" s="21"/>
    </row>
    <row r="2029" spans="1:22" ht="24.95" customHeight="1">
      <c r="C2029" s="21"/>
    </row>
    <row r="2030" spans="1:22" s="33" customFormat="1" ht="24" thickBot="1">
      <c r="A2030" s="26">
        <v>68</v>
      </c>
      <c r="B2030" s="786" t="s">
        <v>49</v>
      </c>
      <c r="C2030" s="786"/>
      <c r="D2030" s="786"/>
      <c r="E2030" s="27">
        <v>68</v>
      </c>
      <c r="F2030" s="28" t="s">
        <v>454</v>
      </c>
      <c r="G2030" s="29"/>
      <c r="H2030" s="29"/>
      <c r="I2030" s="28"/>
      <c r="J2030" s="28"/>
      <c r="K2030" s="28"/>
      <c r="L2030" s="28"/>
      <c r="M2030" s="30"/>
      <c r="N2030" s="30"/>
      <c r="O2030" s="29"/>
      <c r="P2030" s="29"/>
      <c r="Q2030" s="31"/>
      <c r="R2030" s="31"/>
      <c r="S2030" s="31"/>
      <c r="T2030" s="31"/>
      <c r="U2030" s="32"/>
    </row>
    <row r="2031" spans="1:22" s="20" customFormat="1" ht="24.75" customHeight="1">
      <c r="A2031" s="18"/>
      <c r="B2031" s="787" t="s">
        <v>54</v>
      </c>
      <c r="C2031" s="464" t="s">
        <v>55</v>
      </c>
      <c r="D2031" s="465" t="s">
        <v>16</v>
      </c>
      <c r="E2031" s="465"/>
      <c r="F2031" s="465" t="s">
        <v>56</v>
      </c>
      <c r="G2031" s="466"/>
      <c r="H2031" s="723" t="s">
        <v>57</v>
      </c>
      <c r="I2031" s="789" t="s">
        <v>340</v>
      </c>
      <c r="J2031" s="723" t="s">
        <v>17</v>
      </c>
      <c r="K2031" s="723" t="s">
        <v>293</v>
      </c>
      <c r="L2031" s="723" t="s">
        <v>58</v>
      </c>
      <c r="M2031" s="723" t="s">
        <v>193</v>
      </c>
      <c r="N2031" s="782" t="s">
        <v>308</v>
      </c>
      <c r="O2031" s="783"/>
      <c r="P2031" s="784" t="s">
        <v>21</v>
      </c>
      <c r="Q2031" s="785"/>
      <c r="R2031" s="735" t="s">
        <v>205</v>
      </c>
      <c r="S2031" s="736"/>
      <c r="T2031" s="714" t="s">
        <v>180</v>
      </c>
      <c r="U2031" s="715"/>
      <c r="V2031" s="716"/>
    </row>
    <row r="2032" spans="1:22" s="20" customFormat="1" ht="73.5" customHeight="1">
      <c r="A2032" s="18"/>
      <c r="B2032" s="788"/>
      <c r="C2032" s="467" t="s">
        <v>59</v>
      </c>
      <c r="D2032" s="468" t="s">
        <v>3</v>
      </c>
      <c r="E2032" s="468" t="s">
        <v>18</v>
      </c>
      <c r="F2032" s="468" t="s">
        <v>60</v>
      </c>
      <c r="G2032" s="469" t="s">
        <v>61</v>
      </c>
      <c r="H2032" s="724"/>
      <c r="I2032" s="790"/>
      <c r="J2032" s="724"/>
      <c r="K2032" s="724"/>
      <c r="L2032" s="724"/>
      <c r="M2032" s="724"/>
      <c r="N2032" s="467" t="s">
        <v>191</v>
      </c>
      <c r="O2032" s="468" t="s">
        <v>73</v>
      </c>
      <c r="P2032" s="717"/>
      <c r="Q2032" s="718"/>
      <c r="R2032" s="737"/>
      <c r="S2032" s="738"/>
      <c r="T2032" s="470" t="s">
        <v>181</v>
      </c>
      <c r="U2032" s="471" t="s">
        <v>190</v>
      </c>
      <c r="V2032" s="472" t="s">
        <v>225</v>
      </c>
    </row>
    <row r="2033" spans="1:22" s="20" customFormat="1" ht="26.25" customHeight="1">
      <c r="A2033" s="18"/>
      <c r="B2033" s="396"/>
      <c r="C2033" s="397">
        <v>3</v>
      </c>
      <c r="D2033" s="397">
        <v>4</v>
      </c>
      <c r="E2033" s="397">
        <v>5</v>
      </c>
      <c r="F2033" s="397">
        <v>6</v>
      </c>
      <c r="G2033" s="397">
        <v>7</v>
      </c>
      <c r="H2033" s="397">
        <v>8</v>
      </c>
      <c r="I2033" s="397">
        <v>9</v>
      </c>
      <c r="J2033" s="397">
        <v>10</v>
      </c>
      <c r="K2033" s="397">
        <v>11</v>
      </c>
      <c r="L2033" s="397">
        <v>12</v>
      </c>
      <c r="M2033" s="397">
        <v>13</v>
      </c>
      <c r="N2033" s="397">
        <v>14</v>
      </c>
      <c r="O2033" s="397">
        <v>15</v>
      </c>
      <c r="P2033" s="398">
        <v>16</v>
      </c>
      <c r="Q2033" s="399">
        <v>17</v>
      </c>
      <c r="R2033" s="398">
        <v>18</v>
      </c>
      <c r="S2033" s="399">
        <v>19</v>
      </c>
      <c r="T2033" s="400">
        <v>20</v>
      </c>
      <c r="U2033" s="213">
        <v>21</v>
      </c>
      <c r="V2033" s="401">
        <v>22</v>
      </c>
    </row>
    <row r="2034" spans="1:22" s="35" customFormat="1" ht="50.1" customHeight="1">
      <c r="A2034" s="34" t="s">
        <v>2956</v>
      </c>
      <c r="B2034" s="402">
        <v>1</v>
      </c>
      <c r="C2034" s="617" t="s">
        <v>1183</v>
      </c>
      <c r="D2034" s="390" t="s">
        <v>1184</v>
      </c>
      <c r="E2034" s="390" t="s">
        <v>1185</v>
      </c>
      <c r="F2034" s="390" t="s">
        <v>672</v>
      </c>
      <c r="G2034" s="382">
        <v>1</v>
      </c>
      <c r="H2034" s="538" t="s">
        <v>24</v>
      </c>
      <c r="I2034" s="388" t="s">
        <v>672</v>
      </c>
      <c r="J2034" s="389" t="s">
        <v>454</v>
      </c>
      <c r="K2034" s="426">
        <v>37005</v>
      </c>
      <c r="L2034" s="426">
        <v>37327</v>
      </c>
      <c r="M2034" s="383">
        <v>553.39</v>
      </c>
      <c r="N2034" s="424">
        <v>553.39</v>
      </c>
      <c r="O2034" s="215">
        <v>553.39</v>
      </c>
      <c r="P2034" s="719"/>
      <c r="Q2034" s="720"/>
      <c r="R2034" s="721"/>
      <c r="S2034" s="722"/>
      <c r="T2034" s="385" t="s">
        <v>24</v>
      </c>
      <c r="U2034" s="386">
        <v>20</v>
      </c>
      <c r="V2034" s="387" t="s">
        <v>24</v>
      </c>
    </row>
    <row r="2035" spans="1:22" s="35" customFormat="1" ht="50.1" customHeight="1">
      <c r="A2035" s="34" t="s">
        <v>2957</v>
      </c>
      <c r="B2035" s="402">
        <v>2</v>
      </c>
      <c r="C2035" s="390" t="s">
        <v>1186</v>
      </c>
      <c r="D2035" s="390" t="s">
        <v>1187</v>
      </c>
      <c r="E2035" s="390" t="s">
        <v>1188</v>
      </c>
      <c r="F2035" s="390" t="s">
        <v>672</v>
      </c>
      <c r="G2035" s="382">
        <v>1</v>
      </c>
      <c r="H2035" s="538" t="s">
        <v>24</v>
      </c>
      <c r="I2035" s="388" t="s">
        <v>672</v>
      </c>
      <c r="J2035" s="389" t="s">
        <v>454</v>
      </c>
      <c r="K2035" s="426">
        <v>41863</v>
      </c>
      <c r="L2035" s="426">
        <v>42507</v>
      </c>
      <c r="M2035" s="383">
        <v>1948.29</v>
      </c>
      <c r="N2035" s="424">
        <v>1948.29</v>
      </c>
      <c r="O2035" s="215">
        <v>1948.29</v>
      </c>
      <c r="P2035" s="719"/>
      <c r="Q2035" s="720"/>
      <c r="R2035" s="721"/>
      <c r="S2035" s="722"/>
      <c r="T2035" s="385" t="s">
        <v>24</v>
      </c>
      <c r="U2035" s="386">
        <v>46</v>
      </c>
      <c r="V2035" s="387" t="s">
        <v>24</v>
      </c>
    </row>
    <row r="2036" spans="1:22" s="35" customFormat="1" ht="50.1" customHeight="1">
      <c r="A2036" s="34" t="s">
        <v>2958</v>
      </c>
      <c r="B2036" s="402">
        <v>3</v>
      </c>
      <c r="C2036" s="390" t="s">
        <v>1186</v>
      </c>
      <c r="D2036" s="390" t="s">
        <v>1189</v>
      </c>
      <c r="E2036" s="390" t="s">
        <v>1190</v>
      </c>
      <c r="F2036" s="390" t="s">
        <v>672</v>
      </c>
      <c r="G2036" s="382">
        <v>1</v>
      </c>
      <c r="H2036" s="538" t="s">
        <v>24</v>
      </c>
      <c r="I2036" s="388" t="s">
        <v>672</v>
      </c>
      <c r="J2036" s="389" t="s">
        <v>454</v>
      </c>
      <c r="K2036" s="426">
        <v>42387</v>
      </c>
      <c r="L2036" s="426">
        <v>42827</v>
      </c>
      <c r="M2036" s="383">
        <v>506.08</v>
      </c>
      <c r="N2036" s="424">
        <v>506.08</v>
      </c>
      <c r="O2036" s="215">
        <v>506.08</v>
      </c>
      <c r="P2036" s="719"/>
      <c r="Q2036" s="720"/>
      <c r="R2036" s="721"/>
      <c r="S2036" s="722"/>
      <c r="T2036" s="385" t="s">
        <v>24</v>
      </c>
      <c r="U2036" s="386">
        <v>50</v>
      </c>
      <c r="V2036" s="387" t="s">
        <v>24</v>
      </c>
    </row>
    <row r="2037" spans="1:22" s="35" customFormat="1" ht="24.95" customHeight="1">
      <c r="A2037" s="34" t="s">
        <v>2959</v>
      </c>
      <c r="B2037" s="402">
        <v>4</v>
      </c>
      <c r="C2037" s="390"/>
      <c r="D2037" s="390"/>
      <c r="E2037" s="390"/>
      <c r="F2037" s="390"/>
      <c r="G2037" s="382"/>
      <c r="H2037" s="538"/>
      <c r="I2037" s="388"/>
      <c r="J2037" s="389" t="s">
        <v>1538</v>
      </c>
      <c r="K2037" s="426"/>
      <c r="L2037" s="426"/>
      <c r="M2037" s="383"/>
      <c r="N2037" s="424" t="s">
        <v>1538</v>
      </c>
      <c r="O2037" s="215" t="s">
        <v>1538</v>
      </c>
      <c r="P2037" s="719"/>
      <c r="Q2037" s="720"/>
      <c r="R2037" s="721"/>
      <c r="S2037" s="722"/>
      <c r="T2037" s="385"/>
      <c r="U2037" s="386"/>
      <c r="V2037" s="387"/>
    </row>
    <row r="2038" spans="1:22" s="35" customFormat="1" ht="24.95" customHeight="1">
      <c r="A2038" s="34" t="s">
        <v>2960</v>
      </c>
      <c r="B2038" s="402">
        <v>6</v>
      </c>
      <c r="C2038" s="390"/>
      <c r="D2038" s="390"/>
      <c r="E2038" s="390"/>
      <c r="F2038" s="390"/>
      <c r="G2038" s="382"/>
      <c r="H2038" s="538"/>
      <c r="I2038" s="388"/>
      <c r="J2038" s="389" t="s">
        <v>1538</v>
      </c>
      <c r="K2038" s="426"/>
      <c r="L2038" s="426"/>
      <c r="M2038" s="383"/>
      <c r="N2038" s="424" t="s">
        <v>1538</v>
      </c>
      <c r="O2038" s="215" t="s">
        <v>1538</v>
      </c>
      <c r="P2038" s="719"/>
      <c r="Q2038" s="720"/>
      <c r="R2038" s="721"/>
      <c r="S2038" s="722"/>
      <c r="T2038" s="385"/>
      <c r="U2038" s="386"/>
      <c r="V2038" s="387"/>
    </row>
    <row r="2039" spans="1:22" s="35" customFormat="1" ht="24.95" customHeight="1">
      <c r="A2039" s="34" t="s">
        <v>2961</v>
      </c>
      <c r="B2039" s="402">
        <v>7</v>
      </c>
      <c r="C2039" s="390"/>
      <c r="D2039" s="390"/>
      <c r="E2039" s="390"/>
      <c r="F2039" s="390"/>
      <c r="G2039" s="382"/>
      <c r="H2039" s="538"/>
      <c r="I2039" s="388"/>
      <c r="J2039" s="389" t="s">
        <v>1538</v>
      </c>
      <c r="K2039" s="426"/>
      <c r="L2039" s="426"/>
      <c r="M2039" s="383"/>
      <c r="N2039" s="424" t="s">
        <v>1538</v>
      </c>
      <c r="O2039" s="215" t="s">
        <v>1538</v>
      </c>
      <c r="P2039" s="719"/>
      <c r="Q2039" s="720"/>
      <c r="R2039" s="721"/>
      <c r="S2039" s="722"/>
      <c r="T2039" s="385"/>
      <c r="U2039" s="386"/>
      <c r="V2039" s="387"/>
    </row>
    <row r="2040" spans="1:22" s="35" customFormat="1" ht="24.95" customHeight="1">
      <c r="A2040" s="34" t="s">
        <v>2962</v>
      </c>
      <c r="B2040" s="402">
        <v>8</v>
      </c>
      <c r="C2040" s="390"/>
      <c r="D2040" s="390"/>
      <c r="E2040" s="390"/>
      <c r="F2040" s="390"/>
      <c r="G2040" s="382"/>
      <c r="H2040" s="538"/>
      <c r="I2040" s="388"/>
      <c r="J2040" s="389" t="s">
        <v>1538</v>
      </c>
      <c r="K2040" s="426"/>
      <c r="L2040" s="426"/>
      <c r="M2040" s="383"/>
      <c r="N2040" s="424" t="s">
        <v>1538</v>
      </c>
      <c r="O2040" s="215" t="s">
        <v>1538</v>
      </c>
      <c r="P2040" s="719"/>
      <c r="Q2040" s="720"/>
      <c r="R2040" s="721"/>
      <c r="S2040" s="722"/>
      <c r="T2040" s="385"/>
      <c r="U2040" s="386"/>
      <c r="V2040" s="387"/>
    </row>
    <row r="2041" spans="1:22" s="35" customFormat="1" ht="24.95" customHeight="1">
      <c r="A2041" s="34" t="s">
        <v>2963</v>
      </c>
      <c r="B2041" s="402">
        <v>9</v>
      </c>
      <c r="C2041" s="390"/>
      <c r="D2041" s="390"/>
      <c r="E2041" s="390"/>
      <c r="F2041" s="390"/>
      <c r="G2041" s="382"/>
      <c r="H2041" s="538"/>
      <c r="I2041" s="388"/>
      <c r="J2041" s="389" t="s">
        <v>1538</v>
      </c>
      <c r="K2041" s="426"/>
      <c r="L2041" s="426"/>
      <c r="M2041" s="384"/>
      <c r="N2041" s="424" t="s">
        <v>1538</v>
      </c>
      <c r="O2041" s="215" t="s">
        <v>1538</v>
      </c>
      <c r="P2041" s="719"/>
      <c r="Q2041" s="720"/>
      <c r="R2041" s="721"/>
      <c r="S2041" s="722"/>
      <c r="T2041" s="385"/>
      <c r="U2041" s="386"/>
      <c r="V2041" s="387"/>
    </row>
    <row r="2042" spans="1:22" s="35" customFormat="1" ht="24.95" customHeight="1">
      <c r="A2042" s="34" t="s">
        <v>2964</v>
      </c>
      <c r="B2042" s="402">
        <v>9</v>
      </c>
      <c r="C2042" s="390"/>
      <c r="D2042" s="390"/>
      <c r="E2042" s="390"/>
      <c r="F2042" s="390"/>
      <c r="G2042" s="382"/>
      <c r="H2042" s="538"/>
      <c r="I2042" s="388"/>
      <c r="J2042" s="389" t="s">
        <v>1538</v>
      </c>
      <c r="K2042" s="426"/>
      <c r="L2042" s="426"/>
      <c r="M2042" s="384"/>
      <c r="N2042" s="424" t="s">
        <v>1538</v>
      </c>
      <c r="O2042" s="215" t="s">
        <v>1538</v>
      </c>
      <c r="P2042" s="719"/>
      <c r="Q2042" s="720"/>
      <c r="R2042" s="721"/>
      <c r="S2042" s="722"/>
      <c r="T2042" s="385"/>
      <c r="U2042" s="386"/>
      <c r="V2042" s="387"/>
    </row>
    <row r="2043" spans="1:22" s="35" customFormat="1" ht="24.95" customHeight="1" thickBot="1">
      <c r="A2043" s="34" t="s">
        <v>2965</v>
      </c>
      <c r="B2043" s="406">
        <v>10</v>
      </c>
      <c r="C2043" s="391"/>
      <c r="D2043" s="391"/>
      <c r="E2043" s="391"/>
      <c r="F2043" s="391"/>
      <c r="G2043" s="392"/>
      <c r="H2043" s="539"/>
      <c r="I2043" s="393"/>
      <c r="J2043" s="394" t="s">
        <v>1538</v>
      </c>
      <c r="K2043" s="427"/>
      <c r="L2043" s="427"/>
      <c r="M2043" s="395"/>
      <c r="N2043" s="424" t="s">
        <v>1538</v>
      </c>
      <c r="O2043" s="215" t="s">
        <v>1538</v>
      </c>
      <c r="P2043" s="719"/>
      <c r="Q2043" s="720"/>
      <c r="R2043" s="721"/>
      <c r="S2043" s="722"/>
      <c r="T2043" s="385"/>
      <c r="U2043" s="386"/>
      <c r="V2043" s="387"/>
    </row>
    <row r="2044" spans="1:22" s="20" customFormat="1" ht="12" customHeight="1">
      <c r="A2044" s="34"/>
      <c r="B2044" s="36"/>
      <c r="C2044" s="37"/>
      <c r="D2044" s="37"/>
      <c r="E2044" s="37"/>
      <c r="F2044" s="37"/>
      <c r="G2044" s="37"/>
      <c r="H2044" s="403"/>
      <c r="I2044" s="37"/>
      <c r="J2044" s="37"/>
      <c r="K2044" s="37"/>
      <c r="L2044" s="37"/>
      <c r="M2044" s="37"/>
      <c r="N2044" s="37"/>
      <c r="O2044" s="214"/>
      <c r="P2044" s="37"/>
      <c r="Q2044" s="37"/>
      <c r="R2044" s="214"/>
      <c r="S2044" s="37"/>
      <c r="T2044" s="37"/>
      <c r="U2044" s="38"/>
      <c r="V2044" s="39"/>
    </row>
    <row r="2045" spans="1:22" s="20" customFormat="1" ht="17.25" customHeight="1" thickBot="1">
      <c r="A2045" s="34" t="s">
        <v>2966</v>
      </c>
      <c r="B2045" s="473"/>
      <c r="C2045" s="474"/>
      <c r="D2045" s="474"/>
      <c r="E2045" s="474"/>
      <c r="F2045" s="474"/>
      <c r="G2045" s="474"/>
      <c r="H2045" s="474"/>
      <c r="I2045" s="474"/>
      <c r="J2045" s="474"/>
      <c r="K2045" s="474"/>
      <c r="L2045" s="474"/>
      <c r="M2045" s="474"/>
      <c r="N2045" s="410" t="s">
        <v>317</v>
      </c>
      <c r="O2045" s="411">
        <v>1002.5866666666666</v>
      </c>
      <c r="P2045" s="419"/>
      <c r="Q2045" s="419"/>
      <c r="R2045" s="420"/>
      <c r="S2045" s="420"/>
      <c r="T2045" s="421"/>
      <c r="U2045" s="422"/>
      <c r="V2045" s="423"/>
    </row>
    <row r="2046" spans="1:22" ht="17.25" customHeight="1">
      <c r="B2046" s="41"/>
      <c r="C2046" s="41"/>
      <c r="D2046" s="41"/>
      <c r="E2046" s="41"/>
      <c r="F2046" s="41"/>
      <c r="G2046" s="42"/>
      <c r="H2046" s="42"/>
      <c r="I2046" s="42"/>
      <c r="J2046" s="42"/>
      <c r="K2046" s="42"/>
      <c r="L2046" s="42"/>
      <c r="M2046" s="42"/>
      <c r="N2046" s="42"/>
      <c r="O2046" s="42"/>
      <c r="P2046" s="42"/>
      <c r="Q2046" s="42"/>
      <c r="R2046" s="42"/>
      <c r="S2046" s="42"/>
      <c r="T2046" s="42"/>
      <c r="U2046" s="42"/>
      <c r="V2046" s="42"/>
    </row>
    <row r="2047" spans="1:22" s="20" customFormat="1" ht="16.5" customHeight="1" thickBot="1">
      <c r="A2047" s="18"/>
      <c r="B2047" s="739" t="s">
        <v>65</v>
      </c>
      <c r="C2047" s="739"/>
      <c r="D2047" s="739"/>
      <c r="E2047" s="739"/>
      <c r="F2047" s="739"/>
      <c r="G2047" s="739"/>
      <c r="H2047" s="739"/>
      <c r="I2047" s="739"/>
      <c r="J2047" s="739"/>
      <c r="K2047" s="739"/>
      <c r="L2047" s="739"/>
      <c r="M2047" s="739"/>
      <c r="N2047" s="739"/>
      <c r="O2047" s="739"/>
      <c r="P2047" s="739"/>
      <c r="Q2047" s="739"/>
      <c r="R2047" s="739"/>
      <c r="S2047" s="739"/>
      <c r="T2047" s="739"/>
      <c r="U2047" s="739"/>
      <c r="V2047" s="739"/>
    </row>
    <row r="2048" spans="1:22" s="23" customFormat="1" ht="22.5" customHeight="1">
      <c r="A2048" s="96" t="s">
        <v>2967</v>
      </c>
      <c r="B2048" s="768" t="s">
        <v>62</v>
      </c>
      <c r="C2048" s="764" t="s">
        <v>83</v>
      </c>
      <c r="D2048" s="760"/>
      <c r="E2048" s="760"/>
      <c r="F2048" s="760"/>
      <c r="G2048" s="760"/>
      <c r="H2048" s="760"/>
      <c r="I2048" s="760"/>
      <c r="J2048" s="760"/>
      <c r="K2048" s="760"/>
      <c r="L2048" s="760"/>
      <c r="M2048" s="736"/>
      <c r="N2048" s="475"/>
      <c r="O2048" s="476"/>
      <c r="P2048" s="764" t="s">
        <v>90</v>
      </c>
      <c r="Q2048" s="760"/>
      <c r="R2048" s="760"/>
      <c r="S2048" s="736"/>
      <c r="T2048" s="735" t="s">
        <v>358</v>
      </c>
      <c r="U2048" s="736"/>
      <c r="V2048" s="742" t="s">
        <v>6</v>
      </c>
    </row>
    <row r="2049" spans="1:22" s="23" customFormat="1" ht="22.5" customHeight="1">
      <c r="A2049" s="96" t="s">
        <v>2968</v>
      </c>
      <c r="B2049" s="769"/>
      <c r="C2049" s="771" t="s">
        <v>84</v>
      </c>
      <c r="D2049" s="772"/>
      <c r="E2049" s="773"/>
      <c r="F2049" s="479">
        <v>1</v>
      </c>
      <c r="G2049" s="774" t="s">
        <v>287</v>
      </c>
      <c r="H2049" s="724" t="s">
        <v>286</v>
      </c>
      <c r="I2049" s="724"/>
      <c r="J2049" s="771" t="s">
        <v>285</v>
      </c>
      <c r="K2049" s="775"/>
      <c r="L2049" s="480"/>
      <c r="M2049" s="480"/>
      <c r="N2049" s="481"/>
      <c r="O2049" s="482"/>
      <c r="P2049" s="765"/>
      <c r="Q2049" s="766"/>
      <c r="R2049" s="766"/>
      <c r="S2049" s="767"/>
      <c r="T2049" s="737"/>
      <c r="U2049" s="738"/>
      <c r="V2049" s="743"/>
    </row>
    <row r="2050" spans="1:22" s="23" customFormat="1" ht="51.75" customHeight="1" thickBot="1">
      <c r="A2050" s="96" t="s">
        <v>2969</v>
      </c>
      <c r="B2050" s="769"/>
      <c r="C2050" s="772" t="s">
        <v>82</v>
      </c>
      <c r="D2050" s="773"/>
      <c r="E2050" s="483" t="s">
        <v>86</v>
      </c>
      <c r="F2050" s="477" t="s">
        <v>306</v>
      </c>
      <c r="G2050" s="774"/>
      <c r="H2050" s="724"/>
      <c r="I2050" s="724"/>
      <c r="J2050" s="467" t="s">
        <v>284</v>
      </c>
      <c r="K2050" s="478" t="s">
        <v>292</v>
      </c>
      <c r="L2050" s="484" t="s">
        <v>369</v>
      </c>
      <c r="M2050" s="484"/>
      <c r="N2050" s="485" t="s">
        <v>334</v>
      </c>
      <c r="O2050" s="486"/>
      <c r="P2050" s="417" t="s">
        <v>1579</v>
      </c>
      <c r="Q2050" s="306" t="s">
        <v>91</v>
      </c>
      <c r="R2050" s="307"/>
      <c r="S2050" s="97">
        <v>3</v>
      </c>
      <c r="T2050" s="740"/>
      <c r="U2050" s="741"/>
      <c r="V2050" s="744"/>
    </row>
    <row r="2051" spans="1:22" s="23" customFormat="1" ht="15.75" customHeight="1">
      <c r="A2051" s="96" t="s">
        <v>2970</v>
      </c>
      <c r="B2051" s="769"/>
      <c r="C2051" s="613">
        <v>1</v>
      </c>
      <c r="D2051" s="86" t="s">
        <v>1538</v>
      </c>
      <c r="E2051" s="92" t="s">
        <v>1538</v>
      </c>
      <c r="F2051" s="300" t="s">
        <v>1538</v>
      </c>
      <c r="G2051" s="300" t="s">
        <v>1538</v>
      </c>
      <c r="H2051" s="745" t="s">
        <v>1538</v>
      </c>
      <c r="I2051" s="746"/>
      <c r="J2051" s="93" t="s">
        <v>1538</v>
      </c>
      <c r="K2051" s="91" t="s">
        <v>1538</v>
      </c>
      <c r="L2051" s="449" t="s">
        <v>361</v>
      </c>
      <c r="M2051" s="450" t="s">
        <v>1602</v>
      </c>
      <c r="N2051" s="365" t="s">
        <v>24</v>
      </c>
      <c r="O2051" s="747" t="s">
        <v>15</v>
      </c>
      <c r="P2051" s="748"/>
      <c r="Q2051" s="751">
        <v>68</v>
      </c>
      <c r="R2051" s="754" t="s">
        <v>361</v>
      </c>
      <c r="S2051" s="755"/>
      <c r="T2051" s="735" t="s">
        <v>68</v>
      </c>
      <c r="U2051" s="760"/>
      <c r="V2051" s="736"/>
    </row>
    <row r="2052" spans="1:22" s="23" customFormat="1" ht="15.75" customHeight="1" thickBot="1">
      <c r="A2052" s="96" t="s">
        <v>2971</v>
      </c>
      <c r="B2052" s="769"/>
      <c r="C2052" s="613">
        <v>2</v>
      </c>
      <c r="D2052" s="86" t="s">
        <v>1538</v>
      </c>
      <c r="E2052" s="92" t="s">
        <v>1538</v>
      </c>
      <c r="F2052" s="300" t="s">
        <v>1538</v>
      </c>
      <c r="G2052" s="300" t="s">
        <v>1538</v>
      </c>
      <c r="H2052" s="745" t="s">
        <v>1538</v>
      </c>
      <c r="I2052" s="746"/>
      <c r="J2052" s="93" t="s">
        <v>1538</v>
      </c>
      <c r="K2052" s="91" t="s">
        <v>1538</v>
      </c>
      <c r="L2052" s="449"/>
      <c r="M2052" s="450" t="s">
        <v>1538</v>
      </c>
      <c r="N2052" s="365" t="s">
        <v>24</v>
      </c>
      <c r="O2052" s="747"/>
      <c r="P2052" s="748"/>
      <c r="Q2052" s="752"/>
      <c r="R2052" s="756"/>
      <c r="S2052" s="757"/>
      <c r="T2052" s="740"/>
      <c r="U2052" s="761"/>
      <c r="V2052" s="741"/>
    </row>
    <row r="2053" spans="1:22" s="23" customFormat="1" ht="15.75" customHeight="1">
      <c r="A2053" s="96" t="s">
        <v>2972</v>
      </c>
      <c r="B2053" s="769"/>
      <c r="C2053" s="613">
        <v>3</v>
      </c>
      <c r="D2053" s="86" t="s">
        <v>1538</v>
      </c>
      <c r="E2053" s="92" t="s">
        <v>1538</v>
      </c>
      <c r="F2053" s="300" t="s">
        <v>1538</v>
      </c>
      <c r="G2053" s="300" t="s">
        <v>1538</v>
      </c>
      <c r="H2053" s="745" t="s">
        <v>1538</v>
      </c>
      <c r="I2053" s="746"/>
      <c r="J2053" s="93" t="s">
        <v>1538</v>
      </c>
      <c r="K2053" s="91" t="s">
        <v>1538</v>
      </c>
      <c r="L2053" s="449"/>
      <c r="M2053" s="450" t="s">
        <v>1538</v>
      </c>
      <c r="N2053" s="365"/>
      <c r="O2053" s="749"/>
      <c r="P2053" s="750"/>
      <c r="Q2053" s="753"/>
      <c r="R2053" s="758"/>
      <c r="S2053" s="759"/>
      <c r="T2053" s="237"/>
      <c r="U2053" s="237"/>
      <c r="V2053" s="238"/>
    </row>
    <row r="2054" spans="1:22" s="23" customFormat="1" ht="15.75" customHeight="1">
      <c r="A2054" s="96" t="s">
        <v>2973</v>
      </c>
      <c r="B2054" s="769"/>
      <c r="C2054" s="613">
        <v>4</v>
      </c>
      <c r="D2054" s="86" t="s">
        <v>1538</v>
      </c>
      <c r="E2054" s="92" t="s">
        <v>1538</v>
      </c>
      <c r="F2054" s="300" t="s">
        <v>1538</v>
      </c>
      <c r="G2054" s="300" t="s">
        <v>1538</v>
      </c>
      <c r="H2054" s="745" t="s">
        <v>1538</v>
      </c>
      <c r="I2054" s="746"/>
      <c r="J2054" s="93" t="s">
        <v>1538</v>
      </c>
      <c r="K2054" s="91" t="s">
        <v>1538</v>
      </c>
      <c r="L2054" s="449"/>
      <c r="M2054" s="450" t="s">
        <v>1538</v>
      </c>
      <c r="N2054" s="365"/>
      <c r="O2054" s="762" t="s">
        <v>310</v>
      </c>
      <c r="P2054" s="771" t="s">
        <v>309</v>
      </c>
      <c r="Q2054" s="772"/>
      <c r="R2054" s="772"/>
      <c r="S2054" s="773"/>
      <c r="T2054" s="228"/>
      <c r="U2054" s="228"/>
      <c r="V2054" s="239"/>
    </row>
    <row r="2055" spans="1:22" s="23" customFormat="1" ht="17.25" customHeight="1">
      <c r="A2055" s="96" t="s">
        <v>2974</v>
      </c>
      <c r="B2055" s="769"/>
      <c r="C2055" s="613">
        <v>5</v>
      </c>
      <c r="D2055" s="86" t="s">
        <v>1538</v>
      </c>
      <c r="E2055" s="92" t="s">
        <v>1538</v>
      </c>
      <c r="F2055" s="300" t="s">
        <v>1538</v>
      </c>
      <c r="G2055" s="300" t="s">
        <v>1538</v>
      </c>
      <c r="H2055" s="745" t="s">
        <v>1538</v>
      </c>
      <c r="I2055" s="746"/>
      <c r="J2055" s="93" t="s">
        <v>1538</v>
      </c>
      <c r="K2055" s="91" t="s">
        <v>1538</v>
      </c>
      <c r="L2055" s="449"/>
      <c r="M2055" s="450" t="s">
        <v>1538</v>
      </c>
      <c r="N2055" s="365"/>
      <c r="O2055" s="763"/>
      <c r="P2055" s="467" t="s">
        <v>92</v>
      </c>
      <c r="Q2055" s="467" t="s">
        <v>294</v>
      </c>
      <c r="R2055" s="724" t="s">
        <v>307</v>
      </c>
      <c r="S2055" s="724"/>
      <c r="T2055" s="228"/>
      <c r="U2055" s="228"/>
      <c r="V2055" s="239"/>
    </row>
    <row r="2056" spans="1:22" s="23" customFormat="1" ht="16.5" customHeight="1" thickBot="1">
      <c r="A2056" s="96" t="s">
        <v>2975</v>
      </c>
      <c r="B2056" s="769"/>
      <c r="C2056" s="614">
        <v>6</v>
      </c>
      <c r="D2056" s="94" t="s">
        <v>1538</v>
      </c>
      <c r="E2056" s="95" t="s">
        <v>1538</v>
      </c>
      <c r="F2056" s="300" t="s">
        <v>1538</v>
      </c>
      <c r="G2056" s="300" t="s">
        <v>1538</v>
      </c>
      <c r="H2056" s="745" t="s">
        <v>1538</v>
      </c>
      <c r="I2056" s="746"/>
      <c r="J2056" s="93" t="s">
        <v>1538</v>
      </c>
      <c r="K2056" s="91" t="s">
        <v>1538</v>
      </c>
      <c r="L2056" s="449"/>
      <c r="M2056" s="450" t="s">
        <v>1538</v>
      </c>
      <c r="N2056" s="447"/>
      <c r="O2056" s="313" t="s">
        <v>6</v>
      </c>
      <c r="P2056" s="241">
        <v>1</v>
      </c>
      <c r="Q2056" s="242">
        <v>538.46153849999996</v>
      </c>
      <c r="R2056" s="776">
        <v>3007.7599999999998</v>
      </c>
      <c r="S2056" s="776"/>
      <c r="T2056" s="228"/>
      <c r="U2056" s="228"/>
      <c r="V2056" s="239"/>
    </row>
    <row r="2057" spans="1:22" s="23" customFormat="1" ht="16.5" customHeight="1" thickBot="1">
      <c r="A2057" s="96" t="s">
        <v>2976</v>
      </c>
      <c r="B2057" s="770"/>
      <c r="C2057" s="777" t="s">
        <v>88</v>
      </c>
      <c r="D2057" s="778"/>
      <c r="E2057" s="778"/>
      <c r="F2057" s="497"/>
      <c r="G2057" s="498"/>
      <c r="H2057" s="779" t="s">
        <v>1538</v>
      </c>
      <c r="I2057" s="780"/>
      <c r="J2057" s="412" t="s">
        <v>1538</v>
      </c>
      <c r="K2057" s="243" t="s">
        <v>6</v>
      </c>
      <c r="L2057" s="490"/>
      <c r="M2057" s="491"/>
      <c r="N2057" s="492"/>
      <c r="O2057" s="781" t="s">
        <v>1538</v>
      </c>
      <c r="P2057" s="781"/>
      <c r="Q2057" s="781"/>
      <c r="R2057" s="781"/>
      <c r="S2057" s="781"/>
      <c r="T2057" s="487"/>
      <c r="U2057" s="488"/>
      <c r="V2057" s="489"/>
    </row>
    <row r="2058" spans="1:22" ht="24.95" customHeight="1">
      <c r="C2058" s="21"/>
    </row>
    <row r="2059" spans="1:22" ht="24.95" customHeight="1">
      <c r="C2059" s="21"/>
    </row>
    <row r="2060" spans="1:22" s="33" customFormat="1" ht="24" thickBot="1">
      <c r="A2060" s="26">
        <v>69</v>
      </c>
      <c r="B2060" s="786" t="s">
        <v>49</v>
      </c>
      <c r="C2060" s="786"/>
      <c r="D2060" s="786"/>
      <c r="E2060" s="27">
        <v>69</v>
      </c>
      <c r="F2060" s="28" t="s">
        <v>455</v>
      </c>
      <c r="G2060" s="29"/>
      <c r="H2060" s="29"/>
      <c r="I2060" s="28"/>
      <c r="J2060" s="28"/>
      <c r="K2060" s="28"/>
      <c r="L2060" s="28"/>
      <c r="M2060" s="30"/>
      <c r="N2060" s="30"/>
      <c r="O2060" s="29"/>
      <c r="P2060" s="29"/>
      <c r="Q2060" s="31"/>
      <c r="R2060" s="31"/>
      <c r="S2060" s="31"/>
      <c r="T2060" s="31"/>
      <c r="U2060" s="32"/>
    </row>
    <row r="2061" spans="1:22" s="20" customFormat="1" ht="24.75" customHeight="1">
      <c r="A2061" s="18"/>
      <c r="B2061" s="787" t="s">
        <v>54</v>
      </c>
      <c r="C2061" s="464" t="s">
        <v>55</v>
      </c>
      <c r="D2061" s="465" t="s">
        <v>16</v>
      </c>
      <c r="E2061" s="465"/>
      <c r="F2061" s="465" t="s">
        <v>56</v>
      </c>
      <c r="G2061" s="466"/>
      <c r="H2061" s="723" t="s">
        <v>57</v>
      </c>
      <c r="I2061" s="789" t="s">
        <v>340</v>
      </c>
      <c r="J2061" s="723" t="s">
        <v>17</v>
      </c>
      <c r="K2061" s="723" t="s">
        <v>293</v>
      </c>
      <c r="L2061" s="723" t="s">
        <v>58</v>
      </c>
      <c r="M2061" s="723" t="s">
        <v>193</v>
      </c>
      <c r="N2061" s="782" t="s">
        <v>308</v>
      </c>
      <c r="O2061" s="783"/>
      <c r="P2061" s="784" t="s">
        <v>21</v>
      </c>
      <c r="Q2061" s="785"/>
      <c r="R2061" s="735" t="s">
        <v>205</v>
      </c>
      <c r="S2061" s="736"/>
      <c r="T2061" s="714" t="s">
        <v>180</v>
      </c>
      <c r="U2061" s="715"/>
      <c r="V2061" s="716"/>
    </row>
    <row r="2062" spans="1:22" s="20" customFormat="1" ht="73.5" customHeight="1">
      <c r="A2062" s="18"/>
      <c r="B2062" s="788"/>
      <c r="C2062" s="467" t="s">
        <v>59</v>
      </c>
      <c r="D2062" s="468" t="s">
        <v>3</v>
      </c>
      <c r="E2062" s="468" t="s">
        <v>18</v>
      </c>
      <c r="F2062" s="468" t="s">
        <v>60</v>
      </c>
      <c r="G2062" s="469" t="s">
        <v>61</v>
      </c>
      <c r="H2062" s="724"/>
      <c r="I2062" s="790"/>
      <c r="J2062" s="724"/>
      <c r="K2062" s="724"/>
      <c r="L2062" s="724"/>
      <c r="M2062" s="724"/>
      <c r="N2062" s="467" t="s">
        <v>191</v>
      </c>
      <c r="O2062" s="468" t="s">
        <v>73</v>
      </c>
      <c r="P2062" s="717"/>
      <c r="Q2062" s="718"/>
      <c r="R2062" s="737"/>
      <c r="S2062" s="738"/>
      <c r="T2062" s="470" t="s">
        <v>181</v>
      </c>
      <c r="U2062" s="471" t="s">
        <v>190</v>
      </c>
      <c r="V2062" s="472" t="s">
        <v>225</v>
      </c>
    </row>
    <row r="2063" spans="1:22" s="20" customFormat="1" ht="26.25" customHeight="1">
      <c r="A2063" s="18"/>
      <c r="B2063" s="396"/>
      <c r="C2063" s="397">
        <v>3</v>
      </c>
      <c r="D2063" s="397">
        <v>4</v>
      </c>
      <c r="E2063" s="397">
        <v>5</v>
      </c>
      <c r="F2063" s="397">
        <v>6</v>
      </c>
      <c r="G2063" s="397">
        <v>7</v>
      </c>
      <c r="H2063" s="397">
        <v>8</v>
      </c>
      <c r="I2063" s="397">
        <v>9</v>
      </c>
      <c r="J2063" s="397">
        <v>10</v>
      </c>
      <c r="K2063" s="397">
        <v>11</v>
      </c>
      <c r="L2063" s="397">
        <v>12</v>
      </c>
      <c r="M2063" s="397">
        <v>13</v>
      </c>
      <c r="N2063" s="397">
        <v>14</v>
      </c>
      <c r="O2063" s="397">
        <v>15</v>
      </c>
      <c r="P2063" s="398">
        <v>16</v>
      </c>
      <c r="Q2063" s="399">
        <v>17</v>
      </c>
      <c r="R2063" s="398">
        <v>18</v>
      </c>
      <c r="S2063" s="399">
        <v>19</v>
      </c>
      <c r="T2063" s="400">
        <v>20</v>
      </c>
      <c r="U2063" s="213">
        <v>21</v>
      </c>
      <c r="V2063" s="401">
        <v>22</v>
      </c>
    </row>
    <row r="2064" spans="1:22" s="35" customFormat="1" ht="24.95" customHeight="1">
      <c r="A2064" s="34" t="s">
        <v>2977</v>
      </c>
      <c r="B2064" s="727">
        <v>1</v>
      </c>
      <c r="C2064" s="731" t="s">
        <v>691</v>
      </c>
      <c r="D2064" s="731" t="s">
        <v>1191</v>
      </c>
      <c r="E2064" s="731" t="s">
        <v>1192</v>
      </c>
      <c r="F2064" s="390" t="s">
        <v>671</v>
      </c>
      <c r="G2064" s="382">
        <v>0.25</v>
      </c>
      <c r="H2064" s="725" t="s">
        <v>24</v>
      </c>
      <c r="I2064" s="388">
        <v>2</v>
      </c>
      <c r="J2064" s="389" t="s">
        <v>591</v>
      </c>
      <c r="K2064" s="733">
        <v>42438</v>
      </c>
      <c r="L2064" s="733">
        <v>44398</v>
      </c>
      <c r="M2064" s="383">
        <v>10274.27</v>
      </c>
      <c r="N2064" s="424">
        <v>2568.5675000000001</v>
      </c>
      <c r="O2064" s="215">
        <v>2568.5675000000001</v>
      </c>
      <c r="P2064" s="719"/>
      <c r="Q2064" s="720"/>
      <c r="R2064" s="791"/>
      <c r="S2064" s="792"/>
      <c r="T2064" s="385" t="s">
        <v>24</v>
      </c>
      <c r="U2064" s="386">
        <v>2</v>
      </c>
      <c r="V2064" s="387" t="s">
        <v>24</v>
      </c>
    </row>
    <row r="2065" spans="1:22" s="35" customFormat="1" ht="24.95" customHeight="1">
      <c r="A2065" s="34" t="s">
        <v>2978</v>
      </c>
      <c r="B2065" s="728"/>
      <c r="C2065" s="732"/>
      <c r="D2065" s="732"/>
      <c r="E2065" s="732"/>
      <c r="F2065" s="390" t="s">
        <v>671</v>
      </c>
      <c r="G2065" s="382">
        <v>0.25</v>
      </c>
      <c r="H2065" s="726"/>
      <c r="I2065" s="388">
        <v>1</v>
      </c>
      <c r="J2065" s="389" t="s">
        <v>590</v>
      </c>
      <c r="K2065" s="734"/>
      <c r="L2065" s="734"/>
      <c r="M2065" s="383">
        <v>10274.27</v>
      </c>
      <c r="N2065" s="424">
        <v>2568.5675000000001</v>
      </c>
      <c r="O2065" s="215">
        <v>2568.5675000000001</v>
      </c>
      <c r="P2065" s="719"/>
      <c r="Q2065" s="720"/>
      <c r="R2065" s="791"/>
      <c r="S2065" s="792"/>
      <c r="T2065" s="385" t="s">
        <v>24</v>
      </c>
      <c r="U2065" s="386">
        <v>94</v>
      </c>
      <c r="V2065" s="387" t="s">
        <v>24</v>
      </c>
    </row>
    <row r="2066" spans="1:22" s="35" customFormat="1" ht="50.1" customHeight="1">
      <c r="A2066" s="34" t="s">
        <v>2979</v>
      </c>
      <c r="B2066" s="402">
        <v>2</v>
      </c>
      <c r="C2066" s="390" t="s">
        <v>682</v>
      </c>
      <c r="D2066" s="390" t="s">
        <v>1193</v>
      </c>
      <c r="E2066" s="390" t="s">
        <v>1194</v>
      </c>
      <c r="F2066" s="390" t="s">
        <v>672</v>
      </c>
      <c r="G2066" s="382">
        <v>1</v>
      </c>
      <c r="H2066" s="538" t="s">
        <v>24</v>
      </c>
      <c r="I2066" s="388">
        <v>1</v>
      </c>
      <c r="J2066" s="389" t="s">
        <v>590</v>
      </c>
      <c r="K2066" s="426">
        <v>38635</v>
      </c>
      <c r="L2066" s="426">
        <v>38786</v>
      </c>
      <c r="M2066" s="615">
        <v>340.58</v>
      </c>
      <c r="N2066" s="424">
        <v>340.58</v>
      </c>
      <c r="O2066" s="215">
        <v>340.58</v>
      </c>
      <c r="P2066" s="719"/>
      <c r="Q2066" s="720"/>
      <c r="R2066" s="721"/>
      <c r="S2066" s="722"/>
      <c r="T2066" s="385" t="s">
        <v>24</v>
      </c>
      <c r="U2066" s="386">
        <v>12</v>
      </c>
      <c r="V2066" s="387" t="s">
        <v>24</v>
      </c>
    </row>
    <row r="2067" spans="1:22" s="35" customFormat="1" ht="50.1" customHeight="1">
      <c r="A2067" s="34" t="s">
        <v>2980</v>
      </c>
      <c r="B2067" s="402">
        <v>3</v>
      </c>
      <c r="C2067" s="390" t="s">
        <v>1195</v>
      </c>
      <c r="D2067" s="390" t="s">
        <v>1196</v>
      </c>
      <c r="E2067" s="390" t="s">
        <v>1197</v>
      </c>
      <c r="F2067" s="390" t="s">
        <v>671</v>
      </c>
      <c r="G2067" s="382">
        <v>0.25</v>
      </c>
      <c r="H2067" s="538" t="s">
        <v>24</v>
      </c>
      <c r="I2067" s="388">
        <v>1</v>
      </c>
      <c r="J2067" s="389" t="s">
        <v>590</v>
      </c>
      <c r="K2067" s="426">
        <v>41568</v>
      </c>
      <c r="L2067" s="426">
        <v>42329</v>
      </c>
      <c r="M2067" s="383">
        <v>11324.59</v>
      </c>
      <c r="N2067" s="424">
        <v>2831.1475</v>
      </c>
      <c r="O2067" s="215">
        <v>2831.1475</v>
      </c>
      <c r="P2067" s="719"/>
      <c r="Q2067" s="720"/>
      <c r="R2067" s="721"/>
      <c r="S2067" s="722"/>
      <c r="T2067" s="385" t="s">
        <v>24</v>
      </c>
      <c r="U2067" s="386">
        <v>74</v>
      </c>
      <c r="V2067" s="387" t="s">
        <v>24</v>
      </c>
    </row>
    <row r="2068" spans="1:22" s="35" customFormat="1" ht="50.1" customHeight="1">
      <c r="A2068" s="34" t="s">
        <v>2981</v>
      </c>
      <c r="B2068" s="402">
        <v>4</v>
      </c>
      <c r="C2068" s="390" t="s">
        <v>682</v>
      </c>
      <c r="D2068" s="390" t="s">
        <v>1198</v>
      </c>
      <c r="E2068" s="390" t="s">
        <v>1199</v>
      </c>
      <c r="F2068" s="390" t="s">
        <v>672</v>
      </c>
      <c r="G2068" s="382">
        <v>1</v>
      </c>
      <c r="H2068" s="538" t="s">
        <v>24</v>
      </c>
      <c r="I2068" s="388">
        <v>1</v>
      </c>
      <c r="J2068" s="389" t="s">
        <v>590</v>
      </c>
      <c r="K2068" s="426">
        <v>41519</v>
      </c>
      <c r="L2068" s="426">
        <v>41913</v>
      </c>
      <c r="M2068" s="383">
        <v>1424.91</v>
      </c>
      <c r="N2068" s="424">
        <v>1424.91</v>
      </c>
      <c r="O2068" s="215">
        <v>1424.91</v>
      </c>
      <c r="P2068" s="719"/>
      <c r="Q2068" s="720"/>
      <c r="R2068" s="721"/>
      <c r="S2068" s="722"/>
      <c r="T2068" s="385" t="s">
        <v>24</v>
      </c>
      <c r="U2068" s="386">
        <v>69</v>
      </c>
      <c r="V2068" s="387" t="s">
        <v>24</v>
      </c>
    </row>
    <row r="2069" spans="1:22" s="35" customFormat="1" ht="50.1" customHeight="1">
      <c r="A2069" s="34" t="s">
        <v>2982</v>
      </c>
      <c r="B2069" s="402">
        <v>5</v>
      </c>
      <c r="C2069" s="390" t="s">
        <v>682</v>
      </c>
      <c r="D2069" s="390" t="s">
        <v>1200</v>
      </c>
      <c r="E2069" s="390" t="s">
        <v>1201</v>
      </c>
      <c r="F2069" s="390" t="s">
        <v>671</v>
      </c>
      <c r="G2069" s="382">
        <v>0.45</v>
      </c>
      <c r="H2069" s="538" t="s">
        <v>24</v>
      </c>
      <c r="I2069" s="388">
        <v>1</v>
      </c>
      <c r="J2069" s="389" t="s">
        <v>590</v>
      </c>
      <c r="K2069" s="426">
        <v>40903</v>
      </c>
      <c r="L2069" s="426">
        <v>41146</v>
      </c>
      <c r="M2069" s="383">
        <v>610.48</v>
      </c>
      <c r="N2069" s="424">
        <v>274.71600000000001</v>
      </c>
      <c r="O2069" s="215">
        <v>274.71600000000001</v>
      </c>
      <c r="P2069" s="719"/>
      <c r="Q2069" s="720"/>
      <c r="R2069" s="721"/>
      <c r="S2069" s="722"/>
      <c r="T2069" s="385" t="s">
        <v>24</v>
      </c>
      <c r="U2069" s="386">
        <v>20</v>
      </c>
      <c r="V2069" s="387" t="s">
        <v>24</v>
      </c>
    </row>
    <row r="2070" spans="1:22" s="35" customFormat="1" ht="24.95" customHeight="1">
      <c r="A2070" s="34" t="s">
        <v>2983</v>
      </c>
      <c r="B2070" s="402">
        <v>6</v>
      </c>
      <c r="C2070" s="390"/>
      <c r="D2070" s="390"/>
      <c r="E2070" s="390"/>
      <c r="F2070" s="390"/>
      <c r="G2070" s="382"/>
      <c r="H2070" s="538"/>
      <c r="I2070" s="388"/>
      <c r="J2070" s="389" t="s">
        <v>1538</v>
      </c>
      <c r="K2070" s="426"/>
      <c r="L2070" s="426"/>
      <c r="M2070" s="383"/>
      <c r="N2070" s="424" t="s">
        <v>1538</v>
      </c>
      <c r="O2070" s="215" t="s">
        <v>1538</v>
      </c>
      <c r="P2070" s="719"/>
      <c r="Q2070" s="720"/>
      <c r="R2070" s="721"/>
      <c r="S2070" s="722"/>
      <c r="T2070" s="385"/>
      <c r="U2070" s="386"/>
      <c r="V2070" s="387"/>
    </row>
    <row r="2071" spans="1:22" s="35" customFormat="1" ht="24.95" customHeight="1">
      <c r="A2071" s="34" t="s">
        <v>2984</v>
      </c>
      <c r="B2071" s="402">
        <v>7</v>
      </c>
      <c r="C2071" s="390"/>
      <c r="D2071" s="390"/>
      <c r="E2071" s="390"/>
      <c r="F2071" s="390"/>
      <c r="G2071" s="382"/>
      <c r="H2071" s="538"/>
      <c r="I2071" s="388"/>
      <c r="J2071" s="389" t="s">
        <v>1538</v>
      </c>
      <c r="K2071" s="426"/>
      <c r="L2071" s="426"/>
      <c r="M2071" s="384"/>
      <c r="N2071" s="424" t="s">
        <v>1538</v>
      </c>
      <c r="O2071" s="215" t="s">
        <v>1538</v>
      </c>
      <c r="P2071" s="719"/>
      <c r="Q2071" s="720"/>
      <c r="R2071" s="721"/>
      <c r="S2071" s="722"/>
      <c r="T2071" s="385"/>
      <c r="U2071" s="386"/>
      <c r="V2071" s="387"/>
    </row>
    <row r="2072" spans="1:22" s="35" customFormat="1" ht="24.95" customHeight="1">
      <c r="A2072" s="34" t="s">
        <v>2985</v>
      </c>
      <c r="B2072" s="402">
        <v>8</v>
      </c>
      <c r="C2072" s="390"/>
      <c r="D2072" s="390"/>
      <c r="E2072" s="390"/>
      <c r="F2072" s="390"/>
      <c r="G2072" s="382"/>
      <c r="H2072" s="538"/>
      <c r="I2072" s="388"/>
      <c r="J2072" s="389" t="s">
        <v>1538</v>
      </c>
      <c r="K2072" s="426"/>
      <c r="L2072" s="426"/>
      <c r="M2072" s="384"/>
      <c r="N2072" s="424" t="s">
        <v>1538</v>
      </c>
      <c r="O2072" s="215" t="s">
        <v>1538</v>
      </c>
      <c r="P2072" s="719"/>
      <c r="Q2072" s="720"/>
      <c r="R2072" s="721"/>
      <c r="S2072" s="722"/>
      <c r="T2072" s="385"/>
      <c r="U2072" s="386"/>
      <c r="V2072" s="387"/>
    </row>
    <row r="2073" spans="1:22" s="35" customFormat="1" ht="24.95" customHeight="1" thickBot="1">
      <c r="A2073" s="34" t="s">
        <v>2986</v>
      </c>
      <c r="B2073" s="402">
        <v>9</v>
      </c>
      <c r="C2073" s="391"/>
      <c r="D2073" s="391"/>
      <c r="E2073" s="391"/>
      <c r="F2073" s="391"/>
      <c r="G2073" s="392"/>
      <c r="H2073" s="539"/>
      <c r="I2073" s="393"/>
      <c r="J2073" s="394" t="s">
        <v>1538</v>
      </c>
      <c r="K2073" s="427"/>
      <c r="L2073" s="427"/>
      <c r="M2073" s="395"/>
      <c r="N2073" s="424" t="s">
        <v>1538</v>
      </c>
      <c r="O2073" s="215" t="s">
        <v>1538</v>
      </c>
      <c r="P2073" s="719"/>
      <c r="Q2073" s="720"/>
      <c r="R2073" s="721"/>
      <c r="S2073" s="722"/>
      <c r="T2073" s="385"/>
      <c r="U2073" s="386"/>
      <c r="V2073" s="387"/>
    </row>
    <row r="2074" spans="1:22" s="20" customFormat="1" ht="12" customHeight="1">
      <c r="A2074" s="34"/>
      <c r="B2074" s="36"/>
      <c r="C2074" s="37"/>
      <c r="D2074" s="37"/>
      <c r="E2074" s="37"/>
      <c r="F2074" s="37"/>
      <c r="G2074" s="37"/>
      <c r="H2074" s="403"/>
      <c r="I2074" s="37"/>
      <c r="J2074" s="37"/>
      <c r="K2074" s="37"/>
      <c r="L2074" s="37"/>
      <c r="M2074" s="37"/>
      <c r="N2074" s="37"/>
      <c r="O2074" s="214"/>
      <c r="P2074" s="37"/>
      <c r="Q2074" s="37"/>
      <c r="R2074" s="214"/>
      <c r="S2074" s="37"/>
      <c r="T2074" s="37"/>
      <c r="U2074" s="38"/>
      <c r="V2074" s="39"/>
    </row>
    <row r="2075" spans="1:22" s="20" customFormat="1" ht="17.25" customHeight="1" thickBot="1">
      <c r="A2075" s="34" t="s">
        <v>2987</v>
      </c>
      <c r="B2075" s="473"/>
      <c r="C2075" s="474"/>
      <c r="D2075" s="474"/>
      <c r="E2075" s="474"/>
      <c r="F2075" s="474"/>
      <c r="G2075" s="474"/>
      <c r="H2075" s="474"/>
      <c r="I2075" s="474"/>
      <c r="J2075" s="474"/>
      <c r="K2075" s="474"/>
      <c r="L2075" s="474"/>
      <c r="M2075" s="474"/>
      <c r="N2075" s="410" t="s">
        <v>317</v>
      </c>
      <c r="O2075" s="411">
        <v>2001.6976999999999</v>
      </c>
      <c r="P2075" s="419"/>
      <c r="Q2075" s="419"/>
      <c r="R2075" s="420"/>
      <c r="S2075" s="420"/>
      <c r="T2075" s="421"/>
      <c r="U2075" s="422"/>
      <c r="V2075" s="423"/>
    </row>
    <row r="2076" spans="1:22" ht="17.25" customHeight="1">
      <c r="B2076" s="41"/>
      <c r="C2076" s="41"/>
      <c r="D2076" s="41"/>
      <c r="E2076" s="41"/>
      <c r="F2076" s="41"/>
      <c r="G2076" s="42"/>
      <c r="H2076" s="42"/>
      <c r="I2076" s="42"/>
      <c r="J2076" s="42"/>
      <c r="K2076" s="42"/>
      <c r="L2076" s="42"/>
      <c r="M2076" s="42"/>
      <c r="N2076" s="42"/>
      <c r="O2076" s="42"/>
      <c r="P2076" s="42"/>
      <c r="Q2076" s="42"/>
      <c r="R2076" s="42"/>
      <c r="S2076" s="42"/>
      <c r="T2076" s="42"/>
      <c r="U2076" s="42"/>
      <c r="V2076" s="42"/>
    </row>
    <row r="2077" spans="1:22" s="20" customFormat="1" ht="16.5" customHeight="1" thickBot="1">
      <c r="A2077" s="18"/>
      <c r="B2077" s="739" t="s">
        <v>65</v>
      </c>
      <c r="C2077" s="739"/>
      <c r="D2077" s="739"/>
      <c r="E2077" s="739"/>
      <c r="F2077" s="739"/>
      <c r="G2077" s="739"/>
      <c r="H2077" s="739"/>
      <c r="I2077" s="739"/>
      <c r="J2077" s="739"/>
      <c r="K2077" s="739"/>
      <c r="L2077" s="739"/>
      <c r="M2077" s="739"/>
      <c r="N2077" s="739"/>
      <c r="O2077" s="739"/>
      <c r="P2077" s="739"/>
      <c r="Q2077" s="739"/>
      <c r="R2077" s="739"/>
      <c r="S2077" s="739"/>
      <c r="T2077" s="739"/>
      <c r="U2077" s="739"/>
      <c r="V2077" s="739"/>
    </row>
    <row r="2078" spans="1:22" s="23" customFormat="1" ht="22.5" customHeight="1">
      <c r="A2078" s="96" t="s">
        <v>2988</v>
      </c>
      <c r="B2078" s="768" t="s">
        <v>62</v>
      </c>
      <c r="C2078" s="764" t="s">
        <v>83</v>
      </c>
      <c r="D2078" s="760"/>
      <c r="E2078" s="760"/>
      <c r="F2078" s="760"/>
      <c r="G2078" s="760"/>
      <c r="H2078" s="760"/>
      <c r="I2078" s="760"/>
      <c r="J2078" s="760"/>
      <c r="K2078" s="760"/>
      <c r="L2078" s="760"/>
      <c r="M2078" s="736"/>
      <c r="N2078" s="475"/>
      <c r="O2078" s="476"/>
      <c r="P2078" s="764" t="s">
        <v>90</v>
      </c>
      <c r="Q2078" s="760"/>
      <c r="R2078" s="760"/>
      <c r="S2078" s="736"/>
      <c r="T2078" s="735" t="s">
        <v>358</v>
      </c>
      <c r="U2078" s="736"/>
      <c r="V2078" s="742" t="s">
        <v>6</v>
      </c>
    </row>
    <row r="2079" spans="1:22" s="23" customFormat="1" ht="22.5" customHeight="1">
      <c r="A2079" s="96" t="s">
        <v>2989</v>
      </c>
      <c r="B2079" s="769"/>
      <c r="C2079" s="771" t="s">
        <v>84</v>
      </c>
      <c r="D2079" s="772"/>
      <c r="E2079" s="773"/>
      <c r="F2079" s="479">
        <v>2</v>
      </c>
      <c r="G2079" s="774" t="s">
        <v>287</v>
      </c>
      <c r="H2079" s="724" t="s">
        <v>286</v>
      </c>
      <c r="I2079" s="724"/>
      <c r="J2079" s="771" t="s">
        <v>285</v>
      </c>
      <c r="K2079" s="775"/>
      <c r="L2079" s="480"/>
      <c r="M2079" s="480"/>
      <c r="N2079" s="481"/>
      <c r="O2079" s="482"/>
      <c r="P2079" s="765"/>
      <c r="Q2079" s="766"/>
      <c r="R2079" s="766"/>
      <c r="S2079" s="767"/>
      <c r="T2079" s="737"/>
      <c r="U2079" s="738"/>
      <c r="V2079" s="743"/>
    </row>
    <row r="2080" spans="1:22" s="23" customFormat="1" ht="51.75" customHeight="1" thickBot="1">
      <c r="A2080" s="96" t="s">
        <v>2990</v>
      </c>
      <c r="B2080" s="769"/>
      <c r="C2080" s="772" t="s">
        <v>82</v>
      </c>
      <c r="D2080" s="773"/>
      <c r="E2080" s="483" t="s">
        <v>86</v>
      </c>
      <c r="F2080" s="477" t="s">
        <v>306</v>
      </c>
      <c r="G2080" s="774"/>
      <c r="H2080" s="724"/>
      <c r="I2080" s="724"/>
      <c r="J2080" s="467" t="s">
        <v>284</v>
      </c>
      <c r="K2080" s="478" t="s">
        <v>292</v>
      </c>
      <c r="L2080" s="484" t="s">
        <v>369</v>
      </c>
      <c r="M2080" s="484"/>
      <c r="N2080" s="485" t="s">
        <v>334</v>
      </c>
      <c r="O2080" s="486"/>
      <c r="P2080" s="417" t="s">
        <v>1579</v>
      </c>
      <c r="Q2080" s="306" t="s">
        <v>91</v>
      </c>
      <c r="R2080" s="307"/>
      <c r="S2080" s="97">
        <v>5</v>
      </c>
      <c r="T2080" s="740"/>
      <c r="U2080" s="741"/>
      <c r="V2080" s="744"/>
    </row>
    <row r="2081" spans="1:22" s="23" customFormat="1" ht="15.75" customHeight="1">
      <c r="A2081" s="96" t="s">
        <v>2991</v>
      </c>
      <c r="B2081" s="769"/>
      <c r="C2081" s="613">
        <v>1</v>
      </c>
      <c r="D2081" s="86" t="s">
        <v>590</v>
      </c>
      <c r="E2081" s="92">
        <v>0.9</v>
      </c>
      <c r="F2081" s="300">
        <v>7439.9210000000003</v>
      </c>
      <c r="G2081" s="300">
        <v>269.23</v>
      </c>
      <c r="H2081" s="745" t="s">
        <v>6</v>
      </c>
      <c r="I2081" s="746"/>
      <c r="J2081" s="93" t="s">
        <v>6</v>
      </c>
      <c r="K2081" s="91" t="s">
        <v>1538</v>
      </c>
      <c r="L2081" s="449" t="s">
        <v>1114</v>
      </c>
      <c r="M2081" s="450" t="s">
        <v>1557</v>
      </c>
      <c r="N2081" s="365" t="s">
        <v>24</v>
      </c>
      <c r="O2081" s="747" t="s">
        <v>15</v>
      </c>
      <c r="P2081" s="748"/>
      <c r="Q2081" s="751">
        <v>69</v>
      </c>
      <c r="R2081" s="754" t="s">
        <v>1114</v>
      </c>
      <c r="S2081" s="755"/>
      <c r="T2081" s="735" t="s">
        <v>68</v>
      </c>
      <c r="U2081" s="760"/>
      <c r="V2081" s="736"/>
    </row>
    <row r="2082" spans="1:22" s="23" customFormat="1" ht="15.75" customHeight="1" thickBot="1">
      <c r="A2082" s="96" t="s">
        <v>2992</v>
      </c>
      <c r="B2082" s="769"/>
      <c r="C2082" s="613">
        <v>2</v>
      </c>
      <c r="D2082" s="86" t="s">
        <v>591</v>
      </c>
      <c r="E2082" s="92">
        <v>0.1</v>
      </c>
      <c r="F2082" s="300">
        <v>2568.5675000000001</v>
      </c>
      <c r="G2082" s="300">
        <v>269.23</v>
      </c>
      <c r="H2082" s="745" t="s">
        <v>6</v>
      </c>
      <c r="I2082" s="746"/>
      <c r="J2082" s="93" t="s">
        <v>6</v>
      </c>
      <c r="K2082" s="91" t="s">
        <v>1538</v>
      </c>
      <c r="L2082" s="449"/>
      <c r="M2082" s="450" t="s">
        <v>1538</v>
      </c>
      <c r="N2082" s="365" t="s">
        <v>24</v>
      </c>
      <c r="O2082" s="747"/>
      <c r="P2082" s="748"/>
      <c r="Q2082" s="752"/>
      <c r="R2082" s="756"/>
      <c r="S2082" s="757"/>
      <c r="T2082" s="740"/>
      <c r="U2082" s="761"/>
      <c r="V2082" s="741"/>
    </row>
    <row r="2083" spans="1:22" s="23" customFormat="1" ht="15.75" customHeight="1">
      <c r="A2083" s="96" t="s">
        <v>2993</v>
      </c>
      <c r="B2083" s="769"/>
      <c r="C2083" s="613">
        <v>3</v>
      </c>
      <c r="D2083" s="86" t="s">
        <v>1538</v>
      </c>
      <c r="E2083" s="92" t="s">
        <v>1538</v>
      </c>
      <c r="F2083" s="300" t="s">
        <v>1538</v>
      </c>
      <c r="G2083" s="300" t="s">
        <v>1538</v>
      </c>
      <c r="H2083" s="745" t="s">
        <v>1538</v>
      </c>
      <c r="I2083" s="746"/>
      <c r="J2083" s="93" t="s">
        <v>1538</v>
      </c>
      <c r="K2083" s="91" t="s">
        <v>1538</v>
      </c>
      <c r="L2083" s="449"/>
      <c r="M2083" s="450" t="s">
        <v>1538</v>
      </c>
      <c r="N2083" s="365"/>
      <c r="O2083" s="749"/>
      <c r="P2083" s="750"/>
      <c r="Q2083" s="753"/>
      <c r="R2083" s="758"/>
      <c r="S2083" s="759"/>
      <c r="T2083" s="237"/>
      <c r="U2083" s="237"/>
      <c r="V2083" s="238"/>
    </row>
    <row r="2084" spans="1:22" s="23" customFormat="1" ht="15.75" customHeight="1">
      <c r="A2084" s="96" t="s">
        <v>2994</v>
      </c>
      <c r="B2084" s="769"/>
      <c r="C2084" s="613">
        <v>4</v>
      </c>
      <c r="D2084" s="86" t="s">
        <v>1538</v>
      </c>
      <c r="E2084" s="92" t="s">
        <v>1538</v>
      </c>
      <c r="F2084" s="300" t="s">
        <v>1538</v>
      </c>
      <c r="G2084" s="300" t="s">
        <v>1538</v>
      </c>
      <c r="H2084" s="745" t="s">
        <v>1538</v>
      </c>
      <c r="I2084" s="746"/>
      <c r="J2084" s="93" t="s">
        <v>1538</v>
      </c>
      <c r="K2084" s="91" t="s">
        <v>1538</v>
      </c>
      <c r="L2084" s="449"/>
      <c r="M2084" s="450" t="s">
        <v>1538</v>
      </c>
      <c r="N2084" s="365"/>
      <c r="O2084" s="762" t="s">
        <v>310</v>
      </c>
      <c r="P2084" s="771" t="s">
        <v>309</v>
      </c>
      <c r="Q2084" s="772"/>
      <c r="R2084" s="772"/>
      <c r="S2084" s="773"/>
      <c r="T2084" s="228"/>
      <c r="U2084" s="228"/>
      <c r="V2084" s="239"/>
    </row>
    <row r="2085" spans="1:22" s="23" customFormat="1" ht="17.25" customHeight="1">
      <c r="A2085" s="96" t="s">
        <v>2995</v>
      </c>
      <c r="B2085" s="769"/>
      <c r="C2085" s="613">
        <v>5</v>
      </c>
      <c r="D2085" s="86" t="s">
        <v>1538</v>
      </c>
      <c r="E2085" s="92" t="s">
        <v>1538</v>
      </c>
      <c r="F2085" s="300" t="s">
        <v>1538</v>
      </c>
      <c r="G2085" s="300" t="s">
        <v>1538</v>
      </c>
      <c r="H2085" s="745" t="s">
        <v>1538</v>
      </c>
      <c r="I2085" s="746"/>
      <c r="J2085" s="93" t="s">
        <v>1538</v>
      </c>
      <c r="K2085" s="91" t="s">
        <v>1538</v>
      </c>
      <c r="L2085" s="449"/>
      <c r="M2085" s="450" t="s">
        <v>1538</v>
      </c>
      <c r="N2085" s="365"/>
      <c r="O2085" s="763"/>
      <c r="P2085" s="467" t="s">
        <v>92</v>
      </c>
      <c r="Q2085" s="467" t="s">
        <v>294</v>
      </c>
      <c r="R2085" s="724" t="s">
        <v>307</v>
      </c>
      <c r="S2085" s="724"/>
      <c r="T2085" s="228"/>
      <c r="U2085" s="228"/>
      <c r="V2085" s="239"/>
    </row>
    <row r="2086" spans="1:22" s="23" customFormat="1" ht="16.5" customHeight="1" thickBot="1">
      <c r="A2086" s="96" t="s">
        <v>2996</v>
      </c>
      <c r="B2086" s="769"/>
      <c r="C2086" s="614">
        <v>6</v>
      </c>
      <c r="D2086" s="94" t="s">
        <v>1538</v>
      </c>
      <c r="E2086" s="95" t="s">
        <v>1538</v>
      </c>
      <c r="F2086" s="300" t="s">
        <v>1538</v>
      </c>
      <c r="G2086" s="300" t="s">
        <v>1538</v>
      </c>
      <c r="H2086" s="745" t="s">
        <v>1538</v>
      </c>
      <c r="I2086" s="746"/>
      <c r="J2086" s="93" t="s">
        <v>1538</v>
      </c>
      <c r="K2086" s="91" t="s">
        <v>1538</v>
      </c>
      <c r="L2086" s="449"/>
      <c r="M2086" s="450" t="s">
        <v>1538</v>
      </c>
      <c r="N2086" s="447"/>
      <c r="O2086" s="313" t="s">
        <v>6</v>
      </c>
      <c r="P2086" s="241">
        <v>1</v>
      </c>
      <c r="Q2086" s="242">
        <v>538.46153849999996</v>
      </c>
      <c r="R2086" s="776">
        <v>10008.488499999999</v>
      </c>
      <c r="S2086" s="776"/>
      <c r="T2086" s="228"/>
      <c r="U2086" s="228"/>
      <c r="V2086" s="239"/>
    </row>
    <row r="2087" spans="1:22" s="23" customFormat="1" ht="16.5" customHeight="1" thickBot="1">
      <c r="A2087" s="96" t="s">
        <v>2997</v>
      </c>
      <c r="B2087" s="770"/>
      <c r="C2087" s="777" t="s">
        <v>88</v>
      </c>
      <c r="D2087" s="778"/>
      <c r="E2087" s="778"/>
      <c r="F2087" s="497"/>
      <c r="G2087" s="498"/>
      <c r="H2087" s="779" t="s">
        <v>6</v>
      </c>
      <c r="I2087" s="780"/>
      <c r="J2087" s="412" t="s">
        <v>6</v>
      </c>
      <c r="K2087" s="243" t="s">
        <v>6</v>
      </c>
      <c r="L2087" s="490"/>
      <c r="M2087" s="491"/>
      <c r="N2087" s="492"/>
      <c r="O2087" s="781" t="s">
        <v>1538</v>
      </c>
      <c r="P2087" s="781"/>
      <c r="Q2087" s="781"/>
      <c r="R2087" s="781"/>
      <c r="S2087" s="781"/>
      <c r="T2087" s="487"/>
      <c r="U2087" s="488"/>
      <c r="V2087" s="489"/>
    </row>
    <row r="2088" spans="1:22" ht="24.95" customHeight="1">
      <c r="C2088" s="21"/>
    </row>
    <row r="2089" spans="1:22" ht="24.95" customHeight="1">
      <c r="C2089" s="21"/>
    </row>
    <row r="2090" spans="1:22" s="33" customFormat="1" ht="24" thickBot="1">
      <c r="A2090" s="26">
        <v>70</v>
      </c>
      <c r="B2090" s="786" t="s">
        <v>49</v>
      </c>
      <c r="C2090" s="786"/>
      <c r="D2090" s="786"/>
      <c r="E2090" s="27">
        <v>70</v>
      </c>
      <c r="F2090" s="28" t="s">
        <v>456</v>
      </c>
      <c r="G2090" s="29"/>
      <c r="H2090" s="29"/>
      <c r="I2090" s="28"/>
      <c r="J2090" s="28"/>
      <c r="K2090" s="28"/>
      <c r="L2090" s="28"/>
      <c r="M2090" s="30"/>
      <c r="N2090" s="30"/>
      <c r="O2090" s="29"/>
      <c r="P2090" s="29"/>
      <c r="Q2090" s="31"/>
      <c r="R2090" s="31"/>
      <c r="S2090" s="31"/>
      <c r="T2090" s="31"/>
      <c r="U2090" s="32"/>
    </row>
    <row r="2091" spans="1:22" s="20" customFormat="1" ht="24.75" customHeight="1">
      <c r="A2091" s="18"/>
      <c r="B2091" s="787" t="s">
        <v>54</v>
      </c>
      <c r="C2091" s="464" t="s">
        <v>55</v>
      </c>
      <c r="D2091" s="465" t="s">
        <v>16</v>
      </c>
      <c r="E2091" s="465"/>
      <c r="F2091" s="465" t="s">
        <v>56</v>
      </c>
      <c r="G2091" s="466"/>
      <c r="H2091" s="723" t="s">
        <v>57</v>
      </c>
      <c r="I2091" s="789" t="s">
        <v>340</v>
      </c>
      <c r="J2091" s="723" t="s">
        <v>17</v>
      </c>
      <c r="K2091" s="723" t="s">
        <v>293</v>
      </c>
      <c r="L2091" s="723" t="s">
        <v>58</v>
      </c>
      <c r="M2091" s="723" t="s">
        <v>193</v>
      </c>
      <c r="N2091" s="782" t="s">
        <v>308</v>
      </c>
      <c r="O2091" s="783"/>
      <c r="P2091" s="784" t="s">
        <v>21</v>
      </c>
      <c r="Q2091" s="785"/>
      <c r="R2091" s="735" t="s">
        <v>205</v>
      </c>
      <c r="S2091" s="736"/>
      <c r="T2091" s="714" t="s">
        <v>180</v>
      </c>
      <c r="U2091" s="715"/>
      <c r="V2091" s="716"/>
    </row>
    <row r="2092" spans="1:22" s="20" customFormat="1" ht="73.5" customHeight="1">
      <c r="A2092" s="18"/>
      <c r="B2092" s="788"/>
      <c r="C2092" s="467" t="s">
        <v>59</v>
      </c>
      <c r="D2092" s="468" t="s">
        <v>3</v>
      </c>
      <c r="E2092" s="468" t="s">
        <v>18</v>
      </c>
      <c r="F2092" s="468" t="s">
        <v>60</v>
      </c>
      <c r="G2092" s="469" t="s">
        <v>61</v>
      </c>
      <c r="H2092" s="724"/>
      <c r="I2092" s="790"/>
      <c r="J2092" s="724"/>
      <c r="K2092" s="724"/>
      <c r="L2092" s="724"/>
      <c r="M2092" s="724"/>
      <c r="N2092" s="467" t="s">
        <v>191</v>
      </c>
      <c r="O2092" s="468" t="s">
        <v>73</v>
      </c>
      <c r="P2092" s="717"/>
      <c r="Q2092" s="718"/>
      <c r="R2092" s="737"/>
      <c r="S2092" s="738"/>
      <c r="T2092" s="470" t="s">
        <v>181</v>
      </c>
      <c r="U2092" s="471" t="s">
        <v>190</v>
      </c>
      <c r="V2092" s="472" t="s">
        <v>225</v>
      </c>
    </row>
    <row r="2093" spans="1:22" s="20" customFormat="1" ht="26.25" customHeight="1">
      <c r="A2093" s="18"/>
      <c r="B2093" s="396"/>
      <c r="C2093" s="397">
        <v>3</v>
      </c>
      <c r="D2093" s="397">
        <v>4</v>
      </c>
      <c r="E2093" s="397">
        <v>5</v>
      </c>
      <c r="F2093" s="397">
        <v>6</v>
      </c>
      <c r="G2093" s="397">
        <v>7</v>
      </c>
      <c r="H2093" s="397">
        <v>8</v>
      </c>
      <c r="I2093" s="397">
        <v>9</v>
      </c>
      <c r="J2093" s="397">
        <v>10</v>
      </c>
      <c r="K2093" s="397">
        <v>11</v>
      </c>
      <c r="L2093" s="397">
        <v>12</v>
      </c>
      <c r="M2093" s="397">
        <v>13</v>
      </c>
      <c r="N2093" s="397">
        <v>14</v>
      </c>
      <c r="O2093" s="397">
        <v>15</v>
      </c>
      <c r="P2093" s="398">
        <v>16</v>
      </c>
      <c r="Q2093" s="399">
        <v>17</v>
      </c>
      <c r="R2093" s="398">
        <v>18</v>
      </c>
      <c r="S2093" s="399">
        <v>19</v>
      </c>
      <c r="T2093" s="400">
        <v>20</v>
      </c>
      <c r="U2093" s="213">
        <v>21</v>
      </c>
      <c r="V2093" s="401">
        <v>22</v>
      </c>
    </row>
    <row r="2094" spans="1:22" s="35" customFormat="1" ht="50.1" customHeight="1">
      <c r="A2094" s="34" t="s">
        <v>2998</v>
      </c>
      <c r="B2094" s="402">
        <v>1</v>
      </c>
      <c r="C2094" s="390" t="s">
        <v>682</v>
      </c>
      <c r="D2094" s="390" t="s">
        <v>1202</v>
      </c>
      <c r="E2094" s="390" t="s">
        <v>1203</v>
      </c>
      <c r="F2094" s="390" t="s">
        <v>671</v>
      </c>
      <c r="G2094" s="382">
        <v>0.4</v>
      </c>
      <c r="H2094" s="538" t="s">
        <v>24</v>
      </c>
      <c r="I2094" s="388" t="s">
        <v>672</v>
      </c>
      <c r="J2094" s="389" t="s">
        <v>456</v>
      </c>
      <c r="K2094" s="426">
        <v>43410</v>
      </c>
      <c r="L2094" s="426">
        <v>43947</v>
      </c>
      <c r="M2094" s="383">
        <v>2485.73</v>
      </c>
      <c r="N2094" s="424">
        <v>994.29200000000003</v>
      </c>
      <c r="O2094" s="215">
        <v>994.29200000000003</v>
      </c>
      <c r="P2094" s="719"/>
      <c r="Q2094" s="720"/>
      <c r="R2094" s="721"/>
      <c r="S2094" s="722"/>
      <c r="T2094" s="385" t="s">
        <v>24</v>
      </c>
      <c r="U2094" s="386">
        <v>174</v>
      </c>
      <c r="V2094" s="387" t="s">
        <v>24</v>
      </c>
    </row>
    <row r="2095" spans="1:22" s="35" customFormat="1" ht="50.1" customHeight="1">
      <c r="A2095" s="34" t="s">
        <v>2999</v>
      </c>
      <c r="B2095" s="402">
        <v>2</v>
      </c>
      <c r="C2095" s="390" t="s">
        <v>682</v>
      </c>
      <c r="D2095" s="390" t="s">
        <v>1204</v>
      </c>
      <c r="E2095" s="390" t="s">
        <v>1205</v>
      </c>
      <c r="F2095" s="390" t="s">
        <v>671</v>
      </c>
      <c r="G2095" s="382">
        <v>0.4</v>
      </c>
      <c r="H2095" s="538" t="s">
        <v>24</v>
      </c>
      <c r="I2095" s="388" t="s">
        <v>672</v>
      </c>
      <c r="J2095" s="389" t="s">
        <v>456</v>
      </c>
      <c r="K2095" s="426">
        <v>43313</v>
      </c>
      <c r="L2095" s="426">
        <v>44179</v>
      </c>
      <c r="M2095" s="383">
        <v>3257.94</v>
      </c>
      <c r="N2095" s="424">
        <v>1303.1760000000002</v>
      </c>
      <c r="O2095" s="215">
        <v>1303.1759999999999</v>
      </c>
      <c r="P2095" s="719"/>
      <c r="Q2095" s="720"/>
      <c r="R2095" s="721"/>
      <c r="S2095" s="722"/>
      <c r="T2095" s="385" t="s">
        <v>24</v>
      </c>
      <c r="U2095" s="386">
        <v>184</v>
      </c>
      <c r="V2095" s="387" t="s">
        <v>24</v>
      </c>
    </row>
    <row r="2096" spans="1:22" s="35" customFormat="1" ht="50.1" customHeight="1">
      <c r="A2096" s="34" t="s">
        <v>3000</v>
      </c>
      <c r="B2096" s="402">
        <v>3</v>
      </c>
      <c r="C2096" s="390" t="s">
        <v>682</v>
      </c>
      <c r="D2096" s="390" t="s">
        <v>1206</v>
      </c>
      <c r="E2096" s="390" t="s">
        <v>1207</v>
      </c>
      <c r="F2096" s="390" t="s">
        <v>671</v>
      </c>
      <c r="G2096" s="382">
        <v>0.4</v>
      </c>
      <c r="H2096" s="538" t="s">
        <v>24</v>
      </c>
      <c r="I2096" s="388" t="s">
        <v>672</v>
      </c>
      <c r="J2096" s="389" t="s">
        <v>456</v>
      </c>
      <c r="K2096" s="426">
        <v>42394</v>
      </c>
      <c r="L2096" s="426">
        <v>42947</v>
      </c>
      <c r="M2096" s="383">
        <v>2677.15</v>
      </c>
      <c r="N2096" s="424">
        <v>1070.8600000000001</v>
      </c>
      <c r="O2096" s="215">
        <v>1070.8599999999999</v>
      </c>
      <c r="P2096" s="719"/>
      <c r="Q2096" s="720"/>
      <c r="R2096" s="721"/>
      <c r="S2096" s="722"/>
      <c r="T2096" s="385" t="s">
        <v>24</v>
      </c>
      <c r="U2096" s="386">
        <v>120</v>
      </c>
      <c r="V2096" s="387" t="s">
        <v>24</v>
      </c>
    </row>
    <row r="2097" spans="1:22" s="35" customFormat="1" ht="50.1" customHeight="1">
      <c r="A2097" s="34" t="s">
        <v>3001</v>
      </c>
      <c r="B2097" s="402">
        <v>4</v>
      </c>
      <c r="C2097" s="617" t="s">
        <v>691</v>
      </c>
      <c r="D2097" s="390" t="s">
        <v>1208</v>
      </c>
      <c r="E2097" s="390" t="s">
        <v>1209</v>
      </c>
      <c r="F2097" s="390" t="s">
        <v>671</v>
      </c>
      <c r="G2097" s="382">
        <v>1</v>
      </c>
      <c r="H2097" s="538" t="s">
        <v>24</v>
      </c>
      <c r="I2097" s="388" t="s">
        <v>672</v>
      </c>
      <c r="J2097" s="389" t="s">
        <v>456</v>
      </c>
      <c r="K2097" s="426">
        <v>40428</v>
      </c>
      <c r="L2097" s="426">
        <v>40771</v>
      </c>
      <c r="M2097" s="383">
        <v>634.37</v>
      </c>
      <c r="N2097" s="424">
        <v>634.37</v>
      </c>
      <c r="O2097" s="215">
        <v>634.37</v>
      </c>
      <c r="P2097" s="719"/>
      <c r="Q2097" s="720"/>
      <c r="R2097" s="721"/>
      <c r="S2097" s="722"/>
      <c r="T2097" s="385" t="s">
        <v>24</v>
      </c>
      <c r="U2097" s="386">
        <v>5</v>
      </c>
      <c r="V2097" s="387" t="s">
        <v>24</v>
      </c>
    </row>
    <row r="2098" spans="1:22" s="35" customFormat="1" ht="24.95" customHeight="1">
      <c r="A2098" s="34" t="s">
        <v>3002</v>
      </c>
      <c r="B2098" s="402">
        <v>6</v>
      </c>
      <c r="C2098" s="390"/>
      <c r="D2098" s="390"/>
      <c r="E2098" s="390"/>
      <c r="F2098" s="390"/>
      <c r="G2098" s="382"/>
      <c r="H2098" s="538"/>
      <c r="I2098" s="388"/>
      <c r="J2098" s="389" t="s">
        <v>1538</v>
      </c>
      <c r="K2098" s="426"/>
      <c r="L2098" s="426"/>
      <c r="M2098" s="383"/>
      <c r="N2098" s="424" t="s">
        <v>1538</v>
      </c>
      <c r="O2098" s="215" t="s">
        <v>1538</v>
      </c>
      <c r="P2098" s="719"/>
      <c r="Q2098" s="720"/>
      <c r="R2098" s="721"/>
      <c r="S2098" s="722"/>
      <c r="T2098" s="385"/>
      <c r="U2098" s="386"/>
      <c r="V2098" s="387"/>
    </row>
    <row r="2099" spans="1:22" s="35" customFormat="1" ht="24.95" customHeight="1">
      <c r="A2099" s="34" t="s">
        <v>3003</v>
      </c>
      <c r="B2099" s="402">
        <v>7</v>
      </c>
      <c r="C2099" s="390"/>
      <c r="D2099" s="390"/>
      <c r="E2099" s="390"/>
      <c r="F2099" s="390"/>
      <c r="G2099" s="382"/>
      <c r="H2099" s="538"/>
      <c r="I2099" s="388"/>
      <c r="J2099" s="389" t="s">
        <v>1538</v>
      </c>
      <c r="K2099" s="426"/>
      <c r="L2099" s="426"/>
      <c r="M2099" s="383"/>
      <c r="N2099" s="424" t="s">
        <v>1538</v>
      </c>
      <c r="O2099" s="215" t="s">
        <v>1538</v>
      </c>
      <c r="P2099" s="719"/>
      <c r="Q2099" s="720"/>
      <c r="R2099" s="721"/>
      <c r="S2099" s="722"/>
      <c r="T2099" s="385"/>
      <c r="U2099" s="386"/>
      <c r="V2099" s="387"/>
    </row>
    <row r="2100" spans="1:22" s="35" customFormat="1" ht="24.95" customHeight="1">
      <c r="A2100" s="34" t="s">
        <v>3004</v>
      </c>
      <c r="B2100" s="402">
        <v>8</v>
      </c>
      <c r="C2100" s="390"/>
      <c r="D2100" s="390"/>
      <c r="E2100" s="390"/>
      <c r="F2100" s="390"/>
      <c r="G2100" s="382"/>
      <c r="H2100" s="538"/>
      <c r="I2100" s="388"/>
      <c r="J2100" s="389" t="s">
        <v>1538</v>
      </c>
      <c r="K2100" s="426"/>
      <c r="L2100" s="426"/>
      <c r="M2100" s="383"/>
      <c r="N2100" s="424" t="s">
        <v>1538</v>
      </c>
      <c r="O2100" s="215" t="s">
        <v>1538</v>
      </c>
      <c r="P2100" s="719"/>
      <c r="Q2100" s="720"/>
      <c r="R2100" s="721"/>
      <c r="S2100" s="722"/>
      <c r="T2100" s="385"/>
      <c r="U2100" s="386"/>
      <c r="V2100" s="387"/>
    </row>
    <row r="2101" spans="1:22" s="35" customFormat="1" ht="24.95" customHeight="1">
      <c r="A2101" s="34" t="s">
        <v>3005</v>
      </c>
      <c r="B2101" s="402">
        <v>9</v>
      </c>
      <c r="C2101" s="390"/>
      <c r="D2101" s="390"/>
      <c r="E2101" s="390"/>
      <c r="F2101" s="390"/>
      <c r="G2101" s="382"/>
      <c r="H2101" s="538"/>
      <c r="I2101" s="388"/>
      <c r="J2101" s="389" t="s">
        <v>1538</v>
      </c>
      <c r="K2101" s="426"/>
      <c r="L2101" s="426"/>
      <c r="M2101" s="384"/>
      <c r="N2101" s="424" t="s">
        <v>1538</v>
      </c>
      <c r="O2101" s="215" t="s">
        <v>1538</v>
      </c>
      <c r="P2101" s="719"/>
      <c r="Q2101" s="720"/>
      <c r="R2101" s="721"/>
      <c r="S2101" s="722"/>
      <c r="T2101" s="385"/>
      <c r="U2101" s="386"/>
      <c r="V2101" s="387"/>
    </row>
    <row r="2102" spans="1:22" s="35" customFormat="1" ht="24.95" customHeight="1">
      <c r="A2102" s="34" t="s">
        <v>3006</v>
      </c>
      <c r="B2102" s="402">
        <v>9</v>
      </c>
      <c r="C2102" s="390"/>
      <c r="D2102" s="390"/>
      <c r="E2102" s="390"/>
      <c r="F2102" s="390"/>
      <c r="G2102" s="382"/>
      <c r="H2102" s="538"/>
      <c r="I2102" s="388"/>
      <c r="J2102" s="389" t="s">
        <v>1538</v>
      </c>
      <c r="K2102" s="426"/>
      <c r="L2102" s="426"/>
      <c r="M2102" s="384"/>
      <c r="N2102" s="424" t="s">
        <v>1538</v>
      </c>
      <c r="O2102" s="215" t="s">
        <v>1538</v>
      </c>
      <c r="P2102" s="719"/>
      <c r="Q2102" s="720"/>
      <c r="R2102" s="721"/>
      <c r="S2102" s="722"/>
      <c r="T2102" s="385"/>
      <c r="U2102" s="386"/>
      <c r="V2102" s="387"/>
    </row>
    <row r="2103" spans="1:22" s="35" customFormat="1" ht="24.95" customHeight="1" thickBot="1">
      <c r="A2103" s="34" t="s">
        <v>3007</v>
      </c>
      <c r="B2103" s="406">
        <v>10</v>
      </c>
      <c r="C2103" s="391"/>
      <c r="D2103" s="391"/>
      <c r="E2103" s="391"/>
      <c r="F2103" s="391"/>
      <c r="G2103" s="392"/>
      <c r="H2103" s="539"/>
      <c r="I2103" s="393"/>
      <c r="J2103" s="394" t="s">
        <v>1538</v>
      </c>
      <c r="K2103" s="427"/>
      <c r="L2103" s="427"/>
      <c r="M2103" s="395"/>
      <c r="N2103" s="424" t="s">
        <v>1538</v>
      </c>
      <c r="O2103" s="215" t="s">
        <v>1538</v>
      </c>
      <c r="P2103" s="719"/>
      <c r="Q2103" s="720"/>
      <c r="R2103" s="721"/>
      <c r="S2103" s="722"/>
      <c r="T2103" s="385"/>
      <c r="U2103" s="386"/>
      <c r="V2103" s="387"/>
    </row>
    <row r="2104" spans="1:22" s="20" customFormat="1" ht="12" customHeight="1">
      <c r="A2104" s="34"/>
      <c r="B2104" s="36"/>
      <c r="C2104" s="37"/>
      <c r="D2104" s="37"/>
      <c r="E2104" s="37"/>
      <c r="F2104" s="37"/>
      <c r="G2104" s="37"/>
      <c r="H2104" s="403"/>
      <c r="I2104" s="37"/>
      <c r="J2104" s="37"/>
      <c r="K2104" s="37"/>
      <c r="L2104" s="37"/>
      <c r="M2104" s="37"/>
      <c r="N2104" s="37"/>
      <c r="O2104" s="214"/>
      <c r="P2104" s="37"/>
      <c r="Q2104" s="37"/>
      <c r="R2104" s="214"/>
      <c r="S2104" s="37"/>
      <c r="T2104" s="37"/>
      <c r="U2104" s="38"/>
      <c r="V2104" s="39"/>
    </row>
    <row r="2105" spans="1:22" s="20" customFormat="1" ht="17.25" customHeight="1" thickBot="1">
      <c r="A2105" s="34" t="s">
        <v>3008</v>
      </c>
      <c r="B2105" s="473"/>
      <c r="C2105" s="474"/>
      <c r="D2105" s="474"/>
      <c r="E2105" s="474"/>
      <c r="F2105" s="474"/>
      <c r="G2105" s="474"/>
      <c r="H2105" s="474"/>
      <c r="I2105" s="474"/>
      <c r="J2105" s="474"/>
      <c r="K2105" s="474"/>
      <c r="L2105" s="474"/>
      <c r="M2105" s="474"/>
      <c r="N2105" s="410" t="s">
        <v>317</v>
      </c>
      <c r="O2105" s="411">
        <v>1000.6744999999999</v>
      </c>
      <c r="P2105" s="419"/>
      <c r="Q2105" s="419"/>
      <c r="R2105" s="420"/>
      <c r="S2105" s="420"/>
      <c r="T2105" s="421"/>
      <c r="U2105" s="422"/>
      <c r="V2105" s="423"/>
    </row>
    <row r="2106" spans="1:22" ht="17.25" customHeight="1">
      <c r="B2106" s="41"/>
      <c r="C2106" s="41"/>
      <c r="D2106" s="41"/>
      <c r="E2106" s="41"/>
      <c r="F2106" s="41"/>
      <c r="G2106" s="42"/>
      <c r="H2106" s="42"/>
      <c r="I2106" s="42"/>
      <c r="J2106" s="42"/>
      <c r="K2106" s="42"/>
      <c r="L2106" s="42"/>
      <c r="M2106" s="42"/>
      <c r="N2106" s="42"/>
      <c r="O2106" s="42"/>
      <c r="P2106" s="42"/>
      <c r="Q2106" s="42"/>
      <c r="R2106" s="42"/>
      <c r="S2106" s="42"/>
      <c r="T2106" s="42"/>
      <c r="U2106" s="42"/>
      <c r="V2106" s="42"/>
    </row>
    <row r="2107" spans="1:22" s="20" customFormat="1" ht="16.5" customHeight="1" thickBot="1">
      <c r="A2107" s="18"/>
      <c r="B2107" s="739" t="s">
        <v>65</v>
      </c>
      <c r="C2107" s="739"/>
      <c r="D2107" s="739"/>
      <c r="E2107" s="739"/>
      <c r="F2107" s="739"/>
      <c r="G2107" s="739"/>
      <c r="H2107" s="739"/>
      <c r="I2107" s="739"/>
      <c r="J2107" s="739"/>
      <c r="K2107" s="739"/>
      <c r="L2107" s="739"/>
      <c r="M2107" s="739"/>
      <c r="N2107" s="739"/>
      <c r="O2107" s="739"/>
      <c r="P2107" s="739"/>
      <c r="Q2107" s="739"/>
      <c r="R2107" s="739"/>
      <c r="S2107" s="739"/>
      <c r="T2107" s="739"/>
      <c r="U2107" s="739"/>
      <c r="V2107" s="739"/>
    </row>
    <row r="2108" spans="1:22" s="23" customFormat="1" ht="22.5" customHeight="1">
      <c r="A2108" s="96" t="s">
        <v>3009</v>
      </c>
      <c r="B2108" s="768" t="s">
        <v>62</v>
      </c>
      <c r="C2108" s="764" t="s">
        <v>83</v>
      </c>
      <c r="D2108" s="760"/>
      <c r="E2108" s="760"/>
      <c r="F2108" s="760"/>
      <c r="G2108" s="760"/>
      <c r="H2108" s="760"/>
      <c r="I2108" s="760"/>
      <c r="J2108" s="760"/>
      <c r="K2108" s="760"/>
      <c r="L2108" s="760"/>
      <c r="M2108" s="736"/>
      <c r="N2108" s="475"/>
      <c r="O2108" s="476"/>
      <c r="P2108" s="764" t="s">
        <v>90</v>
      </c>
      <c r="Q2108" s="760"/>
      <c r="R2108" s="760"/>
      <c r="S2108" s="736"/>
      <c r="T2108" s="735" t="s">
        <v>358</v>
      </c>
      <c r="U2108" s="736"/>
      <c r="V2108" s="742" t="s">
        <v>6</v>
      </c>
    </row>
    <row r="2109" spans="1:22" s="23" customFormat="1" ht="22.5" customHeight="1">
      <c r="A2109" s="96" t="s">
        <v>3010</v>
      </c>
      <c r="B2109" s="769"/>
      <c r="C2109" s="771" t="s">
        <v>84</v>
      </c>
      <c r="D2109" s="772"/>
      <c r="E2109" s="773"/>
      <c r="F2109" s="479">
        <v>1</v>
      </c>
      <c r="G2109" s="774" t="s">
        <v>287</v>
      </c>
      <c r="H2109" s="724" t="s">
        <v>286</v>
      </c>
      <c r="I2109" s="724"/>
      <c r="J2109" s="771" t="s">
        <v>285</v>
      </c>
      <c r="K2109" s="775"/>
      <c r="L2109" s="480"/>
      <c r="M2109" s="480"/>
      <c r="N2109" s="481"/>
      <c r="O2109" s="482"/>
      <c r="P2109" s="765"/>
      <c r="Q2109" s="766"/>
      <c r="R2109" s="766"/>
      <c r="S2109" s="767"/>
      <c r="T2109" s="737"/>
      <c r="U2109" s="738"/>
      <c r="V2109" s="743"/>
    </row>
    <row r="2110" spans="1:22" s="23" customFormat="1" ht="51.75" customHeight="1" thickBot="1">
      <c r="A2110" s="96" t="s">
        <v>3011</v>
      </c>
      <c r="B2110" s="769"/>
      <c r="C2110" s="772" t="s">
        <v>82</v>
      </c>
      <c r="D2110" s="773"/>
      <c r="E2110" s="483" t="s">
        <v>86</v>
      </c>
      <c r="F2110" s="477" t="s">
        <v>306</v>
      </c>
      <c r="G2110" s="774"/>
      <c r="H2110" s="724"/>
      <c r="I2110" s="724"/>
      <c r="J2110" s="467" t="s">
        <v>284</v>
      </c>
      <c r="K2110" s="478" t="s">
        <v>292</v>
      </c>
      <c r="L2110" s="484" t="s">
        <v>369</v>
      </c>
      <c r="M2110" s="484"/>
      <c r="N2110" s="485" t="s">
        <v>334</v>
      </c>
      <c r="O2110" s="486"/>
      <c r="P2110" s="417" t="s">
        <v>1579</v>
      </c>
      <c r="Q2110" s="306" t="s">
        <v>91</v>
      </c>
      <c r="R2110" s="307"/>
      <c r="S2110" s="97">
        <v>4</v>
      </c>
      <c r="T2110" s="740"/>
      <c r="U2110" s="741"/>
      <c r="V2110" s="744"/>
    </row>
    <row r="2111" spans="1:22" s="23" customFormat="1" ht="15.75" customHeight="1">
      <c r="A2111" s="96" t="s">
        <v>3012</v>
      </c>
      <c r="B2111" s="769"/>
      <c r="C2111" s="613">
        <v>1</v>
      </c>
      <c r="D2111" s="86" t="s">
        <v>1538</v>
      </c>
      <c r="E2111" s="92" t="s">
        <v>1538</v>
      </c>
      <c r="F2111" s="300" t="s">
        <v>1538</v>
      </c>
      <c r="G2111" s="300" t="s">
        <v>1538</v>
      </c>
      <c r="H2111" s="745" t="s">
        <v>1538</v>
      </c>
      <c r="I2111" s="746"/>
      <c r="J2111" s="93" t="s">
        <v>1538</v>
      </c>
      <c r="K2111" s="91" t="s">
        <v>1538</v>
      </c>
      <c r="L2111" s="449" t="s">
        <v>1114</v>
      </c>
      <c r="M2111" s="450" t="s">
        <v>1557</v>
      </c>
      <c r="N2111" s="365" t="s">
        <v>24</v>
      </c>
      <c r="O2111" s="747" t="s">
        <v>15</v>
      </c>
      <c r="P2111" s="748"/>
      <c r="Q2111" s="751">
        <v>70</v>
      </c>
      <c r="R2111" s="754" t="s">
        <v>1114</v>
      </c>
      <c r="S2111" s="755"/>
      <c r="T2111" s="735" t="s">
        <v>68</v>
      </c>
      <c r="U2111" s="760"/>
      <c r="V2111" s="736"/>
    </row>
    <row r="2112" spans="1:22" s="23" customFormat="1" ht="15.75" customHeight="1" thickBot="1">
      <c r="A2112" s="96" t="s">
        <v>3013</v>
      </c>
      <c r="B2112" s="769"/>
      <c r="C2112" s="613">
        <v>2</v>
      </c>
      <c r="D2112" s="86" t="s">
        <v>1538</v>
      </c>
      <c r="E2112" s="92" t="s">
        <v>1538</v>
      </c>
      <c r="F2112" s="300" t="s">
        <v>1538</v>
      </c>
      <c r="G2112" s="300" t="s">
        <v>1538</v>
      </c>
      <c r="H2112" s="745" t="s">
        <v>1538</v>
      </c>
      <c r="I2112" s="746"/>
      <c r="J2112" s="93" t="s">
        <v>1538</v>
      </c>
      <c r="K2112" s="91" t="s">
        <v>1538</v>
      </c>
      <c r="L2112" s="449"/>
      <c r="M2112" s="450" t="s">
        <v>1538</v>
      </c>
      <c r="N2112" s="365" t="s">
        <v>24</v>
      </c>
      <c r="O2112" s="747"/>
      <c r="P2112" s="748"/>
      <c r="Q2112" s="752"/>
      <c r="R2112" s="756"/>
      <c r="S2112" s="757"/>
      <c r="T2112" s="740"/>
      <c r="U2112" s="761"/>
      <c r="V2112" s="741"/>
    </row>
    <row r="2113" spans="1:22" s="23" customFormat="1" ht="15.75" customHeight="1">
      <c r="A2113" s="96" t="s">
        <v>3014</v>
      </c>
      <c r="B2113" s="769"/>
      <c r="C2113" s="613">
        <v>3</v>
      </c>
      <c r="D2113" s="86" t="s">
        <v>1538</v>
      </c>
      <c r="E2113" s="92" t="s">
        <v>1538</v>
      </c>
      <c r="F2113" s="300" t="s">
        <v>1538</v>
      </c>
      <c r="G2113" s="300" t="s">
        <v>1538</v>
      </c>
      <c r="H2113" s="745" t="s">
        <v>1538</v>
      </c>
      <c r="I2113" s="746"/>
      <c r="J2113" s="93" t="s">
        <v>1538</v>
      </c>
      <c r="K2113" s="91" t="s">
        <v>1538</v>
      </c>
      <c r="L2113" s="449"/>
      <c r="M2113" s="450" t="s">
        <v>1538</v>
      </c>
      <c r="N2113" s="365"/>
      <c r="O2113" s="749"/>
      <c r="P2113" s="750"/>
      <c r="Q2113" s="753"/>
      <c r="R2113" s="758"/>
      <c r="S2113" s="759"/>
      <c r="T2113" s="237"/>
      <c r="U2113" s="237"/>
      <c r="V2113" s="238"/>
    </row>
    <row r="2114" spans="1:22" s="23" customFormat="1" ht="15.75" customHeight="1">
      <c r="A2114" s="96" t="s">
        <v>3015</v>
      </c>
      <c r="B2114" s="769"/>
      <c r="C2114" s="613">
        <v>4</v>
      </c>
      <c r="D2114" s="86" t="s">
        <v>1538</v>
      </c>
      <c r="E2114" s="92" t="s">
        <v>1538</v>
      </c>
      <c r="F2114" s="300" t="s">
        <v>1538</v>
      </c>
      <c r="G2114" s="300" t="s">
        <v>1538</v>
      </c>
      <c r="H2114" s="745" t="s">
        <v>1538</v>
      </c>
      <c r="I2114" s="746"/>
      <c r="J2114" s="93" t="s">
        <v>1538</v>
      </c>
      <c r="K2114" s="91" t="s">
        <v>1538</v>
      </c>
      <c r="L2114" s="449"/>
      <c r="M2114" s="450" t="s">
        <v>1538</v>
      </c>
      <c r="N2114" s="365"/>
      <c r="O2114" s="762" t="s">
        <v>310</v>
      </c>
      <c r="P2114" s="771" t="s">
        <v>309</v>
      </c>
      <c r="Q2114" s="772"/>
      <c r="R2114" s="772"/>
      <c r="S2114" s="773"/>
      <c r="T2114" s="228"/>
      <c r="U2114" s="228"/>
      <c r="V2114" s="239"/>
    </row>
    <row r="2115" spans="1:22" s="23" customFormat="1" ht="17.25" customHeight="1">
      <c r="A2115" s="96" t="s">
        <v>3016</v>
      </c>
      <c r="B2115" s="769"/>
      <c r="C2115" s="613">
        <v>5</v>
      </c>
      <c r="D2115" s="86" t="s">
        <v>1538</v>
      </c>
      <c r="E2115" s="92" t="s">
        <v>1538</v>
      </c>
      <c r="F2115" s="300" t="s">
        <v>1538</v>
      </c>
      <c r="G2115" s="300" t="s">
        <v>1538</v>
      </c>
      <c r="H2115" s="745" t="s">
        <v>1538</v>
      </c>
      <c r="I2115" s="746"/>
      <c r="J2115" s="93" t="s">
        <v>1538</v>
      </c>
      <c r="K2115" s="91" t="s">
        <v>1538</v>
      </c>
      <c r="L2115" s="449"/>
      <c r="M2115" s="450" t="s">
        <v>1538</v>
      </c>
      <c r="N2115" s="365"/>
      <c r="O2115" s="763"/>
      <c r="P2115" s="467" t="s">
        <v>92</v>
      </c>
      <c r="Q2115" s="467" t="s">
        <v>294</v>
      </c>
      <c r="R2115" s="724" t="s">
        <v>307</v>
      </c>
      <c r="S2115" s="724"/>
      <c r="T2115" s="228"/>
      <c r="U2115" s="228"/>
      <c r="V2115" s="239"/>
    </row>
    <row r="2116" spans="1:22" s="23" customFormat="1" ht="16.5" customHeight="1" thickBot="1">
      <c r="A2116" s="96" t="s">
        <v>3017</v>
      </c>
      <c r="B2116" s="769"/>
      <c r="C2116" s="614">
        <v>6</v>
      </c>
      <c r="D2116" s="94" t="s">
        <v>1538</v>
      </c>
      <c r="E2116" s="95" t="s">
        <v>1538</v>
      </c>
      <c r="F2116" s="300" t="s">
        <v>1538</v>
      </c>
      <c r="G2116" s="300" t="s">
        <v>1538</v>
      </c>
      <c r="H2116" s="745" t="s">
        <v>1538</v>
      </c>
      <c r="I2116" s="746"/>
      <c r="J2116" s="93" t="s">
        <v>1538</v>
      </c>
      <c r="K2116" s="91" t="s">
        <v>1538</v>
      </c>
      <c r="L2116" s="449"/>
      <c r="M2116" s="450" t="s">
        <v>1538</v>
      </c>
      <c r="N2116" s="447"/>
      <c r="O2116" s="313" t="s">
        <v>6</v>
      </c>
      <c r="P2116" s="241">
        <v>1</v>
      </c>
      <c r="Q2116" s="242">
        <v>538.46153849999996</v>
      </c>
      <c r="R2116" s="776">
        <v>4002.6980000000003</v>
      </c>
      <c r="S2116" s="776"/>
      <c r="T2116" s="228"/>
      <c r="U2116" s="228"/>
      <c r="V2116" s="239"/>
    </row>
    <row r="2117" spans="1:22" s="23" customFormat="1" ht="16.5" customHeight="1" thickBot="1">
      <c r="A2117" s="96" t="s">
        <v>3018</v>
      </c>
      <c r="B2117" s="770"/>
      <c r="C2117" s="777" t="s">
        <v>88</v>
      </c>
      <c r="D2117" s="778"/>
      <c r="E2117" s="778"/>
      <c r="F2117" s="497"/>
      <c r="G2117" s="498"/>
      <c r="H2117" s="779" t="s">
        <v>1538</v>
      </c>
      <c r="I2117" s="780"/>
      <c r="J2117" s="412" t="s">
        <v>1538</v>
      </c>
      <c r="K2117" s="243" t="s">
        <v>6</v>
      </c>
      <c r="L2117" s="490"/>
      <c r="M2117" s="491"/>
      <c r="N2117" s="492"/>
      <c r="O2117" s="781" t="s">
        <v>1538</v>
      </c>
      <c r="P2117" s="781"/>
      <c r="Q2117" s="781"/>
      <c r="R2117" s="781"/>
      <c r="S2117" s="781"/>
      <c r="T2117" s="487"/>
      <c r="U2117" s="488"/>
      <c r="V2117" s="489"/>
    </row>
    <row r="2118" spans="1:22" ht="24.95" customHeight="1">
      <c r="C2118" s="21"/>
    </row>
    <row r="2119" spans="1:22" ht="24.95" customHeight="1">
      <c r="C2119" s="21"/>
    </row>
    <row r="2120" spans="1:22" s="33" customFormat="1" ht="24" thickBot="1">
      <c r="A2120" s="26">
        <v>71</v>
      </c>
      <c r="B2120" s="786" t="s">
        <v>49</v>
      </c>
      <c r="C2120" s="786"/>
      <c r="D2120" s="786"/>
      <c r="E2120" s="27">
        <v>71</v>
      </c>
      <c r="F2120" s="28" t="s">
        <v>457</v>
      </c>
      <c r="G2120" s="29"/>
      <c r="H2120" s="29"/>
      <c r="I2120" s="28"/>
      <c r="J2120" s="28"/>
      <c r="K2120" s="28"/>
      <c r="L2120" s="28"/>
      <c r="M2120" s="30"/>
      <c r="N2120" s="30"/>
      <c r="O2120" s="29"/>
      <c r="P2120" s="29"/>
      <c r="Q2120" s="31"/>
      <c r="R2120" s="31"/>
      <c r="S2120" s="31"/>
      <c r="T2120" s="31"/>
      <c r="U2120" s="32"/>
    </row>
    <row r="2121" spans="1:22" s="20" customFormat="1" ht="24.75" customHeight="1">
      <c r="A2121" s="18"/>
      <c r="B2121" s="787" t="s">
        <v>54</v>
      </c>
      <c r="C2121" s="464" t="s">
        <v>55</v>
      </c>
      <c r="D2121" s="465" t="s">
        <v>16</v>
      </c>
      <c r="E2121" s="465"/>
      <c r="F2121" s="465" t="s">
        <v>56</v>
      </c>
      <c r="G2121" s="466"/>
      <c r="H2121" s="723" t="s">
        <v>57</v>
      </c>
      <c r="I2121" s="789" t="s">
        <v>340</v>
      </c>
      <c r="J2121" s="723" t="s">
        <v>17</v>
      </c>
      <c r="K2121" s="723" t="s">
        <v>293</v>
      </c>
      <c r="L2121" s="723" t="s">
        <v>58</v>
      </c>
      <c r="M2121" s="723" t="s">
        <v>193</v>
      </c>
      <c r="N2121" s="782" t="s">
        <v>308</v>
      </c>
      <c r="O2121" s="783"/>
      <c r="P2121" s="784" t="s">
        <v>21</v>
      </c>
      <c r="Q2121" s="785"/>
      <c r="R2121" s="735" t="s">
        <v>205</v>
      </c>
      <c r="S2121" s="736"/>
      <c r="T2121" s="714" t="s">
        <v>180</v>
      </c>
      <c r="U2121" s="715"/>
      <c r="V2121" s="716"/>
    </row>
    <row r="2122" spans="1:22" s="20" customFormat="1" ht="73.5" customHeight="1">
      <c r="A2122" s="18"/>
      <c r="B2122" s="788"/>
      <c r="C2122" s="467" t="s">
        <v>59</v>
      </c>
      <c r="D2122" s="468" t="s">
        <v>3</v>
      </c>
      <c r="E2122" s="468" t="s">
        <v>18</v>
      </c>
      <c r="F2122" s="468" t="s">
        <v>60</v>
      </c>
      <c r="G2122" s="469" t="s">
        <v>61</v>
      </c>
      <c r="H2122" s="724"/>
      <c r="I2122" s="790"/>
      <c r="J2122" s="724"/>
      <c r="K2122" s="724"/>
      <c r="L2122" s="724"/>
      <c r="M2122" s="724"/>
      <c r="N2122" s="467" t="s">
        <v>191</v>
      </c>
      <c r="O2122" s="468" t="s">
        <v>73</v>
      </c>
      <c r="P2122" s="717"/>
      <c r="Q2122" s="718"/>
      <c r="R2122" s="737"/>
      <c r="S2122" s="738"/>
      <c r="T2122" s="470" t="s">
        <v>181</v>
      </c>
      <c r="U2122" s="471" t="s">
        <v>190</v>
      </c>
      <c r="V2122" s="472" t="s">
        <v>225</v>
      </c>
    </row>
    <row r="2123" spans="1:22" s="20" customFormat="1" ht="26.25" customHeight="1">
      <c r="A2123" s="18"/>
      <c r="B2123" s="396"/>
      <c r="C2123" s="397">
        <v>3</v>
      </c>
      <c r="D2123" s="397">
        <v>4</v>
      </c>
      <c r="E2123" s="397">
        <v>5</v>
      </c>
      <c r="F2123" s="397">
        <v>6</v>
      </c>
      <c r="G2123" s="397">
        <v>7</v>
      </c>
      <c r="H2123" s="397">
        <v>8</v>
      </c>
      <c r="I2123" s="397">
        <v>9</v>
      </c>
      <c r="J2123" s="397">
        <v>10</v>
      </c>
      <c r="K2123" s="397">
        <v>11</v>
      </c>
      <c r="L2123" s="397">
        <v>12</v>
      </c>
      <c r="M2123" s="397">
        <v>13</v>
      </c>
      <c r="N2123" s="397">
        <v>14</v>
      </c>
      <c r="O2123" s="397">
        <v>15</v>
      </c>
      <c r="P2123" s="398">
        <v>16</v>
      </c>
      <c r="Q2123" s="399">
        <v>17</v>
      </c>
      <c r="R2123" s="398">
        <v>18</v>
      </c>
      <c r="S2123" s="399">
        <v>19</v>
      </c>
      <c r="T2123" s="400">
        <v>20</v>
      </c>
      <c r="U2123" s="213">
        <v>21</v>
      </c>
      <c r="V2123" s="401">
        <v>22</v>
      </c>
    </row>
    <row r="2124" spans="1:22" s="35" customFormat="1" ht="50.1" customHeight="1">
      <c r="A2124" s="34" t="s">
        <v>3019</v>
      </c>
      <c r="B2124" s="402">
        <v>1</v>
      </c>
      <c r="C2124" s="390" t="s">
        <v>691</v>
      </c>
      <c r="D2124" s="390" t="s">
        <v>1210</v>
      </c>
      <c r="E2124" s="390" t="s">
        <v>1211</v>
      </c>
      <c r="F2124" s="390" t="s">
        <v>671</v>
      </c>
      <c r="G2124" s="382">
        <v>0.5</v>
      </c>
      <c r="H2124" s="538" t="s">
        <v>24</v>
      </c>
      <c r="I2124" s="388">
        <v>1</v>
      </c>
      <c r="J2124" s="389" t="s">
        <v>592</v>
      </c>
      <c r="K2124" s="426">
        <v>42044</v>
      </c>
      <c r="L2124" s="426">
        <v>43251</v>
      </c>
      <c r="M2124" s="383">
        <v>6678.89</v>
      </c>
      <c r="N2124" s="424">
        <v>3339.4450000000002</v>
      </c>
      <c r="O2124" s="215">
        <v>3339.4450000000002</v>
      </c>
      <c r="P2124" s="719"/>
      <c r="Q2124" s="720"/>
      <c r="R2124" s="721"/>
      <c r="S2124" s="722"/>
      <c r="T2124" s="385" t="s">
        <v>24</v>
      </c>
      <c r="U2124" s="386">
        <v>45</v>
      </c>
      <c r="V2124" s="387" t="s">
        <v>24</v>
      </c>
    </row>
    <row r="2125" spans="1:22" s="35" customFormat="1" ht="50.1" customHeight="1">
      <c r="A2125" s="34" t="s">
        <v>3020</v>
      </c>
      <c r="B2125" s="402">
        <v>2</v>
      </c>
      <c r="C2125" s="390" t="s">
        <v>1212</v>
      </c>
      <c r="D2125" s="390" t="s">
        <v>1213</v>
      </c>
      <c r="E2125" s="390" t="s">
        <v>1214</v>
      </c>
      <c r="F2125" s="390" t="s">
        <v>671</v>
      </c>
      <c r="G2125" s="382">
        <v>0.8</v>
      </c>
      <c r="H2125" s="538" t="s">
        <v>24</v>
      </c>
      <c r="I2125" s="388">
        <v>2</v>
      </c>
      <c r="J2125" s="389" t="s">
        <v>593</v>
      </c>
      <c r="K2125" s="426">
        <v>41282</v>
      </c>
      <c r="L2125" s="426">
        <v>41463</v>
      </c>
      <c r="M2125" s="383">
        <v>441.26</v>
      </c>
      <c r="N2125" s="424">
        <v>353.00800000000004</v>
      </c>
      <c r="O2125" s="215">
        <v>353.00799999999998</v>
      </c>
      <c r="P2125" s="719"/>
      <c r="Q2125" s="720"/>
      <c r="R2125" s="721"/>
      <c r="S2125" s="722"/>
      <c r="T2125" s="385" t="s">
        <v>24</v>
      </c>
      <c r="U2125" s="386">
        <v>5</v>
      </c>
      <c r="V2125" s="387" t="s">
        <v>24</v>
      </c>
    </row>
    <row r="2126" spans="1:22" s="35" customFormat="1" ht="50.1" customHeight="1">
      <c r="A2126" s="34" t="s">
        <v>3021</v>
      </c>
      <c r="B2126" s="402">
        <v>3</v>
      </c>
      <c r="C2126" s="390" t="s">
        <v>1215</v>
      </c>
      <c r="D2126" s="390" t="s">
        <v>1216</v>
      </c>
      <c r="E2126" s="390" t="s">
        <v>1217</v>
      </c>
      <c r="F2126" s="390" t="s">
        <v>671</v>
      </c>
      <c r="G2126" s="382">
        <v>0.6</v>
      </c>
      <c r="H2126" s="538" t="s">
        <v>24</v>
      </c>
      <c r="I2126" s="388">
        <v>2</v>
      </c>
      <c r="J2126" s="389" t="s">
        <v>593</v>
      </c>
      <c r="K2126" s="426">
        <v>41696</v>
      </c>
      <c r="L2126" s="426">
        <v>42081</v>
      </c>
      <c r="M2126" s="383">
        <v>47.41</v>
      </c>
      <c r="N2126" s="424">
        <v>28.445999999999998</v>
      </c>
      <c r="O2126" s="215">
        <v>28.446000000000002</v>
      </c>
      <c r="P2126" s="719"/>
      <c r="Q2126" s="720"/>
      <c r="R2126" s="721"/>
      <c r="S2126" s="722"/>
      <c r="T2126" s="385" t="s">
        <v>24</v>
      </c>
      <c r="U2126" s="386">
        <v>9</v>
      </c>
      <c r="V2126" s="387" t="s">
        <v>24</v>
      </c>
    </row>
    <row r="2127" spans="1:22" s="35" customFormat="1" ht="50.1" customHeight="1">
      <c r="A2127" s="34" t="s">
        <v>3022</v>
      </c>
      <c r="B2127" s="402">
        <v>4</v>
      </c>
      <c r="C2127" s="390" t="s">
        <v>1218</v>
      </c>
      <c r="D2127" s="390" t="s">
        <v>1219</v>
      </c>
      <c r="E2127" s="390" t="s">
        <v>1220</v>
      </c>
      <c r="F2127" s="390" t="s">
        <v>671</v>
      </c>
      <c r="G2127" s="382">
        <v>0.35</v>
      </c>
      <c r="H2127" s="538" t="s">
        <v>24</v>
      </c>
      <c r="I2127" s="388">
        <v>2</v>
      </c>
      <c r="J2127" s="389" t="s">
        <v>593</v>
      </c>
      <c r="K2127" s="426">
        <v>43269</v>
      </c>
      <c r="L2127" s="426">
        <v>44755</v>
      </c>
      <c r="M2127" s="383">
        <v>2945.28</v>
      </c>
      <c r="N2127" s="424">
        <v>1030.848</v>
      </c>
      <c r="O2127" s="215">
        <v>1030.848</v>
      </c>
      <c r="P2127" s="719"/>
      <c r="Q2127" s="720"/>
      <c r="R2127" s="721"/>
      <c r="S2127" s="722"/>
      <c r="T2127" s="385" t="s">
        <v>24</v>
      </c>
      <c r="U2127" s="386">
        <v>18</v>
      </c>
      <c r="V2127" s="387" t="s">
        <v>24</v>
      </c>
    </row>
    <row r="2128" spans="1:22" s="35" customFormat="1" ht="24.95" customHeight="1">
      <c r="A2128" s="34" t="s">
        <v>3023</v>
      </c>
      <c r="B2128" s="402">
        <v>6</v>
      </c>
      <c r="C2128" s="390"/>
      <c r="D2128" s="390"/>
      <c r="E2128" s="390"/>
      <c r="F2128" s="390"/>
      <c r="G2128" s="382"/>
      <c r="H2128" s="538"/>
      <c r="I2128" s="388"/>
      <c r="J2128" s="389" t="s">
        <v>1538</v>
      </c>
      <c r="K2128" s="426"/>
      <c r="L2128" s="426"/>
      <c r="M2128" s="383"/>
      <c r="N2128" s="424" t="s">
        <v>1538</v>
      </c>
      <c r="O2128" s="215" t="s">
        <v>1538</v>
      </c>
      <c r="P2128" s="719"/>
      <c r="Q2128" s="720"/>
      <c r="R2128" s="721"/>
      <c r="S2128" s="722"/>
      <c r="T2128" s="385"/>
      <c r="U2128" s="386"/>
      <c r="V2128" s="387"/>
    </row>
    <row r="2129" spans="1:22" s="35" customFormat="1" ht="24.95" customHeight="1">
      <c r="A2129" s="34" t="s">
        <v>3024</v>
      </c>
      <c r="B2129" s="402">
        <v>7</v>
      </c>
      <c r="C2129" s="390"/>
      <c r="D2129" s="390"/>
      <c r="E2129" s="390"/>
      <c r="F2129" s="390"/>
      <c r="G2129" s="382"/>
      <c r="H2129" s="538"/>
      <c r="I2129" s="388"/>
      <c r="J2129" s="389" t="s">
        <v>1538</v>
      </c>
      <c r="K2129" s="426"/>
      <c r="L2129" s="426"/>
      <c r="M2129" s="383"/>
      <c r="N2129" s="424" t="s">
        <v>1538</v>
      </c>
      <c r="O2129" s="215" t="s">
        <v>1538</v>
      </c>
      <c r="P2129" s="719"/>
      <c r="Q2129" s="720"/>
      <c r="R2129" s="721"/>
      <c r="S2129" s="722"/>
      <c r="T2129" s="385"/>
      <c r="U2129" s="386"/>
      <c r="V2129" s="387"/>
    </row>
    <row r="2130" spans="1:22" s="35" customFormat="1" ht="24.95" customHeight="1">
      <c r="A2130" s="34" t="s">
        <v>3025</v>
      </c>
      <c r="B2130" s="402">
        <v>8</v>
      </c>
      <c r="C2130" s="390"/>
      <c r="D2130" s="390"/>
      <c r="E2130" s="390"/>
      <c r="F2130" s="390"/>
      <c r="G2130" s="382"/>
      <c r="H2130" s="538"/>
      <c r="I2130" s="388"/>
      <c r="J2130" s="389" t="s">
        <v>1538</v>
      </c>
      <c r="K2130" s="426"/>
      <c r="L2130" s="426"/>
      <c r="M2130" s="383"/>
      <c r="N2130" s="424" t="s">
        <v>1538</v>
      </c>
      <c r="O2130" s="215" t="s">
        <v>1538</v>
      </c>
      <c r="P2130" s="719"/>
      <c r="Q2130" s="720"/>
      <c r="R2130" s="721"/>
      <c r="S2130" s="722"/>
      <c r="T2130" s="385"/>
      <c r="U2130" s="386"/>
      <c r="V2130" s="387"/>
    </row>
    <row r="2131" spans="1:22" s="35" customFormat="1" ht="24.95" customHeight="1">
      <c r="A2131" s="34" t="s">
        <v>3026</v>
      </c>
      <c r="B2131" s="402">
        <v>9</v>
      </c>
      <c r="C2131" s="390"/>
      <c r="D2131" s="390"/>
      <c r="E2131" s="390"/>
      <c r="F2131" s="390"/>
      <c r="G2131" s="382"/>
      <c r="H2131" s="538"/>
      <c r="I2131" s="388"/>
      <c r="J2131" s="389" t="s">
        <v>1538</v>
      </c>
      <c r="K2131" s="426"/>
      <c r="L2131" s="426"/>
      <c r="M2131" s="384"/>
      <c r="N2131" s="424" t="s">
        <v>1538</v>
      </c>
      <c r="O2131" s="215" t="s">
        <v>1538</v>
      </c>
      <c r="P2131" s="719"/>
      <c r="Q2131" s="720"/>
      <c r="R2131" s="721"/>
      <c r="S2131" s="722"/>
      <c r="T2131" s="385"/>
      <c r="U2131" s="386"/>
      <c r="V2131" s="387"/>
    </row>
    <row r="2132" spans="1:22" s="35" customFormat="1" ht="24.95" customHeight="1">
      <c r="A2132" s="34" t="s">
        <v>3027</v>
      </c>
      <c r="B2132" s="402">
        <v>9</v>
      </c>
      <c r="C2132" s="390"/>
      <c r="D2132" s="390"/>
      <c r="E2132" s="390"/>
      <c r="F2132" s="390"/>
      <c r="G2132" s="382"/>
      <c r="H2132" s="538"/>
      <c r="I2132" s="388"/>
      <c r="J2132" s="389" t="s">
        <v>1538</v>
      </c>
      <c r="K2132" s="426"/>
      <c r="L2132" s="426"/>
      <c r="M2132" s="384"/>
      <c r="N2132" s="424" t="s">
        <v>1538</v>
      </c>
      <c r="O2132" s="215" t="s">
        <v>1538</v>
      </c>
      <c r="P2132" s="719"/>
      <c r="Q2132" s="720"/>
      <c r="R2132" s="721"/>
      <c r="S2132" s="722"/>
      <c r="T2132" s="385"/>
      <c r="U2132" s="386"/>
      <c r="V2132" s="387"/>
    </row>
    <row r="2133" spans="1:22" s="35" customFormat="1" ht="24.95" customHeight="1" thickBot="1">
      <c r="A2133" s="34" t="s">
        <v>3028</v>
      </c>
      <c r="B2133" s="406">
        <v>10</v>
      </c>
      <c r="C2133" s="391"/>
      <c r="D2133" s="391"/>
      <c r="E2133" s="391"/>
      <c r="F2133" s="391"/>
      <c r="G2133" s="392"/>
      <c r="H2133" s="539"/>
      <c r="I2133" s="393"/>
      <c r="J2133" s="394" t="s">
        <v>1538</v>
      </c>
      <c r="K2133" s="427"/>
      <c r="L2133" s="427"/>
      <c r="M2133" s="395"/>
      <c r="N2133" s="424" t="s">
        <v>1538</v>
      </c>
      <c r="O2133" s="215" t="s">
        <v>1538</v>
      </c>
      <c r="P2133" s="719"/>
      <c r="Q2133" s="720"/>
      <c r="R2133" s="721"/>
      <c r="S2133" s="722"/>
      <c r="T2133" s="385"/>
      <c r="U2133" s="386"/>
      <c r="V2133" s="387"/>
    </row>
    <row r="2134" spans="1:22" s="20" customFormat="1" ht="12" customHeight="1">
      <c r="A2134" s="34"/>
      <c r="B2134" s="36"/>
      <c r="C2134" s="37"/>
      <c r="D2134" s="37"/>
      <c r="E2134" s="37"/>
      <c r="F2134" s="37"/>
      <c r="G2134" s="37"/>
      <c r="H2134" s="403"/>
      <c r="I2134" s="37"/>
      <c r="J2134" s="37"/>
      <c r="K2134" s="37"/>
      <c r="L2134" s="37"/>
      <c r="M2134" s="37"/>
      <c r="N2134" s="37"/>
      <c r="O2134" s="214"/>
      <c r="P2134" s="37"/>
      <c r="Q2134" s="37"/>
      <c r="R2134" s="214"/>
      <c r="S2134" s="37"/>
      <c r="T2134" s="37"/>
      <c r="U2134" s="38"/>
      <c r="V2134" s="39"/>
    </row>
    <row r="2135" spans="1:22" s="20" customFormat="1" ht="17.25" customHeight="1" thickBot="1">
      <c r="A2135" s="34" t="s">
        <v>3029</v>
      </c>
      <c r="B2135" s="473"/>
      <c r="C2135" s="474"/>
      <c r="D2135" s="474"/>
      <c r="E2135" s="474"/>
      <c r="F2135" s="474"/>
      <c r="G2135" s="474"/>
      <c r="H2135" s="474"/>
      <c r="I2135" s="474"/>
      <c r="J2135" s="474"/>
      <c r="K2135" s="474"/>
      <c r="L2135" s="474"/>
      <c r="M2135" s="474"/>
      <c r="N2135" s="410" t="s">
        <v>317</v>
      </c>
      <c r="O2135" s="411">
        <v>1187.9367499999998</v>
      </c>
      <c r="P2135" s="419"/>
      <c r="Q2135" s="419"/>
      <c r="R2135" s="420"/>
      <c r="S2135" s="420"/>
      <c r="T2135" s="421"/>
      <c r="U2135" s="422"/>
      <c r="V2135" s="423"/>
    </row>
    <row r="2136" spans="1:22" ht="17.25" customHeight="1">
      <c r="B2136" s="41"/>
      <c r="C2136" s="41"/>
      <c r="D2136" s="41"/>
      <c r="E2136" s="41"/>
      <c r="F2136" s="41"/>
      <c r="G2136" s="42"/>
      <c r="H2136" s="42"/>
      <c r="I2136" s="42"/>
      <c r="J2136" s="42"/>
      <c r="K2136" s="42"/>
      <c r="L2136" s="42"/>
      <c r="M2136" s="42"/>
      <c r="N2136" s="42"/>
      <c r="O2136" s="42"/>
      <c r="P2136" s="42"/>
      <c r="Q2136" s="42"/>
      <c r="R2136" s="42"/>
      <c r="S2136" s="42"/>
      <c r="T2136" s="42"/>
      <c r="U2136" s="42"/>
      <c r="V2136" s="42"/>
    </row>
    <row r="2137" spans="1:22" s="20" customFormat="1" ht="16.5" customHeight="1" thickBot="1">
      <c r="A2137" s="18"/>
      <c r="B2137" s="739" t="s">
        <v>65</v>
      </c>
      <c r="C2137" s="739"/>
      <c r="D2137" s="739"/>
      <c r="E2137" s="739"/>
      <c r="F2137" s="739"/>
      <c r="G2137" s="739"/>
      <c r="H2137" s="739"/>
      <c r="I2137" s="739"/>
      <c r="J2137" s="739"/>
      <c r="K2137" s="739"/>
      <c r="L2137" s="739"/>
      <c r="M2137" s="739"/>
      <c r="N2137" s="739"/>
      <c r="O2137" s="739"/>
      <c r="P2137" s="739"/>
      <c r="Q2137" s="739"/>
      <c r="R2137" s="739"/>
      <c r="S2137" s="739"/>
      <c r="T2137" s="739"/>
      <c r="U2137" s="739"/>
      <c r="V2137" s="739"/>
    </row>
    <row r="2138" spans="1:22" s="23" customFormat="1" ht="22.5" customHeight="1">
      <c r="A2138" s="96" t="s">
        <v>3030</v>
      </c>
      <c r="B2138" s="768" t="s">
        <v>62</v>
      </c>
      <c r="C2138" s="764" t="s">
        <v>83</v>
      </c>
      <c r="D2138" s="760"/>
      <c r="E2138" s="760"/>
      <c r="F2138" s="760"/>
      <c r="G2138" s="760"/>
      <c r="H2138" s="760"/>
      <c r="I2138" s="760"/>
      <c r="J2138" s="760"/>
      <c r="K2138" s="760"/>
      <c r="L2138" s="760"/>
      <c r="M2138" s="736"/>
      <c r="N2138" s="475"/>
      <c r="O2138" s="476"/>
      <c r="P2138" s="764" t="s">
        <v>90</v>
      </c>
      <c r="Q2138" s="760"/>
      <c r="R2138" s="760"/>
      <c r="S2138" s="736"/>
      <c r="T2138" s="735" t="s">
        <v>358</v>
      </c>
      <c r="U2138" s="736"/>
      <c r="V2138" s="742" t="s">
        <v>6</v>
      </c>
    </row>
    <row r="2139" spans="1:22" s="23" customFormat="1" ht="22.5" customHeight="1">
      <c r="A2139" s="96" t="s">
        <v>3031</v>
      </c>
      <c r="B2139" s="769"/>
      <c r="C2139" s="771" t="s">
        <v>84</v>
      </c>
      <c r="D2139" s="772"/>
      <c r="E2139" s="773"/>
      <c r="F2139" s="479">
        <v>2</v>
      </c>
      <c r="G2139" s="774" t="s">
        <v>287</v>
      </c>
      <c r="H2139" s="724" t="s">
        <v>286</v>
      </c>
      <c r="I2139" s="724"/>
      <c r="J2139" s="771" t="s">
        <v>285</v>
      </c>
      <c r="K2139" s="775"/>
      <c r="L2139" s="480"/>
      <c r="M2139" s="480"/>
      <c r="N2139" s="481"/>
      <c r="O2139" s="482"/>
      <c r="P2139" s="765"/>
      <c r="Q2139" s="766"/>
      <c r="R2139" s="766"/>
      <c r="S2139" s="767"/>
      <c r="T2139" s="737"/>
      <c r="U2139" s="738"/>
      <c r="V2139" s="743"/>
    </row>
    <row r="2140" spans="1:22" s="23" customFormat="1" ht="51.75" customHeight="1" thickBot="1">
      <c r="A2140" s="96" t="s">
        <v>3032</v>
      </c>
      <c r="B2140" s="769"/>
      <c r="C2140" s="772" t="s">
        <v>82</v>
      </c>
      <c r="D2140" s="773"/>
      <c r="E2140" s="483" t="s">
        <v>86</v>
      </c>
      <c r="F2140" s="477" t="s">
        <v>306</v>
      </c>
      <c r="G2140" s="774"/>
      <c r="H2140" s="724"/>
      <c r="I2140" s="724"/>
      <c r="J2140" s="467" t="s">
        <v>284</v>
      </c>
      <c r="K2140" s="478" t="s">
        <v>292</v>
      </c>
      <c r="L2140" s="484" t="s">
        <v>369</v>
      </c>
      <c r="M2140" s="484"/>
      <c r="N2140" s="485" t="s">
        <v>334</v>
      </c>
      <c r="O2140" s="486"/>
      <c r="P2140" s="417" t="s">
        <v>1579</v>
      </c>
      <c r="Q2140" s="306" t="s">
        <v>91</v>
      </c>
      <c r="R2140" s="307"/>
      <c r="S2140" s="97">
        <v>4</v>
      </c>
      <c r="T2140" s="740"/>
      <c r="U2140" s="741"/>
      <c r="V2140" s="744"/>
    </row>
    <row r="2141" spans="1:22" s="23" customFormat="1" ht="15.75" customHeight="1">
      <c r="A2141" s="96" t="s">
        <v>3033</v>
      </c>
      <c r="B2141" s="769"/>
      <c r="C2141" s="613">
        <v>1</v>
      </c>
      <c r="D2141" s="86" t="s">
        <v>592</v>
      </c>
      <c r="E2141" s="92">
        <v>0.5</v>
      </c>
      <c r="F2141" s="300">
        <v>3339.4450000000002</v>
      </c>
      <c r="G2141" s="300">
        <v>269.23</v>
      </c>
      <c r="H2141" s="745" t="s">
        <v>6</v>
      </c>
      <c r="I2141" s="746"/>
      <c r="J2141" s="93" t="s">
        <v>6</v>
      </c>
      <c r="K2141" s="91" t="s">
        <v>1538</v>
      </c>
      <c r="L2141" s="449" t="s">
        <v>1114</v>
      </c>
      <c r="M2141" s="450" t="s">
        <v>1557</v>
      </c>
      <c r="N2141" s="365" t="s">
        <v>24</v>
      </c>
      <c r="O2141" s="747" t="s">
        <v>15</v>
      </c>
      <c r="P2141" s="748"/>
      <c r="Q2141" s="751">
        <v>71</v>
      </c>
      <c r="R2141" s="754" t="s">
        <v>1114</v>
      </c>
      <c r="S2141" s="755"/>
      <c r="T2141" s="735" t="s">
        <v>68</v>
      </c>
      <c r="U2141" s="760"/>
      <c r="V2141" s="736"/>
    </row>
    <row r="2142" spans="1:22" s="23" customFormat="1" ht="15.75" customHeight="1" thickBot="1">
      <c r="A2142" s="96" t="s">
        <v>3034</v>
      </c>
      <c r="B2142" s="769"/>
      <c r="C2142" s="613">
        <v>2</v>
      </c>
      <c r="D2142" s="86" t="s">
        <v>593</v>
      </c>
      <c r="E2142" s="92">
        <v>0.5</v>
      </c>
      <c r="F2142" s="300">
        <v>1412.3019999999999</v>
      </c>
      <c r="G2142" s="300">
        <v>269.23</v>
      </c>
      <c r="H2142" s="745" t="s">
        <v>6</v>
      </c>
      <c r="I2142" s="746"/>
      <c r="J2142" s="93" t="s">
        <v>6</v>
      </c>
      <c r="K2142" s="91" t="s">
        <v>1538</v>
      </c>
      <c r="L2142" s="449"/>
      <c r="M2142" s="450" t="s">
        <v>1538</v>
      </c>
      <c r="N2142" s="365" t="s">
        <v>24</v>
      </c>
      <c r="O2142" s="747"/>
      <c r="P2142" s="748"/>
      <c r="Q2142" s="752"/>
      <c r="R2142" s="756"/>
      <c r="S2142" s="757"/>
      <c r="T2142" s="740"/>
      <c r="U2142" s="761"/>
      <c r="V2142" s="741"/>
    </row>
    <row r="2143" spans="1:22" s="23" customFormat="1" ht="15.75" customHeight="1">
      <c r="A2143" s="96" t="s">
        <v>3035</v>
      </c>
      <c r="B2143" s="769"/>
      <c r="C2143" s="613">
        <v>3</v>
      </c>
      <c r="D2143" s="86" t="s">
        <v>1538</v>
      </c>
      <c r="E2143" s="92" t="s">
        <v>1538</v>
      </c>
      <c r="F2143" s="300" t="s">
        <v>1538</v>
      </c>
      <c r="G2143" s="300" t="s">
        <v>1538</v>
      </c>
      <c r="H2143" s="745" t="s">
        <v>1538</v>
      </c>
      <c r="I2143" s="746"/>
      <c r="J2143" s="93" t="s">
        <v>1538</v>
      </c>
      <c r="K2143" s="91" t="s">
        <v>1538</v>
      </c>
      <c r="L2143" s="449"/>
      <c r="M2143" s="450" t="s">
        <v>1538</v>
      </c>
      <c r="N2143" s="365"/>
      <c r="O2143" s="749"/>
      <c r="P2143" s="750"/>
      <c r="Q2143" s="753"/>
      <c r="R2143" s="758"/>
      <c r="S2143" s="759"/>
      <c r="T2143" s="237"/>
      <c r="U2143" s="237"/>
      <c r="V2143" s="238"/>
    </row>
    <row r="2144" spans="1:22" s="23" customFormat="1" ht="15.75" customHeight="1">
      <c r="A2144" s="96" t="s">
        <v>3036</v>
      </c>
      <c r="B2144" s="769"/>
      <c r="C2144" s="613">
        <v>4</v>
      </c>
      <c r="D2144" s="86" t="s">
        <v>1538</v>
      </c>
      <c r="E2144" s="92" t="s">
        <v>1538</v>
      </c>
      <c r="F2144" s="300" t="s">
        <v>1538</v>
      </c>
      <c r="G2144" s="300" t="s">
        <v>1538</v>
      </c>
      <c r="H2144" s="745" t="s">
        <v>1538</v>
      </c>
      <c r="I2144" s="746"/>
      <c r="J2144" s="93" t="s">
        <v>1538</v>
      </c>
      <c r="K2144" s="91" t="s">
        <v>1538</v>
      </c>
      <c r="L2144" s="449"/>
      <c r="M2144" s="450" t="s">
        <v>1538</v>
      </c>
      <c r="N2144" s="365"/>
      <c r="O2144" s="762" t="s">
        <v>310</v>
      </c>
      <c r="P2144" s="771" t="s">
        <v>309</v>
      </c>
      <c r="Q2144" s="772"/>
      <c r="R2144" s="772"/>
      <c r="S2144" s="773"/>
      <c r="T2144" s="228"/>
      <c r="U2144" s="228"/>
      <c r="V2144" s="239"/>
    </row>
    <row r="2145" spans="1:22" s="23" customFormat="1" ht="17.25" customHeight="1">
      <c r="A2145" s="96" t="s">
        <v>3037</v>
      </c>
      <c r="B2145" s="769"/>
      <c r="C2145" s="613">
        <v>5</v>
      </c>
      <c r="D2145" s="86" t="s">
        <v>1538</v>
      </c>
      <c r="E2145" s="92" t="s">
        <v>1538</v>
      </c>
      <c r="F2145" s="300" t="s">
        <v>1538</v>
      </c>
      <c r="G2145" s="300" t="s">
        <v>1538</v>
      </c>
      <c r="H2145" s="745" t="s">
        <v>1538</v>
      </c>
      <c r="I2145" s="746"/>
      <c r="J2145" s="93" t="s">
        <v>1538</v>
      </c>
      <c r="K2145" s="91" t="s">
        <v>1538</v>
      </c>
      <c r="L2145" s="449"/>
      <c r="M2145" s="450" t="s">
        <v>1538</v>
      </c>
      <c r="N2145" s="365"/>
      <c r="O2145" s="763"/>
      <c r="P2145" s="467" t="s">
        <v>92</v>
      </c>
      <c r="Q2145" s="467" t="s">
        <v>294</v>
      </c>
      <c r="R2145" s="724" t="s">
        <v>307</v>
      </c>
      <c r="S2145" s="724"/>
      <c r="T2145" s="228"/>
      <c r="U2145" s="228"/>
      <c r="V2145" s="239"/>
    </row>
    <row r="2146" spans="1:22" s="23" customFormat="1" ht="16.5" customHeight="1" thickBot="1">
      <c r="A2146" s="96" t="s">
        <v>3038</v>
      </c>
      <c r="B2146" s="769"/>
      <c r="C2146" s="614">
        <v>6</v>
      </c>
      <c r="D2146" s="94" t="s">
        <v>1538</v>
      </c>
      <c r="E2146" s="95" t="s">
        <v>1538</v>
      </c>
      <c r="F2146" s="300" t="s">
        <v>1538</v>
      </c>
      <c r="G2146" s="300" t="s">
        <v>1538</v>
      </c>
      <c r="H2146" s="745" t="s">
        <v>1538</v>
      </c>
      <c r="I2146" s="746"/>
      <c r="J2146" s="93" t="s">
        <v>1538</v>
      </c>
      <c r="K2146" s="91" t="s">
        <v>1538</v>
      </c>
      <c r="L2146" s="449"/>
      <c r="M2146" s="450" t="s">
        <v>1538</v>
      </c>
      <c r="N2146" s="447"/>
      <c r="O2146" s="313" t="s">
        <v>6</v>
      </c>
      <c r="P2146" s="241">
        <v>1</v>
      </c>
      <c r="Q2146" s="242">
        <v>538.46153849999996</v>
      </c>
      <c r="R2146" s="776">
        <v>4751.7470000000003</v>
      </c>
      <c r="S2146" s="776"/>
      <c r="T2146" s="228"/>
      <c r="U2146" s="228"/>
      <c r="V2146" s="239"/>
    </row>
    <row r="2147" spans="1:22" s="23" customFormat="1" ht="16.5" customHeight="1" thickBot="1">
      <c r="A2147" s="96" t="s">
        <v>3039</v>
      </c>
      <c r="B2147" s="770"/>
      <c r="C2147" s="777" t="s">
        <v>88</v>
      </c>
      <c r="D2147" s="778"/>
      <c r="E2147" s="778"/>
      <c r="F2147" s="497"/>
      <c r="G2147" s="498"/>
      <c r="H2147" s="779" t="s">
        <v>6</v>
      </c>
      <c r="I2147" s="780"/>
      <c r="J2147" s="412" t="s">
        <v>6</v>
      </c>
      <c r="K2147" s="243" t="s">
        <v>6</v>
      </c>
      <c r="L2147" s="490"/>
      <c r="M2147" s="491"/>
      <c r="N2147" s="492"/>
      <c r="O2147" s="781" t="s">
        <v>1538</v>
      </c>
      <c r="P2147" s="781"/>
      <c r="Q2147" s="781"/>
      <c r="R2147" s="781"/>
      <c r="S2147" s="781"/>
      <c r="T2147" s="487"/>
      <c r="U2147" s="488"/>
      <c r="V2147" s="489"/>
    </row>
    <row r="2148" spans="1:22" ht="24.95" customHeight="1">
      <c r="C2148" s="21"/>
    </row>
    <row r="2149" spans="1:22" ht="24.95" customHeight="1">
      <c r="C2149" s="21"/>
    </row>
    <row r="2150" spans="1:22" s="33" customFormat="1" ht="24" thickBot="1">
      <c r="A2150" s="26">
        <v>72</v>
      </c>
      <c r="B2150" s="786" t="s">
        <v>49</v>
      </c>
      <c r="C2150" s="786"/>
      <c r="D2150" s="786"/>
      <c r="E2150" s="27">
        <v>72</v>
      </c>
      <c r="F2150" s="28" t="s">
        <v>458</v>
      </c>
      <c r="G2150" s="29"/>
      <c r="H2150" s="29"/>
      <c r="I2150" s="28"/>
      <c r="J2150" s="28"/>
      <c r="K2150" s="28"/>
      <c r="L2150" s="28"/>
      <c r="M2150" s="30"/>
      <c r="N2150" s="30"/>
      <c r="O2150" s="29"/>
      <c r="P2150" s="29"/>
      <c r="Q2150" s="31"/>
      <c r="R2150" s="31"/>
      <c r="S2150" s="31"/>
      <c r="T2150" s="31"/>
      <c r="U2150" s="32"/>
    </row>
    <row r="2151" spans="1:22" s="20" customFormat="1" ht="24.75" customHeight="1">
      <c r="A2151" s="18"/>
      <c r="B2151" s="787" t="s">
        <v>54</v>
      </c>
      <c r="C2151" s="464" t="s">
        <v>55</v>
      </c>
      <c r="D2151" s="465" t="s">
        <v>16</v>
      </c>
      <c r="E2151" s="465"/>
      <c r="F2151" s="465" t="s">
        <v>56</v>
      </c>
      <c r="G2151" s="466"/>
      <c r="H2151" s="723" t="s">
        <v>57</v>
      </c>
      <c r="I2151" s="789" t="s">
        <v>340</v>
      </c>
      <c r="J2151" s="723" t="s">
        <v>17</v>
      </c>
      <c r="K2151" s="723" t="s">
        <v>293</v>
      </c>
      <c r="L2151" s="723" t="s">
        <v>58</v>
      </c>
      <c r="M2151" s="723" t="s">
        <v>193</v>
      </c>
      <c r="N2151" s="782" t="s">
        <v>308</v>
      </c>
      <c r="O2151" s="783"/>
      <c r="P2151" s="784" t="s">
        <v>21</v>
      </c>
      <c r="Q2151" s="785"/>
      <c r="R2151" s="735" t="s">
        <v>205</v>
      </c>
      <c r="S2151" s="736"/>
      <c r="T2151" s="714" t="s">
        <v>180</v>
      </c>
      <c r="U2151" s="715"/>
      <c r="V2151" s="716"/>
    </row>
    <row r="2152" spans="1:22" s="20" customFormat="1" ht="73.5" customHeight="1">
      <c r="A2152" s="18"/>
      <c r="B2152" s="788"/>
      <c r="C2152" s="467" t="s">
        <v>59</v>
      </c>
      <c r="D2152" s="468" t="s">
        <v>3</v>
      </c>
      <c r="E2152" s="468" t="s">
        <v>18</v>
      </c>
      <c r="F2152" s="468" t="s">
        <v>60</v>
      </c>
      <c r="G2152" s="469" t="s">
        <v>61</v>
      </c>
      <c r="H2152" s="724"/>
      <c r="I2152" s="790"/>
      <c r="J2152" s="724"/>
      <c r="K2152" s="724"/>
      <c r="L2152" s="724"/>
      <c r="M2152" s="724"/>
      <c r="N2152" s="467" t="s">
        <v>191</v>
      </c>
      <c r="O2152" s="468" t="s">
        <v>73</v>
      </c>
      <c r="P2152" s="717"/>
      <c r="Q2152" s="718"/>
      <c r="R2152" s="737"/>
      <c r="S2152" s="738"/>
      <c r="T2152" s="470" t="s">
        <v>181</v>
      </c>
      <c r="U2152" s="471" t="s">
        <v>190</v>
      </c>
      <c r="V2152" s="472" t="s">
        <v>225</v>
      </c>
    </row>
    <row r="2153" spans="1:22" s="20" customFormat="1" ht="26.25" customHeight="1">
      <c r="A2153" s="18"/>
      <c r="B2153" s="396"/>
      <c r="C2153" s="397">
        <v>3</v>
      </c>
      <c r="D2153" s="397">
        <v>4</v>
      </c>
      <c r="E2153" s="397">
        <v>5</v>
      </c>
      <c r="F2153" s="397">
        <v>6</v>
      </c>
      <c r="G2153" s="397">
        <v>7</v>
      </c>
      <c r="H2153" s="397">
        <v>8</v>
      </c>
      <c r="I2153" s="397">
        <v>9</v>
      </c>
      <c r="J2153" s="397">
        <v>10</v>
      </c>
      <c r="K2153" s="397">
        <v>11</v>
      </c>
      <c r="L2153" s="397">
        <v>12</v>
      </c>
      <c r="M2153" s="397">
        <v>13</v>
      </c>
      <c r="N2153" s="397">
        <v>14</v>
      </c>
      <c r="O2153" s="397">
        <v>15</v>
      </c>
      <c r="P2153" s="398">
        <v>16</v>
      </c>
      <c r="Q2153" s="399">
        <v>17</v>
      </c>
      <c r="R2153" s="398">
        <v>18</v>
      </c>
      <c r="S2153" s="399">
        <v>19</v>
      </c>
      <c r="T2153" s="400">
        <v>20</v>
      </c>
      <c r="U2153" s="213">
        <v>21</v>
      </c>
      <c r="V2153" s="401">
        <v>22</v>
      </c>
    </row>
    <row r="2154" spans="1:22" s="35" customFormat="1" ht="50.1" customHeight="1">
      <c r="A2154" s="34" t="s">
        <v>3040</v>
      </c>
      <c r="B2154" s="402">
        <v>1</v>
      </c>
      <c r="C2154" s="390" t="s">
        <v>1221</v>
      </c>
      <c r="D2154" s="390" t="s">
        <v>1222</v>
      </c>
      <c r="E2154" s="390" t="s">
        <v>1223</v>
      </c>
      <c r="F2154" s="390" t="s">
        <v>671</v>
      </c>
      <c r="G2154" s="382">
        <v>0.7</v>
      </c>
      <c r="H2154" s="538" t="s">
        <v>24</v>
      </c>
      <c r="I2154" s="388" t="s">
        <v>672</v>
      </c>
      <c r="J2154" s="389" t="s">
        <v>458</v>
      </c>
      <c r="K2154" s="426">
        <v>41899</v>
      </c>
      <c r="L2154" s="426">
        <v>42445</v>
      </c>
      <c r="M2154" s="383">
        <v>1610.11</v>
      </c>
      <c r="N2154" s="424">
        <v>1127.0769999999998</v>
      </c>
      <c r="O2154" s="215">
        <v>1127.077</v>
      </c>
      <c r="P2154" s="719"/>
      <c r="Q2154" s="720"/>
      <c r="R2154" s="721"/>
      <c r="S2154" s="722"/>
      <c r="T2154" s="385" t="s">
        <v>24</v>
      </c>
      <c r="U2154" s="386">
        <v>25</v>
      </c>
      <c r="V2154" s="387" t="s">
        <v>24</v>
      </c>
    </row>
    <row r="2155" spans="1:22" s="35" customFormat="1" ht="24.95" customHeight="1">
      <c r="A2155" s="34" t="s">
        <v>3041</v>
      </c>
      <c r="B2155" s="402">
        <v>2</v>
      </c>
      <c r="C2155" s="390"/>
      <c r="D2155" s="390"/>
      <c r="E2155" s="390"/>
      <c r="F2155" s="390"/>
      <c r="G2155" s="382"/>
      <c r="H2155" s="538"/>
      <c r="I2155" s="388"/>
      <c r="J2155" s="389" t="s">
        <v>1538</v>
      </c>
      <c r="K2155" s="426"/>
      <c r="L2155" s="426"/>
      <c r="M2155" s="383"/>
      <c r="N2155" s="424" t="s">
        <v>1538</v>
      </c>
      <c r="O2155" s="215" t="s">
        <v>1538</v>
      </c>
      <c r="P2155" s="719"/>
      <c r="Q2155" s="720"/>
      <c r="R2155" s="721"/>
      <c r="S2155" s="722"/>
      <c r="T2155" s="385"/>
      <c r="U2155" s="386"/>
      <c r="V2155" s="387"/>
    </row>
    <row r="2156" spans="1:22" s="35" customFormat="1" ht="24.95" customHeight="1">
      <c r="A2156" s="34" t="s">
        <v>3042</v>
      </c>
      <c r="B2156" s="402">
        <v>3</v>
      </c>
      <c r="C2156" s="390"/>
      <c r="D2156" s="390"/>
      <c r="E2156" s="390"/>
      <c r="F2156" s="390"/>
      <c r="G2156" s="382"/>
      <c r="H2156" s="538"/>
      <c r="I2156" s="388"/>
      <c r="J2156" s="389" t="s">
        <v>1538</v>
      </c>
      <c r="K2156" s="426"/>
      <c r="L2156" s="426"/>
      <c r="M2156" s="383"/>
      <c r="N2156" s="424" t="s">
        <v>1538</v>
      </c>
      <c r="O2156" s="215" t="s">
        <v>1538</v>
      </c>
      <c r="P2156" s="719"/>
      <c r="Q2156" s="720"/>
      <c r="R2156" s="721"/>
      <c r="S2156" s="722"/>
      <c r="T2156" s="385"/>
      <c r="U2156" s="386"/>
      <c r="V2156" s="387"/>
    </row>
    <row r="2157" spans="1:22" s="35" customFormat="1" ht="24.95" customHeight="1">
      <c r="A2157" s="34" t="s">
        <v>3043</v>
      </c>
      <c r="B2157" s="402">
        <v>4</v>
      </c>
      <c r="C2157" s="390"/>
      <c r="D2157" s="390"/>
      <c r="E2157" s="390"/>
      <c r="F2157" s="390"/>
      <c r="G2157" s="382"/>
      <c r="H2157" s="538"/>
      <c r="I2157" s="388"/>
      <c r="J2157" s="389" t="s">
        <v>1538</v>
      </c>
      <c r="K2157" s="426"/>
      <c r="L2157" s="426"/>
      <c r="M2157" s="383"/>
      <c r="N2157" s="424" t="s">
        <v>1538</v>
      </c>
      <c r="O2157" s="215" t="s">
        <v>1538</v>
      </c>
      <c r="P2157" s="719"/>
      <c r="Q2157" s="720"/>
      <c r="R2157" s="721"/>
      <c r="S2157" s="722"/>
      <c r="T2157" s="385"/>
      <c r="U2157" s="386"/>
      <c r="V2157" s="387"/>
    </row>
    <row r="2158" spans="1:22" s="35" customFormat="1" ht="24.95" customHeight="1">
      <c r="A2158" s="34" t="s">
        <v>3044</v>
      </c>
      <c r="B2158" s="402">
        <v>6</v>
      </c>
      <c r="C2158" s="390"/>
      <c r="D2158" s="390"/>
      <c r="E2158" s="390"/>
      <c r="F2158" s="390"/>
      <c r="G2158" s="382"/>
      <c r="H2158" s="538"/>
      <c r="I2158" s="388"/>
      <c r="J2158" s="389" t="s">
        <v>1538</v>
      </c>
      <c r="K2158" s="426"/>
      <c r="L2158" s="426"/>
      <c r="M2158" s="383"/>
      <c r="N2158" s="424" t="s">
        <v>1538</v>
      </c>
      <c r="O2158" s="215" t="s">
        <v>1538</v>
      </c>
      <c r="P2158" s="719"/>
      <c r="Q2158" s="720"/>
      <c r="R2158" s="721"/>
      <c r="S2158" s="722"/>
      <c r="T2158" s="385"/>
      <c r="U2158" s="386"/>
      <c r="V2158" s="387"/>
    </row>
    <row r="2159" spans="1:22" s="35" customFormat="1" ht="24.95" customHeight="1">
      <c r="A2159" s="34" t="s">
        <v>3045</v>
      </c>
      <c r="B2159" s="402">
        <v>7</v>
      </c>
      <c r="C2159" s="390"/>
      <c r="D2159" s="390"/>
      <c r="E2159" s="390"/>
      <c r="F2159" s="390"/>
      <c r="G2159" s="382"/>
      <c r="H2159" s="538"/>
      <c r="I2159" s="388"/>
      <c r="J2159" s="389" t="s">
        <v>1538</v>
      </c>
      <c r="K2159" s="426"/>
      <c r="L2159" s="426"/>
      <c r="M2159" s="383"/>
      <c r="N2159" s="424" t="s">
        <v>1538</v>
      </c>
      <c r="O2159" s="215" t="s">
        <v>1538</v>
      </c>
      <c r="P2159" s="719"/>
      <c r="Q2159" s="720"/>
      <c r="R2159" s="721"/>
      <c r="S2159" s="722"/>
      <c r="T2159" s="385"/>
      <c r="U2159" s="386"/>
      <c r="V2159" s="387"/>
    </row>
    <row r="2160" spans="1:22" s="35" customFormat="1" ht="24.95" customHeight="1">
      <c r="A2160" s="34" t="s">
        <v>3046</v>
      </c>
      <c r="B2160" s="402">
        <v>8</v>
      </c>
      <c r="C2160" s="390"/>
      <c r="D2160" s="390"/>
      <c r="E2160" s="390"/>
      <c r="F2160" s="390"/>
      <c r="G2160" s="382"/>
      <c r="H2160" s="538"/>
      <c r="I2160" s="388"/>
      <c r="J2160" s="389" t="s">
        <v>1538</v>
      </c>
      <c r="K2160" s="426"/>
      <c r="L2160" s="426"/>
      <c r="M2160" s="383"/>
      <c r="N2160" s="424" t="s">
        <v>1538</v>
      </c>
      <c r="O2160" s="215" t="s">
        <v>1538</v>
      </c>
      <c r="P2160" s="719"/>
      <c r="Q2160" s="720"/>
      <c r="R2160" s="721"/>
      <c r="S2160" s="722"/>
      <c r="T2160" s="385"/>
      <c r="U2160" s="386"/>
      <c r="V2160" s="387"/>
    </row>
    <row r="2161" spans="1:22" s="35" customFormat="1" ht="24.95" customHeight="1">
      <c r="A2161" s="34" t="s">
        <v>3047</v>
      </c>
      <c r="B2161" s="402">
        <v>9</v>
      </c>
      <c r="C2161" s="390"/>
      <c r="D2161" s="390"/>
      <c r="E2161" s="390"/>
      <c r="F2161" s="390"/>
      <c r="G2161" s="382"/>
      <c r="H2161" s="538"/>
      <c r="I2161" s="388"/>
      <c r="J2161" s="389" t="s">
        <v>1538</v>
      </c>
      <c r="K2161" s="426"/>
      <c r="L2161" s="426"/>
      <c r="M2161" s="384"/>
      <c r="N2161" s="424" t="s">
        <v>1538</v>
      </c>
      <c r="O2161" s="215" t="s">
        <v>1538</v>
      </c>
      <c r="P2161" s="719"/>
      <c r="Q2161" s="720"/>
      <c r="R2161" s="721"/>
      <c r="S2161" s="722"/>
      <c r="T2161" s="385"/>
      <c r="U2161" s="386"/>
      <c r="V2161" s="387"/>
    </row>
    <row r="2162" spans="1:22" s="35" customFormat="1" ht="24.95" customHeight="1">
      <c r="A2162" s="34" t="s">
        <v>3048</v>
      </c>
      <c r="B2162" s="402">
        <v>9</v>
      </c>
      <c r="C2162" s="390"/>
      <c r="D2162" s="390"/>
      <c r="E2162" s="390"/>
      <c r="F2162" s="390"/>
      <c r="G2162" s="382"/>
      <c r="H2162" s="538"/>
      <c r="I2162" s="388"/>
      <c r="J2162" s="389" t="s">
        <v>1538</v>
      </c>
      <c r="K2162" s="426"/>
      <c r="L2162" s="426"/>
      <c r="M2162" s="384"/>
      <c r="N2162" s="424" t="s">
        <v>1538</v>
      </c>
      <c r="O2162" s="215" t="s">
        <v>1538</v>
      </c>
      <c r="P2162" s="719"/>
      <c r="Q2162" s="720"/>
      <c r="R2162" s="721"/>
      <c r="S2162" s="722"/>
      <c r="T2162" s="385"/>
      <c r="U2162" s="386"/>
      <c r="V2162" s="387"/>
    </row>
    <row r="2163" spans="1:22" s="35" customFormat="1" ht="24.95" customHeight="1" thickBot="1">
      <c r="A2163" s="34" t="s">
        <v>3049</v>
      </c>
      <c r="B2163" s="406">
        <v>10</v>
      </c>
      <c r="C2163" s="391"/>
      <c r="D2163" s="391"/>
      <c r="E2163" s="391"/>
      <c r="F2163" s="391"/>
      <c r="G2163" s="392"/>
      <c r="H2163" s="539"/>
      <c r="I2163" s="393"/>
      <c r="J2163" s="394" t="s">
        <v>1538</v>
      </c>
      <c r="K2163" s="427"/>
      <c r="L2163" s="427"/>
      <c r="M2163" s="395"/>
      <c r="N2163" s="424" t="s">
        <v>1538</v>
      </c>
      <c r="O2163" s="215" t="s">
        <v>1538</v>
      </c>
      <c r="P2163" s="719"/>
      <c r="Q2163" s="720"/>
      <c r="R2163" s="721"/>
      <c r="S2163" s="722"/>
      <c r="T2163" s="385"/>
      <c r="U2163" s="386"/>
      <c r="V2163" s="387"/>
    </row>
    <row r="2164" spans="1:22" s="20" customFormat="1" ht="12" customHeight="1">
      <c r="A2164" s="34"/>
      <c r="B2164" s="36"/>
      <c r="C2164" s="37"/>
      <c r="D2164" s="37"/>
      <c r="E2164" s="37"/>
      <c r="F2164" s="37"/>
      <c r="G2164" s="37"/>
      <c r="H2164" s="403"/>
      <c r="I2164" s="37"/>
      <c r="J2164" s="37"/>
      <c r="K2164" s="37"/>
      <c r="L2164" s="37"/>
      <c r="M2164" s="37"/>
      <c r="N2164" s="37"/>
      <c r="O2164" s="214"/>
      <c r="P2164" s="37"/>
      <c r="Q2164" s="37"/>
      <c r="R2164" s="214"/>
      <c r="S2164" s="37"/>
      <c r="T2164" s="37"/>
      <c r="U2164" s="38"/>
      <c r="V2164" s="39"/>
    </row>
    <row r="2165" spans="1:22" s="20" customFormat="1" ht="17.25" customHeight="1" thickBot="1">
      <c r="A2165" s="34" t="s">
        <v>3050</v>
      </c>
      <c r="B2165" s="473"/>
      <c r="C2165" s="474"/>
      <c r="D2165" s="474"/>
      <c r="E2165" s="474"/>
      <c r="F2165" s="474"/>
      <c r="G2165" s="474"/>
      <c r="H2165" s="474"/>
      <c r="I2165" s="474"/>
      <c r="J2165" s="474"/>
      <c r="K2165" s="474"/>
      <c r="L2165" s="474"/>
      <c r="M2165" s="474"/>
      <c r="N2165" s="410" t="s">
        <v>317</v>
      </c>
      <c r="O2165" s="411">
        <v>1127.077</v>
      </c>
      <c r="P2165" s="419"/>
      <c r="Q2165" s="419"/>
      <c r="R2165" s="420"/>
      <c r="S2165" s="420"/>
      <c r="T2165" s="421"/>
      <c r="U2165" s="422"/>
      <c r="V2165" s="423"/>
    </row>
    <row r="2166" spans="1:22" ht="17.25" customHeight="1">
      <c r="B2166" s="41"/>
      <c r="C2166" s="41"/>
      <c r="D2166" s="41"/>
      <c r="E2166" s="41"/>
      <c r="F2166" s="41"/>
      <c r="G2166" s="42"/>
      <c r="H2166" s="42"/>
      <c r="I2166" s="42"/>
      <c r="J2166" s="42"/>
      <c r="K2166" s="42"/>
      <c r="L2166" s="42"/>
      <c r="M2166" s="42"/>
      <c r="N2166" s="42"/>
      <c r="O2166" s="42"/>
      <c r="P2166" s="42"/>
      <c r="Q2166" s="42"/>
      <c r="R2166" s="42"/>
      <c r="S2166" s="42"/>
      <c r="T2166" s="42"/>
      <c r="U2166" s="42"/>
      <c r="V2166" s="42"/>
    </row>
    <row r="2167" spans="1:22" s="20" customFormat="1" ht="16.5" customHeight="1" thickBot="1">
      <c r="A2167" s="18"/>
      <c r="B2167" s="739" t="s">
        <v>65</v>
      </c>
      <c r="C2167" s="739"/>
      <c r="D2167" s="739"/>
      <c r="E2167" s="739"/>
      <c r="F2167" s="739"/>
      <c r="G2167" s="739"/>
      <c r="H2167" s="739"/>
      <c r="I2167" s="739"/>
      <c r="J2167" s="739"/>
      <c r="K2167" s="739"/>
      <c r="L2167" s="739"/>
      <c r="M2167" s="739"/>
      <c r="N2167" s="739"/>
      <c r="O2167" s="739"/>
      <c r="P2167" s="739"/>
      <c r="Q2167" s="739"/>
      <c r="R2167" s="739"/>
      <c r="S2167" s="739"/>
      <c r="T2167" s="739"/>
      <c r="U2167" s="739"/>
      <c r="V2167" s="739"/>
    </row>
    <row r="2168" spans="1:22" s="23" customFormat="1" ht="22.5" customHeight="1">
      <c r="A2168" s="96" t="s">
        <v>3051</v>
      </c>
      <c r="B2168" s="768" t="s">
        <v>62</v>
      </c>
      <c r="C2168" s="764" t="s">
        <v>83</v>
      </c>
      <c r="D2168" s="760"/>
      <c r="E2168" s="760"/>
      <c r="F2168" s="760"/>
      <c r="G2168" s="760"/>
      <c r="H2168" s="760"/>
      <c r="I2168" s="760"/>
      <c r="J2168" s="760"/>
      <c r="K2168" s="760"/>
      <c r="L2168" s="760"/>
      <c r="M2168" s="736"/>
      <c r="N2168" s="475"/>
      <c r="O2168" s="476"/>
      <c r="P2168" s="764" t="s">
        <v>90</v>
      </c>
      <c r="Q2168" s="760"/>
      <c r="R2168" s="760"/>
      <c r="S2168" s="736"/>
      <c r="T2168" s="735" t="s">
        <v>358</v>
      </c>
      <c r="U2168" s="736"/>
      <c r="V2168" s="742" t="s">
        <v>6</v>
      </c>
    </row>
    <row r="2169" spans="1:22" s="23" customFormat="1" ht="22.5" customHeight="1">
      <c r="A2169" s="96" t="s">
        <v>3052</v>
      </c>
      <c r="B2169" s="769"/>
      <c r="C2169" s="771" t="s">
        <v>84</v>
      </c>
      <c r="D2169" s="772"/>
      <c r="E2169" s="773"/>
      <c r="F2169" s="479">
        <v>1</v>
      </c>
      <c r="G2169" s="774" t="s">
        <v>287</v>
      </c>
      <c r="H2169" s="724" t="s">
        <v>286</v>
      </c>
      <c r="I2169" s="724"/>
      <c r="J2169" s="771" t="s">
        <v>285</v>
      </c>
      <c r="K2169" s="775"/>
      <c r="L2169" s="480"/>
      <c r="M2169" s="480"/>
      <c r="N2169" s="481"/>
      <c r="O2169" s="482"/>
      <c r="P2169" s="765"/>
      <c r="Q2169" s="766"/>
      <c r="R2169" s="766"/>
      <c r="S2169" s="767"/>
      <c r="T2169" s="737"/>
      <c r="U2169" s="738"/>
      <c r="V2169" s="743"/>
    </row>
    <row r="2170" spans="1:22" s="23" customFormat="1" ht="51.75" customHeight="1" thickBot="1">
      <c r="A2170" s="96" t="s">
        <v>3053</v>
      </c>
      <c r="B2170" s="769"/>
      <c r="C2170" s="772" t="s">
        <v>82</v>
      </c>
      <c r="D2170" s="773"/>
      <c r="E2170" s="483" t="s">
        <v>86</v>
      </c>
      <c r="F2170" s="477" t="s">
        <v>306</v>
      </c>
      <c r="G2170" s="774"/>
      <c r="H2170" s="724"/>
      <c r="I2170" s="724"/>
      <c r="J2170" s="467" t="s">
        <v>284</v>
      </c>
      <c r="K2170" s="478" t="s">
        <v>292</v>
      </c>
      <c r="L2170" s="484" t="s">
        <v>369</v>
      </c>
      <c r="M2170" s="484"/>
      <c r="N2170" s="485" t="s">
        <v>334</v>
      </c>
      <c r="O2170" s="486"/>
      <c r="P2170" s="417" t="s">
        <v>1579</v>
      </c>
      <c r="Q2170" s="306" t="s">
        <v>91</v>
      </c>
      <c r="R2170" s="307"/>
      <c r="S2170" s="97">
        <v>1</v>
      </c>
      <c r="T2170" s="740"/>
      <c r="U2170" s="741"/>
      <c r="V2170" s="744"/>
    </row>
    <row r="2171" spans="1:22" s="23" customFormat="1" ht="15.75" customHeight="1">
      <c r="A2171" s="96" t="s">
        <v>3054</v>
      </c>
      <c r="B2171" s="769"/>
      <c r="C2171" s="613">
        <v>1</v>
      </c>
      <c r="D2171" s="86" t="s">
        <v>1538</v>
      </c>
      <c r="E2171" s="92" t="s">
        <v>1538</v>
      </c>
      <c r="F2171" s="300" t="s">
        <v>1538</v>
      </c>
      <c r="G2171" s="300" t="s">
        <v>1538</v>
      </c>
      <c r="H2171" s="745" t="s">
        <v>1538</v>
      </c>
      <c r="I2171" s="746"/>
      <c r="J2171" s="93" t="s">
        <v>1538</v>
      </c>
      <c r="K2171" s="91" t="s">
        <v>1538</v>
      </c>
      <c r="L2171" s="449" t="s">
        <v>1114</v>
      </c>
      <c r="M2171" s="450" t="s">
        <v>1557</v>
      </c>
      <c r="N2171" s="365" t="s">
        <v>24</v>
      </c>
      <c r="O2171" s="747" t="s">
        <v>15</v>
      </c>
      <c r="P2171" s="748"/>
      <c r="Q2171" s="751">
        <v>72</v>
      </c>
      <c r="R2171" s="754" t="s">
        <v>1114</v>
      </c>
      <c r="S2171" s="755"/>
      <c r="T2171" s="735" t="s">
        <v>68</v>
      </c>
      <c r="U2171" s="760"/>
      <c r="V2171" s="736"/>
    </row>
    <row r="2172" spans="1:22" s="23" customFormat="1" ht="15.75" customHeight="1" thickBot="1">
      <c r="A2172" s="96" t="s">
        <v>3055</v>
      </c>
      <c r="B2172" s="769"/>
      <c r="C2172" s="613">
        <v>2</v>
      </c>
      <c r="D2172" s="86" t="s">
        <v>1538</v>
      </c>
      <c r="E2172" s="92" t="s">
        <v>1538</v>
      </c>
      <c r="F2172" s="300" t="s">
        <v>1538</v>
      </c>
      <c r="G2172" s="300" t="s">
        <v>1538</v>
      </c>
      <c r="H2172" s="745" t="s">
        <v>1538</v>
      </c>
      <c r="I2172" s="746"/>
      <c r="J2172" s="93" t="s">
        <v>1538</v>
      </c>
      <c r="K2172" s="91" t="s">
        <v>1538</v>
      </c>
      <c r="L2172" s="449"/>
      <c r="M2172" s="450" t="s">
        <v>1538</v>
      </c>
      <c r="N2172" s="365" t="s">
        <v>24</v>
      </c>
      <c r="O2172" s="747"/>
      <c r="P2172" s="748"/>
      <c r="Q2172" s="752"/>
      <c r="R2172" s="756"/>
      <c r="S2172" s="757"/>
      <c r="T2172" s="740"/>
      <c r="U2172" s="761"/>
      <c r="V2172" s="741"/>
    </row>
    <row r="2173" spans="1:22" s="23" customFormat="1" ht="15.75" customHeight="1">
      <c r="A2173" s="96" t="s">
        <v>3056</v>
      </c>
      <c r="B2173" s="769"/>
      <c r="C2173" s="613">
        <v>3</v>
      </c>
      <c r="D2173" s="86" t="s">
        <v>1538</v>
      </c>
      <c r="E2173" s="92" t="s">
        <v>1538</v>
      </c>
      <c r="F2173" s="300" t="s">
        <v>1538</v>
      </c>
      <c r="G2173" s="300" t="s">
        <v>1538</v>
      </c>
      <c r="H2173" s="745" t="s">
        <v>1538</v>
      </c>
      <c r="I2173" s="746"/>
      <c r="J2173" s="93" t="s">
        <v>1538</v>
      </c>
      <c r="K2173" s="91" t="s">
        <v>1538</v>
      </c>
      <c r="L2173" s="449"/>
      <c r="M2173" s="450" t="s">
        <v>1538</v>
      </c>
      <c r="N2173" s="365"/>
      <c r="O2173" s="749"/>
      <c r="P2173" s="750"/>
      <c r="Q2173" s="753"/>
      <c r="R2173" s="758"/>
      <c r="S2173" s="759"/>
      <c r="T2173" s="237"/>
      <c r="U2173" s="237"/>
      <c r="V2173" s="238"/>
    </row>
    <row r="2174" spans="1:22" s="23" customFormat="1" ht="15.75" customHeight="1">
      <c r="A2174" s="96" t="s">
        <v>3057</v>
      </c>
      <c r="B2174" s="769"/>
      <c r="C2174" s="613">
        <v>4</v>
      </c>
      <c r="D2174" s="86" t="s">
        <v>1538</v>
      </c>
      <c r="E2174" s="92" t="s">
        <v>1538</v>
      </c>
      <c r="F2174" s="300" t="s">
        <v>1538</v>
      </c>
      <c r="G2174" s="300" t="s">
        <v>1538</v>
      </c>
      <c r="H2174" s="745" t="s">
        <v>1538</v>
      </c>
      <c r="I2174" s="746"/>
      <c r="J2174" s="93" t="s">
        <v>1538</v>
      </c>
      <c r="K2174" s="91" t="s">
        <v>1538</v>
      </c>
      <c r="L2174" s="449"/>
      <c r="M2174" s="450" t="s">
        <v>1538</v>
      </c>
      <c r="N2174" s="365"/>
      <c r="O2174" s="762" t="s">
        <v>310</v>
      </c>
      <c r="P2174" s="771" t="s">
        <v>309</v>
      </c>
      <c r="Q2174" s="772"/>
      <c r="R2174" s="772"/>
      <c r="S2174" s="773"/>
      <c r="T2174" s="228"/>
      <c r="U2174" s="228"/>
      <c r="V2174" s="239"/>
    </row>
    <row r="2175" spans="1:22" s="23" customFormat="1" ht="17.25" customHeight="1">
      <c r="A2175" s="96" t="s">
        <v>3058</v>
      </c>
      <c r="B2175" s="769"/>
      <c r="C2175" s="613">
        <v>5</v>
      </c>
      <c r="D2175" s="86" t="s">
        <v>1538</v>
      </c>
      <c r="E2175" s="92" t="s">
        <v>1538</v>
      </c>
      <c r="F2175" s="300" t="s">
        <v>1538</v>
      </c>
      <c r="G2175" s="300" t="s">
        <v>1538</v>
      </c>
      <c r="H2175" s="745" t="s">
        <v>1538</v>
      </c>
      <c r="I2175" s="746"/>
      <c r="J2175" s="93" t="s">
        <v>1538</v>
      </c>
      <c r="K2175" s="91" t="s">
        <v>1538</v>
      </c>
      <c r="L2175" s="449"/>
      <c r="M2175" s="450" t="s">
        <v>1538</v>
      </c>
      <c r="N2175" s="365"/>
      <c r="O2175" s="763"/>
      <c r="P2175" s="467" t="s">
        <v>92</v>
      </c>
      <c r="Q2175" s="467" t="s">
        <v>294</v>
      </c>
      <c r="R2175" s="724" t="s">
        <v>307</v>
      </c>
      <c r="S2175" s="724"/>
      <c r="T2175" s="228"/>
      <c r="U2175" s="228"/>
      <c r="V2175" s="239"/>
    </row>
    <row r="2176" spans="1:22" s="23" customFormat="1" ht="16.5" customHeight="1" thickBot="1">
      <c r="A2176" s="96" t="s">
        <v>3059</v>
      </c>
      <c r="B2176" s="769"/>
      <c r="C2176" s="614">
        <v>6</v>
      </c>
      <c r="D2176" s="94" t="s">
        <v>1538</v>
      </c>
      <c r="E2176" s="95" t="s">
        <v>1538</v>
      </c>
      <c r="F2176" s="300" t="s">
        <v>1538</v>
      </c>
      <c r="G2176" s="300" t="s">
        <v>1538</v>
      </c>
      <c r="H2176" s="745" t="s">
        <v>1538</v>
      </c>
      <c r="I2176" s="746"/>
      <c r="J2176" s="93" t="s">
        <v>1538</v>
      </c>
      <c r="K2176" s="91" t="s">
        <v>1538</v>
      </c>
      <c r="L2176" s="449"/>
      <c r="M2176" s="450" t="s">
        <v>1538</v>
      </c>
      <c r="N2176" s="447"/>
      <c r="O2176" s="313" t="s">
        <v>6</v>
      </c>
      <c r="P2176" s="241">
        <v>1</v>
      </c>
      <c r="Q2176" s="242">
        <v>538.46153849999996</v>
      </c>
      <c r="R2176" s="776">
        <v>1127.0769999999998</v>
      </c>
      <c r="S2176" s="776"/>
      <c r="T2176" s="228"/>
      <c r="U2176" s="228"/>
      <c r="V2176" s="239"/>
    </row>
    <row r="2177" spans="1:22" s="23" customFormat="1" ht="16.5" customHeight="1" thickBot="1">
      <c r="A2177" s="96" t="s">
        <v>3060</v>
      </c>
      <c r="B2177" s="770"/>
      <c r="C2177" s="777" t="s">
        <v>88</v>
      </c>
      <c r="D2177" s="778"/>
      <c r="E2177" s="778"/>
      <c r="F2177" s="497"/>
      <c r="G2177" s="498"/>
      <c r="H2177" s="779" t="s">
        <v>1538</v>
      </c>
      <c r="I2177" s="780"/>
      <c r="J2177" s="412" t="s">
        <v>1538</v>
      </c>
      <c r="K2177" s="243" t="s">
        <v>6</v>
      </c>
      <c r="L2177" s="490"/>
      <c r="M2177" s="491"/>
      <c r="N2177" s="492"/>
      <c r="O2177" s="781" t="s">
        <v>1538</v>
      </c>
      <c r="P2177" s="781"/>
      <c r="Q2177" s="781"/>
      <c r="R2177" s="781"/>
      <c r="S2177" s="781"/>
      <c r="T2177" s="487"/>
      <c r="U2177" s="488"/>
      <c r="V2177" s="489"/>
    </row>
    <row r="2178" spans="1:22" ht="24.95" customHeight="1">
      <c r="C2178" s="21"/>
    </row>
    <row r="2179" spans="1:22" ht="24.95" customHeight="1">
      <c r="C2179" s="21"/>
    </row>
    <row r="2180" spans="1:22" s="33" customFormat="1" ht="24" thickBot="1">
      <c r="A2180" s="26">
        <v>73</v>
      </c>
      <c r="B2180" s="786" t="s">
        <v>49</v>
      </c>
      <c r="C2180" s="786"/>
      <c r="D2180" s="786"/>
      <c r="E2180" s="27">
        <v>73</v>
      </c>
      <c r="F2180" s="28" t="s">
        <v>459</v>
      </c>
      <c r="G2180" s="29"/>
      <c r="H2180" s="29"/>
      <c r="I2180" s="28"/>
      <c r="J2180" s="28"/>
      <c r="K2180" s="28"/>
      <c r="L2180" s="28"/>
      <c r="M2180" s="30"/>
      <c r="N2180" s="30"/>
      <c r="O2180" s="29"/>
      <c r="P2180" s="29"/>
      <c r="Q2180" s="31"/>
      <c r="R2180" s="31"/>
      <c r="S2180" s="31"/>
      <c r="T2180" s="31"/>
      <c r="U2180" s="32"/>
    </row>
    <row r="2181" spans="1:22" s="20" customFormat="1" ht="24.75" customHeight="1">
      <c r="A2181" s="18"/>
      <c r="B2181" s="787" t="s">
        <v>54</v>
      </c>
      <c r="C2181" s="464" t="s">
        <v>55</v>
      </c>
      <c r="D2181" s="465" t="s">
        <v>16</v>
      </c>
      <c r="E2181" s="465"/>
      <c r="F2181" s="465" t="s">
        <v>56</v>
      </c>
      <c r="G2181" s="466"/>
      <c r="H2181" s="723" t="s">
        <v>57</v>
      </c>
      <c r="I2181" s="789" t="s">
        <v>340</v>
      </c>
      <c r="J2181" s="723" t="s">
        <v>17</v>
      </c>
      <c r="K2181" s="723" t="s">
        <v>293</v>
      </c>
      <c r="L2181" s="723" t="s">
        <v>58</v>
      </c>
      <c r="M2181" s="723" t="s">
        <v>193</v>
      </c>
      <c r="N2181" s="782" t="s">
        <v>308</v>
      </c>
      <c r="O2181" s="783"/>
      <c r="P2181" s="784" t="s">
        <v>21</v>
      </c>
      <c r="Q2181" s="785"/>
      <c r="R2181" s="735" t="s">
        <v>205</v>
      </c>
      <c r="S2181" s="736"/>
      <c r="T2181" s="714" t="s">
        <v>180</v>
      </c>
      <c r="U2181" s="715"/>
      <c r="V2181" s="716"/>
    </row>
    <row r="2182" spans="1:22" s="20" customFormat="1" ht="73.5" customHeight="1">
      <c r="A2182" s="18"/>
      <c r="B2182" s="788"/>
      <c r="C2182" s="467" t="s">
        <v>59</v>
      </c>
      <c r="D2182" s="468" t="s">
        <v>3</v>
      </c>
      <c r="E2182" s="468" t="s">
        <v>18</v>
      </c>
      <c r="F2182" s="468" t="s">
        <v>60</v>
      </c>
      <c r="G2182" s="469" t="s">
        <v>61</v>
      </c>
      <c r="H2182" s="724"/>
      <c r="I2182" s="790"/>
      <c r="J2182" s="724"/>
      <c r="K2182" s="724"/>
      <c r="L2182" s="724"/>
      <c r="M2182" s="724"/>
      <c r="N2182" s="467" t="s">
        <v>191</v>
      </c>
      <c r="O2182" s="468" t="s">
        <v>73</v>
      </c>
      <c r="P2182" s="717"/>
      <c r="Q2182" s="718"/>
      <c r="R2182" s="737"/>
      <c r="S2182" s="738"/>
      <c r="T2182" s="470" t="s">
        <v>181</v>
      </c>
      <c r="U2182" s="471" t="s">
        <v>190</v>
      </c>
      <c r="V2182" s="472" t="s">
        <v>225</v>
      </c>
    </row>
    <row r="2183" spans="1:22" s="20" customFormat="1" ht="26.25" customHeight="1">
      <c r="A2183" s="18"/>
      <c r="B2183" s="396"/>
      <c r="C2183" s="397">
        <v>3</v>
      </c>
      <c r="D2183" s="397">
        <v>4</v>
      </c>
      <c r="E2183" s="397">
        <v>5</v>
      </c>
      <c r="F2183" s="397">
        <v>6</v>
      </c>
      <c r="G2183" s="397">
        <v>7</v>
      </c>
      <c r="H2183" s="397">
        <v>8</v>
      </c>
      <c r="I2183" s="397">
        <v>9</v>
      </c>
      <c r="J2183" s="397">
        <v>10</v>
      </c>
      <c r="K2183" s="397">
        <v>11</v>
      </c>
      <c r="L2183" s="397">
        <v>12</v>
      </c>
      <c r="M2183" s="397">
        <v>13</v>
      </c>
      <c r="N2183" s="397">
        <v>14</v>
      </c>
      <c r="O2183" s="397">
        <v>15</v>
      </c>
      <c r="P2183" s="398">
        <v>16</v>
      </c>
      <c r="Q2183" s="399">
        <v>17</v>
      </c>
      <c r="R2183" s="398">
        <v>18</v>
      </c>
      <c r="S2183" s="399">
        <v>19</v>
      </c>
      <c r="T2183" s="400">
        <v>20</v>
      </c>
      <c r="U2183" s="213">
        <v>21</v>
      </c>
      <c r="V2183" s="401">
        <v>22</v>
      </c>
    </row>
    <row r="2184" spans="1:22" s="35" customFormat="1" ht="50.1" customHeight="1">
      <c r="A2184" s="34" t="s">
        <v>3061</v>
      </c>
      <c r="B2184" s="402">
        <v>1</v>
      </c>
      <c r="C2184" s="390" t="s">
        <v>682</v>
      </c>
      <c r="D2184" s="390" t="s">
        <v>1224</v>
      </c>
      <c r="E2184" s="390" t="s">
        <v>1225</v>
      </c>
      <c r="F2184" s="390" t="s">
        <v>672</v>
      </c>
      <c r="G2184" s="382">
        <v>1</v>
      </c>
      <c r="H2184" s="538" t="s">
        <v>24</v>
      </c>
      <c r="I2184" s="388" t="s">
        <v>672</v>
      </c>
      <c r="J2184" s="389" t="s">
        <v>459</v>
      </c>
      <c r="K2184" s="426">
        <v>40541</v>
      </c>
      <c r="L2184" s="426">
        <v>40747</v>
      </c>
      <c r="M2184" s="383">
        <v>358.44</v>
      </c>
      <c r="N2184" s="424">
        <v>358.44</v>
      </c>
      <c r="O2184" s="215">
        <v>358.44</v>
      </c>
      <c r="P2184" s="719"/>
      <c r="Q2184" s="720"/>
      <c r="R2184" s="721"/>
      <c r="S2184" s="722"/>
      <c r="T2184" s="385" t="s">
        <v>24</v>
      </c>
      <c r="U2184" s="386">
        <v>3</v>
      </c>
      <c r="V2184" s="387" t="s">
        <v>24</v>
      </c>
    </row>
    <row r="2185" spans="1:22" s="35" customFormat="1" ht="50.1" customHeight="1">
      <c r="A2185" s="34" t="s">
        <v>3062</v>
      </c>
      <c r="B2185" s="402">
        <v>2</v>
      </c>
      <c r="C2185" s="390" t="s">
        <v>682</v>
      </c>
      <c r="D2185" s="390" t="s">
        <v>1226</v>
      </c>
      <c r="E2185" s="390" t="s">
        <v>1227</v>
      </c>
      <c r="F2185" s="390" t="s">
        <v>671</v>
      </c>
      <c r="G2185" s="382">
        <v>0.5</v>
      </c>
      <c r="H2185" s="538" t="s">
        <v>24</v>
      </c>
      <c r="I2185" s="388" t="s">
        <v>672</v>
      </c>
      <c r="J2185" s="389" t="s">
        <v>459</v>
      </c>
      <c r="K2185" s="426">
        <v>38713</v>
      </c>
      <c r="L2185" s="426">
        <v>39810</v>
      </c>
      <c r="M2185" s="383">
        <v>3750.57</v>
      </c>
      <c r="N2185" s="424">
        <v>1875.2850000000001</v>
      </c>
      <c r="O2185" s="215">
        <v>1875.2850000000001</v>
      </c>
      <c r="P2185" s="719"/>
      <c r="Q2185" s="720"/>
      <c r="R2185" s="721"/>
      <c r="S2185" s="722"/>
      <c r="T2185" s="385" t="s">
        <v>24</v>
      </c>
      <c r="U2185" s="386">
        <v>13</v>
      </c>
      <c r="V2185" s="387" t="s">
        <v>24</v>
      </c>
    </row>
    <row r="2186" spans="1:22" s="35" customFormat="1" ht="50.1" customHeight="1">
      <c r="A2186" s="34" t="s">
        <v>3063</v>
      </c>
      <c r="B2186" s="402">
        <v>3</v>
      </c>
      <c r="C2186" s="390" t="s">
        <v>1228</v>
      </c>
      <c r="D2186" s="390" t="s">
        <v>1229</v>
      </c>
      <c r="E2186" s="390" t="s">
        <v>1230</v>
      </c>
      <c r="F2186" s="390" t="s">
        <v>672</v>
      </c>
      <c r="G2186" s="382">
        <v>1</v>
      </c>
      <c r="H2186" s="616" t="s">
        <v>23</v>
      </c>
      <c r="I2186" s="388" t="s">
        <v>672</v>
      </c>
      <c r="J2186" s="389" t="s">
        <v>459</v>
      </c>
      <c r="K2186" s="426">
        <v>39692</v>
      </c>
      <c r="L2186" s="426">
        <v>40094</v>
      </c>
      <c r="M2186" s="383">
        <v>804.98</v>
      </c>
      <c r="N2186" s="424" t="s">
        <v>1538</v>
      </c>
      <c r="O2186" s="215" t="s">
        <v>1538</v>
      </c>
      <c r="P2186" s="719"/>
      <c r="Q2186" s="720"/>
      <c r="R2186" s="791"/>
      <c r="S2186" s="792"/>
      <c r="T2186" s="385" t="s">
        <v>24</v>
      </c>
      <c r="U2186" s="386">
        <v>32</v>
      </c>
      <c r="V2186" s="387" t="s">
        <v>24</v>
      </c>
    </row>
    <row r="2187" spans="1:22" s="35" customFormat="1" ht="50.1" customHeight="1">
      <c r="A2187" s="34" t="s">
        <v>3064</v>
      </c>
      <c r="B2187" s="402">
        <v>4</v>
      </c>
      <c r="C2187" s="390" t="s">
        <v>691</v>
      </c>
      <c r="D2187" s="390" t="s">
        <v>1231</v>
      </c>
      <c r="E2187" s="390" t="s">
        <v>1232</v>
      </c>
      <c r="F2187" s="390" t="s">
        <v>671</v>
      </c>
      <c r="G2187" s="382">
        <v>0.33</v>
      </c>
      <c r="H2187" s="538" t="s">
        <v>24</v>
      </c>
      <c r="I2187" s="388" t="s">
        <v>672</v>
      </c>
      <c r="J2187" s="389" t="s">
        <v>459</v>
      </c>
      <c r="K2187" s="426">
        <v>38572</v>
      </c>
      <c r="L2187" s="426">
        <v>39716</v>
      </c>
      <c r="M2187" s="383">
        <v>1616.73</v>
      </c>
      <c r="N2187" s="424">
        <v>533.52089999999998</v>
      </c>
      <c r="O2187" s="215">
        <v>533.52089999999998</v>
      </c>
      <c r="P2187" s="719"/>
      <c r="Q2187" s="720"/>
      <c r="R2187" s="721"/>
      <c r="S2187" s="722"/>
      <c r="T2187" s="385" t="s">
        <v>24</v>
      </c>
      <c r="U2187" s="386">
        <v>53</v>
      </c>
      <c r="V2187" s="387" t="s">
        <v>24</v>
      </c>
    </row>
    <row r="2188" spans="1:22" s="35" customFormat="1" ht="24.95" customHeight="1">
      <c r="A2188" s="34" t="s">
        <v>3065</v>
      </c>
      <c r="B2188" s="402">
        <v>6</v>
      </c>
      <c r="C2188" s="390"/>
      <c r="D2188" s="390"/>
      <c r="E2188" s="390"/>
      <c r="F2188" s="390"/>
      <c r="G2188" s="382"/>
      <c r="H2188" s="538"/>
      <c r="I2188" s="388"/>
      <c r="J2188" s="389" t="s">
        <v>1538</v>
      </c>
      <c r="K2188" s="426"/>
      <c r="L2188" s="426"/>
      <c r="M2188" s="383"/>
      <c r="N2188" s="424" t="s">
        <v>1538</v>
      </c>
      <c r="O2188" s="215" t="s">
        <v>1538</v>
      </c>
      <c r="P2188" s="719"/>
      <c r="Q2188" s="720"/>
      <c r="R2188" s="721"/>
      <c r="S2188" s="722"/>
      <c r="T2188" s="385"/>
      <c r="U2188" s="386"/>
      <c r="V2188" s="387"/>
    </row>
    <row r="2189" spans="1:22" s="35" customFormat="1" ht="24.95" customHeight="1">
      <c r="A2189" s="34" t="s">
        <v>3066</v>
      </c>
      <c r="B2189" s="402">
        <v>7</v>
      </c>
      <c r="C2189" s="390"/>
      <c r="D2189" s="390"/>
      <c r="E2189" s="390"/>
      <c r="F2189" s="390"/>
      <c r="G2189" s="382"/>
      <c r="H2189" s="538"/>
      <c r="I2189" s="388"/>
      <c r="J2189" s="389" t="s">
        <v>1538</v>
      </c>
      <c r="K2189" s="426"/>
      <c r="L2189" s="426"/>
      <c r="M2189" s="383"/>
      <c r="N2189" s="424" t="s">
        <v>1538</v>
      </c>
      <c r="O2189" s="215" t="s">
        <v>1538</v>
      </c>
      <c r="P2189" s="719"/>
      <c r="Q2189" s="720"/>
      <c r="R2189" s="721"/>
      <c r="S2189" s="722"/>
      <c r="T2189" s="385"/>
      <c r="U2189" s="386"/>
      <c r="V2189" s="387"/>
    </row>
    <row r="2190" spans="1:22" s="35" customFormat="1" ht="24.95" customHeight="1">
      <c r="A2190" s="34" t="s">
        <v>3067</v>
      </c>
      <c r="B2190" s="402">
        <v>8</v>
      </c>
      <c r="C2190" s="390"/>
      <c r="D2190" s="390"/>
      <c r="E2190" s="390"/>
      <c r="F2190" s="390"/>
      <c r="G2190" s="382"/>
      <c r="H2190" s="538"/>
      <c r="I2190" s="388"/>
      <c r="J2190" s="389" t="s">
        <v>1538</v>
      </c>
      <c r="K2190" s="426"/>
      <c r="L2190" s="426"/>
      <c r="M2190" s="383"/>
      <c r="N2190" s="424" t="s">
        <v>1538</v>
      </c>
      <c r="O2190" s="215" t="s">
        <v>1538</v>
      </c>
      <c r="P2190" s="719"/>
      <c r="Q2190" s="720"/>
      <c r="R2190" s="721"/>
      <c r="S2190" s="722"/>
      <c r="T2190" s="385"/>
      <c r="U2190" s="386"/>
      <c r="V2190" s="387"/>
    </row>
    <row r="2191" spans="1:22" s="35" customFormat="1" ht="24.95" customHeight="1">
      <c r="A2191" s="34" t="s">
        <v>3068</v>
      </c>
      <c r="B2191" s="402">
        <v>9</v>
      </c>
      <c r="C2191" s="390"/>
      <c r="D2191" s="390"/>
      <c r="E2191" s="390"/>
      <c r="F2191" s="390"/>
      <c r="G2191" s="382"/>
      <c r="H2191" s="538"/>
      <c r="I2191" s="388"/>
      <c r="J2191" s="389" t="s">
        <v>1538</v>
      </c>
      <c r="K2191" s="426"/>
      <c r="L2191" s="426"/>
      <c r="M2191" s="384"/>
      <c r="N2191" s="424" t="s">
        <v>1538</v>
      </c>
      <c r="O2191" s="215" t="s">
        <v>1538</v>
      </c>
      <c r="P2191" s="719"/>
      <c r="Q2191" s="720"/>
      <c r="R2191" s="721"/>
      <c r="S2191" s="722"/>
      <c r="T2191" s="385"/>
      <c r="U2191" s="386"/>
      <c r="V2191" s="387"/>
    </row>
    <row r="2192" spans="1:22" s="35" customFormat="1" ht="24.95" customHeight="1">
      <c r="A2192" s="34" t="s">
        <v>3069</v>
      </c>
      <c r="B2192" s="402">
        <v>9</v>
      </c>
      <c r="C2192" s="390"/>
      <c r="D2192" s="390"/>
      <c r="E2192" s="390"/>
      <c r="F2192" s="390"/>
      <c r="G2192" s="382"/>
      <c r="H2192" s="538"/>
      <c r="I2192" s="388"/>
      <c r="J2192" s="389" t="s">
        <v>1538</v>
      </c>
      <c r="K2192" s="426"/>
      <c r="L2192" s="426"/>
      <c r="M2192" s="384"/>
      <c r="N2192" s="424" t="s">
        <v>1538</v>
      </c>
      <c r="O2192" s="215" t="s">
        <v>1538</v>
      </c>
      <c r="P2192" s="719"/>
      <c r="Q2192" s="720"/>
      <c r="R2192" s="721"/>
      <c r="S2192" s="722"/>
      <c r="T2192" s="385"/>
      <c r="U2192" s="386"/>
      <c r="V2192" s="387"/>
    </row>
    <row r="2193" spans="1:22" s="35" customFormat="1" ht="24.95" customHeight="1" thickBot="1">
      <c r="A2193" s="34" t="s">
        <v>3070</v>
      </c>
      <c r="B2193" s="406">
        <v>10</v>
      </c>
      <c r="C2193" s="391"/>
      <c r="D2193" s="391"/>
      <c r="E2193" s="391"/>
      <c r="F2193" s="391"/>
      <c r="G2193" s="392"/>
      <c r="H2193" s="539"/>
      <c r="I2193" s="393"/>
      <c r="J2193" s="394" t="s">
        <v>1538</v>
      </c>
      <c r="K2193" s="427"/>
      <c r="L2193" s="427"/>
      <c r="M2193" s="395"/>
      <c r="N2193" s="424" t="s">
        <v>1538</v>
      </c>
      <c r="O2193" s="215" t="s">
        <v>1538</v>
      </c>
      <c r="P2193" s="719"/>
      <c r="Q2193" s="720"/>
      <c r="R2193" s="721"/>
      <c r="S2193" s="722"/>
      <c r="T2193" s="385"/>
      <c r="U2193" s="386"/>
      <c r="V2193" s="387"/>
    </row>
    <row r="2194" spans="1:22" s="20" customFormat="1" ht="12" customHeight="1">
      <c r="A2194" s="34"/>
      <c r="B2194" s="36"/>
      <c r="C2194" s="37"/>
      <c r="D2194" s="37"/>
      <c r="E2194" s="37"/>
      <c r="F2194" s="37"/>
      <c r="G2194" s="37"/>
      <c r="H2194" s="403"/>
      <c r="I2194" s="37"/>
      <c r="J2194" s="37"/>
      <c r="K2194" s="37"/>
      <c r="L2194" s="37"/>
      <c r="M2194" s="37"/>
      <c r="N2194" s="37"/>
      <c r="O2194" s="214"/>
      <c r="P2194" s="37"/>
      <c r="Q2194" s="37"/>
      <c r="R2194" s="214"/>
      <c r="S2194" s="37"/>
      <c r="T2194" s="37"/>
      <c r="U2194" s="38"/>
      <c r="V2194" s="39"/>
    </row>
    <row r="2195" spans="1:22" s="20" customFormat="1" ht="17.25" customHeight="1" thickBot="1">
      <c r="A2195" s="34" t="s">
        <v>3071</v>
      </c>
      <c r="B2195" s="473"/>
      <c r="C2195" s="474"/>
      <c r="D2195" s="474"/>
      <c r="E2195" s="474"/>
      <c r="F2195" s="474"/>
      <c r="G2195" s="474"/>
      <c r="H2195" s="474"/>
      <c r="I2195" s="474"/>
      <c r="J2195" s="474"/>
      <c r="K2195" s="474"/>
      <c r="L2195" s="474"/>
      <c r="M2195" s="474"/>
      <c r="N2195" s="410" t="s">
        <v>317</v>
      </c>
      <c r="O2195" s="411">
        <v>922.4153</v>
      </c>
      <c r="P2195" s="419"/>
      <c r="Q2195" s="419"/>
      <c r="R2195" s="420"/>
      <c r="S2195" s="420"/>
      <c r="T2195" s="421"/>
      <c r="U2195" s="422"/>
      <c r="V2195" s="423"/>
    </row>
    <row r="2196" spans="1:22" ht="17.25" customHeight="1">
      <c r="B2196" s="41"/>
      <c r="C2196" s="41"/>
      <c r="D2196" s="41"/>
      <c r="E2196" s="41"/>
      <c r="F2196" s="41"/>
      <c r="G2196" s="42"/>
      <c r="H2196" s="42"/>
      <c r="I2196" s="42"/>
      <c r="J2196" s="42"/>
      <c r="K2196" s="42"/>
      <c r="L2196" s="42"/>
      <c r="M2196" s="42"/>
      <c r="N2196" s="42"/>
      <c r="O2196" s="42"/>
      <c r="P2196" s="42"/>
      <c r="Q2196" s="42"/>
      <c r="R2196" s="42"/>
      <c r="S2196" s="42"/>
      <c r="T2196" s="42"/>
      <c r="U2196" s="42"/>
      <c r="V2196" s="42"/>
    </row>
    <row r="2197" spans="1:22" s="20" customFormat="1" ht="16.5" customHeight="1" thickBot="1">
      <c r="A2197" s="18"/>
      <c r="B2197" s="739" t="s">
        <v>65</v>
      </c>
      <c r="C2197" s="739"/>
      <c r="D2197" s="739"/>
      <c r="E2197" s="739"/>
      <c r="F2197" s="739"/>
      <c r="G2197" s="739"/>
      <c r="H2197" s="739"/>
      <c r="I2197" s="739"/>
      <c r="J2197" s="739"/>
      <c r="K2197" s="739"/>
      <c r="L2197" s="739"/>
      <c r="M2197" s="739"/>
      <c r="N2197" s="739"/>
      <c r="O2197" s="739"/>
      <c r="P2197" s="739"/>
      <c r="Q2197" s="739"/>
      <c r="R2197" s="739"/>
      <c r="S2197" s="739"/>
      <c r="T2197" s="739"/>
      <c r="U2197" s="739"/>
      <c r="V2197" s="739"/>
    </row>
    <row r="2198" spans="1:22" s="23" customFormat="1" ht="22.5" customHeight="1">
      <c r="A2198" s="96" t="s">
        <v>3072</v>
      </c>
      <c r="B2198" s="768" t="s">
        <v>62</v>
      </c>
      <c r="C2198" s="764" t="s">
        <v>83</v>
      </c>
      <c r="D2198" s="760"/>
      <c r="E2198" s="760"/>
      <c r="F2198" s="760"/>
      <c r="G2198" s="760"/>
      <c r="H2198" s="760"/>
      <c r="I2198" s="760"/>
      <c r="J2198" s="760"/>
      <c r="K2198" s="760"/>
      <c r="L2198" s="760"/>
      <c r="M2198" s="736"/>
      <c r="N2198" s="475"/>
      <c r="O2198" s="476"/>
      <c r="P2198" s="764" t="s">
        <v>90</v>
      </c>
      <c r="Q2198" s="760"/>
      <c r="R2198" s="760"/>
      <c r="S2198" s="736"/>
      <c r="T2198" s="735" t="s">
        <v>358</v>
      </c>
      <c r="U2198" s="736"/>
      <c r="V2198" s="742" t="s">
        <v>6</v>
      </c>
    </row>
    <row r="2199" spans="1:22" s="23" customFormat="1" ht="22.5" customHeight="1">
      <c r="A2199" s="96" t="s">
        <v>3073</v>
      </c>
      <c r="B2199" s="769"/>
      <c r="C2199" s="771" t="s">
        <v>84</v>
      </c>
      <c r="D2199" s="772"/>
      <c r="E2199" s="773"/>
      <c r="F2199" s="479">
        <v>1</v>
      </c>
      <c r="G2199" s="774" t="s">
        <v>287</v>
      </c>
      <c r="H2199" s="724" t="s">
        <v>286</v>
      </c>
      <c r="I2199" s="724"/>
      <c r="J2199" s="771" t="s">
        <v>285</v>
      </c>
      <c r="K2199" s="775"/>
      <c r="L2199" s="480"/>
      <c r="M2199" s="480"/>
      <c r="N2199" s="481"/>
      <c r="O2199" s="482"/>
      <c r="P2199" s="765"/>
      <c r="Q2199" s="766"/>
      <c r="R2199" s="766"/>
      <c r="S2199" s="767"/>
      <c r="T2199" s="737"/>
      <c r="U2199" s="738"/>
      <c r="V2199" s="743"/>
    </row>
    <row r="2200" spans="1:22" s="23" customFormat="1" ht="51.75" customHeight="1" thickBot="1">
      <c r="A2200" s="96" t="s">
        <v>3074</v>
      </c>
      <c r="B2200" s="769"/>
      <c r="C2200" s="772" t="s">
        <v>82</v>
      </c>
      <c r="D2200" s="773"/>
      <c r="E2200" s="483" t="s">
        <v>86</v>
      </c>
      <c r="F2200" s="477" t="s">
        <v>306</v>
      </c>
      <c r="G2200" s="774"/>
      <c r="H2200" s="724"/>
      <c r="I2200" s="724"/>
      <c r="J2200" s="467" t="s">
        <v>284</v>
      </c>
      <c r="K2200" s="478" t="s">
        <v>292</v>
      </c>
      <c r="L2200" s="484" t="s">
        <v>369</v>
      </c>
      <c r="M2200" s="484"/>
      <c r="N2200" s="485" t="s">
        <v>334</v>
      </c>
      <c r="O2200" s="486"/>
      <c r="P2200" s="417" t="s">
        <v>1579</v>
      </c>
      <c r="Q2200" s="306" t="s">
        <v>91</v>
      </c>
      <c r="R2200" s="307"/>
      <c r="S2200" s="97">
        <v>3</v>
      </c>
      <c r="T2200" s="740"/>
      <c r="U2200" s="741"/>
      <c r="V2200" s="744"/>
    </row>
    <row r="2201" spans="1:22" s="23" customFormat="1" ht="15.75" customHeight="1">
      <c r="A2201" s="96" t="s">
        <v>3075</v>
      </c>
      <c r="B2201" s="769"/>
      <c r="C2201" s="613">
        <v>1</v>
      </c>
      <c r="D2201" s="86" t="s">
        <v>1538</v>
      </c>
      <c r="E2201" s="92" t="s">
        <v>1538</v>
      </c>
      <c r="F2201" s="300" t="s">
        <v>1538</v>
      </c>
      <c r="G2201" s="300" t="s">
        <v>1538</v>
      </c>
      <c r="H2201" s="745" t="s">
        <v>1538</v>
      </c>
      <c r="I2201" s="746"/>
      <c r="J2201" s="93" t="s">
        <v>1538</v>
      </c>
      <c r="K2201" s="91" t="s">
        <v>1538</v>
      </c>
      <c r="L2201" s="449" t="s">
        <v>1114</v>
      </c>
      <c r="M2201" s="450" t="s">
        <v>1557</v>
      </c>
      <c r="N2201" s="365" t="s">
        <v>24</v>
      </c>
      <c r="O2201" s="747" t="s">
        <v>15</v>
      </c>
      <c r="P2201" s="748"/>
      <c r="Q2201" s="751">
        <v>73</v>
      </c>
      <c r="R2201" s="754" t="s">
        <v>1114</v>
      </c>
      <c r="S2201" s="755"/>
      <c r="T2201" s="735" t="s">
        <v>68</v>
      </c>
      <c r="U2201" s="760"/>
      <c r="V2201" s="736"/>
    </row>
    <row r="2202" spans="1:22" s="23" customFormat="1" ht="15.75" customHeight="1" thickBot="1">
      <c r="A2202" s="96" t="s">
        <v>3076</v>
      </c>
      <c r="B2202" s="769"/>
      <c r="C2202" s="613">
        <v>2</v>
      </c>
      <c r="D2202" s="86" t="s">
        <v>1538</v>
      </c>
      <c r="E2202" s="92" t="s">
        <v>1538</v>
      </c>
      <c r="F2202" s="300" t="s">
        <v>1538</v>
      </c>
      <c r="G2202" s="300" t="s">
        <v>1538</v>
      </c>
      <c r="H2202" s="745" t="s">
        <v>1538</v>
      </c>
      <c r="I2202" s="746"/>
      <c r="J2202" s="93" t="s">
        <v>1538</v>
      </c>
      <c r="K2202" s="91" t="s">
        <v>1538</v>
      </c>
      <c r="L2202" s="449"/>
      <c r="M2202" s="450" t="s">
        <v>1538</v>
      </c>
      <c r="N2202" s="365" t="s">
        <v>24</v>
      </c>
      <c r="O2202" s="747"/>
      <c r="P2202" s="748"/>
      <c r="Q2202" s="752"/>
      <c r="R2202" s="756"/>
      <c r="S2202" s="757"/>
      <c r="T2202" s="740"/>
      <c r="U2202" s="761"/>
      <c r="V2202" s="741"/>
    </row>
    <row r="2203" spans="1:22" s="23" customFormat="1" ht="15.75" customHeight="1">
      <c r="A2203" s="96" t="s">
        <v>3077</v>
      </c>
      <c r="B2203" s="769"/>
      <c r="C2203" s="613">
        <v>3</v>
      </c>
      <c r="D2203" s="86" t="s">
        <v>1538</v>
      </c>
      <c r="E2203" s="92" t="s">
        <v>1538</v>
      </c>
      <c r="F2203" s="300" t="s">
        <v>1538</v>
      </c>
      <c r="G2203" s="300" t="s">
        <v>1538</v>
      </c>
      <c r="H2203" s="745" t="s">
        <v>1538</v>
      </c>
      <c r="I2203" s="746"/>
      <c r="J2203" s="93" t="s">
        <v>1538</v>
      </c>
      <c r="K2203" s="91" t="s">
        <v>1538</v>
      </c>
      <c r="L2203" s="449"/>
      <c r="M2203" s="450" t="s">
        <v>1538</v>
      </c>
      <c r="N2203" s="365"/>
      <c r="O2203" s="749"/>
      <c r="P2203" s="750"/>
      <c r="Q2203" s="753"/>
      <c r="R2203" s="758"/>
      <c r="S2203" s="759"/>
      <c r="T2203" s="237"/>
      <c r="U2203" s="237"/>
      <c r="V2203" s="238"/>
    </row>
    <row r="2204" spans="1:22" s="23" customFormat="1" ht="15.75" customHeight="1">
      <c r="A2204" s="96" t="s">
        <v>3078</v>
      </c>
      <c r="B2204" s="769"/>
      <c r="C2204" s="613">
        <v>4</v>
      </c>
      <c r="D2204" s="86" t="s">
        <v>1538</v>
      </c>
      <c r="E2204" s="92" t="s">
        <v>1538</v>
      </c>
      <c r="F2204" s="300" t="s">
        <v>1538</v>
      </c>
      <c r="G2204" s="300" t="s">
        <v>1538</v>
      </c>
      <c r="H2204" s="745" t="s">
        <v>1538</v>
      </c>
      <c r="I2204" s="746"/>
      <c r="J2204" s="93" t="s">
        <v>1538</v>
      </c>
      <c r="K2204" s="91" t="s">
        <v>1538</v>
      </c>
      <c r="L2204" s="449"/>
      <c r="M2204" s="450" t="s">
        <v>1538</v>
      </c>
      <c r="N2204" s="365"/>
      <c r="O2204" s="762" t="s">
        <v>310</v>
      </c>
      <c r="P2204" s="771" t="s">
        <v>309</v>
      </c>
      <c r="Q2204" s="772"/>
      <c r="R2204" s="772"/>
      <c r="S2204" s="773"/>
      <c r="T2204" s="228"/>
      <c r="U2204" s="228"/>
      <c r="V2204" s="239"/>
    </row>
    <row r="2205" spans="1:22" s="23" customFormat="1" ht="17.25" customHeight="1">
      <c r="A2205" s="96" t="s">
        <v>3079</v>
      </c>
      <c r="B2205" s="769"/>
      <c r="C2205" s="613">
        <v>5</v>
      </c>
      <c r="D2205" s="86" t="s">
        <v>1538</v>
      </c>
      <c r="E2205" s="92" t="s">
        <v>1538</v>
      </c>
      <c r="F2205" s="300" t="s">
        <v>1538</v>
      </c>
      <c r="G2205" s="300" t="s">
        <v>1538</v>
      </c>
      <c r="H2205" s="745" t="s">
        <v>1538</v>
      </c>
      <c r="I2205" s="746"/>
      <c r="J2205" s="93" t="s">
        <v>1538</v>
      </c>
      <c r="K2205" s="91" t="s">
        <v>1538</v>
      </c>
      <c r="L2205" s="449"/>
      <c r="M2205" s="450" t="s">
        <v>1538</v>
      </c>
      <c r="N2205" s="365"/>
      <c r="O2205" s="763"/>
      <c r="P2205" s="467" t="s">
        <v>92</v>
      </c>
      <c r="Q2205" s="467" t="s">
        <v>294</v>
      </c>
      <c r="R2205" s="724" t="s">
        <v>307</v>
      </c>
      <c r="S2205" s="724"/>
      <c r="T2205" s="228"/>
      <c r="U2205" s="228"/>
      <c r="V2205" s="239"/>
    </row>
    <row r="2206" spans="1:22" s="23" customFormat="1" ht="16.5" customHeight="1" thickBot="1">
      <c r="A2206" s="96" t="s">
        <v>3080</v>
      </c>
      <c r="B2206" s="769"/>
      <c r="C2206" s="614">
        <v>6</v>
      </c>
      <c r="D2206" s="94" t="s">
        <v>1538</v>
      </c>
      <c r="E2206" s="95" t="s">
        <v>1538</v>
      </c>
      <c r="F2206" s="300" t="s">
        <v>1538</v>
      </c>
      <c r="G2206" s="300" t="s">
        <v>1538</v>
      </c>
      <c r="H2206" s="745" t="s">
        <v>1538</v>
      </c>
      <c r="I2206" s="746"/>
      <c r="J2206" s="93" t="s">
        <v>1538</v>
      </c>
      <c r="K2206" s="91" t="s">
        <v>1538</v>
      </c>
      <c r="L2206" s="449"/>
      <c r="M2206" s="450" t="s">
        <v>1538</v>
      </c>
      <c r="N2206" s="447"/>
      <c r="O2206" s="313" t="s">
        <v>6</v>
      </c>
      <c r="P2206" s="241">
        <v>1</v>
      </c>
      <c r="Q2206" s="242">
        <v>538.46153849999996</v>
      </c>
      <c r="R2206" s="776">
        <v>2767.2458999999999</v>
      </c>
      <c r="S2206" s="776"/>
      <c r="T2206" s="228"/>
      <c r="U2206" s="228"/>
      <c r="V2206" s="239"/>
    </row>
    <row r="2207" spans="1:22" s="23" customFormat="1" ht="16.5" customHeight="1" thickBot="1">
      <c r="A2207" s="96" t="s">
        <v>3081</v>
      </c>
      <c r="B2207" s="770"/>
      <c r="C2207" s="777" t="s">
        <v>88</v>
      </c>
      <c r="D2207" s="778"/>
      <c r="E2207" s="778"/>
      <c r="F2207" s="497"/>
      <c r="G2207" s="498"/>
      <c r="H2207" s="779" t="s">
        <v>1538</v>
      </c>
      <c r="I2207" s="780"/>
      <c r="J2207" s="412" t="s">
        <v>1538</v>
      </c>
      <c r="K2207" s="243" t="s">
        <v>6</v>
      </c>
      <c r="L2207" s="490"/>
      <c r="M2207" s="491"/>
      <c r="N2207" s="492"/>
      <c r="O2207" s="781" t="s">
        <v>1538</v>
      </c>
      <c r="P2207" s="781"/>
      <c r="Q2207" s="781"/>
      <c r="R2207" s="781"/>
      <c r="S2207" s="781"/>
      <c r="T2207" s="487"/>
      <c r="U2207" s="488"/>
      <c r="V2207" s="489"/>
    </row>
    <row r="2208" spans="1:22" ht="24.95" customHeight="1">
      <c r="C2208" s="21"/>
    </row>
    <row r="2209" spans="1:22" ht="24.95" customHeight="1">
      <c r="C2209" s="21"/>
    </row>
    <row r="2210" spans="1:22" s="33" customFormat="1" ht="24" thickBot="1">
      <c r="A2210" s="26">
        <v>74</v>
      </c>
      <c r="B2210" s="786" t="s">
        <v>49</v>
      </c>
      <c r="C2210" s="786"/>
      <c r="D2210" s="786"/>
      <c r="E2210" s="27">
        <v>74</v>
      </c>
      <c r="F2210" s="28" t="s">
        <v>460</v>
      </c>
      <c r="G2210" s="29"/>
      <c r="H2210" s="29"/>
      <c r="I2210" s="28"/>
      <c r="J2210" s="28"/>
      <c r="K2210" s="28"/>
      <c r="L2210" s="28"/>
      <c r="M2210" s="30"/>
      <c r="N2210" s="30"/>
      <c r="O2210" s="29"/>
      <c r="P2210" s="29"/>
      <c r="Q2210" s="31"/>
      <c r="R2210" s="31"/>
      <c r="S2210" s="31"/>
      <c r="T2210" s="31"/>
      <c r="U2210" s="32"/>
    </row>
    <row r="2211" spans="1:22" s="20" customFormat="1" ht="24.75" customHeight="1">
      <c r="A2211" s="18"/>
      <c r="B2211" s="787" t="s">
        <v>54</v>
      </c>
      <c r="C2211" s="464" t="s">
        <v>55</v>
      </c>
      <c r="D2211" s="465" t="s">
        <v>16</v>
      </c>
      <c r="E2211" s="465"/>
      <c r="F2211" s="465" t="s">
        <v>56</v>
      </c>
      <c r="G2211" s="466"/>
      <c r="H2211" s="723" t="s">
        <v>57</v>
      </c>
      <c r="I2211" s="789" t="s">
        <v>340</v>
      </c>
      <c r="J2211" s="723" t="s">
        <v>17</v>
      </c>
      <c r="K2211" s="723" t="s">
        <v>293</v>
      </c>
      <c r="L2211" s="723" t="s">
        <v>58</v>
      </c>
      <c r="M2211" s="723" t="s">
        <v>193</v>
      </c>
      <c r="N2211" s="782" t="s">
        <v>308</v>
      </c>
      <c r="O2211" s="783"/>
      <c r="P2211" s="784" t="s">
        <v>21</v>
      </c>
      <c r="Q2211" s="785"/>
      <c r="R2211" s="735" t="s">
        <v>205</v>
      </c>
      <c r="S2211" s="736"/>
      <c r="T2211" s="714" t="s">
        <v>180</v>
      </c>
      <c r="U2211" s="715"/>
      <c r="V2211" s="716"/>
    </row>
    <row r="2212" spans="1:22" s="20" customFormat="1" ht="73.5" customHeight="1">
      <c r="A2212" s="18"/>
      <c r="B2212" s="788"/>
      <c r="C2212" s="467" t="s">
        <v>59</v>
      </c>
      <c r="D2212" s="468" t="s">
        <v>3</v>
      </c>
      <c r="E2212" s="468" t="s">
        <v>18</v>
      </c>
      <c r="F2212" s="468" t="s">
        <v>60</v>
      </c>
      <c r="G2212" s="469" t="s">
        <v>61</v>
      </c>
      <c r="H2212" s="724"/>
      <c r="I2212" s="790"/>
      <c r="J2212" s="724"/>
      <c r="K2212" s="724"/>
      <c r="L2212" s="724"/>
      <c r="M2212" s="724"/>
      <c r="N2212" s="467" t="s">
        <v>191</v>
      </c>
      <c r="O2212" s="468" t="s">
        <v>73</v>
      </c>
      <c r="P2212" s="717"/>
      <c r="Q2212" s="718"/>
      <c r="R2212" s="737"/>
      <c r="S2212" s="738"/>
      <c r="T2212" s="470" t="s">
        <v>181</v>
      </c>
      <c r="U2212" s="471" t="s">
        <v>190</v>
      </c>
      <c r="V2212" s="472" t="s">
        <v>225</v>
      </c>
    </row>
    <row r="2213" spans="1:22" s="20" customFormat="1" ht="26.25" customHeight="1">
      <c r="A2213" s="18"/>
      <c r="B2213" s="396"/>
      <c r="C2213" s="397">
        <v>3</v>
      </c>
      <c r="D2213" s="397">
        <v>4</v>
      </c>
      <c r="E2213" s="397">
        <v>5</v>
      </c>
      <c r="F2213" s="397">
        <v>6</v>
      </c>
      <c r="G2213" s="397">
        <v>7</v>
      </c>
      <c r="H2213" s="397">
        <v>8</v>
      </c>
      <c r="I2213" s="397">
        <v>9</v>
      </c>
      <c r="J2213" s="397">
        <v>10</v>
      </c>
      <c r="K2213" s="397">
        <v>11</v>
      </c>
      <c r="L2213" s="397">
        <v>12</v>
      </c>
      <c r="M2213" s="397">
        <v>13</v>
      </c>
      <c r="N2213" s="397">
        <v>14</v>
      </c>
      <c r="O2213" s="397">
        <v>15</v>
      </c>
      <c r="P2213" s="398">
        <v>16</v>
      </c>
      <c r="Q2213" s="399">
        <v>17</v>
      </c>
      <c r="R2213" s="398">
        <v>18</v>
      </c>
      <c r="S2213" s="399">
        <v>19</v>
      </c>
      <c r="T2213" s="400">
        <v>20</v>
      </c>
      <c r="U2213" s="213">
        <v>21</v>
      </c>
      <c r="V2213" s="401">
        <v>22</v>
      </c>
    </row>
    <row r="2214" spans="1:22" s="35" customFormat="1" ht="50.1" customHeight="1">
      <c r="A2214" s="34" t="s">
        <v>3082</v>
      </c>
      <c r="B2214" s="402">
        <v>1</v>
      </c>
      <c r="C2214" s="390" t="s">
        <v>1233</v>
      </c>
      <c r="D2214" s="390" t="s">
        <v>1234</v>
      </c>
      <c r="E2214" s="390" t="s">
        <v>1235</v>
      </c>
      <c r="F2214" s="390" t="s">
        <v>671</v>
      </c>
      <c r="G2214" s="382">
        <v>0.7</v>
      </c>
      <c r="H2214" s="538" t="s">
        <v>24</v>
      </c>
      <c r="I2214" s="388">
        <v>2</v>
      </c>
      <c r="J2214" s="389" t="s">
        <v>595</v>
      </c>
      <c r="K2214" s="426">
        <v>42761</v>
      </c>
      <c r="L2214" s="426">
        <v>43368</v>
      </c>
      <c r="M2214" s="383">
        <v>6923.58</v>
      </c>
      <c r="N2214" s="424">
        <v>4846.5059999999994</v>
      </c>
      <c r="O2214" s="215">
        <v>4846.5060000000003</v>
      </c>
      <c r="P2214" s="719"/>
      <c r="Q2214" s="720"/>
      <c r="R2214" s="721"/>
      <c r="S2214" s="722"/>
      <c r="T2214" s="385" t="s">
        <v>24</v>
      </c>
      <c r="U2214" s="386">
        <v>2</v>
      </c>
      <c r="V2214" s="387" t="s">
        <v>24</v>
      </c>
    </row>
    <row r="2215" spans="1:22" s="35" customFormat="1" ht="50.1" customHeight="1">
      <c r="A2215" s="34" t="s">
        <v>3083</v>
      </c>
      <c r="B2215" s="402">
        <v>2</v>
      </c>
      <c r="C2215" s="390" t="s">
        <v>1236</v>
      </c>
      <c r="D2215" s="390" t="s">
        <v>1237</v>
      </c>
      <c r="E2215" s="390" t="s">
        <v>1238</v>
      </c>
      <c r="F2215" s="390" t="s">
        <v>671</v>
      </c>
      <c r="G2215" s="382">
        <v>0.75</v>
      </c>
      <c r="H2215" s="538" t="s">
        <v>23</v>
      </c>
      <c r="I2215" s="388">
        <v>1</v>
      </c>
      <c r="J2215" s="389" t="s">
        <v>594</v>
      </c>
      <c r="K2215" s="426">
        <v>44117</v>
      </c>
      <c r="L2215" s="426">
        <v>44365</v>
      </c>
      <c r="M2215" s="383">
        <v>1060.3800000000001</v>
      </c>
      <c r="N2215" s="424" t="s">
        <v>1538</v>
      </c>
      <c r="O2215" s="215" t="s">
        <v>1538</v>
      </c>
      <c r="P2215" s="719"/>
      <c r="Q2215" s="720"/>
      <c r="R2215" s="721"/>
      <c r="S2215" s="722"/>
      <c r="T2215" s="385" t="s">
        <v>24</v>
      </c>
      <c r="U2215" s="386">
        <v>16</v>
      </c>
      <c r="V2215" s="387" t="s">
        <v>24</v>
      </c>
    </row>
    <row r="2216" spans="1:22" s="35" customFormat="1" ht="50.1" customHeight="1">
      <c r="A2216" s="34" t="s">
        <v>3084</v>
      </c>
      <c r="B2216" s="402">
        <v>3</v>
      </c>
      <c r="C2216" s="390" t="s">
        <v>1239</v>
      </c>
      <c r="D2216" s="390" t="s">
        <v>1240</v>
      </c>
      <c r="E2216" s="390" t="s">
        <v>1241</v>
      </c>
      <c r="F2216" s="390" t="s">
        <v>671</v>
      </c>
      <c r="G2216" s="382">
        <v>0.3</v>
      </c>
      <c r="H2216" s="538" t="s">
        <v>24</v>
      </c>
      <c r="I2216" s="388">
        <v>2</v>
      </c>
      <c r="J2216" s="389" t="s">
        <v>595</v>
      </c>
      <c r="K2216" s="426">
        <v>43448</v>
      </c>
      <c r="L2216" s="426">
        <v>44312</v>
      </c>
      <c r="M2216" s="383">
        <v>2983.73</v>
      </c>
      <c r="N2216" s="424">
        <v>895.11900000000003</v>
      </c>
      <c r="O2216" s="215">
        <v>895.11900000000003</v>
      </c>
      <c r="P2216" s="719"/>
      <c r="Q2216" s="720"/>
      <c r="R2216" s="721"/>
      <c r="S2216" s="722"/>
      <c r="T2216" s="385" t="s">
        <v>24</v>
      </c>
      <c r="U2216" s="386">
        <v>4</v>
      </c>
      <c r="V2216" s="387" t="s">
        <v>24</v>
      </c>
    </row>
    <row r="2217" spans="1:22" s="35" customFormat="1" ht="50.1" customHeight="1">
      <c r="A2217" s="34" t="s">
        <v>3085</v>
      </c>
      <c r="B2217" s="402">
        <v>4</v>
      </c>
      <c r="C2217" s="390" t="s">
        <v>1242</v>
      </c>
      <c r="D2217" s="390" t="s">
        <v>1243</v>
      </c>
      <c r="E2217" s="390" t="s">
        <v>1244</v>
      </c>
      <c r="F2217" s="390" t="s">
        <v>671</v>
      </c>
      <c r="G2217" s="382">
        <v>0.75</v>
      </c>
      <c r="H2217" s="538" t="s">
        <v>24</v>
      </c>
      <c r="I2217" s="388">
        <v>1</v>
      </c>
      <c r="J2217" s="389" t="s">
        <v>594</v>
      </c>
      <c r="K2217" s="426">
        <v>44727</v>
      </c>
      <c r="L2217" s="426">
        <v>44986</v>
      </c>
      <c r="M2217" s="383">
        <v>507.88</v>
      </c>
      <c r="N2217" s="424">
        <v>380.90999999999997</v>
      </c>
      <c r="O2217" s="215">
        <v>380.91</v>
      </c>
      <c r="P2217" s="719"/>
      <c r="Q2217" s="720"/>
      <c r="R2217" s="721"/>
      <c r="S2217" s="722"/>
      <c r="T2217" s="385" t="s">
        <v>24</v>
      </c>
      <c r="U2217" s="386">
        <v>42</v>
      </c>
      <c r="V2217" s="387" t="s">
        <v>24</v>
      </c>
    </row>
    <row r="2218" spans="1:22" s="35" customFormat="1" ht="50.1" customHeight="1">
      <c r="A2218" s="34" t="s">
        <v>3086</v>
      </c>
      <c r="B2218" s="402">
        <v>5</v>
      </c>
      <c r="C2218" s="390" t="s">
        <v>1245</v>
      </c>
      <c r="D2218" s="390" t="s">
        <v>1246</v>
      </c>
      <c r="E2218" s="390" t="s">
        <v>1247</v>
      </c>
      <c r="F2218" s="390" t="s">
        <v>671</v>
      </c>
      <c r="G2218" s="382">
        <v>0.8</v>
      </c>
      <c r="H2218" s="538" t="s">
        <v>24</v>
      </c>
      <c r="I2218" s="388">
        <v>1</v>
      </c>
      <c r="J2218" s="389" t="s">
        <v>594</v>
      </c>
      <c r="K2218" s="426">
        <v>44636</v>
      </c>
      <c r="L2218" s="426">
        <v>44789</v>
      </c>
      <c r="M2218" s="383">
        <v>78.459999999999994</v>
      </c>
      <c r="N2218" s="424">
        <v>62.768000000000001</v>
      </c>
      <c r="O2218" s="215">
        <v>62.768000000000001</v>
      </c>
      <c r="P2218" s="719"/>
      <c r="Q2218" s="720"/>
      <c r="R2218" s="721"/>
      <c r="S2218" s="722"/>
      <c r="T2218" s="385" t="s">
        <v>24</v>
      </c>
      <c r="U2218" s="386">
        <v>35</v>
      </c>
      <c r="V2218" s="387" t="s">
        <v>24</v>
      </c>
    </row>
    <row r="2219" spans="1:22" s="35" customFormat="1" ht="24.95" customHeight="1">
      <c r="A2219" s="34" t="s">
        <v>3087</v>
      </c>
      <c r="B2219" s="402">
        <v>6</v>
      </c>
      <c r="C2219" s="390"/>
      <c r="D2219" s="390"/>
      <c r="E2219" s="390"/>
      <c r="F2219" s="390"/>
      <c r="G2219" s="382"/>
      <c r="H2219" s="538"/>
      <c r="I2219" s="388"/>
      <c r="J2219" s="389" t="s">
        <v>1538</v>
      </c>
      <c r="K2219" s="426"/>
      <c r="L2219" s="426"/>
      <c r="M2219" s="383"/>
      <c r="N2219" s="424" t="s">
        <v>1538</v>
      </c>
      <c r="O2219" s="215" t="s">
        <v>1538</v>
      </c>
      <c r="P2219" s="719"/>
      <c r="Q2219" s="720"/>
      <c r="R2219" s="721"/>
      <c r="S2219" s="722"/>
      <c r="T2219" s="385"/>
      <c r="U2219" s="386"/>
      <c r="V2219" s="387"/>
    </row>
    <row r="2220" spans="1:22" s="35" customFormat="1" ht="24.95" customHeight="1">
      <c r="A2220" s="34" t="s">
        <v>3088</v>
      </c>
      <c r="B2220" s="402">
        <v>7</v>
      </c>
      <c r="C2220" s="390"/>
      <c r="D2220" s="390"/>
      <c r="E2220" s="390"/>
      <c r="F2220" s="390"/>
      <c r="G2220" s="382"/>
      <c r="H2220" s="538"/>
      <c r="I2220" s="388"/>
      <c r="J2220" s="389" t="s">
        <v>1538</v>
      </c>
      <c r="K2220" s="426"/>
      <c r="L2220" s="426"/>
      <c r="M2220" s="383"/>
      <c r="N2220" s="424" t="s">
        <v>1538</v>
      </c>
      <c r="O2220" s="215" t="s">
        <v>1538</v>
      </c>
      <c r="P2220" s="719"/>
      <c r="Q2220" s="720"/>
      <c r="R2220" s="721"/>
      <c r="S2220" s="722"/>
      <c r="T2220" s="385"/>
      <c r="U2220" s="386"/>
      <c r="V2220" s="387"/>
    </row>
    <row r="2221" spans="1:22" s="35" customFormat="1" ht="24.95" customHeight="1">
      <c r="A2221" s="34" t="s">
        <v>3089</v>
      </c>
      <c r="B2221" s="402">
        <v>8</v>
      </c>
      <c r="C2221" s="390"/>
      <c r="D2221" s="390"/>
      <c r="E2221" s="390"/>
      <c r="F2221" s="390"/>
      <c r="G2221" s="382"/>
      <c r="H2221" s="538"/>
      <c r="I2221" s="388"/>
      <c r="J2221" s="389" t="s">
        <v>1538</v>
      </c>
      <c r="K2221" s="426"/>
      <c r="L2221" s="426"/>
      <c r="M2221" s="384"/>
      <c r="N2221" s="424" t="s">
        <v>1538</v>
      </c>
      <c r="O2221" s="215" t="s">
        <v>1538</v>
      </c>
      <c r="P2221" s="719"/>
      <c r="Q2221" s="720"/>
      <c r="R2221" s="721"/>
      <c r="S2221" s="722"/>
      <c r="T2221" s="385"/>
      <c r="U2221" s="386"/>
      <c r="V2221" s="387"/>
    </row>
    <row r="2222" spans="1:22" s="35" customFormat="1" ht="24.95" customHeight="1">
      <c r="A2222" s="34" t="s">
        <v>3090</v>
      </c>
      <c r="B2222" s="402">
        <v>9</v>
      </c>
      <c r="C2222" s="390"/>
      <c r="D2222" s="390"/>
      <c r="E2222" s="390"/>
      <c r="F2222" s="390"/>
      <c r="G2222" s="382"/>
      <c r="H2222" s="538"/>
      <c r="I2222" s="388"/>
      <c r="J2222" s="389" t="s">
        <v>1538</v>
      </c>
      <c r="K2222" s="426"/>
      <c r="L2222" s="426"/>
      <c r="M2222" s="384"/>
      <c r="N2222" s="424" t="s">
        <v>1538</v>
      </c>
      <c r="O2222" s="215" t="s">
        <v>1538</v>
      </c>
      <c r="P2222" s="719"/>
      <c r="Q2222" s="720"/>
      <c r="R2222" s="721"/>
      <c r="S2222" s="722"/>
      <c r="T2222" s="385"/>
      <c r="U2222" s="386"/>
      <c r="V2222" s="387"/>
    </row>
    <row r="2223" spans="1:22" s="35" customFormat="1" ht="24.95" customHeight="1" thickBot="1">
      <c r="A2223" s="34" t="s">
        <v>3091</v>
      </c>
      <c r="B2223" s="402">
        <v>10</v>
      </c>
      <c r="C2223" s="391"/>
      <c r="D2223" s="391"/>
      <c r="E2223" s="391"/>
      <c r="F2223" s="391"/>
      <c r="G2223" s="392"/>
      <c r="H2223" s="539"/>
      <c r="I2223" s="393"/>
      <c r="J2223" s="394" t="s">
        <v>1538</v>
      </c>
      <c r="K2223" s="427"/>
      <c r="L2223" s="427"/>
      <c r="M2223" s="395"/>
      <c r="N2223" s="424" t="s">
        <v>1538</v>
      </c>
      <c r="O2223" s="215" t="s">
        <v>1538</v>
      </c>
      <c r="P2223" s="719"/>
      <c r="Q2223" s="720"/>
      <c r="R2223" s="721"/>
      <c r="S2223" s="722"/>
      <c r="T2223" s="385"/>
      <c r="U2223" s="386"/>
      <c r="V2223" s="387"/>
    </row>
    <row r="2224" spans="1:22" s="20" customFormat="1" ht="12" customHeight="1">
      <c r="A2224" s="34"/>
      <c r="B2224" s="36"/>
      <c r="C2224" s="37"/>
      <c r="D2224" s="37"/>
      <c r="E2224" s="37"/>
      <c r="F2224" s="37"/>
      <c r="G2224" s="37"/>
      <c r="H2224" s="403"/>
      <c r="I2224" s="37"/>
      <c r="J2224" s="37"/>
      <c r="K2224" s="37"/>
      <c r="L2224" s="37"/>
      <c r="M2224" s="37"/>
      <c r="N2224" s="37"/>
      <c r="O2224" s="214"/>
      <c r="P2224" s="37"/>
      <c r="Q2224" s="37"/>
      <c r="R2224" s="214"/>
      <c r="S2224" s="37"/>
      <c r="T2224" s="37"/>
      <c r="U2224" s="38"/>
      <c r="V2224" s="39"/>
    </row>
    <row r="2225" spans="1:22" s="20" customFormat="1" ht="17.25" customHeight="1" thickBot="1">
      <c r="A2225" s="34" t="s">
        <v>3092</v>
      </c>
      <c r="B2225" s="473"/>
      <c r="C2225" s="474"/>
      <c r="D2225" s="474"/>
      <c r="E2225" s="474"/>
      <c r="F2225" s="474"/>
      <c r="G2225" s="474"/>
      <c r="H2225" s="474"/>
      <c r="I2225" s="474"/>
      <c r="J2225" s="474"/>
      <c r="K2225" s="474"/>
      <c r="L2225" s="474"/>
      <c r="M2225" s="474"/>
      <c r="N2225" s="410" t="s">
        <v>317</v>
      </c>
      <c r="O2225" s="411">
        <v>1546.32575</v>
      </c>
      <c r="P2225" s="419"/>
      <c r="Q2225" s="419"/>
      <c r="R2225" s="420"/>
      <c r="S2225" s="420"/>
      <c r="T2225" s="421"/>
      <c r="U2225" s="422"/>
      <c r="V2225" s="423"/>
    </row>
    <row r="2226" spans="1:22" ht="17.25" customHeight="1">
      <c r="B2226" s="41"/>
      <c r="C2226" s="41"/>
      <c r="D2226" s="41"/>
      <c r="E2226" s="41"/>
      <c r="F2226" s="41"/>
      <c r="G2226" s="42"/>
      <c r="H2226" s="42"/>
      <c r="I2226" s="42"/>
      <c r="J2226" s="42"/>
      <c r="K2226" s="42"/>
      <c r="L2226" s="42"/>
      <c r="M2226" s="42"/>
      <c r="N2226" s="42"/>
      <c r="O2226" s="42"/>
      <c r="P2226" s="42"/>
      <c r="Q2226" s="42"/>
      <c r="R2226" s="42"/>
      <c r="S2226" s="42"/>
      <c r="T2226" s="42"/>
      <c r="U2226" s="42"/>
      <c r="V2226" s="42"/>
    </row>
    <row r="2227" spans="1:22" s="20" customFormat="1" ht="16.5" customHeight="1" thickBot="1">
      <c r="A2227" s="18"/>
      <c r="B2227" s="739" t="s">
        <v>65</v>
      </c>
      <c r="C2227" s="739"/>
      <c r="D2227" s="739"/>
      <c r="E2227" s="739"/>
      <c r="F2227" s="739"/>
      <c r="G2227" s="739"/>
      <c r="H2227" s="739"/>
      <c r="I2227" s="739"/>
      <c r="J2227" s="739"/>
      <c r="K2227" s="739"/>
      <c r="L2227" s="739"/>
      <c r="M2227" s="739"/>
      <c r="N2227" s="739"/>
      <c r="O2227" s="739"/>
      <c r="P2227" s="739"/>
      <c r="Q2227" s="739"/>
      <c r="R2227" s="739"/>
      <c r="S2227" s="739"/>
      <c r="T2227" s="739"/>
      <c r="U2227" s="739"/>
      <c r="V2227" s="739"/>
    </row>
    <row r="2228" spans="1:22" s="23" customFormat="1" ht="22.5" customHeight="1">
      <c r="A2228" s="96" t="s">
        <v>3093</v>
      </c>
      <c r="B2228" s="768" t="s">
        <v>62</v>
      </c>
      <c r="C2228" s="764" t="s">
        <v>83</v>
      </c>
      <c r="D2228" s="760"/>
      <c r="E2228" s="760"/>
      <c r="F2228" s="760"/>
      <c r="G2228" s="760"/>
      <c r="H2228" s="760"/>
      <c r="I2228" s="760"/>
      <c r="J2228" s="760"/>
      <c r="K2228" s="760"/>
      <c r="L2228" s="760"/>
      <c r="M2228" s="736"/>
      <c r="N2228" s="475"/>
      <c r="O2228" s="476"/>
      <c r="P2228" s="764" t="s">
        <v>90</v>
      </c>
      <c r="Q2228" s="760"/>
      <c r="R2228" s="760"/>
      <c r="S2228" s="736"/>
      <c r="T2228" s="735" t="s">
        <v>358</v>
      </c>
      <c r="U2228" s="736"/>
      <c r="V2228" s="742" t="s">
        <v>31</v>
      </c>
    </row>
    <row r="2229" spans="1:22" s="23" customFormat="1" ht="22.5" customHeight="1">
      <c r="A2229" s="96" t="s">
        <v>3094</v>
      </c>
      <c r="B2229" s="769"/>
      <c r="C2229" s="771" t="s">
        <v>84</v>
      </c>
      <c r="D2229" s="772"/>
      <c r="E2229" s="773"/>
      <c r="F2229" s="479">
        <v>2</v>
      </c>
      <c r="G2229" s="774" t="s">
        <v>287</v>
      </c>
      <c r="H2229" s="724" t="s">
        <v>286</v>
      </c>
      <c r="I2229" s="724"/>
      <c r="J2229" s="771" t="s">
        <v>285</v>
      </c>
      <c r="K2229" s="775"/>
      <c r="L2229" s="480"/>
      <c r="M2229" s="480"/>
      <c r="N2229" s="481"/>
      <c r="O2229" s="482"/>
      <c r="P2229" s="765"/>
      <c r="Q2229" s="766"/>
      <c r="R2229" s="766"/>
      <c r="S2229" s="767"/>
      <c r="T2229" s="737"/>
      <c r="U2229" s="738"/>
      <c r="V2229" s="743"/>
    </row>
    <row r="2230" spans="1:22" s="23" customFormat="1" ht="51.75" customHeight="1" thickBot="1">
      <c r="A2230" s="96" t="s">
        <v>3095</v>
      </c>
      <c r="B2230" s="769"/>
      <c r="C2230" s="772" t="s">
        <v>82</v>
      </c>
      <c r="D2230" s="773"/>
      <c r="E2230" s="483" t="s">
        <v>86</v>
      </c>
      <c r="F2230" s="477" t="s">
        <v>306</v>
      </c>
      <c r="G2230" s="774"/>
      <c r="H2230" s="724"/>
      <c r="I2230" s="724"/>
      <c r="J2230" s="467" t="s">
        <v>284</v>
      </c>
      <c r="K2230" s="478" t="s">
        <v>292</v>
      </c>
      <c r="L2230" s="484" t="s">
        <v>369</v>
      </c>
      <c r="M2230" s="484"/>
      <c r="N2230" s="485" t="s">
        <v>334</v>
      </c>
      <c r="O2230" s="486"/>
      <c r="P2230" s="417" t="s">
        <v>1579</v>
      </c>
      <c r="Q2230" s="306" t="s">
        <v>91</v>
      </c>
      <c r="R2230" s="307"/>
      <c r="S2230" s="97">
        <v>4</v>
      </c>
      <c r="T2230" s="740"/>
      <c r="U2230" s="741"/>
      <c r="V2230" s="744"/>
    </row>
    <row r="2231" spans="1:22" s="23" customFormat="1" ht="15.75" customHeight="1">
      <c r="A2231" s="96" t="s">
        <v>3096</v>
      </c>
      <c r="B2231" s="769"/>
      <c r="C2231" s="613">
        <v>1</v>
      </c>
      <c r="D2231" s="86" t="s">
        <v>594</v>
      </c>
      <c r="E2231" s="92">
        <v>0.8</v>
      </c>
      <c r="F2231" s="300">
        <v>443.678</v>
      </c>
      <c r="G2231" s="300">
        <v>269.23</v>
      </c>
      <c r="H2231" s="745" t="s">
        <v>6</v>
      </c>
      <c r="I2231" s="746"/>
      <c r="J2231" s="93" t="s">
        <v>6</v>
      </c>
      <c r="K2231" s="91" t="s">
        <v>1538</v>
      </c>
      <c r="L2231" s="449" t="s">
        <v>1114</v>
      </c>
      <c r="M2231" s="450" t="s">
        <v>1557</v>
      </c>
      <c r="N2231" s="365" t="s">
        <v>24</v>
      </c>
      <c r="O2231" s="747" t="s">
        <v>15</v>
      </c>
      <c r="P2231" s="748"/>
      <c r="Q2231" s="751">
        <v>74</v>
      </c>
      <c r="R2231" s="754" t="s">
        <v>1114</v>
      </c>
      <c r="S2231" s="755"/>
      <c r="T2231" s="735" t="s">
        <v>68</v>
      </c>
      <c r="U2231" s="760"/>
      <c r="V2231" s="736"/>
    </row>
    <row r="2232" spans="1:22" s="23" customFormat="1" ht="15.75" customHeight="1" thickBot="1">
      <c r="A2232" s="96" t="s">
        <v>3097</v>
      </c>
      <c r="B2232" s="769"/>
      <c r="C2232" s="613">
        <v>2</v>
      </c>
      <c r="D2232" s="86" t="s">
        <v>595</v>
      </c>
      <c r="E2232" s="92">
        <v>0.2</v>
      </c>
      <c r="F2232" s="300">
        <v>5741.625</v>
      </c>
      <c r="G2232" s="300">
        <v>269.23</v>
      </c>
      <c r="H2232" s="745" t="s">
        <v>6</v>
      </c>
      <c r="I2232" s="746"/>
      <c r="J2232" s="93" t="s">
        <v>6</v>
      </c>
      <c r="K2232" s="91" t="s">
        <v>1538</v>
      </c>
      <c r="L2232" s="449" t="s">
        <v>361</v>
      </c>
      <c r="M2232" s="450" t="s">
        <v>1602</v>
      </c>
      <c r="N2232" s="365" t="s">
        <v>24</v>
      </c>
      <c r="O2232" s="747"/>
      <c r="P2232" s="748"/>
      <c r="Q2232" s="752"/>
      <c r="R2232" s="756"/>
      <c r="S2232" s="757"/>
      <c r="T2232" s="740"/>
      <c r="U2232" s="761"/>
      <c r="V2232" s="741"/>
    </row>
    <row r="2233" spans="1:22" s="23" customFormat="1" ht="15.75" customHeight="1">
      <c r="A2233" s="96" t="s">
        <v>3098</v>
      </c>
      <c r="B2233" s="769"/>
      <c r="C2233" s="613">
        <v>3</v>
      </c>
      <c r="D2233" s="86" t="s">
        <v>1538</v>
      </c>
      <c r="E2233" s="92" t="s">
        <v>1538</v>
      </c>
      <c r="F2233" s="300" t="s">
        <v>1538</v>
      </c>
      <c r="G2233" s="300" t="s">
        <v>1538</v>
      </c>
      <c r="H2233" s="745" t="s">
        <v>1538</v>
      </c>
      <c r="I2233" s="746"/>
      <c r="J2233" s="93" t="s">
        <v>1538</v>
      </c>
      <c r="K2233" s="91" t="s">
        <v>1538</v>
      </c>
      <c r="L2233" s="449"/>
      <c r="M2233" s="450" t="s">
        <v>1538</v>
      </c>
      <c r="N2233" s="365"/>
      <c r="O2233" s="749"/>
      <c r="P2233" s="750"/>
      <c r="Q2233" s="753"/>
      <c r="R2233" s="758"/>
      <c r="S2233" s="759"/>
      <c r="T2233" s="237"/>
      <c r="U2233" s="237"/>
      <c r="V2233" s="238"/>
    </row>
    <row r="2234" spans="1:22" s="23" customFormat="1" ht="15.75" customHeight="1">
      <c r="A2234" s="96" t="s">
        <v>3099</v>
      </c>
      <c r="B2234" s="769"/>
      <c r="C2234" s="613">
        <v>4</v>
      </c>
      <c r="D2234" s="86" t="s">
        <v>1538</v>
      </c>
      <c r="E2234" s="92" t="s">
        <v>1538</v>
      </c>
      <c r="F2234" s="300" t="s">
        <v>1538</v>
      </c>
      <c r="G2234" s="300" t="s">
        <v>1538</v>
      </c>
      <c r="H2234" s="745" t="s">
        <v>1538</v>
      </c>
      <c r="I2234" s="746"/>
      <c r="J2234" s="93" t="s">
        <v>1538</v>
      </c>
      <c r="K2234" s="91" t="s">
        <v>1538</v>
      </c>
      <c r="L2234" s="449"/>
      <c r="M2234" s="450" t="s">
        <v>1538</v>
      </c>
      <c r="N2234" s="365"/>
      <c r="O2234" s="762" t="s">
        <v>310</v>
      </c>
      <c r="P2234" s="771" t="s">
        <v>309</v>
      </c>
      <c r="Q2234" s="772"/>
      <c r="R2234" s="772"/>
      <c r="S2234" s="773"/>
      <c r="T2234" s="228"/>
      <c r="U2234" s="228"/>
      <c r="V2234" s="239"/>
    </row>
    <row r="2235" spans="1:22" s="23" customFormat="1" ht="17.25" customHeight="1">
      <c r="A2235" s="96" t="s">
        <v>3100</v>
      </c>
      <c r="B2235" s="769"/>
      <c r="C2235" s="613">
        <v>5</v>
      </c>
      <c r="D2235" s="86" t="s">
        <v>1538</v>
      </c>
      <c r="E2235" s="92" t="s">
        <v>1538</v>
      </c>
      <c r="F2235" s="300" t="s">
        <v>1538</v>
      </c>
      <c r="G2235" s="300" t="s">
        <v>1538</v>
      </c>
      <c r="H2235" s="745" t="s">
        <v>1538</v>
      </c>
      <c r="I2235" s="746"/>
      <c r="J2235" s="93" t="s">
        <v>1538</v>
      </c>
      <c r="K2235" s="91" t="s">
        <v>1538</v>
      </c>
      <c r="L2235" s="449"/>
      <c r="M2235" s="450" t="s">
        <v>1538</v>
      </c>
      <c r="N2235" s="365"/>
      <c r="O2235" s="763"/>
      <c r="P2235" s="467" t="s">
        <v>92</v>
      </c>
      <c r="Q2235" s="467" t="s">
        <v>294</v>
      </c>
      <c r="R2235" s="724" t="s">
        <v>307</v>
      </c>
      <c r="S2235" s="724"/>
      <c r="T2235" s="228"/>
      <c r="U2235" s="228"/>
      <c r="V2235" s="239"/>
    </row>
    <row r="2236" spans="1:22" s="23" customFormat="1" ht="16.5" customHeight="1" thickBot="1">
      <c r="A2236" s="96" t="s">
        <v>3101</v>
      </c>
      <c r="B2236" s="769"/>
      <c r="C2236" s="614">
        <v>6</v>
      </c>
      <c r="D2236" s="94" t="s">
        <v>1538</v>
      </c>
      <c r="E2236" s="95" t="s">
        <v>1538</v>
      </c>
      <c r="F2236" s="300" t="s">
        <v>1538</v>
      </c>
      <c r="G2236" s="300" t="s">
        <v>1538</v>
      </c>
      <c r="H2236" s="745" t="s">
        <v>1538</v>
      </c>
      <c r="I2236" s="746"/>
      <c r="J2236" s="93" t="s">
        <v>1538</v>
      </c>
      <c r="K2236" s="91" t="s">
        <v>1538</v>
      </c>
      <c r="L2236" s="449"/>
      <c r="M2236" s="450" t="s">
        <v>1538</v>
      </c>
      <c r="N2236" s="447"/>
      <c r="O2236" s="313" t="s">
        <v>6</v>
      </c>
      <c r="P2236" s="241">
        <v>1</v>
      </c>
      <c r="Q2236" s="242">
        <v>538.46153849999996</v>
      </c>
      <c r="R2236" s="776">
        <v>6185.302999999999</v>
      </c>
      <c r="S2236" s="776"/>
      <c r="T2236" s="228"/>
      <c r="U2236" s="228"/>
      <c r="V2236" s="239"/>
    </row>
    <row r="2237" spans="1:22" s="23" customFormat="1" ht="16.5" customHeight="1" thickBot="1">
      <c r="A2237" s="96" t="s">
        <v>3102</v>
      </c>
      <c r="B2237" s="770"/>
      <c r="C2237" s="777" t="s">
        <v>88</v>
      </c>
      <c r="D2237" s="778"/>
      <c r="E2237" s="778"/>
      <c r="F2237" s="497"/>
      <c r="G2237" s="498"/>
      <c r="H2237" s="779" t="s">
        <v>6</v>
      </c>
      <c r="I2237" s="780"/>
      <c r="J2237" s="412" t="s">
        <v>6</v>
      </c>
      <c r="K2237" s="243" t="s">
        <v>31</v>
      </c>
      <c r="L2237" s="490"/>
      <c r="M2237" s="491"/>
      <c r="N2237" s="492"/>
      <c r="O2237" s="781" t="s">
        <v>1538</v>
      </c>
      <c r="P2237" s="781"/>
      <c r="Q2237" s="781"/>
      <c r="R2237" s="781"/>
      <c r="S2237" s="781"/>
      <c r="T2237" s="487"/>
      <c r="U2237" s="488"/>
      <c r="V2237" s="489"/>
    </row>
    <row r="2238" spans="1:22" ht="24.95" customHeight="1">
      <c r="C2238" s="21"/>
    </row>
    <row r="2239" spans="1:22" ht="24.95" customHeight="1">
      <c r="C2239" s="21"/>
    </row>
    <row r="2240" spans="1:22" s="33" customFormat="1" ht="24" thickBot="1">
      <c r="A2240" s="26">
        <v>75</v>
      </c>
      <c r="B2240" s="786" t="s">
        <v>49</v>
      </c>
      <c r="C2240" s="786"/>
      <c r="D2240" s="786"/>
      <c r="E2240" s="27">
        <v>75</v>
      </c>
      <c r="F2240" s="28" t="s">
        <v>461</v>
      </c>
      <c r="G2240" s="29"/>
      <c r="H2240" s="29"/>
      <c r="I2240" s="28"/>
      <c r="J2240" s="28"/>
      <c r="K2240" s="28"/>
      <c r="L2240" s="28"/>
      <c r="M2240" s="30"/>
      <c r="N2240" s="30"/>
      <c r="O2240" s="29"/>
      <c r="P2240" s="29"/>
      <c r="Q2240" s="31"/>
      <c r="R2240" s="31"/>
      <c r="S2240" s="31"/>
      <c r="T2240" s="31"/>
      <c r="U2240" s="32"/>
    </row>
    <row r="2241" spans="1:22" s="20" customFormat="1" ht="24.75" customHeight="1">
      <c r="A2241" s="18"/>
      <c r="B2241" s="787" t="s">
        <v>54</v>
      </c>
      <c r="C2241" s="464" t="s">
        <v>55</v>
      </c>
      <c r="D2241" s="465" t="s">
        <v>16</v>
      </c>
      <c r="E2241" s="465"/>
      <c r="F2241" s="465" t="s">
        <v>56</v>
      </c>
      <c r="G2241" s="466"/>
      <c r="H2241" s="723" t="s">
        <v>57</v>
      </c>
      <c r="I2241" s="789" t="s">
        <v>340</v>
      </c>
      <c r="J2241" s="723" t="s">
        <v>17</v>
      </c>
      <c r="K2241" s="723" t="s">
        <v>293</v>
      </c>
      <c r="L2241" s="723" t="s">
        <v>58</v>
      </c>
      <c r="M2241" s="723" t="s">
        <v>193</v>
      </c>
      <c r="N2241" s="782" t="s">
        <v>308</v>
      </c>
      <c r="O2241" s="783"/>
      <c r="P2241" s="784" t="s">
        <v>21</v>
      </c>
      <c r="Q2241" s="785"/>
      <c r="R2241" s="735" t="s">
        <v>205</v>
      </c>
      <c r="S2241" s="736"/>
      <c r="T2241" s="714" t="s">
        <v>180</v>
      </c>
      <c r="U2241" s="715"/>
      <c r="V2241" s="716"/>
    </row>
    <row r="2242" spans="1:22" s="20" customFormat="1" ht="73.5" customHeight="1">
      <c r="A2242" s="18"/>
      <c r="B2242" s="788"/>
      <c r="C2242" s="467" t="s">
        <v>59</v>
      </c>
      <c r="D2242" s="468" t="s">
        <v>3</v>
      </c>
      <c r="E2242" s="468" t="s">
        <v>18</v>
      </c>
      <c r="F2242" s="468" t="s">
        <v>60</v>
      </c>
      <c r="G2242" s="469" t="s">
        <v>61</v>
      </c>
      <c r="H2242" s="724"/>
      <c r="I2242" s="790"/>
      <c r="J2242" s="724"/>
      <c r="K2242" s="724"/>
      <c r="L2242" s="724"/>
      <c r="M2242" s="724"/>
      <c r="N2242" s="467" t="s">
        <v>191</v>
      </c>
      <c r="O2242" s="468" t="s">
        <v>73</v>
      </c>
      <c r="P2242" s="717"/>
      <c r="Q2242" s="718"/>
      <c r="R2242" s="737"/>
      <c r="S2242" s="738"/>
      <c r="T2242" s="470" t="s">
        <v>181</v>
      </c>
      <c r="U2242" s="471" t="s">
        <v>190</v>
      </c>
      <c r="V2242" s="472" t="s">
        <v>225</v>
      </c>
    </row>
    <row r="2243" spans="1:22" s="20" customFormat="1" ht="26.25" customHeight="1">
      <c r="A2243" s="18"/>
      <c r="B2243" s="396"/>
      <c r="C2243" s="397">
        <v>3</v>
      </c>
      <c r="D2243" s="397">
        <v>4</v>
      </c>
      <c r="E2243" s="397">
        <v>5</v>
      </c>
      <c r="F2243" s="397">
        <v>6</v>
      </c>
      <c r="G2243" s="397">
        <v>7</v>
      </c>
      <c r="H2243" s="397">
        <v>8</v>
      </c>
      <c r="I2243" s="397">
        <v>9</v>
      </c>
      <c r="J2243" s="397">
        <v>10</v>
      </c>
      <c r="K2243" s="397">
        <v>11</v>
      </c>
      <c r="L2243" s="397">
        <v>12</v>
      </c>
      <c r="M2243" s="397">
        <v>13</v>
      </c>
      <c r="N2243" s="397">
        <v>14</v>
      </c>
      <c r="O2243" s="397">
        <v>15</v>
      </c>
      <c r="P2243" s="398">
        <v>16</v>
      </c>
      <c r="Q2243" s="399">
        <v>17</v>
      </c>
      <c r="R2243" s="398">
        <v>18</v>
      </c>
      <c r="S2243" s="399">
        <v>19</v>
      </c>
      <c r="T2243" s="400">
        <v>20</v>
      </c>
      <c r="U2243" s="213">
        <v>21</v>
      </c>
      <c r="V2243" s="401">
        <v>22</v>
      </c>
    </row>
    <row r="2244" spans="1:22" s="35" customFormat="1" ht="50.1" customHeight="1">
      <c r="A2244" s="34" t="s">
        <v>3103</v>
      </c>
      <c r="B2244" s="402">
        <v>1</v>
      </c>
      <c r="C2244" s="390" t="s">
        <v>1249</v>
      </c>
      <c r="D2244" s="390" t="s">
        <v>1250</v>
      </c>
      <c r="E2244" s="390" t="s">
        <v>1251</v>
      </c>
      <c r="F2244" s="390" t="s">
        <v>671</v>
      </c>
      <c r="G2244" s="382">
        <v>0.5</v>
      </c>
      <c r="H2244" s="538" t="s">
        <v>24</v>
      </c>
      <c r="I2244" s="388">
        <v>1</v>
      </c>
      <c r="J2244" s="389" t="s">
        <v>596</v>
      </c>
      <c r="K2244" s="426">
        <v>43369</v>
      </c>
      <c r="L2244" s="426">
        <v>43703</v>
      </c>
      <c r="M2244" s="383">
        <v>1198.5</v>
      </c>
      <c r="N2244" s="424">
        <v>599.25</v>
      </c>
      <c r="O2244" s="215">
        <v>599.25</v>
      </c>
      <c r="P2244" s="719"/>
      <c r="Q2244" s="720"/>
      <c r="R2244" s="721"/>
      <c r="S2244" s="722"/>
      <c r="T2244" s="385" t="s">
        <v>24</v>
      </c>
      <c r="U2244" s="386">
        <v>100</v>
      </c>
      <c r="V2244" s="387" t="s">
        <v>24</v>
      </c>
    </row>
    <row r="2245" spans="1:22" s="35" customFormat="1" ht="50.1" customHeight="1">
      <c r="A2245" s="34" t="s">
        <v>3104</v>
      </c>
      <c r="B2245" s="402">
        <v>2</v>
      </c>
      <c r="C2245" s="390" t="s">
        <v>1252</v>
      </c>
      <c r="D2245" s="390" t="s">
        <v>1253</v>
      </c>
      <c r="E2245" s="390" t="s">
        <v>1254</v>
      </c>
      <c r="F2245" s="390" t="s">
        <v>671</v>
      </c>
      <c r="G2245" s="382">
        <v>0.75</v>
      </c>
      <c r="H2245" s="538" t="s">
        <v>24</v>
      </c>
      <c r="I2245" s="388">
        <v>2</v>
      </c>
      <c r="J2245" s="389" t="s">
        <v>597</v>
      </c>
      <c r="K2245" s="426">
        <v>43751</v>
      </c>
      <c r="L2245" s="426">
        <v>43829</v>
      </c>
      <c r="M2245" s="383">
        <v>1873.42</v>
      </c>
      <c r="N2245" s="424">
        <v>1405.0650000000001</v>
      </c>
      <c r="O2245" s="215">
        <v>1405.0650000000001</v>
      </c>
      <c r="P2245" s="719"/>
      <c r="Q2245" s="720"/>
      <c r="R2245" s="721"/>
      <c r="S2245" s="722"/>
      <c r="T2245" s="385" t="s">
        <v>24</v>
      </c>
      <c r="U2245" s="386">
        <v>5</v>
      </c>
      <c r="V2245" s="387" t="s">
        <v>24</v>
      </c>
    </row>
    <row r="2246" spans="1:22" s="35" customFormat="1" ht="24.95" customHeight="1">
      <c r="A2246" s="34" t="s">
        <v>3105</v>
      </c>
      <c r="B2246" s="402">
        <v>3</v>
      </c>
      <c r="C2246" s="390"/>
      <c r="D2246" s="390"/>
      <c r="E2246" s="390"/>
      <c r="F2246" s="390"/>
      <c r="G2246" s="382"/>
      <c r="H2246" s="538"/>
      <c r="I2246" s="388"/>
      <c r="J2246" s="389" t="s">
        <v>1538</v>
      </c>
      <c r="K2246" s="426"/>
      <c r="L2246" s="426"/>
      <c r="M2246" s="383"/>
      <c r="N2246" s="424" t="s">
        <v>1538</v>
      </c>
      <c r="O2246" s="215" t="s">
        <v>1538</v>
      </c>
      <c r="P2246" s="719"/>
      <c r="Q2246" s="720"/>
      <c r="R2246" s="721"/>
      <c r="S2246" s="722"/>
      <c r="T2246" s="385"/>
      <c r="U2246" s="386"/>
      <c r="V2246" s="387"/>
    </row>
    <row r="2247" spans="1:22" s="35" customFormat="1" ht="24.95" customHeight="1">
      <c r="A2247" s="34" t="s">
        <v>3106</v>
      </c>
      <c r="B2247" s="402">
        <v>4</v>
      </c>
      <c r="C2247" s="390"/>
      <c r="D2247" s="390"/>
      <c r="E2247" s="390"/>
      <c r="F2247" s="390"/>
      <c r="G2247" s="382"/>
      <c r="H2247" s="538"/>
      <c r="I2247" s="388"/>
      <c r="J2247" s="389" t="s">
        <v>1538</v>
      </c>
      <c r="K2247" s="426"/>
      <c r="L2247" s="426"/>
      <c r="M2247" s="383"/>
      <c r="N2247" s="424" t="s">
        <v>1538</v>
      </c>
      <c r="O2247" s="215" t="s">
        <v>1538</v>
      </c>
      <c r="P2247" s="719"/>
      <c r="Q2247" s="720"/>
      <c r="R2247" s="721"/>
      <c r="S2247" s="722"/>
      <c r="T2247" s="385"/>
      <c r="U2247" s="386"/>
      <c r="V2247" s="387"/>
    </row>
    <row r="2248" spans="1:22" s="35" customFormat="1" ht="24.95" customHeight="1">
      <c r="A2248" s="34" t="s">
        <v>3107</v>
      </c>
      <c r="B2248" s="402">
        <v>6</v>
      </c>
      <c r="C2248" s="390"/>
      <c r="D2248" s="390"/>
      <c r="E2248" s="390"/>
      <c r="F2248" s="390"/>
      <c r="G2248" s="382"/>
      <c r="H2248" s="538"/>
      <c r="I2248" s="388"/>
      <c r="J2248" s="389" t="s">
        <v>1538</v>
      </c>
      <c r="K2248" s="426"/>
      <c r="L2248" s="426"/>
      <c r="M2248" s="383"/>
      <c r="N2248" s="424" t="s">
        <v>1538</v>
      </c>
      <c r="O2248" s="215" t="s">
        <v>1538</v>
      </c>
      <c r="P2248" s="719"/>
      <c r="Q2248" s="720"/>
      <c r="R2248" s="721"/>
      <c r="S2248" s="722"/>
      <c r="T2248" s="385"/>
      <c r="U2248" s="386"/>
      <c r="V2248" s="387"/>
    </row>
    <row r="2249" spans="1:22" s="35" customFormat="1" ht="24.95" customHeight="1">
      <c r="A2249" s="34" t="s">
        <v>3108</v>
      </c>
      <c r="B2249" s="402">
        <v>7</v>
      </c>
      <c r="C2249" s="390"/>
      <c r="D2249" s="390"/>
      <c r="E2249" s="390"/>
      <c r="F2249" s="390"/>
      <c r="G2249" s="382"/>
      <c r="H2249" s="538"/>
      <c r="I2249" s="388"/>
      <c r="J2249" s="389" t="s">
        <v>1538</v>
      </c>
      <c r="K2249" s="426"/>
      <c r="L2249" s="426"/>
      <c r="M2249" s="383"/>
      <c r="N2249" s="424" t="s">
        <v>1538</v>
      </c>
      <c r="O2249" s="215" t="s">
        <v>1538</v>
      </c>
      <c r="P2249" s="719"/>
      <c r="Q2249" s="720"/>
      <c r="R2249" s="721"/>
      <c r="S2249" s="722"/>
      <c r="T2249" s="385"/>
      <c r="U2249" s="386"/>
      <c r="V2249" s="387"/>
    </row>
    <row r="2250" spans="1:22" s="35" customFormat="1" ht="24.95" customHeight="1">
      <c r="A2250" s="34" t="s">
        <v>3109</v>
      </c>
      <c r="B2250" s="402">
        <v>8</v>
      </c>
      <c r="C2250" s="390"/>
      <c r="D2250" s="390"/>
      <c r="E2250" s="390"/>
      <c r="F2250" s="390"/>
      <c r="G2250" s="382"/>
      <c r="H2250" s="538"/>
      <c r="I2250" s="388"/>
      <c r="J2250" s="389" t="s">
        <v>1538</v>
      </c>
      <c r="K2250" s="426"/>
      <c r="L2250" s="426"/>
      <c r="M2250" s="383"/>
      <c r="N2250" s="424" t="s">
        <v>1538</v>
      </c>
      <c r="O2250" s="215" t="s">
        <v>1538</v>
      </c>
      <c r="P2250" s="719"/>
      <c r="Q2250" s="720"/>
      <c r="R2250" s="721"/>
      <c r="S2250" s="722"/>
      <c r="T2250" s="385"/>
      <c r="U2250" s="386"/>
      <c r="V2250" s="387"/>
    </row>
    <row r="2251" spans="1:22" s="35" customFormat="1" ht="24.95" customHeight="1">
      <c r="A2251" s="34" t="s">
        <v>3110</v>
      </c>
      <c r="B2251" s="402">
        <v>9</v>
      </c>
      <c r="C2251" s="390"/>
      <c r="D2251" s="390"/>
      <c r="E2251" s="390"/>
      <c r="F2251" s="390"/>
      <c r="G2251" s="382"/>
      <c r="H2251" s="538"/>
      <c r="I2251" s="388"/>
      <c r="J2251" s="389" t="s">
        <v>1538</v>
      </c>
      <c r="K2251" s="426"/>
      <c r="L2251" s="426"/>
      <c r="M2251" s="384"/>
      <c r="N2251" s="424" t="s">
        <v>1538</v>
      </c>
      <c r="O2251" s="215" t="s">
        <v>1538</v>
      </c>
      <c r="P2251" s="719"/>
      <c r="Q2251" s="720"/>
      <c r="R2251" s="721"/>
      <c r="S2251" s="722"/>
      <c r="T2251" s="385"/>
      <c r="U2251" s="386"/>
      <c r="V2251" s="387"/>
    </row>
    <row r="2252" spans="1:22" s="35" customFormat="1" ht="24.95" customHeight="1">
      <c r="A2252" s="34" t="s">
        <v>3111</v>
      </c>
      <c r="B2252" s="402">
        <v>9</v>
      </c>
      <c r="C2252" s="390"/>
      <c r="D2252" s="390"/>
      <c r="E2252" s="390"/>
      <c r="F2252" s="390"/>
      <c r="G2252" s="382"/>
      <c r="H2252" s="538"/>
      <c r="I2252" s="388"/>
      <c r="J2252" s="389" t="s">
        <v>1538</v>
      </c>
      <c r="K2252" s="426"/>
      <c r="L2252" s="426"/>
      <c r="M2252" s="384"/>
      <c r="N2252" s="424" t="s">
        <v>1538</v>
      </c>
      <c r="O2252" s="215" t="s">
        <v>1538</v>
      </c>
      <c r="P2252" s="719"/>
      <c r="Q2252" s="720"/>
      <c r="R2252" s="721"/>
      <c r="S2252" s="722"/>
      <c r="T2252" s="385"/>
      <c r="U2252" s="386"/>
      <c r="V2252" s="387"/>
    </row>
    <row r="2253" spans="1:22" s="35" customFormat="1" ht="24.95" customHeight="1" thickBot="1">
      <c r="A2253" s="34" t="s">
        <v>3112</v>
      </c>
      <c r="B2253" s="406">
        <v>10</v>
      </c>
      <c r="C2253" s="391"/>
      <c r="D2253" s="391"/>
      <c r="E2253" s="391"/>
      <c r="F2253" s="391"/>
      <c r="G2253" s="392"/>
      <c r="H2253" s="539"/>
      <c r="I2253" s="393"/>
      <c r="J2253" s="394" t="s">
        <v>1538</v>
      </c>
      <c r="K2253" s="427"/>
      <c r="L2253" s="427"/>
      <c r="M2253" s="395"/>
      <c r="N2253" s="424" t="s">
        <v>1538</v>
      </c>
      <c r="O2253" s="215" t="s">
        <v>1538</v>
      </c>
      <c r="P2253" s="719"/>
      <c r="Q2253" s="720"/>
      <c r="R2253" s="721"/>
      <c r="S2253" s="722"/>
      <c r="T2253" s="385"/>
      <c r="U2253" s="386"/>
      <c r="V2253" s="387"/>
    </row>
    <row r="2254" spans="1:22" s="20" customFormat="1" ht="12" customHeight="1">
      <c r="A2254" s="34"/>
      <c r="B2254" s="36"/>
      <c r="C2254" s="37"/>
      <c r="D2254" s="37"/>
      <c r="E2254" s="37"/>
      <c r="F2254" s="37"/>
      <c r="G2254" s="37"/>
      <c r="H2254" s="403"/>
      <c r="I2254" s="37"/>
      <c r="J2254" s="37"/>
      <c r="K2254" s="37"/>
      <c r="L2254" s="37"/>
      <c r="M2254" s="37"/>
      <c r="N2254" s="37"/>
      <c r="O2254" s="214"/>
      <c r="P2254" s="37"/>
      <c r="Q2254" s="37"/>
      <c r="R2254" s="214"/>
      <c r="S2254" s="37"/>
      <c r="T2254" s="37"/>
      <c r="U2254" s="38"/>
      <c r="V2254" s="39"/>
    </row>
    <row r="2255" spans="1:22" s="20" customFormat="1" ht="17.25" customHeight="1" thickBot="1">
      <c r="A2255" s="34" t="s">
        <v>3113</v>
      </c>
      <c r="B2255" s="473"/>
      <c r="C2255" s="474"/>
      <c r="D2255" s="474"/>
      <c r="E2255" s="474"/>
      <c r="F2255" s="474"/>
      <c r="G2255" s="474"/>
      <c r="H2255" s="474"/>
      <c r="I2255" s="474"/>
      <c r="J2255" s="474"/>
      <c r="K2255" s="474"/>
      <c r="L2255" s="474"/>
      <c r="M2255" s="474"/>
      <c r="N2255" s="410" t="s">
        <v>317</v>
      </c>
      <c r="O2255" s="411">
        <v>1002.1575</v>
      </c>
      <c r="P2255" s="419"/>
      <c r="Q2255" s="419"/>
      <c r="R2255" s="420"/>
      <c r="S2255" s="420"/>
      <c r="T2255" s="421"/>
      <c r="U2255" s="422"/>
      <c r="V2255" s="423"/>
    </row>
    <row r="2256" spans="1:22" ht="17.25" customHeight="1">
      <c r="B2256" s="41"/>
      <c r="C2256" s="41"/>
      <c r="D2256" s="41"/>
      <c r="E2256" s="41"/>
      <c r="F2256" s="41"/>
      <c r="G2256" s="42"/>
      <c r="H2256" s="42"/>
      <c r="I2256" s="42"/>
      <c r="J2256" s="42"/>
      <c r="K2256" s="42"/>
      <c r="L2256" s="42"/>
      <c r="M2256" s="42"/>
      <c r="N2256" s="42"/>
      <c r="O2256" s="42"/>
      <c r="P2256" s="42"/>
      <c r="Q2256" s="42"/>
      <c r="R2256" s="42"/>
      <c r="S2256" s="42"/>
      <c r="T2256" s="42"/>
      <c r="U2256" s="42"/>
      <c r="V2256" s="42"/>
    </row>
    <row r="2257" spans="1:22" s="20" customFormat="1" ht="16.5" customHeight="1" thickBot="1">
      <c r="A2257" s="18"/>
      <c r="B2257" s="739" t="s">
        <v>65</v>
      </c>
      <c r="C2257" s="739"/>
      <c r="D2257" s="739"/>
      <c r="E2257" s="739"/>
      <c r="F2257" s="739"/>
      <c r="G2257" s="739"/>
      <c r="H2257" s="739"/>
      <c r="I2257" s="739"/>
      <c r="J2257" s="739"/>
      <c r="K2257" s="739"/>
      <c r="L2257" s="739"/>
      <c r="M2257" s="739"/>
      <c r="N2257" s="739"/>
      <c r="O2257" s="739"/>
      <c r="P2257" s="739"/>
      <c r="Q2257" s="739"/>
      <c r="R2257" s="739"/>
      <c r="S2257" s="739"/>
      <c r="T2257" s="739"/>
      <c r="U2257" s="739"/>
      <c r="V2257" s="739"/>
    </row>
    <row r="2258" spans="1:22" s="23" customFormat="1" ht="22.5" customHeight="1">
      <c r="A2258" s="96" t="s">
        <v>3114</v>
      </c>
      <c r="B2258" s="768" t="s">
        <v>62</v>
      </c>
      <c r="C2258" s="764" t="s">
        <v>83</v>
      </c>
      <c r="D2258" s="760"/>
      <c r="E2258" s="760"/>
      <c r="F2258" s="760"/>
      <c r="G2258" s="760"/>
      <c r="H2258" s="760"/>
      <c r="I2258" s="760"/>
      <c r="J2258" s="760"/>
      <c r="K2258" s="760"/>
      <c r="L2258" s="760"/>
      <c r="M2258" s="736"/>
      <c r="N2258" s="475"/>
      <c r="O2258" s="476"/>
      <c r="P2258" s="764" t="s">
        <v>90</v>
      </c>
      <c r="Q2258" s="760"/>
      <c r="R2258" s="760"/>
      <c r="S2258" s="736"/>
      <c r="T2258" s="735" t="s">
        <v>358</v>
      </c>
      <c r="U2258" s="736"/>
      <c r="V2258" s="742" t="s">
        <v>6</v>
      </c>
    </row>
    <row r="2259" spans="1:22" s="23" customFormat="1" ht="22.5" customHeight="1">
      <c r="A2259" s="96" t="s">
        <v>3115</v>
      </c>
      <c r="B2259" s="769"/>
      <c r="C2259" s="771" t="s">
        <v>84</v>
      </c>
      <c r="D2259" s="772"/>
      <c r="E2259" s="773"/>
      <c r="F2259" s="479">
        <v>2</v>
      </c>
      <c r="G2259" s="774" t="s">
        <v>287</v>
      </c>
      <c r="H2259" s="724" t="s">
        <v>286</v>
      </c>
      <c r="I2259" s="724"/>
      <c r="J2259" s="771" t="s">
        <v>285</v>
      </c>
      <c r="K2259" s="775"/>
      <c r="L2259" s="480"/>
      <c r="M2259" s="480"/>
      <c r="N2259" s="481"/>
      <c r="O2259" s="482"/>
      <c r="P2259" s="765"/>
      <c r="Q2259" s="766"/>
      <c r="R2259" s="766"/>
      <c r="S2259" s="767"/>
      <c r="T2259" s="737"/>
      <c r="U2259" s="738"/>
      <c r="V2259" s="743"/>
    </row>
    <row r="2260" spans="1:22" s="23" customFormat="1" ht="51.75" customHeight="1" thickBot="1">
      <c r="A2260" s="96" t="s">
        <v>3116</v>
      </c>
      <c r="B2260" s="769"/>
      <c r="C2260" s="772" t="s">
        <v>82</v>
      </c>
      <c r="D2260" s="773"/>
      <c r="E2260" s="483" t="s">
        <v>86</v>
      </c>
      <c r="F2260" s="477" t="s">
        <v>306</v>
      </c>
      <c r="G2260" s="774"/>
      <c r="H2260" s="724"/>
      <c r="I2260" s="724"/>
      <c r="J2260" s="467" t="s">
        <v>284</v>
      </c>
      <c r="K2260" s="478" t="s">
        <v>292</v>
      </c>
      <c r="L2260" s="484" t="s">
        <v>369</v>
      </c>
      <c r="M2260" s="484"/>
      <c r="N2260" s="485" t="s">
        <v>334</v>
      </c>
      <c r="O2260" s="486"/>
      <c r="P2260" s="417" t="s">
        <v>1579</v>
      </c>
      <c r="Q2260" s="306" t="s">
        <v>91</v>
      </c>
      <c r="R2260" s="307"/>
      <c r="S2260" s="97">
        <v>2</v>
      </c>
      <c r="T2260" s="740"/>
      <c r="U2260" s="741"/>
      <c r="V2260" s="744"/>
    </row>
    <row r="2261" spans="1:22" s="23" customFormat="1" ht="15.75" customHeight="1">
      <c r="A2261" s="96" t="s">
        <v>3117</v>
      </c>
      <c r="B2261" s="769"/>
      <c r="C2261" s="613">
        <v>1</v>
      </c>
      <c r="D2261" s="86" t="s">
        <v>596</v>
      </c>
      <c r="E2261" s="92">
        <v>0.8</v>
      </c>
      <c r="F2261" s="300">
        <v>599.25</v>
      </c>
      <c r="G2261" s="300">
        <v>269.23</v>
      </c>
      <c r="H2261" s="745" t="s">
        <v>6</v>
      </c>
      <c r="I2261" s="746"/>
      <c r="J2261" s="93" t="s">
        <v>6</v>
      </c>
      <c r="K2261" s="91" t="s">
        <v>1538</v>
      </c>
      <c r="L2261" s="449" t="s">
        <v>1114</v>
      </c>
      <c r="M2261" s="450" t="s">
        <v>1557</v>
      </c>
      <c r="N2261" s="365" t="s">
        <v>24</v>
      </c>
      <c r="O2261" s="747" t="s">
        <v>15</v>
      </c>
      <c r="P2261" s="748"/>
      <c r="Q2261" s="751">
        <v>75</v>
      </c>
      <c r="R2261" s="754" t="s">
        <v>1114</v>
      </c>
      <c r="S2261" s="755"/>
      <c r="T2261" s="735" t="s">
        <v>68</v>
      </c>
      <c r="U2261" s="760"/>
      <c r="V2261" s="736"/>
    </row>
    <row r="2262" spans="1:22" s="23" customFormat="1" ht="15.75" customHeight="1" thickBot="1">
      <c r="A2262" s="96" t="s">
        <v>3118</v>
      </c>
      <c r="B2262" s="769"/>
      <c r="C2262" s="613">
        <v>2</v>
      </c>
      <c r="D2262" s="86" t="s">
        <v>597</v>
      </c>
      <c r="E2262" s="92">
        <v>0.2</v>
      </c>
      <c r="F2262" s="300">
        <v>1405.0650000000001</v>
      </c>
      <c r="G2262" s="300">
        <v>269.23</v>
      </c>
      <c r="H2262" s="745" t="s">
        <v>6</v>
      </c>
      <c r="I2262" s="746"/>
      <c r="J2262" s="93" t="s">
        <v>6</v>
      </c>
      <c r="K2262" s="91" t="s">
        <v>1538</v>
      </c>
      <c r="L2262" s="449"/>
      <c r="M2262" s="450" t="s">
        <v>1538</v>
      </c>
      <c r="N2262" s="365" t="s">
        <v>24</v>
      </c>
      <c r="O2262" s="747"/>
      <c r="P2262" s="748"/>
      <c r="Q2262" s="752"/>
      <c r="R2262" s="756"/>
      <c r="S2262" s="757"/>
      <c r="T2262" s="740"/>
      <c r="U2262" s="761"/>
      <c r="V2262" s="741"/>
    </row>
    <row r="2263" spans="1:22" s="23" customFormat="1" ht="15.75" customHeight="1">
      <c r="A2263" s="96" t="s">
        <v>3119</v>
      </c>
      <c r="B2263" s="769"/>
      <c r="C2263" s="613">
        <v>3</v>
      </c>
      <c r="D2263" s="86" t="s">
        <v>1538</v>
      </c>
      <c r="E2263" s="92" t="s">
        <v>1538</v>
      </c>
      <c r="F2263" s="300" t="s">
        <v>1538</v>
      </c>
      <c r="G2263" s="300" t="s">
        <v>1538</v>
      </c>
      <c r="H2263" s="745" t="s">
        <v>1538</v>
      </c>
      <c r="I2263" s="746"/>
      <c r="J2263" s="93" t="s">
        <v>1538</v>
      </c>
      <c r="K2263" s="91" t="s">
        <v>1538</v>
      </c>
      <c r="L2263" s="449"/>
      <c r="M2263" s="450" t="s">
        <v>1538</v>
      </c>
      <c r="N2263" s="365"/>
      <c r="O2263" s="749"/>
      <c r="P2263" s="750"/>
      <c r="Q2263" s="753"/>
      <c r="R2263" s="758"/>
      <c r="S2263" s="759"/>
      <c r="T2263" s="237"/>
      <c r="U2263" s="237"/>
      <c r="V2263" s="238"/>
    </row>
    <row r="2264" spans="1:22" s="23" customFormat="1" ht="15.75" customHeight="1">
      <c r="A2264" s="96" t="s">
        <v>3120</v>
      </c>
      <c r="B2264" s="769"/>
      <c r="C2264" s="613">
        <v>4</v>
      </c>
      <c r="D2264" s="86" t="s">
        <v>1538</v>
      </c>
      <c r="E2264" s="92" t="s">
        <v>1538</v>
      </c>
      <c r="F2264" s="300" t="s">
        <v>1538</v>
      </c>
      <c r="G2264" s="300" t="s">
        <v>1538</v>
      </c>
      <c r="H2264" s="745" t="s">
        <v>1538</v>
      </c>
      <c r="I2264" s="746"/>
      <c r="J2264" s="93" t="s">
        <v>1538</v>
      </c>
      <c r="K2264" s="91" t="s">
        <v>1538</v>
      </c>
      <c r="L2264" s="449"/>
      <c r="M2264" s="450" t="s">
        <v>1538</v>
      </c>
      <c r="N2264" s="365"/>
      <c r="O2264" s="762" t="s">
        <v>310</v>
      </c>
      <c r="P2264" s="771" t="s">
        <v>309</v>
      </c>
      <c r="Q2264" s="772"/>
      <c r="R2264" s="772"/>
      <c r="S2264" s="773"/>
      <c r="T2264" s="228"/>
      <c r="U2264" s="228"/>
      <c r="V2264" s="239"/>
    </row>
    <row r="2265" spans="1:22" s="23" customFormat="1" ht="17.25" customHeight="1">
      <c r="A2265" s="96" t="s">
        <v>3121</v>
      </c>
      <c r="B2265" s="769"/>
      <c r="C2265" s="613">
        <v>5</v>
      </c>
      <c r="D2265" s="86" t="s">
        <v>1538</v>
      </c>
      <c r="E2265" s="92" t="s">
        <v>1538</v>
      </c>
      <c r="F2265" s="300" t="s">
        <v>1538</v>
      </c>
      <c r="G2265" s="300" t="s">
        <v>1538</v>
      </c>
      <c r="H2265" s="745" t="s">
        <v>1538</v>
      </c>
      <c r="I2265" s="746"/>
      <c r="J2265" s="93" t="s">
        <v>1538</v>
      </c>
      <c r="K2265" s="91" t="s">
        <v>1538</v>
      </c>
      <c r="L2265" s="449"/>
      <c r="M2265" s="450" t="s">
        <v>1538</v>
      </c>
      <c r="N2265" s="365"/>
      <c r="O2265" s="763"/>
      <c r="P2265" s="467" t="s">
        <v>92</v>
      </c>
      <c r="Q2265" s="467" t="s">
        <v>294</v>
      </c>
      <c r="R2265" s="724" t="s">
        <v>307</v>
      </c>
      <c r="S2265" s="724"/>
      <c r="T2265" s="228"/>
      <c r="U2265" s="228"/>
      <c r="V2265" s="239"/>
    </row>
    <row r="2266" spans="1:22" s="23" customFormat="1" ht="16.5" customHeight="1" thickBot="1">
      <c r="A2266" s="96" t="s">
        <v>3122</v>
      </c>
      <c r="B2266" s="769"/>
      <c r="C2266" s="614">
        <v>6</v>
      </c>
      <c r="D2266" s="94" t="s">
        <v>1538</v>
      </c>
      <c r="E2266" s="95" t="s">
        <v>1538</v>
      </c>
      <c r="F2266" s="300" t="s">
        <v>1538</v>
      </c>
      <c r="G2266" s="300" t="s">
        <v>1538</v>
      </c>
      <c r="H2266" s="745" t="s">
        <v>1538</v>
      </c>
      <c r="I2266" s="746"/>
      <c r="J2266" s="93" t="s">
        <v>1538</v>
      </c>
      <c r="K2266" s="91" t="s">
        <v>1538</v>
      </c>
      <c r="L2266" s="449"/>
      <c r="M2266" s="450" t="s">
        <v>1538</v>
      </c>
      <c r="N2266" s="447"/>
      <c r="O2266" s="313" t="s">
        <v>6</v>
      </c>
      <c r="P2266" s="241">
        <v>1</v>
      </c>
      <c r="Q2266" s="242">
        <v>538.46153849999996</v>
      </c>
      <c r="R2266" s="776">
        <v>2004.3150000000001</v>
      </c>
      <c r="S2266" s="776"/>
      <c r="T2266" s="228"/>
      <c r="U2266" s="228"/>
      <c r="V2266" s="239"/>
    </row>
    <row r="2267" spans="1:22" s="23" customFormat="1" ht="16.5" customHeight="1" thickBot="1">
      <c r="A2267" s="96" t="s">
        <v>3123</v>
      </c>
      <c r="B2267" s="770"/>
      <c r="C2267" s="777" t="s">
        <v>88</v>
      </c>
      <c r="D2267" s="778"/>
      <c r="E2267" s="778"/>
      <c r="F2267" s="497"/>
      <c r="G2267" s="498"/>
      <c r="H2267" s="779" t="s">
        <v>6</v>
      </c>
      <c r="I2267" s="780"/>
      <c r="J2267" s="412" t="s">
        <v>6</v>
      </c>
      <c r="K2267" s="243" t="s">
        <v>6</v>
      </c>
      <c r="L2267" s="490"/>
      <c r="M2267" s="491"/>
      <c r="N2267" s="492"/>
      <c r="O2267" s="781" t="s">
        <v>1538</v>
      </c>
      <c r="P2267" s="781"/>
      <c r="Q2267" s="781"/>
      <c r="R2267" s="781"/>
      <c r="S2267" s="781"/>
      <c r="T2267" s="487"/>
      <c r="U2267" s="488"/>
      <c r="V2267" s="489"/>
    </row>
    <row r="2268" spans="1:22" ht="24.95" customHeight="1">
      <c r="C2268" s="21"/>
    </row>
    <row r="2269" spans="1:22" ht="24.95" customHeight="1">
      <c r="C2269" s="21"/>
    </row>
    <row r="2270" spans="1:22" s="33" customFormat="1" ht="24" thickBot="1">
      <c r="A2270" s="26">
        <v>76</v>
      </c>
      <c r="B2270" s="786" t="s">
        <v>49</v>
      </c>
      <c r="C2270" s="786"/>
      <c r="D2270" s="786"/>
      <c r="E2270" s="27">
        <v>76</v>
      </c>
      <c r="F2270" s="28" t="s">
        <v>462</v>
      </c>
      <c r="G2270" s="29"/>
      <c r="H2270" s="29"/>
      <c r="I2270" s="28"/>
      <c r="J2270" s="28"/>
      <c r="K2270" s="28"/>
      <c r="L2270" s="28"/>
      <c r="M2270" s="30"/>
      <c r="N2270" s="30"/>
      <c r="O2270" s="29"/>
      <c r="P2270" s="29"/>
      <c r="Q2270" s="31"/>
      <c r="R2270" s="31"/>
      <c r="S2270" s="31"/>
      <c r="T2270" s="31"/>
      <c r="U2270" s="32"/>
    </row>
    <row r="2271" spans="1:22" s="20" customFormat="1" ht="24.75" customHeight="1">
      <c r="A2271" s="18"/>
      <c r="B2271" s="787" t="s">
        <v>54</v>
      </c>
      <c r="C2271" s="464" t="s">
        <v>55</v>
      </c>
      <c r="D2271" s="465" t="s">
        <v>16</v>
      </c>
      <c r="E2271" s="465"/>
      <c r="F2271" s="465" t="s">
        <v>56</v>
      </c>
      <c r="G2271" s="466"/>
      <c r="H2271" s="723" t="s">
        <v>57</v>
      </c>
      <c r="I2271" s="789" t="s">
        <v>340</v>
      </c>
      <c r="J2271" s="723" t="s">
        <v>17</v>
      </c>
      <c r="K2271" s="723" t="s">
        <v>293</v>
      </c>
      <c r="L2271" s="723" t="s">
        <v>58</v>
      </c>
      <c r="M2271" s="723" t="s">
        <v>193</v>
      </c>
      <c r="N2271" s="782" t="s">
        <v>308</v>
      </c>
      <c r="O2271" s="783"/>
      <c r="P2271" s="784" t="s">
        <v>21</v>
      </c>
      <c r="Q2271" s="785"/>
      <c r="R2271" s="735" t="s">
        <v>205</v>
      </c>
      <c r="S2271" s="736"/>
      <c r="T2271" s="714" t="s">
        <v>180</v>
      </c>
      <c r="U2271" s="715"/>
      <c r="V2271" s="716"/>
    </row>
    <row r="2272" spans="1:22" s="20" customFormat="1" ht="73.5" customHeight="1">
      <c r="A2272" s="18"/>
      <c r="B2272" s="788"/>
      <c r="C2272" s="467" t="s">
        <v>59</v>
      </c>
      <c r="D2272" s="468" t="s">
        <v>3</v>
      </c>
      <c r="E2272" s="468" t="s">
        <v>18</v>
      </c>
      <c r="F2272" s="468" t="s">
        <v>60</v>
      </c>
      <c r="G2272" s="469" t="s">
        <v>61</v>
      </c>
      <c r="H2272" s="724"/>
      <c r="I2272" s="790"/>
      <c r="J2272" s="724"/>
      <c r="K2272" s="724"/>
      <c r="L2272" s="724"/>
      <c r="M2272" s="724"/>
      <c r="N2272" s="467" t="s">
        <v>191</v>
      </c>
      <c r="O2272" s="468" t="s">
        <v>73</v>
      </c>
      <c r="P2272" s="717"/>
      <c r="Q2272" s="718"/>
      <c r="R2272" s="737"/>
      <c r="S2272" s="738"/>
      <c r="T2272" s="470" t="s">
        <v>181</v>
      </c>
      <c r="U2272" s="471" t="s">
        <v>190</v>
      </c>
      <c r="V2272" s="472" t="s">
        <v>225</v>
      </c>
    </row>
    <row r="2273" spans="1:22" s="20" customFormat="1" ht="26.25" customHeight="1">
      <c r="A2273" s="18"/>
      <c r="B2273" s="396"/>
      <c r="C2273" s="397">
        <v>3</v>
      </c>
      <c r="D2273" s="397">
        <v>4</v>
      </c>
      <c r="E2273" s="397">
        <v>5</v>
      </c>
      <c r="F2273" s="397">
        <v>6</v>
      </c>
      <c r="G2273" s="397">
        <v>7</v>
      </c>
      <c r="H2273" s="397">
        <v>8</v>
      </c>
      <c r="I2273" s="397">
        <v>9</v>
      </c>
      <c r="J2273" s="397">
        <v>10</v>
      </c>
      <c r="K2273" s="397">
        <v>11</v>
      </c>
      <c r="L2273" s="397">
        <v>12</v>
      </c>
      <c r="M2273" s="397">
        <v>13</v>
      </c>
      <c r="N2273" s="397">
        <v>14</v>
      </c>
      <c r="O2273" s="397">
        <v>15</v>
      </c>
      <c r="P2273" s="398">
        <v>16</v>
      </c>
      <c r="Q2273" s="399">
        <v>17</v>
      </c>
      <c r="R2273" s="398">
        <v>18</v>
      </c>
      <c r="S2273" s="399">
        <v>19</v>
      </c>
      <c r="T2273" s="400">
        <v>20</v>
      </c>
      <c r="U2273" s="213">
        <v>21</v>
      </c>
      <c r="V2273" s="401">
        <v>22</v>
      </c>
    </row>
    <row r="2274" spans="1:22" s="35" customFormat="1" ht="50.1" customHeight="1">
      <c r="A2274" s="34" t="s">
        <v>3124</v>
      </c>
      <c r="B2274" s="402">
        <v>1</v>
      </c>
      <c r="C2274" s="390" t="s">
        <v>1255</v>
      </c>
      <c r="D2274" s="390" t="s">
        <v>1256</v>
      </c>
      <c r="E2274" s="390" t="s">
        <v>1257</v>
      </c>
      <c r="F2274" s="390" t="s">
        <v>671</v>
      </c>
      <c r="G2274" s="382">
        <v>0.5</v>
      </c>
      <c r="H2274" s="616" t="s">
        <v>23</v>
      </c>
      <c r="I2274" s="388">
        <v>1</v>
      </c>
      <c r="J2274" s="389" t="s">
        <v>598</v>
      </c>
      <c r="K2274" s="426">
        <v>44621</v>
      </c>
      <c r="L2274" s="426">
        <v>45046</v>
      </c>
      <c r="M2274" s="383">
        <v>646.54999999999995</v>
      </c>
      <c r="N2274" s="424" t="s">
        <v>1538</v>
      </c>
      <c r="O2274" s="215" t="s">
        <v>1538</v>
      </c>
      <c r="P2274" s="719"/>
      <c r="Q2274" s="720"/>
      <c r="R2274" s="791"/>
      <c r="S2274" s="792"/>
      <c r="T2274" s="385" t="s">
        <v>24</v>
      </c>
      <c r="U2274" s="386">
        <v>23</v>
      </c>
      <c r="V2274" s="387" t="s">
        <v>24</v>
      </c>
    </row>
    <row r="2275" spans="1:22" s="35" customFormat="1" ht="50.1" customHeight="1">
      <c r="A2275" s="34" t="s">
        <v>3125</v>
      </c>
      <c r="B2275" s="402">
        <v>2</v>
      </c>
      <c r="C2275" s="390" t="s">
        <v>682</v>
      </c>
      <c r="D2275" s="390" t="s">
        <v>1258</v>
      </c>
      <c r="E2275" s="390" t="s">
        <v>1259</v>
      </c>
      <c r="F2275" s="390" t="s">
        <v>671</v>
      </c>
      <c r="G2275" s="382">
        <v>0.75</v>
      </c>
      <c r="H2275" s="538" t="s">
        <v>24</v>
      </c>
      <c r="I2275" s="388">
        <v>2</v>
      </c>
      <c r="J2275" s="389" t="s">
        <v>599</v>
      </c>
      <c r="K2275" s="426">
        <v>38691</v>
      </c>
      <c r="L2275" s="426">
        <v>40057</v>
      </c>
      <c r="M2275" s="383">
        <v>4420.34</v>
      </c>
      <c r="N2275" s="424">
        <v>3315.2550000000001</v>
      </c>
      <c r="O2275" s="215">
        <v>3315.2550000000001</v>
      </c>
      <c r="P2275" s="719"/>
      <c r="Q2275" s="720"/>
      <c r="R2275" s="721"/>
      <c r="S2275" s="722"/>
      <c r="T2275" s="385" t="s">
        <v>24</v>
      </c>
      <c r="U2275" s="386">
        <v>18</v>
      </c>
      <c r="V2275" s="387" t="s">
        <v>24</v>
      </c>
    </row>
    <row r="2276" spans="1:22" s="35" customFormat="1" ht="24.95" customHeight="1">
      <c r="A2276" s="34" t="s">
        <v>3126</v>
      </c>
      <c r="B2276" s="402">
        <v>3</v>
      </c>
      <c r="C2276" s="390"/>
      <c r="D2276" s="390"/>
      <c r="E2276" s="390"/>
      <c r="F2276" s="390"/>
      <c r="G2276" s="382"/>
      <c r="H2276" s="538"/>
      <c r="I2276" s="388"/>
      <c r="J2276" s="389" t="s">
        <v>1538</v>
      </c>
      <c r="K2276" s="426"/>
      <c r="L2276" s="426"/>
      <c r="M2276" s="383"/>
      <c r="N2276" s="424" t="s">
        <v>1538</v>
      </c>
      <c r="O2276" s="215" t="s">
        <v>1538</v>
      </c>
      <c r="P2276" s="719"/>
      <c r="Q2276" s="720"/>
      <c r="R2276" s="721"/>
      <c r="S2276" s="722"/>
      <c r="T2276" s="385"/>
      <c r="U2276" s="386"/>
      <c r="V2276" s="387"/>
    </row>
    <row r="2277" spans="1:22" s="35" customFormat="1" ht="24.95" customHeight="1">
      <c r="A2277" s="34" t="s">
        <v>3127</v>
      </c>
      <c r="B2277" s="402">
        <v>4</v>
      </c>
      <c r="C2277" s="390"/>
      <c r="D2277" s="390"/>
      <c r="E2277" s="390"/>
      <c r="F2277" s="390"/>
      <c r="G2277" s="382"/>
      <c r="H2277" s="538"/>
      <c r="I2277" s="388"/>
      <c r="J2277" s="389" t="s">
        <v>1538</v>
      </c>
      <c r="K2277" s="426"/>
      <c r="L2277" s="426"/>
      <c r="M2277" s="383"/>
      <c r="N2277" s="424" t="s">
        <v>1538</v>
      </c>
      <c r="O2277" s="215" t="s">
        <v>1538</v>
      </c>
      <c r="P2277" s="719"/>
      <c r="Q2277" s="720"/>
      <c r="R2277" s="721"/>
      <c r="S2277" s="722"/>
      <c r="T2277" s="385"/>
      <c r="U2277" s="386"/>
      <c r="V2277" s="387"/>
    </row>
    <row r="2278" spans="1:22" s="35" customFormat="1" ht="24.95" customHeight="1">
      <c r="A2278" s="34" t="s">
        <v>3128</v>
      </c>
      <c r="B2278" s="402">
        <v>6</v>
      </c>
      <c r="C2278" s="390"/>
      <c r="D2278" s="390"/>
      <c r="E2278" s="390"/>
      <c r="F2278" s="390"/>
      <c r="G2278" s="382"/>
      <c r="H2278" s="538"/>
      <c r="I2278" s="388"/>
      <c r="J2278" s="389" t="s">
        <v>1538</v>
      </c>
      <c r="K2278" s="426"/>
      <c r="L2278" s="426"/>
      <c r="M2278" s="383"/>
      <c r="N2278" s="424" t="s">
        <v>1538</v>
      </c>
      <c r="O2278" s="215" t="s">
        <v>1538</v>
      </c>
      <c r="P2278" s="719"/>
      <c r="Q2278" s="720"/>
      <c r="R2278" s="721"/>
      <c r="S2278" s="722"/>
      <c r="T2278" s="385"/>
      <c r="U2278" s="386"/>
      <c r="V2278" s="387"/>
    </row>
    <row r="2279" spans="1:22" s="35" customFormat="1" ht="24.95" customHeight="1">
      <c r="A2279" s="34" t="s">
        <v>3129</v>
      </c>
      <c r="B2279" s="402">
        <v>7</v>
      </c>
      <c r="C2279" s="390"/>
      <c r="D2279" s="390"/>
      <c r="E2279" s="390"/>
      <c r="F2279" s="390"/>
      <c r="G2279" s="382"/>
      <c r="H2279" s="538"/>
      <c r="I2279" s="388"/>
      <c r="J2279" s="389" t="s">
        <v>1538</v>
      </c>
      <c r="K2279" s="426"/>
      <c r="L2279" s="426"/>
      <c r="M2279" s="383"/>
      <c r="N2279" s="424" t="s">
        <v>1538</v>
      </c>
      <c r="O2279" s="215" t="s">
        <v>1538</v>
      </c>
      <c r="P2279" s="719"/>
      <c r="Q2279" s="720"/>
      <c r="R2279" s="721"/>
      <c r="S2279" s="722"/>
      <c r="T2279" s="385"/>
      <c r="U2279" s="386"/>
      <c r="V2279" s="387"/>
    </row>
    <row r="2280" spans="1:22" s="35" customFormat="1" ht="24.95" customHeight="1">
      <c r="A2280" s="34" t="s">
        <v>3130</v>
      </c>
      <c r="B2280" s="402">
        <v>8</v>
      </c>
      <c r="C2280" s="390"/>
      <c r="D2280" s="390"/>
      <c r="E2280" s="390"/>
      <c r="F2280" s="390"/>
      <c r="G2280" s="382"/>
      <c r="H2280" s="538"/>
      <c r="I2280" s="388"/>
      <c r="J2280" s="389" t="s">
        <v>1538</v>
      </c>
      <c r="K2280" s="426"/>
      <c r="L2280" s="426"/>
      <c r="M2280" s="383"/>
      <c r="N2280" s="424" t="s">
        <v>1538</v>
      </c>
      <c r="O2280" s="215" t="s">
        <v>1538</v>
      </c>
      <c r="P2280" s="719"/>
      <c r="Q2280" s="720"/>
      <c r="R2280" s="721"/>
      <c r="S2280" s="722"/>
      <c r="T2280" s="385"/>
      <c r="U2280" s="386"/>
      <c r="V2280" s="387"/>
    </row>
    <row r="2281" spans="1:22" s="35" customFormat="1" ht="24.95" customHeight="1">
      <c r="A2281" s="34" t="s">
        <v>3131</v>
      </c>
      <c r="B2281" s="402">
        <v>9</v>
      </c>
      <c r="C2281" s="390"/>
      <c r="D2281" s="390"/>
      <c r="E2281" s="390"/>
      <c r="F2281" s="390"/>
      <c r="G2281" s="382"/>
      <c r="H2281" s="538"/>
      <c r="I2281" s="388"/>
      <c r="J2281" s="389" t="s">
        <v>1538</v>
      </c>
      <c r="K2281" s="426"/>
      <c r="L2281" s="426"/>
      <c r="M2281" s="384"/>
      <c r="N2281" s="424" t="s">
        <v>1538</v>
      </c>
      <c r="O2281" s="215" t="s">
        <v>1538</v>
      </c>
      <c r="P2281" s="719"/>
      <c r="Q2281" s="720"/>
      <c r="R2281" s="721"/>
      <c r="S2281" s="722"/>
      <c r="T2281" s="385"/>
      <c r="U2281" s="386"/>
      <c r="V2281" s="387"/>
    </row>
    <row r="2282" spans="1:22" s="35" customFormat="1" ht="24.95" customHeight="1">
      <c r="A2282" s="34" t="s">
        <v>3132</v>
      </c>
      <c r="B2282" s="402">
        <v>9</v>
      </c>
      <c r="C2282" s="390"/>
      <c r="D2282" s="390"/>
      <c r="E2282" s="390"/>
      <c r="F2282" s="390"/>
      <c r="G2282" s="382"/>
      <c r="H2282" s="538"/>
      <c r="I2282" s="388"/>
      <c r="J2282" s="389" t="s">
        <v>1538</v>
      </c>
      <c r="K2282" s="426"/>
      <c r="L2282" s="426"/>
      <c r="M2282" s="384"/>
      <c r="N2282" s="424" t="s">
        <v>1538</v>
      </c>
      <c r="O2282" s="215" t="s">
        <v>1538</v>
      </c>
      <c r="P2282" s="719"/>
      <c r="Q2282" s="720"/>
      <c r="R2282" s="721"/>
      <c r="S2282" s="722"/>
      <c r="T2282" s="385"/>
      <c r="U2282" s="386"/>
      <c r="V2282" s="387"/>
    </row>
    <row r="2283" spans="1:22" s="35" customFormat="1" ht="24.95" customHeight="1" thickBot="1">
      <c r="A2283" s="34" t="s">
        <v>3133</v>
      </c>
      <c r="B2283" s="406">
        <v>10</v>
      </c>
      <c r="C2283" s="391"/>
      <c r="D2283" s="391"/>
      <c r="E2283" s="391"/>
      <c r="F2283" s="391"/>
      <c r="G2283" s="392"/>
      <c r="H2283" s="539"/>
      <c r="I2283" s="393"/>
      <c r="J2283" s="394" t="s">
        <v>1538</v>
      </c>
      <c r="K2283" s="427"/>
      <c r="L2283" s="427"/>
      <c r="M2283" s="395"/>
      <c r="N2283" s="424" t="s">
        <v>1538</v>
      </c>
      <c r="O2283" s="215" t="s">
        <v>1538</v>
      </c>
      <c r="P2283" s="719"/>
      <c r="Q2283" s="720"/>
      <c r="R2283" s="721"/>
      <c r="S2283" s="722"/>
      <c r="T2283" s="385"/>
      <c r="U2283" s="386"/>
      <c r="V2283" s="387"/>
    </row>
    <row r="2284" spans="1:22" s="20" customFormat="1" ht="12" customHeight="1">
      <c r="A2284" s="34"/>
      <c r="B2284" s="36"/>
      <c r="C2284" s="37"/>
      <c r="D2284" s="37"/>
      <c r="E2284" s="37"/>
      <c r="F2284" s="37"/>
      <c r="G2284" s="37"/>
      <c r="H2284" s="403"/>
      <c r="I2284" s="37"/>
      <c r="J2284" s="37"/>
      <c r="K2284" s="37"/>
      <c r="L2284" s="37"/>
      <c r="M2284" s="37"/>
      <c r="N2284" s="37"/>
      <c r="O2284" s="214"/>
      <c r="P2284" s="37"/>
      <c r="Q2284" s="37"/>
      <c r="R2284" s="214"/>
      <c r="S2284" s="37"/>
      <c r="T2284" s="37"/>
      <c r="U2284" s="38"/>
      <c r="V2284" s="39"/>
    </row>
    <row r="2285" spans="1:22" s="20" customFormat="1" ht="17.25" customHeight="1" thickBot="1">
      <c r="A2285" s="34" t="s">
        <v>3134</v>
      </c>
      <c r="B2285" s="473"/>
      <c r="C2285" s="474"/>
      <c r="D2285" s="474"/>
      <c r="E2285" s="474"/>
      <c r="F2285" s="474"/>
      <c r="G2285" s="474"/>
      <c r="H2285" s="474"/>
      <c r="I2285" s="474"/>
      <c r="J2285" s="474"/>
      <c r="K2285" s="474"/>
      <c r="L2285" s="474"/>
      <c r="M2285" s="474"/>
      <c r="N2285" s="410" t="s">
        <v>317</v>
      </c>
      <c r="O2285" s="411">
        <v>3315.2550000000001</v>
      </c>
      <c r="P2285" s="419"/>
      <c r="Q2285" s="419"/>
      <c r="R2285" s="420"/>
      <c r="S2285" s="420"/>
      <c r="T2285" s="421"/>
      <c r="U2285" s="422"/>
      <c r="V2285" s="423"/>
    </row>
    <row r="2286" spans="1:22" ht="17.25" customHeight="1">
      <c r="B2286" s="41"/>
      <c r="C2286" s="41"/>
      <c r="D2286" s="41"/>
      <c r="E2286" s="41"/>
      <c r="F2286" s="41"/>
      <c r="G2286" s="42"/>
      <c r="H2286" s="42"/>
      <c r="I2286" s="42"/>
      <c r="J2286" s="42"/>
      <c r="K2286" s="42"/>
      <c r="L2286" s="42"/>
      <c r="M2286" s="42"/>
      <c r="N2286" s="42"/>
      <c r="O2286" s="42"/>
      <c r="P2286" s="42"/>
      <c r="Q2286" s="42"/>
      <c r="R2286" s="42"/>
      <c r="S2286" s="42"/>
      <c r="T2286" s="42"/>
      <c r="U2286" s="42"/>
      <c r="V2286" s="42"/>
    </row>
    <row r="2287" spans="1:22" s="20" customFormat="1" ht="16.5" customHeight="1" thickBot="1">
      <c r="A2287" s="18"/>
      <c r="B2287" s="739" t="s">
        <v>65</v>
      </c>
      <c r="C2287" s="739"/>
      <c r="D2287" s="739"/>
      <c r="E2287" s="739"/>
      <c r="F2287" s="739"/>
      <c r="G2287" s="739"/>
      <c r="H2287" s="739"/>
      <c r="I2287" s="739"/>
      <c r="J2287" s="739"/>
      <c r="K2287" s="739"/>
      <c r="L2287" s="739"/>
      <c r="M2287" s="739"/>
      <c r="N2287" s="739"/>
      <c r="O2287" s="739"/>
      <c r="P2287" s="739"/>
      <c r="Q2287" s="739"/>
      <c r="R2287" s="739"/>
      <c r="S2287" s="739"/>
      <c r="T2287" s="739"/>
      <c r="U2287" s="739"/>
      <c r="V2287" s="739"/>
    </row>
    <row r="2288" spans="1:22" s="23" customFormat="1" ht="22.5" customHeight="1">
      <c r="A2288" s="96" t="s">
        <v>3135</v>
      </c>
      <c r="B2288" s="768" t="s">
        <v>62</v>
      </c>
      <c r="C2288" s="764" t="s">
        <v>83</v>
      </c>
      <c r="D2288" s="760"/>
      <c r="E2288" s="760"/>
      <c r="F2288" s="760"/>
      <c r="G2288" s="760"/>
      <c r="H2288" s="760"/>
      <c r="I2288" s="760"/>
      <c r="J2288" s="760"/>
      <c r="K2288" s="760"/>
      <c r="L2288" s="760"/>
      <c r="M2288" s="736"/>
      <c r="N2288" s="475"/>
      <c r="O2288" s="476"/>
      <c r="P2288" s="764" t="s">
        <v>90</v>
      </c>
      <c r="Q2288" s="760"/>
      <c r="R2288" s="760"/>
      <c r="S2288" s="736"/>
      <c r="T2288" s="735" t="s">
        <v>358</v>
      </c>
      <c r="U2288" s="736"/>
      <c r="V2288" s="742" t="s">
        <v>6</v>
      </c>
    </row>
    <row r="2289" spans="1:22" s="23" customFormat="1" ht="22.5" customHeight="1">
      <c r="A2289" s="96" t="s">
        <v>3136</v>
      </c>
      <c r="B2289" s="769"/>
      <c r="C2289" s="771" t="s">
        <v>84</v>
      </c>
      <c r="D2289" s="772"/>
      <c r="E2289" s="773"/>
      <c r="F2289" s="479">
        <v>2</v>
      </c>
      <c r="G2289" s="774" t="s">
        <v>287</v>
      </c>
      <c r="H2289" s="724" t="s">
        <v>286</v>
      </c>
      <c r="I2289" s="724"/>
      <c r="J2289" s="771" t="s">
        <v>285</v>
      </c>
      <c r="K2289" s="775"/>
      <c r="L2289" s="480"/>
      <c r="M2289" s="480"/>
      <c r="N2289" s="481"/>
      <c r="O2289" s="482"/>
      <c r="P2289" s="765"/>
      <c r="Q2289" s="766"/>
      <c r="R2289" s="766"/>
      <c r="S2289" s="767"/>
      <c r="T2289" s="737"/>
      <c r="U2289" s="738"/>
      <c r="V2289" s="743"/>
    </row>
    <row r="2290" spans="1:22" s="23" customFormat="1" ht="51.75" customHeight="1" thickBot="1">
      <c r="A2290" s="96" t="s">
        <v>3137</v>
      </c>
      <c r="B2290" s="769"/>
      <c r="C2290" s="772" t="s">
        <v>82</v>
      </c>
      <c r="D2290" s="773"/>
      <c r="E2290" s="483" t="s">
        <v>86</v>
      </c>
      <c r="F2290" s="477" t="s">
        <v>306</v>
      </c>
      <c r="G2290" s="774"/>
      <c r="H2290" s="724"/>
      <c r="I2290" s="724"/>
      <c r="J2290" s="467" t="s">
        <v>284</v>
      </c>
      <c r="K2290" s="478" t="s">
        <v>292</v>
      </c>
      <c r="L2290" s="484" t="s">
        <v>369</v>
      </c>
      <c r="M2290" s="484"/>
      <c r="N2290" s="485" t="s">
        <v>334</v>
      </c>
      <c r="O2290" s="486"/>
      <c r="P2290" s="417" t="s">
        <v>1579</v>
      </c>
      <c r="Q2290" s="306" t="s">
        <v>91</v>
      </c>
      <c r="R2290" s="307"/>
      <c r="S2290" s="97">
        <v>1</v>
      </c>
      <c r="T2290" s="740"/>
      <c r="U2290" s="741"/>
      <c r="V2290" s="744"/>
    </row>
    <row r="2291" spans="1:22" s="23" customFormat="1" ht="15.75" customHeight="1">
      <c r="A2291" s="96" t="s">
        <v>3138</v>
      </c>
      <c r="B2291" s="769"/>
      <c r="C2291" s="613">
        <v>1</v>
      </c>
      <c r="D2291" s="86" t="s">
        <v>598</v>
      </c>
      <c r="E2291" s="92">
        <v>0.75</v>
      </c>
      <c r="F2291" s="300" t="s">
        <v>1604</v>
      </c>
      <c r="G2291" s="300">
        <v>269.23</v>
      </c>
      <c r="H2291" s="745" t="s">
        <v>31</v>
      </c>
      <c r="I2291" s="746"/>
      <c r="J2291" s="93" t="s">
        <v>31</v>
      </c>
      <c r="K2291" s="91" t="s">
        <v>1836</v>
      </c>
      <c r="L2291" s="449" t="s">
        <v>1114</v>
      </c>
      <c r="M2291" s="450" t="s">
        <v>1557</v>
      </c>
      <c r="N2291" s="365" t="s">
        <v>24</v>
      </c>
      <c r="O2291" s="747" t="s">
        <v>15</v>
      </c>
      <c r="P2291" s="748"/>
      <c r="Q2291" s="751">
        <v>76</v>
      </c>
      <c r="R2291" s="754" t="s">
        <v>1114</v>
      </c>
      <c r="S2291" s="755"/>
      <c r="T2291" s="735" t="s">
        <v>68</v>
      </c>
      <c r="U2291" s="760"/>
      <c r="V2291" s="736"/>
    </row>
    <row r="2292" spans="1:22" s="23" customFormat="1" ht="15.75" customHeight="1" thickBot="1">
      <c r="A2292" s="96" t="s">
        <v>3139</v>
      </c>
      <c r="B2292" s="769"/>
      <c r="C2292" s="613">
        <v>2</v>
      </c>
      <c r="D2292" s="86" t="s">
        <v>599</v>
      </c>
      <c r="E2292" s="92">
        <v>0.25</v>
      </c>
      <c r="F2292" s="300">
        <v>3315.2550000000001</v>
      </c>
      <c r="G2292" s="300">
        <v>269.23</v>
      </c>
      <c r="H2292" s="745" t="s">
        <v>6</v>
      </c>
      <c r="I2292" s="746"/>
      <c r="J2292" s="93" t="s">
        <v>6</v>
      </c>
      <c r="K2292" s="91" t="s">
        <v>1538</v>
      </c>
      <c r="L2292" s="449"/>
      <c r="M2292" s="450" t="s">
        <v>1538</v>
      </c>
      <c r="N2292" s="365" t="s">
        <v>24</v>
      </c>
      <c r="O2292" s="747"/>
      <c r="P2292" s="748"/>
      <c r="Q2292" s="752"/>
      <c r="R2292" s="756"/>
      <c r="S2292" s="757"/>
      <c r="T2292" s="740"/>
      <c r="U2292" s="761"/>
      <c r="V2292" s="741"/>
    </row>
    <row r="2293" spans="1:22" s="23" customFormat="1" ht="15.75" customHeight="1">
      <c r="A2293" s="96" t="s">
        <v>3140</v>
      </c>
      <c r="B2293" s="769"/>
      <c r="C2293" s="613">
        <v>3</v>
      </c>
      <c r="D2293" s="86" t="s">
        <v>1538</v>
      </c>
      <c r="E2293" s="92" t="s">
        <v>1538</v>
      </c>
      <c r="F2293" s="300" t="s">
        <v>1538</v>
      </c>
      <c r="G2293" s="300" t="s">
        <v>1538</v>
      </c>
      <c r="H2293" s="745" t="s">
        <v>1538</v>
      </c>
      <c r="I2293" s="746"/>
      <c r="J2293" s="93" t="s">
        <v>1538</v>
      </c>
      <c r="K2293" s="91" t="s">
        <v>1538</v>
      </c>
      <c r="L2293" s="449"/>
      <c r="M2293" s="450" t="s">
        <v>1538</v>
      </c>
      <c r="N2293" s="365"/>
      <c r="O2293" s="749"/>
      <c r="P2293" s="750"/>
      <c r="Q2293" s="753"/>
      <c r="R2293" s="758"/>
      <c r="S2293" s="759"/>
      <c r="T2293" s="237"/>
      <c r="U2293" s="237"/>
      <c r="V2293" s="238"/>
    </row>
    <row r="2294" spans="1:22" s="23" customFormat="1" ht="15.75" customHeight="1">
      <c r="A2294" s="96" t="s">
        <v>3141</v>
      </c>
      <c r="B2294" s="769"/>
      <c r="C2294" s="613">
        <v>4</v>
      </c>
      <c r="D2294" s="86" t="s">
        <v>1538</v>
      </c>
      <c r="E2294" s="92" t="s">
        <v>1538</v>
      </c>
      <c r="F2294" s="300" t="s">
        <v>1538</v>
      </c>
      <c r="G2294" s="300" t="s">
        <v>1538</v>
      </c>
      <c r="H2294" s="745" t="s">
        <v>1538</v>
      </c>
      <c r="I2294" s="746"/>
      <c r="J2294" s="93" t="s">
        <v>1538</v>
      </c>
      <c r="K2294" s="91" t="s">
        <v>1538</v>
      </c>
      <c r="L2294" s="449"/>
      <c r="M2294" s="450" t="s">
        <v>1538</v>
      </c>
      <c r="N2294" s="365"/>
      <c r="O2294" s="762" t="s">
        <v>310</v>
      </c>
      <c r="P2294" s="771" t="s">
        <v>309</v>
      </c>
      <c r="Q2294" s="772"/>
      <c r="R2294" s="772"/>
      <c r="S2294" s="773"/>
      <c r="T2294" s="228"/>
      <c r="U2294" s="228"/>
      <c r="V2294" s="239"/>
    </row>
    <row r="2295" spans="1:22" s="23" customFormat="1" ht="17.25" customHeight="1">
      <c r="A2295" s="96" t="s">
        <v>3142</v>
      </c>
      <c r="B2295" s="769"/>
      <c r="C2295" s="613">
        <v>5</v>
      </c>
      <c r="D2295" s="86" t="s">
        <v>1538</v>
      </c>
      <c r="E2295" s="92" t="s">
        <v>1538</v>
      </c>
      <c r="F2295" s="300" t="s">
        <v>1538</v>
      </c>
      <c r="G2295" s="300" t="s">
        <v>1538</v>
      </c>
      <c r="H2295" s="745" t="s">
        <v>1538</v>
      </c>
      <c r="I2295" s="746"/>
      <c r="J2295" s="93" t="s">
        <v>1538</v>
      </c>
      <c r="K2295" s="91" t="s">
        <v>1538</v>
      </c>
      <c r="L2295" s="449"/>
      <c r="M2295" s="450" t="s">
        <v>1538</v>
      </c>
      <c r="N2295" s="365"/>
      <c r="O2295" s="763"/>
      <c r="P2295" s="467" t="s">
        <v>92</v>
      </c>
      <c r="Q2295" s="467" t="s">
        <v>294</v>
      </c>
      <c r="R2295" s="724" t="s">
        <v>307</v>
      </c>
      <c r="S2295" s="724"/>
      <c r="T2295" s="228"/>
      <c r="U2295" s="228"/>
      <c r="V2295" s="239"/>
    </row>
    <row r="2296" spans="1:22" s="23" customFormat="1" ht="16.5" customHeight="1" thickBot="1">
      <c r="A2296" s="96" t="s">
        <v>3143</v>
      </c>
      <c r="B2296" s="769"/>
      <c r="C2296" s="614">
        <v>6</v>
      </c>
      <c r="D2296" s="94" t="s">
        <v>1538</v>
      </c>
      <c r="E2296" s="95" t="s">
        <v>1538</v>
      </c>
      <c r="F2296" s="300" t="s">
        <v>1538</v>
      </c>
      <c r="G2296" s="300" t="s">
        <v>1538</v>
      </c>
      <c r="H2296" s="745" t="s">
        <v>1538</v>
      </c>
      <c r="I2296" s="746"/>
      <c r="J2296" s="93" t="s">
        <v>1538</v>
      </c>
      <c r="K2296" s="91" t="s">
        <v>1538</v>
      </c>
      <c r="L2296" s="449"/>
      <c r="M2296" s="450" t="s">
        <v>1538</v>
      </c>
      <c r="N2296" s="447"/>
      <c r="O2296" s="313" t="s">
        <v>6</v>
      </c>
      <c r="P2296" s="241">
        <v>1</v>
      </c>
      <c r="Q2296" s="242">
        <v>538.46153849999996</v>
      </c>
      <c r="R2296" s="776">
        <v>3315.2550000000001</v>
      </c>
      <c r="S2296" s="776"/>
      <c r="T2296" s="228"/>
      <c r="U2296" s="228"/>
      <c r="V2296" s="239"/>
    </row>
    <row r="2297" spans="1:22" s="23" customFormat="1" ht="16.5" customHeight="1" thickBot="1">
      <c r="A2297" s="96" t="s">
        <v>3144</v>
      </c>
      <c r="B2297" s="770"/>
      <c r="C2297" s="777" t="s">
        <v>88</v>
      </c>
      <c r="D2297" s="778"/>
      <c r="E2297" s="778"/>
      <c r="F2297" s="497"/>
      <c r="G2297" s="498"/>
      <c r="H2297" s="779" t="s">
        <v>6</v>
      </c>
      <c r="I2297" s="780"/>
      <c r="J2297" s="412" t="s">
        <v>31</v>
      </c>
      <c r="K2297" s="243" t="s">
        <v>31</v>
      </c>
      <c r="L2297" s="490"/>
      <c r="M2297" s="491"/>
      <c r="N2297" s="492"/>
      <c r="O2297" s="781" t="s">
        <v>1538</v>
      </c>
      <c r="P2297" s="781"/>
      <c r="Q2297" s="781"/>
      <c r="R2297" s="781"/>
      <c r="S2297" s="781"/>
      <c r="T2297" s="487"/>
      <c r="U2297" s="488"/>
      <c r="V2297" s="489"/>
    </row>
    <row r="2298" spans="1:22" ht="24.95" customHeight="1">
      <c r="C2298" s="21"/>
    </row>
    <row r="2299" spans="1:22" ht="24.95" customHeight="1">
      <c r="C2299" s="21"/>
    </row>
    <row r="2300" spans="1:22" s="33" customFormat="1" ht="24" thickBot="1">
      <c r="A2300" s="26">
        <v>77</v>
      </c>
      <c r="B2300" s="786" t="s">
        <v>49</v>
      </c>
      <c r="C2300" s="786"/>
      <c r="D2300" s="786"/>
      <c r="E2300" s="27">
        <v>77</v>
      </c>
      <c r="F2300" s="28" t="s">
        <v>463</v>
      </c>
      <c r="G2300" s="29"/>
      <c r="H2300" s="29"/>
      <c r="I2300" s="28"/>
      <c r="J2300" s="28"/>
      <c r="K2300" s="28"/>
      <c r="L2300" s="28"/>
      <c r="M2300" s="30"/>
      <c r="N2300" s="30"/>
      <c r="O2300" s="29"/>
      <c r="P2300" s="29"/>
      <c r="Q2300" s="31"/>
      <c r="R2300" s="31"/>
      <c r="S2300" s="31"/>
      <c r="T2300" s="31"/>
      <c r="U2300" s="32"/>
    </row>
    <row r="2301" spans="1:22" s="20" customFormat="1" ht="24.75" customHeight="1">
      <c r="A2301" s="18"/>
      <c r="B2301" s="787" t="s">
        <v>54</v>
      </c>
      <c r="C2301" s="464" t="s">
        <v>55</v>
      </c>
      <c r="D2301" s="465" t="s">
        <v>16</v>
      </c>
      <c r="E2301" s="465"/>
      <c r="F2301" s="465" t="s">
        <v>56</v>
      </c>
      <c r="G2301" s="466"/>
      <c r="H2301" s="723" t="s">
        <v>57</v>
      </c>
      <c r="I2301" s="789" t="s">
        <v>340</v>
      </c>
      <c r="J2301" s="723" t="s">
        <v>17</v>
      </c>
      <c r="K2301" s="723" t="s">
        <v>293</v>
      </c>
      <c r="L2301" s="723" t="s">
        <v>58</v>
      </c>
      <c r="M2301" s="723" t="s">
        <v>193</v>
      </c>
      <c r="N2301" s="782" t="s">
        <v>308</v>
      </c>
      <c r="O2301" s="783"/>
      <c r="P2301" s="784" t="s">
        <v>21</v>
      </c>
      <c r="Q2301" s="785"/>
      <c r="R2301" s="735" t="s">
        <v>205</v>
      </c>
      <c r="S2301" s="736"/>
      <c r="T2301" s="714" t="s">
        <v>180</v>
      </c>
      <c r="U2301" s="715"/>
      <c r="V2301" s="716"/>
    </row>
    <row r="2302" spans="1:22" s="20" customFormat="1" ht="73.5" customHeight="1">
      <c r="A2302" s="18"/>
      <c r="B2302" s="788"/>
      <c r="C2302" s="467" t="s">
        <v>59</v>
      </c>
      <c r="D2302" s="468" t="s">
        <v>3</v>
      </c>
      <c r="E2302" s="468" t="s">
        <v>18</v>
      </c>
      <c r="F2302" s="468" t="s">
        <v>60</v>
      </c>
      <c r="G2302" s="469" t="s">
        <v>61</v>
      </c>
      <c r="H2302" s="724"/>
      <c r="I2302" s="790"/>
      <c r="J2302" s="724"/>
      <c r="K2302" s="724"/>
      <c r="L2302" s="724"/>
      <c r="M2302" s="724"/>
      <c r="N2302" s="467" t="s">
        <v>191</v>
      </c>
      <c r="O2302" s="468" t="s">
        <v>73</v>
      </c>
      <c r="P2302" s="717"/>
      <c r="Q2302" s="718"/>
      <c r="R2302" s="737"/>
      <c r="S2302" s="738"/>
      <c r="T2302" s="470" t="s">
        <v>181</v>
      </c>
      <c r="U2302" s="471" t="s">
        <v>190</v>
      </c>
      <c r="V2302" s="472" t="s">
        <v>225</v>
      </c>
    </row>
    <row r="2303" spans="1:22" s="20" customFormat="1" ht="26.25" customHeight="1">
      <c r="A2303" s="18"/>
      <c r="B2303" s="396"/>
      <c r="C2303" s="397">
        <v>3</v>
      </c>
      <c r="D2303" s="397">
        <v>4</v>
      </c>
      <c r="E2303" s="397">
        <v>5</v>
      </c>
      <c r="F2303" s="397">
        <v>6</v>
      </c>
      <c r="G2303" s="397">
        <v>7</v>
      </c>
      <c r="H2303" s="397">
        <v>8</v>
      </c>
      <c r="I2303" s="397">
        <v>9</v>
      </c>
      <c r="J2303" s="397">
        <v>10</v>
      </c>
      <c r="K2303" s="397">
        <v>11</v>
      </c>
      <c r="L2303" s="397">
        <v>12</v>
      </c>
      <c r="M2303" s="397">
        <v>13</v>
      </c>
      <c r="N2303" s="397">
        <v>14</v>
      </c>
      <c r="O2303" s="397">
        <v>15</v>
      </c>
      <c r="P2303" s="398">
        <v>16</v>
      </c>
      <c r="Q2303" s="399">
        <v>17</v>
      </c>
      <c r="R2303" s="398">
        <v>18</v>
      </c>
      <c r="S2303" s="399">
        <v>19</v>
      </c>
      <c r="T2303" s="400">
        <v>20</v>
      </c>
      <c r="U2303" s="213">
        <v>21</v>
      </c>
      <c r="V2303" s="401">
        <v>22</v>
      </c>
    </row>
    <row r="2304" spans="1:22" s="35" customFormat="1" ht="50.1" customHeight="1">
      <c r="A2304" s="34" t="s">
        <v>3145</v>
      </c>
      <c r="B2304" s="402">
        <v>1</v>
      </c>
      <c r="C2304" s="390" t="s">
        <v>1260</v>
      </c>
      <c r="D2304" s="390" t="s">
        <v>1261</v>
      </c>
      <c r="E2304" s="390" t="s">
        <v>1262</v>
      </c>
      <c r="F2304" s="390" t="s">
        <v>672</v>
      </c>
      <c r="G2304" s="382">
        <v>1</v>
      </c>
      <c r="H2304" s="616" t="s">
        <v>23</v>
      </c>
      <c r="I2304" s="388">
        <v>2</v>
      </c>
      <c r="J2304" s="389" t="s">
        <v>601</v>
      </c>
      <c r="K2304" s="426">
        <v>39891</v>
      </c>
      <c r="L2304" s="426">
        <v>40499</v>
      </c>
      <c r="M2304" s="383">
        <v>1142.3900000000001</v>
      </c>
      <c r="N2304" s="424" t="s">
        <v>1538</v>
      </c>
      <c r="O2304" s="215" t="s">
        <v>1538</v>
      </c>
      <c r="P2304" s="719"/>
      <c r="Q2304" s="720"/>
      <c r="R2304" s="791"/>
      <c r="S2304" s="792"/>
      <c r="T2304" s="385" t="s">
        <v>24</v>
      </c>
      <c r="U2304" s="386">
        <v>4</v>
      </c>
      <c r="V2304" s="387" t="s">
        <v>24</v>
      </c>
    </row>
    <row r="2305" spans="1:22" s="35" customFormat="1" ht="50.1" customHeight="1">
      <c r="A2305" s="34" t="s">
        <v>3146</v>
      </c>
      <c r="B2305" s="402">
        <v>2</v>
      </c>
      <c r="C2305" s="390" t="s">
        <v>682</v>
      </c>
      <c r="D2305" s="390" t="s">
        <v>1263</v>
      </c>
      <c r="E2305" s="390" t="s">
        <v>1264</v>
      </c>
      <c r="F2305" s="390" t="s">
        <v>671</v>
      </c>
      <c r="G2305" s="382">
        <v>0.75</v>
      </c>
      <c r="H2305" s="538" t="s">
        <v>24</v>
      </c>
      <c r="I2305" s="388">
        <v>2</v>
      </c>
      <c r="J2305" s="389" t="s">
        <v>601</v>
      </c>
      <c r="K2305" s="426">
        <v>38650</v>
      </c>
      <c r="L2305" s="426">
        <v>39808</v>
      </c>
      <c r="M2305" s="383">
        <v>3573.36</v>
      </c>
      <c r="N2305" s="424">
        <v>2680.02</v>
      </c>
      <c r="O2305" s="215">
        <v>2680.02</v>
      </c>
      <c r="P2305" s="719"/>
      <c r="Q2305" s="720"/>
      <c r="R2305" s="721"/>
      <c r="S2305" s="722"/>
      <c r="T2305" s="385" t="s">
        <v>24</v>
      </c>
      <c r="U2305" s="386">
        <v>6</v>
      </c>
      <c r="V2305" s="387" t="s">
        <v>24</v>
      </c>
    </row>
    <row r="2306" spans="1:22" s="35" customFormat="1" ht="50.1" customHeight="1">
      <c r="A2306" s="34" t="s">
        <v>3147</v>
      </c>
      <c r="B2306" s="402">
        <v>3</v>
      </c>
      <c r="C2306" s="390" t="s">
        <v>691</v>
      </c>
      <c r="D2306" s="390" t="s">
        <v>1265</v>
      </c>
      <c r="E2306" s="390" t="s">
        <v>1266</v>
      </c>
      <c r="F2306" s="390" t="s">
        <v>671</v>
      </c>
      <c r="G2306" s="382">
        <v>0.6</v>
      </c>
      <c r="H2306" s="538" t="s">
        <v>24</v>
      </c>
      <c r="I2306" s="388">
        <v>2</v>
      </c>
      <c r="J2306" s="389" t="s">
        <v>601</v>
      </c>
      <c r="K2306" s="426">
        <v>38439</v>
      </c>
      <c r="L2306" s="426">
        <v>39110</v>
      </c>
      <c r="M2306" s="383">
        <v>1300.9100000000001</v>
      </c>
      <c r="N2306" s="424">
        <v>780.54600000000005</v>
      </c>
      <c r="O2306" s="215">
        <v>780.54600000000005</v>
      </c>
      <c r="P2306" s="719"/>
      <c r="Q2306" s="720"/>
      <c r="R2306" s="721"/>
      <c r="S2306" s="722"/>
      <c r="T2306" s="385" t="s">
        <v>24</v>
      </c>
      <c r="U2306" s="386">
        <v>7</v>
      </c>
      <c r="V2306" s="387" t="s">
        <v>24</v>
      </c>
    </row>
    <row r="2307" spans="1:22" s="35" customFormat="1" ht="50.1" customHeight="1">
      <c r="A2307" s="34" t="s">
        <v>3148</v>
      </c>
      <c r="B2307" s="402">
        <v>4</v>
      </c>
      <c r="C2307" s="390" t="s">
        <v>1267</v>
      </c>
      <c r="D2307" s="390" t="s">
        <v>1268</v>
      </c>
      <c r="E2307" s="390" t="s">
        <v>1269</v>
      </c>
      <c r="F2307" s="390" t="s">
        <v>671</v>
      </c>
      <c r="G2307" s="382">
        <v>0.25</v>
      </c>
      <c r="H2307" s="538" t="s">
        <v>24</v>
      </c>
      <c r="I2307" s="388">
        <v>2</v>
      </c>
      <c r="J2307" s="389" t="s">
        <v>601</v>
      </c>
      <c r="K2307" s="426">
        <v>42040</v>
      </c>
      <c r="L2307" s="426">
        <v>44455</v>
      </c>
      <c r="M2307" s="615">
        <v>32190.44</v>
      </c>
      <c r="N2307" s="424">
        <v>8047.61</v>
      </c>
      <c r="O2307" s="215">
        <v>8047.61</v>
      </c>
      <c r="P2307" s="719"/>
      <c r="Q2307" s="720"/>
      <c r="R2307" s="791"/>
      <c r="S2307" s="792"/>
      <c r="T2307" s="385" t="s">
        <v>24</v>
      </c>
      <c r="U2307" s="386">
        <v>54</v>
      </c>
      <c r="V2307" s="387" t="s">
        <v>24</v>
      </c>
    </row>
    <row r="2308" spans="1:22" s="35" customFormat="1" ht="24.95" customHeight="1">
      <c r="A2308" s="34" t="s">
        <v>3149</v>
      </c>
      <c r="B2308" s="402">
        <v>6</v>
      </c>
      <c r="C2308" s="390"/>
      <c r="D2308" s="390"/>
      <c r="E2308" s="390"/>
      <c r="F2308" s="390"/>
      <c r="G2308" s="382"/>
      <c r="H2308" s="538"/>
      <c r="I2308" s="388"/>
      <c r="J2308" s="389" t="s">
        <v>1538</v>
      </c>
      <c r="K2308" s="426"/>
      <c r="L2308" s="426"/>
      <c r="M2308" s="383"/>
      <c r="N2308" s="424" t="s">
        <v>1538</v>
      </c>
      <c r="O2308" s="215" t="s">
        <v>1538</v>
      </c>
      <c r="P2308" s="719"/>
      <c r="Q2308" s="720"/>
      <c r="R2308" s="721"/>
      <c r="S2308" s="722"/>
      <c r="T2308" s="385"/>
      <c r="U2308" s="386"/>
      <c r="V2308" s="387"/>
    </row>
    <row r="2309" spans="1:22" s="35" customFormat="1" ht="24.95" customHeight="1">
      <c r="A2309" s="34" t="s">
        <v>3150</v>
      </c>
      <c r="B2309" s="402">
        <v>7</v>
      </c>
      <c r="C2309" s="390"/>
      <c r="D2309" s="390"/>
      <c r="E2309" s="390"/>
      <c r="F2309" s="390"/>
      <c r="G2309" s="382"/>
      <c r="H2309" s="538"/>
      <c r="I2309" s="388"/>
      <c r="J2309" s="389" t="s">
        <v>1538</v>
      </c>
      <c r="K2309" s="426"/>
      <c r="L2309" s="426"/>
      <c r="M2309" s="383"/>
      <c r="N2309" s="424" t="s">
        <v>1538</v>
      </c>
      <c r="O2309" s="215" t="s">
        <v>1538</v>
      </c>
      <c r="P2309" s="719"/>
      <c r="Q2309" s="720"/>
      <c r="R2309" s="721"/>
      <c r="S2309" s="722"/>
      <c r="T2309" s="385"/>
      <c r="U2309" s="386"/>
      <c r="V2309" s="387"/>
    </row>
    <row r="2310" spans="1:22" s="35" customFormat="1" ht="24.95" customHeight="1">
      <c r="A2310" s="34" t="s">
        <v>3151</v>
      </c>
      <c r="B2310" s="402">
        <v>8</v>
      </c>
      <c r="C2310" s="390"/>
      <c r="D2310" s="390"/>
      <c r="E2310" s="390"/>
      <c r="F2310" s="390"/>
      <c r="G2310" s="382"/>
      <c r="H2310" s="538"/>
      <c r="I2310" s="388"/>
      <c r="J2310" s="389" t="s">
        <v>1538</v>
      </c>
      <c r="K2310" s="426"/>
      <c r="L2310" s="426"/>
      <c r="M2310" s="383"/>
      <c r="N2310" s="424" t="s">
        <v>1538</v>
      </c>
      <c r="O2310" s="215" t="s">
        <v>1538</v>
      </c>
      <c r="P2310" s="719"/>
      <c r="Q2310" s="720"/>
      <c r="R2310" s="721"/>
      <c r="S2310" s="722"/>
      <c r="T2310" s="385"/>
      <c r="U2310" s="386"/>
      <c r="V2310" s="387"/>
    </row>
    <row r="2311" spans="1:22" s="35" customFormat="1" ht="24.95" customHeight="1">
      <c r="A2311" s="34" t="s">
        <v>3152</v>
      </c>
      <c r="B2311" s="402">
        <v>9</v>
      </c>
      <c r="C2311" s="390"/>
      <c r="D2311" s="390"/>
      <c r="E2311" s="390"/>
      <c r="F2311" s="390"/>
      <c r="G2311" s="382"/>
      <c r="H2311" s="538"/>
      <c r="I2311" s="388"/>
      <c r="J2311" s="389" t="s">
        <v>1538</v>
      </c>
      <c r="K2311" s="426"/>
      <c r="L2311" s="426"/>
      <c r="M2311" s="384"/>
      <c r="N2311" s="424" t="s">
        <v>1538</v>
      </c>
      <c r="O2311" s="215" t="s">
        <v>1538</v>
      </c>
      <c r="P2311" s="719"/>
      <c r="Q2311" s="720"/>
      <c r="R2311" s="721"/>
      <c r="S2311" s="722"/>
      <c r="T2311" s="385"/>
      <c r="U2311" s="386"/>
      <c r="V2311" s="387"/>
    </row>
    <row r="2312" spans="1:22" s="35" customFormat="1" ht="24.95" customHeight="1">
      <c r="A2312" s="34" t="s">
        <v>3153</v>
      </c>
      <c r="B2312" s="402">
        <v>9</v>
      </c>
      <c r="C2312" s="390"/>
      <c r="D2312" s="390"/>
      <c r="E2312" s="390"/>
      <c r="F2312" s="390"/>
      <c r="G2312" s="382"/>
      <c r="H2312" s="538"/>
      <c r="I2312" s="388"/>
      <c r="J2312" s="389" t="s">
        <v>1538</v>
      </c>
      <c r="K2312" s="426"/>
      <c r="L2312" s="426"/>
      <c r="M2312" s="384"/>
      <c r="N2312" s="424" t="s">
        <v>1538</v>
      </c>
      <c r="O2312" s="215" t="s">
        <v>1538</v>
      </c>
      <c r="P2312" s="719"/>
      <c r="Q2312" s="720"/>
      <c r="R2312" s="721"/>
      <c r="S2312" s="722"/>
      <c r="T2312" s="385"/>
      <c r="U2312" s="386"/>
      <c r="V2312" s="387"/>
    </row>
    <row r="2313" spans="1:22" s="35" customFormat="1" ht="24.95" customHeight="1" thickBot="1">
      <c r="A2313" s="34" t="s">
        <v>3154</v>
      </c>
      <c r="B2313" s="406">
        <v>10</v>
      </c>
      <c r="C2313" s="391"/>
      <c r="D2313" s="391"/>
      <c r="E2313" s="391"/>
      <c r="F2313" s="391"/>
      <c r="G2313" s="392"/>
      <c r="H2313" s="539"/>
      <c r="I2313" s="393"/>
      <c r="J2313" s="394" t="s">
        <v>1538</v>
      </c>
      <c r="K2313" s="427"/>
      <c r="L2313" s="427"/>
      <c r="M2313" s="395"/>
      <c r="N2313" s="424" t="s">
        <v>1538</v>
      </c>
      <c r="O2313" s="215" t="s">
        <v>1538</v>
      </c>
      <c r="P2313" s="719"/>
      <c r="Q2313" s="720"/>
      <c r="R2313" s="721"/>
      <c r="S2313" s="722"/>
      <c r="T2313" s="385"/>
      <c r="U2313" s="386"/>
      <c r="V2313" s="387"/>
    </row>
    <row r="2314" spans="1:22" s="20" customFormat="1" ht="12" customHeight="1">
      <c r="A2314" s="34"/>
      <c r="B2314" s="36"/>
      <c r="C2314" s="37"/>
      <c r="D2314" s="37"/>
      <c r="E2314" s="37"/>
      <c r="F2314" s="37"/>
      <c r="G2314" s="37"/>
      <c r="H2314" s="403"/>
      <c r="I2314" s="37"/>
      <c r="J2314" s="37"/>
      <c r="K2314" s="37"/>
      <c r="L2314" s="37"/>
      <c r="M2314" s="37"/>
      <c r="N2314" s="37"/>
      <c r="O2314" s="214"/>
      <c r="P2314" s="37"/>
      <c r="Q2314" s="37"/>
      <c r="R2314" s="214"/>
      <c r="S2314" s="37"/>
      <c r="T2314" s="37"/>
      <c r="U2314" s="38"/>
      <c r="V2314" s="39"/>
    </row>
    <row r="2315" spans="1:22" s="20" customFormat="1" ht="17.25" customHeight="1" thickBot="1">
      <c r="A2315" s="34" t="s">
        <v>3155</v>
      </c>
      <c r="B2315" s="473"/>
      <c r="C2315" s="474"/>
      <c r="D2315" s="474"/>
      <c r="E2315" s="474"/>
      <c r="F2315" s="474"/>
      <c r="G2315" s="474"/>
      <c r="H2315" s="474"/>
      <c r="I2315" s="474"/>
      <c r="J2315" s="474"/>
      <c r="K2315" s="474"/>
      <c r="L2315" s="474"/>
      <c r="M2315" s="474"/>
      <c r="N2315" s="410" t="s">
        <v>317</v>
      </c>
      <c r="O2315" s="411">
        <v>3836.0586666666663</v>
      </c>
      <c r="P2315" s="419"/>
      <c r="Q2315" s="419"/>
      <c r="R2315" s="420"/>
      <c r="S2315" s="420"/>
      <c r="T2315" s="421"/>
      <c r="U2315" s="422"/>
      <c r="V2315" s="423"/>
    </row>
    <row r="2316" spans="1:22" ht="17.25" customHeight="1">
      <c r="B2316" s="41"/>
      <c r="C2316" s="41"/>
      <c r="D2316" s="41"/>
      <c r="E2316" s="41"/>
      <c r="F2316" s="41"/>
      <c r="G2316" s="42"/>
      <c r="H2316" s="42"/>
      <c r="I2316" s="42"/>
      <c r="J2316" s="42"/>
      <c r="K2316" s="42"/>
      <c r="L2316" s="42"/>
      <c r="M2316" s="42"/>
      <c r="N2316" s="42"/>
      <c r="O2316" s="42"/>
      <c r="P2316" s="42"/>
      <c r="Q2316" s="42"/>
      <c r="R2316" s="42"/>
      <c r="S2316" s="42"/>
      <c r="T2316" s="42"/>
      <c r="U2316" s="42"/>
      <c r="V2316" s="42"/>
    </row>
    <row r="2317" spans="1:22" s="20" customFormat="1" ht="16.5" customHeight="1" thickBot="1">
      <c r="A2317" s="18"/>
      <c r="B2317" s="739" t="s">
        <v>65</v>
      </c>
      <c r="C2317" s="739"/>
      <c r="D2317" s="739"/>
      <c r="E2317" s="739"/>
      <c r="F2317" s="739"/>
      <c r="G2317" s="739"/>
      <c r="H2317" s="739"/>
      <c r="I2317" s="739"/>
      <c r="J2317" s="739"/>
      <c r="K2317" s="739"/>
      <c r="L2317" s="739"/>
      <c r="M2317" s="739"/>
      <c r="N2317" s="739"/>
      <c r="O2317" s="739"/>
      <c r="P2317" s="739"/>
      <c r="Q2317" s="739"/>
      <c r="R2317" s="739"/>
      <c r="S2317" s="739"/>
      <c r="T2317" s="739"/>
      <c r="U2317" s="739"/>
      <c r="V2317" s="739"/>
    </row>
    <row r="2318" spans="1:22" s="23" customFormat="1" ht="22.5" customHeight="1">
      <c r="A2318" s="96" t="s">
        <v>3156</v>
      </c>
      <c r="B2318" s="768" t="s">
        <v>62</v>
      </c>
      <c r="C2318" s="764" t="s">
        <v>83</v>
      </c>
      <c r="D2318" s="760"/>
      <c r="E2318" s="760"/>
      <c r="F2318" s="760"/>
      <c r="G2318" s="760"/>
      <c r="H2318" s="760"/>
      <c r="I2318" s="760"/>
      <c r="J2318" s="760"/>
      <c r="K2318" s="760"/>
      <c r="L2318" s="760"/>
      <c r="M2318" s="736"/>
      <c r="N2318" s="475"/>
      <c r="O2318" s="476"/>
      <c r="P2318" s="764" t="s">
        <v>90</v>
      </c>
      <c r="Q2318" s="760"/>
      <c r="R2318" s="760"/>
      <c r="S2318" s="736"/>
      <c r="T2318" s="735" t="s">
        <v>358</v>
      </c>
      <c r="U2318" s="736"/>
      <c r="V2318" s="742" t="s">
        <v>6</v>
      </c>
    </row>
    <row r="2319" spans="1:22" s="23" customFormat="1" ht="22.5" customHeight="1">
      <c r="A2319" s="96" t="s">
        <v>3157</v>
      </c>
      <c r="B2319" s="769"/>
      <c r="C2319" s="771" t="s">
        <v>84</v>
      </c>
      <c r="D2319" s="772"/>
      <c r="E2319" s="773"/>
      <c r="F2319" s="479">
        <v>2</v>
      </c>
      <c r="G2319" s="774" t="s">
        <v>287</v>
      </c>
      <c r="H2319" s="724" t="s">
        <v>286</v>
      </c>
      <c r="I2319" s="724"/>
      <c r="J2319" s="771" t="s">
        <v>285</v>
      </c>
      <c r="K2319" s="775"/>
      <c r="L2319" s="480"/>
      <c r="M2319" s="480"/>
      <c r="N2319" s="481"/>
      <c r="O2319" s="482"/>
      <c r="P2319" s="765"/>
      <c r="Q2319" s="766"/>
      <c r="R2319" s="766"/>
      <c r="S2319" s="767"/>
      <c r="T2319" s="737"/>
      <c r="U2319" s="738"/>
      <c r="V2319" s="743"/>
    </row>
    <row r="2320" spans="1:22" s="23" customFormat="1" ht="51.75" customHeight="1" thickBot="1">
      <c r="A2320" s="96" t="s">
        <v>3158</v>
      </c>
      <c r="B2320" s="769"/>
      <c r="C2320" s="772" t="s">
        <v>82</v>
      </c>
      <c r="D2320" s="773"/>
      <c r="E2320" s="483" t="s">
        <v>86</v>
      </c>
      <c r="F2320" s="477" t="s">
        <v>306</v>
      </c>
      <c r="G2320" s="774"/>
      <c r="H2320" s="724"/>
      <c r="I2320" s="724"/>
      <c r="J2320" s="467" t="s">
        <v>284</v>
      </c>
      <c r="K2320" s="478" t="s">
        <v>292</v>
      </c>
      <c r="L2320" s="484" t="s">
        <v>369</v>
      </c>
      <c r="M2320" s="484"/>
      <c r="N2320" s="485" t="s">
        <v>334</v>
      </c>
      <c r="O2320" s="486"/>
      <c r="P2320" s="417" t="s">
        <v>1579</v>
      </c>
      <c r="Q2320" s="306" t="s">
        <v>91</v>
      </c>
      <c r="R2320" s="307"/>
      <c r="S2320" s="97">
        <v>3</v>
      </c>
      <c r="T2320" s="740"/>
      <c r="U2320" s="741"/>
      <c r="V2320" s="744"/>
    </row>
    <row r="2321" spans="1:22" s="23" customFormat="1" ht="15.75" customHeight="1">
      <c r="A2321" s="96" t="s">
        <v>3159</v>
      </c>
      <c r="B2321" s="769"/>
      <c r="C2321" s="613">
        <v>1</v>
      </c>
      <c r="D2321" s="86" t="s">
        <v>600</v>
      </c>
      <c r="E2321" s="92">
        <v>0.1</v>
      </c>
      <c r="F2321" s="300" t="s">
        <v>1604</v>
      </c>
      <c r="G2321" s="300">
        <v>269.23</v>
      </c>
      <c r="H2321" s="745" t="s">
        <v>31</v>
      </c>
      <c r="I2321" s="746"/>
      <c r="J2321" s="93" t="s">
        <v>6</v>
      </c>
      <c r="K2321" s="91" t="s">
        <v>1538</v>
      </c>
      <c r="L2321" s="449" t="s">
        <v>1114</v>
      </c>
      <c r="M2321" s="450" t="s">
        <v>1557</v>
      </c>
      <c r="N2321" s="365" t="s">
        <v>24</v>
      </c>
      <c r="O2321" s="747" t="s">
        <v>15</v>
      </c>
      <c r="P2321" s="748"/>
      <c r="Q2321" s="751">
        <v>77</v>
      </c>
      <c r="R2321" s="754" t="s">
        <v>1114</v>
      </c>
      <c r="S2321" s="755"/>
      <c r="T2321" s="735" t="s">
        <v>68</v>
      </c>
      <c r="U2321" s="760"/>
      <c r="V2321" s="736"/>
    </row>
    <row r="2322" spans="1:22" s="23" customFormat="1" ht="15.75" customHeight="1" thickBot="1">
      <c r="A2322" s="96" t="s">
        <v>3160</v>
      </c>
      <c r="B2322" s="769"/>
      <c r="C2322" s="613">
        <v>2</v>
      </c>
      <c r="D2322" s="86" t="s">
        <v>601</v>
      </c>
      <c r="E2322" s="92">
        <v>0.9</v>
      </c>
      <c r="F2322" s="300">
        <v>11508.175999999999</v>
      </c>
      <c r="G2322" s="300">
        <v>269.23</v>
      </c>
      <c r="H2322" s="745" t="s">
        <v>6</v>
      </c>
      <c r="I2322" s="746"/>
      <c r="J2322" s="93" t="s">
        <v>6</v>
      </c>
      <c r="K2322" s="91" t="s">
        <v>1538</v>
      </c>
      <c r="L2322" s="449"/>
      <c r="M2322" s="450" t="s">
        <v>1538</v>
      </c>
      <c r="N2322" s="365" t="s">
        <v>24</v>
      </c>
      <c r="O2322" s="747"/>
      <c r="P2322" s="748"/>
      <c r="Q2322" s="752"/>
      <c r="R2322" s="756"/>
      <c r="S2322" s="757"/>
      <c r="T2322" s="740"/>
      <c r="U2322" s="761"/>
      <c r="V2322" s="741"/>
    </row>
    <row r="2323" spans="1:22" s="23" customFormat="1" ht="15.75" customHeight="1">
      <c r="A2323" s="96" t="s">
        <v>3161</v>
      </c>
      <c r="B2323" s="769"/>
      <c r="C2323" s="613">
        <v>3</v>
      </c>
      <c r="D2323" s="86" t="s">
        <v>1538</v>
      </c>
      <c r="E2323" s="92" t="s">
        <v>1538</v>
      </c>
      <c r="F2323" s="300" t="s">
        <v>1538</v>
      </c>
      <c r="G2323" s="300" t="s">
        <v>1538</v>
      </c>
      <c r="H2323" s="745" t="s">
        <v>1538</v>
      </c>
      <c r="I2323" s="746"/>
      <c r="J2323" s="93" t="s">
        <v>1538</v>
      </c>
      <c r="K2323" s="91" t="s">
        <v>1538</v>
      </c>
      <c r="L2323" s="449"/>
      <c r="M2323" s="450" t="s">
        <v>1538</v>
      </c>
      <c r="N2323" s="365"/>
      <c r="O2323" s="749"/>
      <c r="P2323" s="750"/>
      <c r="Q2323" s="753"/>
      <c r="R2323" s="758"/>
      <c r="S2323" s="759"/>
      <c r="T2323" s="237"/>
      <c r="U2323" s="237"/>
      <c r="V2323" s="238"/>
    </row>
    <row r="2324" spans="1:22" s="23" customFormat="1" ht="15.75" customHeight="1">
      <c r="A2324" s="96" t="s">
        <v>3162</v>
      </c>
      <c r="B2324" s="769"/>
      <c r="C2324" s="613">
        <v>4</v>
      </c>
      <c r="D2324" s="86" t="s">
        <v>1538</v>
      </c>
      <c r="E2324" s="92" t="s">
        <v>1538</v>
      </c>
      <c r="F2324" s="300" t="s">
        <v>1538</v>
      </c>
      <c r="G2324" s="300" t="s">
        <v>1538</v>
      </c>
      <c r="H2324" s="745" t="s">
        <v>1538</v>
      </c>
      <c r="I2324" s="746"/>
      <c r="J2324" s="93" t="s">
        <v>1538</v>
      </c>
      <c r="K2324" s="91" t="s">
        <v>1538</v>
      </c>
      <c r="L2324" s="449"/>
      <c r="M2324" s="450" t="s">
        <v>1538</v>
      </c>
      <c r="N2324" s="365"/>
      <c r="O2324" s="762" t="s">
        <v>310</v>
      </c>
      <c r="P2324" s="771" t="s">
        <v>309</v>
      </c>
      <c r="Q2324" s="772"/>
      <c r="R2324" s="772"/>
      <c r="S2324" s="773"/>
      <c r="T2324" s="228"/>
      <c r="U2324" s="228"/>
      <c r="V2324" s="239"/>
    </row>
    <row r="2325" spans="1:22" s="23" customFormat="1" ht="17.25" customHeight="1">
      <c r="A2325" s="96" t="s">
        <v>3163</v>
      </c>
      <c r="B2325" s="769"/>
      <c r="C2325" s="613">
        <v>5</v>
      </c>
      <c r="D2325" s="86" t="s">
        <v>1538</v>
      </c>
      <c r="E2325" s="92" t="s">
        <v>1538</v>
      </c>
      <c r="F2325" s="300" t="s">
        <v>1538</v>
      </c>
      <c r="G2325" s="300" t="s">
        <v>1538</v>
      </c>
      <c r="H2325" s="745" t="s">
        <v>1538</v>
      </c>
      <c r="I2325" s="746"/>
      <c r="J2325" s="93" t="s">
        <v>1538</v>
      </c>
      <c r="K2325" s="91" t="s">
        <v>1538</v>
      </c>
      <c r="L2325" s="449"/>
      <c r="M2325" s="450" t="s">
        <v>1538</v>
      </c>
      <c r="N2325" s="365"/>
      <c r="O2325" s="763"/>
      <c r="P2325" s="467" t="s">
        <v>92</v>
      </c>
      <c r="Q2325" s="467" t="s">
        <v>294</v>
      </c>
      <c r="R2325" s="724" t="s">
        <v>307</v>
      </c>
      <c r="S2325" s="724"/>
      <c r="T2325" s="228"/>
      <c r="U2325" s="228"/>
      <c r="V2325" s="239"/>
    </row>
    <row r="2326" spans="1:22" s="23" customFormat="1" ht="16.5" customHeight="1" thickBot="1">
      <c r="A2326" s="96" t="s">
        <v>3164</v>
      </c>
      <c r="B2326" s="769"/>
      <c r="C2326" s="614">
        <v>6</v>
      </c>
      <c r="D2326" s="94" t="s">
        <v>1538</v>
      </c>
      <c r="E2326" s="95" t="s">
        <v>1538</v>
      </c>
      <c r="F2326" s="300" t="s">
        <v>1538</v>
      </c>
      <c r="G2326" s="300" t="s">
        <v>1538</v>
      </c>
      <c r="H2326" s="745" t="s">
        <v>1538</v>
      </c>
      <c r="I2326" s="746"/>
      <c r="J2326" s="93" t="s">
        <v>1538</v>
      </c>
      <c r="K2326" s="91" t="s">
        <v>1538</v>
      </c>
      <c r="L2326" s="449"/>
      <c r="M2326" s="450" t="s">
        <v>1538</v>
      </c>
      <c r="N2326" s="447"/>
      <c r="O2326" s="313" t="s">
        <v>6</v>
      </c>
      <c r="P2326" s="241">
        <v>1</v>
      </c>
      <c r="Q2326" s="242">
        <v>538.46153849999996</v>
      </c>
      <c r="R2326" s="776">
        <v>11508.175999999999</v>
      </c>
      <c r="S2326" s="776"/>
      <c r="T2326" s="228"/>
      <c r="U2326" s="228"/>
      <c r="V2326" s="239"/>
    </row>
    <row r="2327" spans="1:22" s="23" customFormat="1" ht="16.5" customHeight="1" thickBot="1">
      <c r="A2327" s="96" t="s">
        <v>3165</v>
      </c>
      <c r="B2327" s="770"/>
      <c r="C2327" s="777" t="s">
        <v>88</v>
      </c>
      <c r="D2327" s="778"/>
      <c r="E2327" s="778"/>
      <c r="F2327" s="497"/>
      <c r="G2327" s="498"/>
      <c r="H2327" s="779" t="s">
        <v>6</v>
      </c>
      <c r="I2327" s="780"/>
      <c r="J2327" s="412" t="s">
        <v>6</v>
      </c>
      <c r="K2327" s="243" t="s">
        <v>6</v>
      </c>
      <c r="L2327" s="490"/>
      <c r="M2327" s="491"/>
      <c r="N2327" s="492"/>
      <c r="O2327" s="781" t="s">
        <v>1538</v>
      </c>
      <c r="P2327" s="781"/>
      <c r="Q2327" s="781"/>
      <c r="R2327" s="781"/>
      <c r="S2327" s="781"/>
      <c r="T2327" s="487"/>
      <c r="U2327" s="488"/>
      <c r="V2327" s="489"/>
    </row>
    <row r="2328" spans="1:22" ht="24.95" customHeight="1">
      <c r="C2328" s="21"/>
    </row>
    <row r="2329" spans="1:22" ht="24.95" customHeight="1">
      <c r="C2329" s="21"/>
    </row>
    <row r="2330" spans="1:22" s="33" customFormat="1" ht="24" thickBot="1">
      <c r="A2330" s="26">
        <v>78</v>
      </c>
      <c r="B2330" s="786" t="s">
        <v>49</v>
      </c>
      <c r="C2330" s="786"/>
      <c r="D2330" s="786"/>
      <c r="E2330" s="27">
        <v>78</v>
      </c>
      <c r="F2330" s="28" t="s">
        <v>464</v>
      </c>
      <c r="G2330" s="29"/>
      <c r="H2330" s="29"/>
      <c r="I2330" s="28"/>
      <c r="J2330" s="28"/>
      <c r="K2330" s="28"/>
      <c r="L2330" s="28"/>
      <c r="M2330" s="30"/>
      <c r="N2330" s="30"/>
      <c r="O2330" s="29"/>
      <c r="P2330" s="29"/>
      <c r="Q2330" s="31"/>
      <c r="R2330" s="31"/>
      <c r="S2330" s="31"/>
      <c r="T2330" s="31"/>
      <c r="U2330" s="32"/>
    </row>
    <row r="2331" spans="1:22" s="20" customFormat="1" ht="24.75" customHeight="1">
      <c r="A2331" s="18"/>
      <c r="B2331" s="787" t="s">
        <v>54</v>
      </c>
      <c r="C2331" s="464" t="s">
        <v>55</v>
      </c>
      <c r="D2331" s="465" t="s">
        <v>16</v>
      </c>
      <c r="E2331" s="465"/>
      <c r="F2331" s="465" t="s">
        <v>56</v>
      </c>
      <c r="G2331" s="466"/>
      <c r="H2331" s="723" t="s">
        <v>57</v>
      </c>
      <c r="I2331" s="789" t="s">
        <v>340</v>
      </c>
      <c r="J2331" s="723" t="s">
        <v>17</v>
      </c>
      <c r="K2331" s="723" t="s">
        <v>293</v>
      </c>
      <c r="L2331" s="723" t="s">
        <v>58</v>
      </c>
      <c r="M2331" s="723" t="s">
        <v>193</v>
      </c>
      <c r="N2331" s="782" t="s">
        <v>308</v>
      </c>
      <c r="O2331" s="783"/>
      <c r="P2331" s="784" t="s">
        <v>21</v>
      </c>
      <c r="Q2331" s="785"/>
      <c r="R2331" s="735" t="s">
        <v>205</v>
      </c>
      <c r="S2331" s="736"/>
      <c r="T2331" s="714" t="s">
        <v>180</v>
      </c>
      <c r="U2331" s="715"/>
      <c r="V2331" s="716"/>
    </row>
    <row r="2332" spans="1:22" s="20" customFormat="1" ht="73.5" customHeight="1">
      <c r="A2332" s="18"/>
      <c r="B2332" s="788"/>
      <c r="C2332" s="467" t="s">
        <v>59</v>
      </c>
      <c r="D2332" s="468" t="s">
        <v>3</v>
      </c>
      <c r="E2332" s="468" t="s">
        <v>18</v>
      </c>
      <c r="F2332" s="468" t="s">
        <v>60</v>
      </c>
      <c r="G2332" s="469" t="s">
        <v>61</v>
      </c>
      <c r="H2332" s="724"/>
      <c r="I2332" s="790"/>
      <c r="J2332" s="724"/>
      <c r="K2332" s="724"/>
      <c r="L2332" s="724"/>
      <c r="M2332" s="724"/>
      <c r="N2332" s="467" t="s">
        <v>191</v>
      </c>
      <c r="O2332" s="468" t="s">
        <v>73</v>
      </c>
      <c r="P2332" s="717"/>
      <c r="Q2332" s="718"/>
      <c r="R2332" s="737"/>
      <c r="S2332" s="738"/>
      <c r="T2332" s="470" t="s">
        <v>181</v>
      </c>
      <c r="U2332" s="471" t="s">
        <v>190</v>
      </c>
      <c r="V2332" s="472" t="s">
        <v>225</v>
      </c>
    </row>
    <row r="2333" spans="1:22" s="20" customFormat="1" ht="26.25" customHeight="1">
      <c r="A2333" s="18"/>
      <c r="B2333" s="396"/>
      <c r="C2333" s="397">
        <v>3</v>
      </c>
      <c r="D2333" s="397">
        <v>4</v>
      </c>
      <c r="E2333" s="397">
        <v>5</v>
      </c>
      <c r="F2333" s="397">
        <v>6</v>
      </c>
      <c r="G2333" s="397">
        <v>7</v>
      </c>
      <c r="H2333" s="397">
        <v>8</v>
      </c>
      <c r="I2333" s="397">
        <v>9</v>
      </c>
      <c r="J2333" s="397">
        <v>10</v>
      </c>
      <c r="K2333" s="397">
        <v>11</v>
      </c>
      <c r="L2333" s="397">
        <v>12</v>
      </c>
      <c r="M2333" s="397">
        <v>13</v>
      </c>
      <c r="N2333" s="397">
        <v>14</v>
      </c>
      <c r="O2333" s="397">
        <v>15</v>
      </c>
      <c r="P2333" s="398">
        <v>16</v>
      </c>
      <c r="Q2333" s="399">
        <v>17</v>
      </c>
      <c r="R2333" s="398">
        <v>18</v>
      </c>
      <c r="S2333" s="399">
        <v>19</v>
      </c>
      <c r="T2333" s="400">
        <v>20</v>
      </c>
      <c r="U2333" s="213">
        <v>21</v>
      </c>
      <c r="V2333" s="401">
        <v>22</v>
      </c>
    </row>
    <row r="2334" spans="1:22" s="35" customFormat="1" ht="50.1" customHeight="1">
      <c r="A2334" s="34" t="s">
        <v>3166</v>
      </c>
      <c r="B2334" s="402">
        <v>1</v>
      </c>
      <c r="C2334" s="390" t="s">
        <v>1270</v>
      </c>
      <c r="D2334" s="390" t="s">
        <v>1271</v>
      </c>
      <c r="E2334" s="390" t="s">
        <v>1272</v>
      </c>
      <c r="F2334" s="390" t="s">
        <v>671</v>
      </c>
      <c r="G2334" s="382">
        <v>0.4</v>
      </c>
      <c r="H2334" s="538" t="s">
        <v>24</v>
      </c>
      <c r="I2334" s="388">
        <v>1</v>
      </c>
      <c r="J2334" s="389" t="s">
        <v>602</v>
      </c>
      <c r="K2334" s="426">
        <v>40974</v>
      </c>
      <c r="L2334" s="426">
        <v>41583</v>
      </c>
      <c r="M2334" s="383">
        <v>3217.58</v>
      </c>
      <c r="N2334" s="424">
        <v>1287.0320000000002</v>
      </c>
      <c r="O2334" s="215">
        <v>1287.0319999999999</v>
      </c>
      <c r="P2334" s="719"/>
      <c r="Q2334" s="720"/>
      <c r="R2334" s="721"/>
      <c r="S2334" s="722"/>
      <c r="T2334" s="385" t="s">
        <v>24</v>
      </c>
      <c r="U2334" s="386">
        <v>24</v>
      </c>
      <c r="V2334" s="387" t="s">
        <v>24</v>
      </c>
    </row>
    <row r="2335" spans="1:22" s="35" customFormat="1" ht="50.1" customHeight="1">
      <c r="A2335" s="34" t="s">
        <v>3167</v>
      </c>
      <c r="B2335" s="402">
        <v>2</v>
      </c>
      <c r="C2335" s="390" t="s">
        <v>1273</v>
      </c>
      <c r="D2335" s="390" t="s">
        <v>1274</v>
      </c>
      <c r="E2335" s="390" t="s">
        <v>1275</v>
      </c>
      <c r="F2335" s="390" t="s">
        <v>671</v>
      </c>
      <c r="G2335" s="382">
        <v>0.5</v>
      </c>
      <c r="H2335" s="538" t="s">
        <v>24</v>
      </c>
      <c r="I2335" s="388">
        <v>1</v>
      </c>
      <c r="J2335" s="389" t="s">
        <v>602</v>
      </c>
      <c r="K2335" s="426">
        <v>43511</v>
      </c>
      <c r="L2335" s="426">
        <v>43735</v>
      </c>
      <c r="M2335" s="615">
        <v>452.83</v>
      </c>
      <c r="N2335" s="424">
        <v>226.41499999999999</v>
      </c>
      <c r="O2335" s="215">
        <v>226.41499999999999</v>
      </c>
      <c r="P2335" s="719"/>
      <c r="Q2335" s="720"/>
      <c r="R2335" s="721"/>
      <c r="S2335" s="722"/>
      <c r="T2335" s="385" t="s">
        <v>24</v>
      </c>
      <c r="U2335" s="386">
        <v>28</v>
      </c>
      <c r="V2335" s="387" t="s">
        <v>24</v>
      </c>
    </row>
    <row r="2336" spans="1:22" s="35" customFormat="1" ht="50.1" customHeight="1">
      <c r="A2336" s="34" t="s">
        <v>3168</v>
      </c>
      <c r="B2336" s="402">
        <v>3</v>
      </c>
      <c r="C2336" s="390" t="s">
        <v>682</v>
      </c>
      <c r="D2336" s="390" t="s">
        <v>1276</v>
      </c>
      <c r="E2336" s="390" t="s">
        <v>1277</v>
      </c>
      <c r="F2336" s="390" t="s">
        <v>670</v>
      </c>
      <c r="G2336" s="382">
        <v>0.5</v>
      </c>
      <c r="H2336" s="538" t="s">
        <v>24</v>
      </c>
      <c r="I2336" s="388">
        <v>2</v>
      </c>
      <c r="J2336" s="389" t="s">
        <v>603</v>
      </c>
      <c r="K2336" s="426">
        <v>36185</v>
      </c>
      <c r="L2336" s="426">
        <v>36891</v>
      </c>
      <c r="M2336" s="383">
        <v>4721.6099999999997</v>
      </c>
      <c r="N2336" s="424">
        <v>2360.8049999999998</v>
      </c>
      <c r="O2336" s="215">
        <v>2360.8049999999998</v>
      </c>
      <c r="P2336" s="719"/>
      <c r="Q2336" s="720"/>
      <c r="R2336" s="721"/>
      <c r="S2336" s="722"/>
      <c r="T2336" s="385" t="s">
        <v>24</v>
      </c>
      <c r="U2336" s="386">
        <v>82</v>
      </c>
      <c r="V2336" s="387" t="s">
        <v>24</v>
      </c>
    </row>
    <row r="2337" spans="1:22" s="35" customFormat="1" ht="24.95" customHeight="1">
      <c r="A2337" s="34" t="s">
        <v>3169</v>
      </c>
      <c r="B2337" s="402">
        <v>4</v>
      </c>
      <c r="C2337" s="390"/>
      <c r="D2337" s="390"/>
      <c r="E2337" s="390"/>
      <c r="F2337" s="390"/>
      <c r="G2337" s="382"/>
      <c r="H2337" s="538"/>
      <c r="I2337" s="388"/>
      <c r="J2337" s="389" t="s">
        <v>1538</v>
      </c>
      <c r="K2337" s="426"/>
      <c r="L2337" s="426"/>
      <c r="M2337" s="383"/>
      <c r="N2337" s="424" t="s">
        <v>1538</v>
      </c>
      <c r="O2337" s="215" t="s">
        <v>1538</v>
      </c>
      <c r="P2337" s="719"/>
      <c r="Q2337" s="720"/>
      <c r="R2337" s="721"/>
      <c r="S2337" s="722"/>
      <c r="T2337" s="385"/>
      <c r="U2337" s="386"/>
      <c r="V2337" s="387"/>
    </row>
    <row r="2338" spans="1:22" s="35" customFormat="1" ht="24.95" customHeight="1">
      <c r="A2338" s="34" t="s">
        <v>3170</v>
      </c>
      <c r="B2338" s="402">
        <v>6</v>
      </c>
      <c r="C2338" s="390"/>
      <c r="D2338" s="390"/>
      <c r="E2338" s="390"/>
      <c r="F2338" s="390"/>
      <c r="G2338" s="382"/>
      <c r="H2338" s="538"/>
      <c r="I2338" s="388"/>
      <c r="J2338" s="389" t="s">
        <v>1538</v>
      </c>
      <c r="K2338" s="426"/>
      <c r="L2338" s="426"/>
      <c r="M2338" s="383"/>
      <c r="N2338" s="424" t="s">
        <v>1538</v>
      </c>
      <c r="O2338" s="215" t="s">
        <v>1538</v>
      </c>
      <c r="P2338" s="719"/>
      <c r="Q2338" s="720"/>
      <c r="R2338" s="721"/>
      <c r="S2338" s="722"/>
      <c r="T2338" s="385"/>
      <c r="U2338" s="386"/>
      <c r="V2338" s="387"/>
    </row>
    <row r="2339" spans="1:22" s="35" customFormat="1" ht="24.95" customHeight="1">
      <c r="A2339" s="34" t="s">
        <v>3171</v>
      </c>
      <c r="B2339" s="402">
        <v>7</v>
      </c>
      <c r="C2339" s="390"/>
      <c r="D2339" s="390"/>
      <c r="E2339" s="390"/>
      <c r="F2339" s="390"/>
      <c r="G2339" s="382"/>
      <c r="H2339" s="538"/>
      <c r="I2339" s="388"/>
      <c r="J2339" s="389" t="s">
        <v>1538</v>
      </c>
      <c r="K2339" s="426"/>
      <c r="L2339" s="426"/>
      <c r="M2339" s="383"/>
      <c r="N2339" s="424" t="s">
        <v>1538</v>
      </c>
      <c r="O2339" s="215" t="s">
        <v>1538</v>
      </c>
      <c r="P2339" s="719"/>
      <c r="Q2339" s="720"/>
      <c r="R2339" s="721"/>
      <c r="S2339" s="722"/>
      <c r="T2339" s="385"/>
      <c r="U2339" s="386"/>
      <c r="V2339" s="387"/>
    </row>
    <row r="2340" spans="1:22" s="35" customFormat="1" ht="24.95" customHeight="1">
      <c r="A2340" s="34" t="s">
        <v>3172</v>
      </c>
      <c r="B2340" s="402">
        <v>8</v>
      </c>
      <c r="C2340" s="390"/>
      <c r="D2340" s="390"/>
      <c r="E2340" s="390"/>
      <c r="F2340" s="390"/>
      <c r="G2340" s="382"/>
      <c r="H2340" s="538"/>
      <c r="I2340" s="388"/>
      <c r="J2340" s="389" t="s">
        <v>1538</v>
      </c>
      <c r="K2340" s="426"/>
      <c r="L2340" s="426"/>
      <c r="M2340" s="383"/>
      <c r="N2340" s="424" t="s">
        <v>1538</v>
      </c>
      <c r="O2340" s="215" t="s">
        <v>1538</v>
      </c>
      <c r="P2340" s="719"/>
      <c r="Q2340" s="720"/>
      <c r="R2340" s="721"/>
      <c r="S2340" s="722"/>
      <c r="T2340" s="385"/>
      <c r="U2340" s="386"/>
      <c r="V2340" s="387"/>
    </row>
    <row r="2341" spans="1:22" s="35" customFormat="1" ht="24.95" customHeight="1">
      <c r="A2341" s="34" t="s">
        <v>3173</v>
      </c>
      <c r="B2341" s="402">
        <v>9</v>
      </c>
      <c r="C2341" s="390"/>
      <c r="D2341" s="390"/>
      <c r="E2341" s="390"/>
      <c r="F2341" s="390"/>
      <c r="G2341" s="382"/>
      <c r="H2341" s="538"/>
      <c r="I2341" s="388"/>
      <c r="J2341" s="389" t="s">
        <v>1538</v>
      </c>
      <c r="K2341" s="426"/>
      <c r="L2341" s="426"/>
      <c r="M2341" s="384"/>
      <c r="N2341" s="424" t="s">
        <v>1538</v>
      </c>
      <c r="O2341" s="215" t="s">
        <v>1538</v>
      </c>
      <c r="P2341" s="719"/>
      <c r="Q2341" s="720"/>
      <c r="R2341" s="721"/>
      <c r="S2341" s="722"/>
      <c r="T2341" s="385"/>
      <c r="U2341" s="386"/>
      <c r="V2341" s="387"/>
    </row>
    <row r="2342" spans="1:22" s="35" customFormat="1" ht="24.95" customHeight="1">
      <c r="A2342" s="34" t="s">
        <v>3174</v>
      </c>
      <c r="B2342" s="402">
        <v>9</v>
      </c>
      <c r="C2342" s="390"/>
      <c r="D2342" s="390"/>
      <c r="E2342" s="390"/>
      <c r="F2342" s="390"/>
      <c r="G2342" s="382"/>
      <c r="H2342" s="538"/>
      <c r="I2342" s="388"/>
      <c r="J2342" s="389" t="s">
        <v>1538</v>
      </c>
      <c r="K2342" s="426"/>
      <c r="L2342" s="426"/>
      <c r="M2342" s="384"/>
      <c r="N2342" s="424" t="s">
        <v>1538</v>
      </c>
      <c r="O2342" s="215" t="s">
        <v>1538</v>
      </c>
      <c r="P2342" s="719"/>
      <c r="Q2342" s="720"/>
      <c r="R2342" s="721"/>
      <c r="S2342" s="722"/>
      <c r="T2342" s="385"/>
      <c r="U2342" s="386"/>
      <c r="V2342" s="387"/>
    </row>
    <row r="2343" spans="1:22" s="35" customFormat="1" ht="24.95" customHeight="1" thickBot="1">
      <c r="A2343" s="34" t="s">
        <v>3175</v>
      </c>
      <c r="B2343" s="406">
        <v>10</v>
      </c>
      <c r="C2343" s="391"/>
      <c r="D2343" s="391"/>
      <c r="E2343" s="391"/>
      <c r="F2343" s="391"/>
      <c r="G2343" s="392"/>
      <c r="H2343" s="539"/>
      <c r="I2343" s="393"/>
      <c r="J2343" s="394" t="s">
        <v>1538</v>
      </c>
      <c r="K2343" s="427"/>
      <c r="L2343" s="427"/>
      <c r="M2343" s="395"/>
      <c r="N2343" s="424" t="s">
        <v>1538</v>
      </c>
      <c r="O2343" s="215" t="s">
        <v>1538</v>
      </c>
      <c r="P2343" s="719"/>
      <c r="Q2343" s="720"/>
      <c r="R2343" s="721"/>
      <c r="S2343" s="722"/>
      <c r="T2343" s="385"/>
      <c r="U2343" s="386"/>
      <c r="V2343" s="387"/>
    </row>
    <row r="2344" spans="1:22" s="20" customFormat="1" ht="12" customHeight="1">
      <c r="A2344" s="34"/>
      <c r="B2344" s="36"/>
      <c r="C2344" s="37"/>
      <c r="D2344" s="37"/>
      <c r="E2344" s="37"/>
      <c r="F2344" s="37"/>
      <c r="G2344" s="37"/>
      <c r="H2344" s="403"/>
      <c r="I2344" s="37"/>
      <c r="J2344" s="37"/>
      <c r="K2344" s="37"/>
      <c r="L2344" s="37"/>
      <c r="M2344" s="37"/>
      <c r="N2344" s="37"/>
      <c r="O2344" s="214"/>
      <c r="P2344" s="37"/>
      <c r="Q2344" s="37"/>
      <c r="R2344" s="214"/>
      <c r="S2344" s="37"/>
      <c r="T2344" s="37"/>
      <c r="U2344" s="38"/>
      <c r="V2344" s="39"/>
    </row>
    <row r="2345" spans="1:22" s="20" customFormat="1" ht="17.25" customHeight="1" thickBot="1">
      <c r="A2345" s="34" t="s">
        <v>3176</v>
      </c>
      <c r="B2345" s="473"/>
      <c r="C2345" s="474"/>
      <c r="D2345" s="474"/>
      <c r="E2345" s="474"/>
      <c r="F2345" s="474"/>
      <c r="G2345" s="474"/>
      <c r="H2345" s="474"/>
      <c r="I2345" s="474"/>
      <c r="J2345" s="474"/>
      <c r="K2345" s="474"/>
      <c r="L2345" s="474"/>
      <c r="M2345" s="474"/>
      <c r="N2345" s="410" t="s">
        <v>317</v>
      </c>
      <c r="O2345" s="411">
        <v>1291.4173333333331</v>
      </c>
      <c r="P2345" s="419"/>
      <c r="Q2345" s="419"/>
      <c r="R2345" s="420"/>
      <c r="S2345" s="420"/>
      <c r="T2345" s="421"/>
      <c r="U2345" s="422"/>
      <c r="V2345" s="423"/>
    </row>
    <row r="2346" spans="1:22" ht="17.25" customHeight="1">
      <c r="B2346" s="41"/>
      <c r="C2346" s="41"/>
      <c r="D2346" s="41"/>
      <c r="E2346" s="41"/>
      <c r="F2346" s="41"/>
      <c r="G2346" s="42"/>
      <c r="H2346" s="42"/>
      <c r="I2346" s="42"/>
      <c r="J2346" s="42"/>
      <c r="K2346" s="42"/>
      <c r="L2346" s="42"/>
      <c r="M2346" s="42"/>
      <c r="N2346" s="42"/>
      <c r="O2346" s="42"/>
      <c r="P2346" s="42"/>
      <c r="Q2346" s="42"/>
      <c r="R2346" s="42"/>
      <c r="S2346" s="42"/>
      <c r="T2346" s="42"/>
      <c r="U2346" s="42"/>
      <c r="V2346" s="42"/>
    </row>
    <row r="2347" spans="1:22" s="20" customFormat="1" ht="16.5" customHeight="1" thickBot="1">
      <c r="A2347" s="18"/>
      <c r="B2347" s="739" t="s">
        <v>65</v>
      </c>
      <c r="C2347" s="739"/>
      <c r="D2347" s="739"/>
      <c r="E2347" s="739"/>
      <c r="F2347" s="739"/>
      <c r="G2347" s="739"/>
      <c r="H2347" s="739"/>
      <c r="I2347" s="739"/>
      <c r="J2347" s="739"/>
      <c r="K2347" s="739"/>
      <c r="L2347" s="739"/>
      <c r="M2347" s="739"/>
      <c r="N2347" s="739"/>
      <c r="O2347" s="739"/>
      <c r="P2347" s="739"/>
      <c r="Q2347" s="739"/>
      <c r="R2347" s="739"/>
      <c r="S2347" s="739"/>
      <c r="T2347" s="739"/>
      <c r="U2347" s="739"/>
      <c r="V2347" s="739"/>
    </row>
    <row r="2348" spans="1:22" s="23" customFormat="1" ht="22.5" customHeight="1">
      <c r="A2348" s="96" t="s">
        <v>3177</v>
      </c>
      <c r="B2348" s="768" t="s">
        <v>62</v>
      </c>
      <c r="C2348" s="764" t="s">
        <v>83</v>
      </c>
      <c r="D2348" s="760"/>
      <c r="E2348" s="760"/>
      <c r="F2348" s="760"/>
      <c r="G2348" s="760"/>
      <c r="H2348" s="760"/>
      <c r="I2348" s="760"/>
      <c r="J2348" s="760"/>
      <c r="K2348" s="760"/>
      <c r="L2348" s="760"/>
      <c r="M2348" s="736"/>
      <c r="N2348" s="475"/>
      <c r="O2348" s="476"/>
      <c r="P2348" s="764" t="s">
        <v>90</v>
      </c>
      <c r="Q2348" s="760"/>
      <c r="R2348" s="760"/>
      <c r="S2348" s="736"/>
      <c r="T2348" s="735" t="s">
        <v>358</v>
      </c>
      <c r="U2348" s="736"/>
      <c r="V2348" s="742" t="s">
        <v>6</v>
      </c>
    </row>
    <row r="2349" spans="1:22" s="23" customFormat="1" ht="22.5" customHeight="1">
      <c r="A2349" s="96" t="s">
        <v>3178</v>
      </c>
      <c r="B2349" s="769"/>
      <c r="C2349" s="771" t="s">
        <v>84</v>
      </c>
      <c r="D2349" s="772"/>
      <c r="E2349" s="773"/>
      <c r="F2349" s="479">
        <v>2</v>
      </c>
      <c r="G2349" s="774" t="s">
        <v>287</v>
      </c>
      <c r="H2349" s="724" t="s">
        <v>286</v>
      </c>
      <c r="I2349" s="724"/>
      <c r="J2349" s="771" t="s">
        <v>285</v>
      </c>
      <c r="K2349" s="775"/>
      <c r="L2349" s="480"/>
      <c r="M2349" s="480"/>
      <c r="N2349" s="481"/>
      <c r="O2349" s="482"/>
      <c r="P2349" s="765"/>
      <c r="Q2349" s="766"/>
      <c r="R2349" s="766"/>
      <c r="S2349" s="767"/>
      <c r="T2349" s="737"/>
      <c r="U2349" s="738"/>
      <c r="V2349" s="743"/>
    </row>
    <row r="2350" spans="1:22" s="23" customFormat="1" ht="51.75" customHeight="1" thickBot="1">
      <c r="A2350" s="96" t="s">
        <v>3179</v>
      </c>
      <c r="B2350" s="769"/>
      <c r="C2350" s="772" t="s">
        <v>82</v>
      </c>
      <c r="D2350" s="773"/>
      <c r="E2350" s="483" t="s">
        <v>86</v>
      </c>
      <c r="F2350" s="477" t="s">
        <v>306</v>
      </c>
      <c r="G2350" s="774"/>
      <c r="H2350" s="724"/>
      <c r="I2350" s="724"/>
      <c r="J2350" s="467" t="s">
        <v>284</v>
      </c>
      <c r="K2350" s="478" t="s">
        <v>292</v>
      </c>
      <c r="L2350" s="484" t="s">
        <v>369</v>
      </c>
      <c r="M2350" s="484"/>
      <c r="N2350" s="485" t="s">
        <v>334</v>
      </c>
      <c r="O2350" s="486"/>
      <c r="P2350" s="417" t="s">
        <v>1579</v>
      </c>
      <c r="Q2350" s="306" t="s">
        <v>91</v>
      </c>
      <c r="R2350" s="307"/>
      <c r="S2350" s="97">
        <v>3</v>
      </c>
      <c r="T2350" s="740"/>
      <c r="U2350" s="741"/>
      <c r="V2350" s="744"/>
    </row>
    <row r="2351" spans="1:22" s="23" customFormat="1" ht="15.75" customHeight="1">
      <c r="A2351" s="96" t="s">
        <v>3180</v>
      </c>
      <c r="B2351" s="769"/>
      <c r="C2351" s="613">
        <v>1</v>
      </c>
      <c r="D2351" s="86" t="s">
        <v>602</v>
      </c>
      <c r="E2351" s="92">
        <v>0.5</v>
      </c>
      <c r="F2351" s="300">
        <v>1513.4469999999999</v>
      </c>
      <c r="G2351" s="300">
        <v>269.23</v>
      </c>
      <c r="H2351" s="745" t="s">
        <v>6</v>
      </c>
      <c r="I2351" s="746"/>
      <c r="J2351" s="93" t="s">
        <v>6</v>
      </c>
      <c r="K2351" s="91" t="s">
        <v>1538</v>
      </c>
      <c r="L2351" s="449" t="s">
        <v>1114</v>
      </c>
      <c r="M2351" s="450" t="s">
        <v>1557</v>
      </c>
      <c r="N2351" s="365" t="s">
        <v>24</v>
      </c>
      <c r="O2351" s="747" t="s">
        <v>15</v>
      </c>
      <c r="P2351" s="748"/>
      <c r="Q2351" s="751">
        <v>78</v>
      </c>
      <c r="R2351" s="754" t="s">
        <v>1114</v>
      </c>
      <c r="S2351" s="755"/>
      <c r="T2351" s="735" t="s">
        <v>68</v>
      </c>
      <c r="U2351" s="760"/>
      <c r="V2351" s="736"/>
    </row>
    <row r="2352" spans="1:22" s="23" customFormat="1" ht="15.75" customHeight="1" thickBot="1">
      <c r="A2352" s="96" t="s">
        <v>3181</v>
      </c>
      <c r="B2352" s="769"/>
      <c r="C2352" s="613">
        <v>2</v>
      </c>
      <c r="D2352" s="86" t="s">
        <v>603</v>
      </c>
      <c r="E2352" s="92">
        <v>0.5</v>
      </c>
      <c r="F2352" s="300">
        <v>2360.8049999999998</v>
      </c>
      <c r="G2352" s="300">
        <v>269.23</v>
      </c>
      <c r="H2352" s="745" t="s">
        <v>6</v>
      </c>
      <c r="I2352" s="746"/>
      <c r="J2352" s="93" t="s">
        <v>6</v>
      </c>
      <c r="K2352" s="91" t="s">
        <v>1538</v>
      </c>
      <c r="L2352" s="449"/>
      <c r="M2352" s="450" t="s">
        <v>1538</v>
      </c>
      <c r="N2352" s="365" t="s">
        <v>24</v>
      </c>
      <c r="O2352" s="747"/>
      <c r="P2352" s="748"/>
      <c r="Q2352" s="752"/>
      <c r="R2352" s="756"/>
      <c r="S2352" s="757"/>
      <c r="T2352" s="740"/>
      <c r="U2352" s="761"/>
      <c r="V2352" s="741"/>
    </row>
    <row r="2353" spans="1:22" s="23" customFormat="1" ht="15.75" customHeight="1">
      <c r="A2353" s="96" t="s">
        <v>3182</v>
      </c>
      <c r="B2353" s="769"/>
      <c r="C2353" s="613">
        <v>3</v>
      </c>
      <c r="D2353" s="86" t="s">
        <v>1538</v>
      </c>
      <c r="E2353" s="92" t="s">
        <v>1538</v>
      </c>
      <c r="F2353" s="300" t="s">
        <v>1538</v>
      </c>
      <c r="G2353" s="300" t="s">
        <v>1538</v>
      </c>
      <c r="H2353" s="745" t="s">
        <v>1538</v>
      </c>
      <c r="I2353" s="746"/>
      <c r="J2353" s="93" t="s">
        <v>1538</v>
      </c>
      <c r="K2353" s="91" t="s">
        <v>1538</v>
      </c>
      <c r="L2353" s="449"/>
      <c r="M2353" s="450" t="s">
        <v>1538</v>
      </c>
      <c r="N2353" s="365"/>
      <c r="O2353" s="749"/>
      <c r="P2353" s="750"/>
      <c r="Q2353" s="753"/>
      <c r="R2353" s="758"/>
      <c r="S2353" s="759"/>
      <c r="T2353" s="237"/>
      <c r="U2353" s="237"/>
      <c r="V2353" s="238"/>
    </row>
    <row r="2354" spans="1:22" s="23" customFormat="1" ht="15.75" customHeight="1">
      <c r="A2354" s="96" t="s">
        <v>3183</v>
      </c>
      <c r="B2354" s="769"/>
      <c r="C2354" s="613">
        <v>4</v>
      </c>
      <c r="D2354" s="86" t="s">
        <v>1538</v>
      </c>
      <c r="E2354" s="92" t="s">
        <v>1538</v>
      </c>
      <c r="F2354" s="300" t="s">
        <v>1538</v>
      </c>
      <c r="G2354" s="300" t="s">
        <v>1538</v>
      </c>
      <c r="H2354" s="745" t="s">
        <v>1538</v>
      </c>
      <c r="I2354" s="746"/>
      <c r="J2354" s="93" t="s">
        <v>1538</v>
      </c>
      <c r="K2354" s="91" t="s">
        <v>1538</v>
      </c>
      <c r="L2354" s="449"/>
      <c r="M2354" s="450" t="s">
        <v>1538</v>
      </c>
      <c r="N2354" s="365"/>
      <c r="O2354" s="762" t="s">
        <v>310</v>
      </c>
      <c r="P2354" s="771" t="s">
        <v>309</v>
      </c>
      <c r="Q2354" s="772"/>
      <c r="R2354" s="772"/>
      <c r="S2354" s="773"/>
      <c r="T2354" s="228"/>
      <c r="U2354" s="228"/>
      <c r="V2354" s="239"/>
    </row>
    <row r="2355" spans="1:22" s="23" customFormat="1" ht="17.25" customHeight="1">
      <c r="A2355" s="96" t="s">
        <v>3184</v>
      </c>
      <c r="B2355" s="769"/>
      <c r="C2355" s="613">
        <v>5</v>
      </c>
      <c r="D2355" s="86" t="s">
        <v>1538</v>
      </c>
      <c r="E2355" s="92" t="s">
        <v>1538</v>
      </c>
      <c r="F2355" s="300" t="s">
        <v>1538</v>
      </c>
      <c r="G2355" s="300" t="s">
        <v>1538</v>
      </c>
      <c r="H2355" s="745" t="s">
        <v>1538</v>
      </c>
      <c r="I2355" s="746"/>
      <c r="J2355" s="93" t="s">
        <v>1538</v>
      </c>
      <c r="K2355" s="91" t="s">
        <v>1538</v>
      </c>
      <c r="L2355" s="449"/>
      <c r="M2355" s="450" t="s">
        <v>1538</v>
      </c>
      <c r="N2355" s="365"/>
      <c r="O2355" s="763"/>
      <c r="P2355" s="467" t="s">
        <v>92</v>
      </c>
      <c r="Q2355" s="467" t="s">
        <v>294</v>
      </c>
      <c r="R2355" s="724" t="s">
        <v>307</v>
      </c>
      <c r="S2355" s="724"/>
      <c r="T2355" s="228"/>
      <c r="U2355" s="228"/>
      <c r="V2355" s="239"/>
    </row>
    <row r="2356" spans="1:22" s="23" customFormat="1" ht="16.5" customHeight="1" thickBot="1">
      <c r="A2356" s="96" t="s">
        <v>3185</v>
      </c>
      <c r="B2356" s="769"/>
      <c r="C2356" s="614">
        <v>6</v>
      </c>
      <c r="D2356" s="94" t="s">
        <v>1538</v>
      </c>
      <c r="E2356" s="95" t="s">
        <v>1538</v>
      </c>
      <c r="F2356" s="300" t="s">
        <v>1538</v>
      </c>
      <c r="G2356" s="300" t="s">
        <v>1538</v>
      </c>
      <c r="H2356" s="745" t="s">
        <v>1538</v>
      </c>
      <c r="I2356" s="746"/>
      <c r="J2356" s="93" t="s">
        <v>1538</v>
      </c>
      <c r="K2356" s="91" t="s">
        <v>1538</v>
      </c>
      <c r="L2356" s="449"/>
      <c r="M2356" s="450" t="s">
        <v>1538</v>
      </c>
      <c r="N2356" s="447"/>
      <c r="O2356" s="313" t="s">
        <v>6</v>
      </c>
      <c r="P2356" s="241">
        <v>1</v>
      </c>
      <c r="Q2356" s="242">
        <v>538.46153849999996</v>
      </c>
      <c r="R2356" s="776">
        <v>3874.252</v>
      </c>
      <c r="S2356" s="776"/>
      <c r="T2356" s="228"/>
      <c r="U2356" s="228"/>
      <c r="V2356" s="239"/>
    </row>
    <row r="2357" spans="1:22" s="23" customFormat="1" ht="16.5" customHeight="1" thickBot="1">
      <c r="A2357" s="96" t="s">
        <v>3186</v>
      </c>
      <c r="B2357" s="770"/>
      <c r="C2357" s="777" t="s">
        <v>88</v>
      </c>
      <c r="D2357" s="778"/>
      <c r="E2357" s="778"/>
      <c r="F2357" s="497"/>
      <c r="G2357" s="498"/>
      <c r="H2357" s="779" t="s">
        <v>6</v>
      </c>
      <c r="I2357" s="780"/>
      <c r="J2357" s="412" t="s">
        <v>6</v>
      </c>
      <c r="K2357" s="243" t="s">
        <v>6</v>
      </c>
      <c r="L2357" s="490"/>
      <c r="M2357" s="491"/>
      <c r="N2357" s="492"/>
      <c r="O2357" s="781" t="s">
        <v>1538</v>
      </c>
      <c r="P2357" s="781"/>
      <c r="Q2357" s="781"/>
      <c r="R2357" s="781"/>
      <c r="S2357" s="781"/>
      <c r="T2357" s="487"/>
      <c r="U2357" s="488"/>
      <c r="V2357" s="489"/>
    </row>
    <row r="2358" spans="1:22" ht="24.95" customHeight="1">
      <c r="C2358" s="21"/>
    </row>
    <row r="2359" spans="1:22" ht="24.95" customHeight="1">
      <c r="C2359" s="21"/>
    </row>
    <row r="2360" spans="1:22" s="33" customFormat="1" ht="24" thickBot="1">
      <c r="A2360" s="26">
        <v>79</v>
      </c>
      <c r="B2360" s="786" t="s">
        <v>49</v>
      </c>
      <c r="C2360" s="786"/>
      <c r="D2360" s="786"/>
      <c r="E2360" s="27">
        <v>79</v>
      </c>
      <c r="F2360" s="28" t="s">
        <v>465</v>
      </c>
      <c r="G2360" s="29"/>
      <c r="H2360" s="29"/>
      <c r="I2360" s="28"/>
      <c r="J2360" s="28"/>
      <c r="K2360" s="28"/>
      <c r="L2360" s="28"/>
      <c r="M2360" s="30"/>
      <c r="N2360" s="30"/>
      <c r="O2360" s="29"/>
      <c r="P2360" s="29"/>
      <c r="Q2360" s="31"/>
      <c r="R2360" s="31"/>
      <c r="S2360" s="31"/>
      <c r="T2360" s="31"/>
      <c r="U2360" s="32"/>
    </row>
    <row r="2361" spans="1:22" s="20" customFormat="1" ht="24.75" customHeight="1">
      <c r="A2361" s="18"/>
      <c r="B2361" s="787" t="s">
        <v>54</v>
      </c>
      <c r="C2361" s="464" t="s">
        <v>55</v>
      </c>
      <c r="D2361" s="465" t="s">
        <v>16</v>
      </c>
      <c r="E2361" s="465"/>
      <c r="F2361" s="465" t="s">
        <v>56</v>
      </c>
      <c r="G2361" s="466"/>
      <c r="H2361" s="723" t="s">
        <v>57</v>
      </c>
      <c r="I2361" s="789" t="s">
        <v>340</v>
      </c>
      <c r="J2361" s="723" t="s">
        <v>17</v>
      </c>
      <c r="K2361" s="723" t="s">
        <v>293</v>
      </c>
      <c r="L2361" s="723" t="s">
        <v>58</v>
      </c>
      <c r="M2361" s="723" t="s">
        <v>193</v>
      </c>
      <c r="N2361" s="782" t="s">
        <v>308</v>
      </c>
      <c r="O2361" s="783"/>
      <c r="P2361" s="784" t="s">
        <v>21</v>
      </c>
      <c r="Q2361" s="785"/>
      <c r="R2361" s="735" t="s">
        <v>205</v>
      </c>
      <c r="S2361" s="736"/>
      <c r="T2361" s="714" t="s">
        <v>180</v>
      </c>
      <c r="U2361" s="715"/>
      <c r="V2361" s="716"/>
    </row>
    <row r="2362" spans="1:22" s="20" customFormat="1" ht="73.5" customHeight="1">
      <c r="A2362" s="18"/>
      <c r="B2362" s="788"/>
      <c r="C2362" s="467" t="s">
        <v>59</v>
      </c>
      <c r="D2362" s="468" t="s">
        <v>3</v>
      </c>
      <c r="E2362" s="468" t="s">
        <v>18</v>
      </c>
      <c r="F2362" s="468" t="s">
        <v>60</v>
      </c>
      <c r="G2362" s="469" t="s">
        <v>61</v>
      </c>
      <c r="H2362" s="724"/>
      <c r="I2362" s="790"/>
      <c r="J2362" s="724"/>
      <c r="K2362" s="724"/>
      <c r="L2362" s="724"/>
      <c r="M2362" s="724"/>
      <c r="N2362" s="467" t="s">
        <v>191</v>
      </c>
      <c r="O2362" s="468" t="s">
        <v>73</v>
      </c>
      <c r="P2362" s="717"/>
      <c r="Q2362" s="718"/>
      <c r="R2362" s="737"/>
      <c r="S2362" s="738"/>
      <c r="T2362" s="470" t="s">
        <v>181</v>
      </c>
      <c r="U2362" s="471" t="s">
        <v>190</v>
      </c>
      <c r="V2362" s="472" t="s">
        <v>225</v>
      </c>
    </row>
    <row r="2363" spans="1:22" s="20" customFormat="1" ht="26.25" customHeight="1">
      <c r="A2363" s="18"/>
      <c r="B2363" s="396"/>
      <c r="C2363" s="397">
        <v>3</v>
      </c>
      <c r="D2363" s="397">
        <v>4</v>
      </c>
      <c r="E2363" s="397">
        <v>5</v>
      </c>
      <c r="F2363" s="397">
        <v>6</v>
      </c>
      <c r="G2363" s="397">
        <v>7</v>
      </c>
      <c r="H2363" s="397">
        <v>8</v>
      </c>
      <c r="I2363" s="397">
        <v>9</v>
      </c>
      <c r="J2363" s="397">
        <v>10</v>
      </c>
      <c r="K2363" s="397">
        <v>11</v>
      </c>
      <c r="L2363" s="397">
        <v>12</v>
      </c>
      <c r="M2363" s="397">
        <v>13</v>
      </c>
      <c r="N2363" s="397">
        <v>14</v>
      </c>
      <c r="O2363" s="397">
        <v>15</v>
      </c>
      <c r="P2363" s="398">
        <v>16</v>
      </c>
      <c r="Q2363" s="399">
        <v>17</v>
      </c>
      <c r="R2363" s="398">
        <v>18</v>
      </c>
      <c r="S2363" s="399">
        <v>19</v>
      </c>
      <c r="T2363" s="400">
        <v>20</v>
      </c>
      <c r="U2363" s="213">
        <v>21</v>
      </c>
      <c r="V2363" s="401">
        <v>22</v>
      </c>
    </row>
    <row r="2364" spans="1:22" s="35" customFormat="1" ht="50.1" customHeight="1">
      <c r="A2364" s="34" t="s">
        <v>3187</v>
      </c>
      <c r="B2364" s="402">
        <v>1</v>
      </c>
      <c r="C2364" s="390" t="s">
        <v>1278</v>
      </c>
      <c r="D2364" s="390" t="s">
        <v>1279</v>
      </c>
      <c r="E2364" s="390" t="s">
        <v>1280</v>
      </c>
      <c r="F2364" s="390" t="s">
        <v>671</v>
      </c>
      <c r="G2364" s="382">
        <v>0.45</v>
      </c>
      <c r="H2364" s="538" t="s">
        <v>24</v>
      </c>
      <c r="I2364" s="388" t="s">
        <v>672</v>
      </c>
      <c r="J2364" s="389" t="s">
        <v>465</v>
      </c>
      <c r="K2364" s="426">
        <v>43130</v>
      </c>
      <c r="L2364" s="426">
        <v>43539</v>
      </c>
      <c r="M2364" s="383">
        <v>2572.1</v>
      </c>
      <c r="N2364" s="424">
        <v>1157.4449999999999</v>
      </c>
      <c r="O2364" s="215">
        <v>1157.4449999999999</v>
      </c>
      <c r="P2364" s="719"/>
      <c r="Q2364" s="720"/>
      <c r="R2364" s="721"/>
      <c r="S2364" s="722"/>
      <c r="T2364" s="385" t="s">
        <v>24</v>
      </c>
      <c r="U2364" s="386">
        <v>45</v>
      </c>
      <c r="V2364" s="387" t="s">
        <v>24</v>
      </c>
    </row>
    <row r="2365" spans="1:22" s="35" customFormat="1" ht="24.95" customHeight="1">
      <c r="A2365" s="34" t="s">
        <v>3188</v>
      </c>
      <c r="B2365" s="402">
        <v>2</v>
      </c>
      <c r="C2365" s="390"/>
      <c r="D2365" s="390"/>
      <c r="E2365" s="390"/>
      <c r="F2365" s="390"/>
      <c r="G2365" s="382"/>
      <c r="H2365" s="538"/>
      <c r="I2365" s="388"/>
      <c r="J2365" s="389" t="s">
        <v>1538</v>
      </c>
      <c r="K2365" s="426"/>
      <c r="L2365" s="426"/>
      <c r="M2365" s="383"/>
      <c r="N2365" s="424" t="s">
        <v>1538</v>
      </c>
      <c r="O2365" s="215" t="s">
        <v>1538</v>
      </c>
      <c r="P2365" s="719"/>
      <c r="Q2365" s="720"/>
      <c r="R2365" s="721"/>
      <c r="S2365" s="722"/>
      <c r="T2365" s="385"/>
      <c r="U2365" s="386"/>
      <c r="V2365" s="387"/>
    </row>
    <row r="2366" spans="1:22" s="35" customFormat="1" ht="24.95" customHeight="1">
      <c r="A2366" s="34" t="s">
        <v>3189</v>
      </c>
      <c r="B2366" s="402">
        <v>3</v>
      </c>
      <c r="C2366" s="390"/>
      <c r="D2366" s="390"/>
      <c r="E2366" s="390"/>
      <c r="F2366" s="390"/>
      <c r="G2366" s="382"/>
      <c r="H2366" s="538"/>
      <c r="I2366" s="388"/>
      <c r="J2366" s="389" t="s">
        <v>1538</v>
      </c>
      <c r="K2366" s="426"/>
      <c r="L2366" s="426"/>
      <c r="M2366" s="383"/>
      <c r="N2366" s="424" t="s">
        <v>1538</v>
      </c>
      <c r="O2366" s="215" t="s">
        <v>1538</v>
      </c>
      <c r="P2366" s="719"/>
      <c r="Q2366" s="720"/>
      <c r="R2366" s="721"/>
      <c r="S2366" s="722"/>
      <c r="T2366" s="385"/>
      <c r="U2366" s="386"/>
      <c r="V2366" s="387"/>
    </row>
    <row r="2367" spans="1:22" s="35" customFormat="1" ht="24.95" customHeight="1">
      <c r="A2367" s="34" t="s">
        <v>3190</v>
      </c>
      <c r="B2367" s="402">
        <v>4</v>
      </c>
      <c r="C2367" s="390"/>
      <c r="D2367" s="390"/>
      <c r="E2367" s="390"/>
      <c r="F2367" s="390"/>
      <c r="G2367" s="382"/>
      <c r="H2367" s="538"/>
      <c r="I2367" s="388"/>
      <c r="J2367" s="389" t="s">
        <v>1538</v>
      </c>
      <c r="K2367" s="426"/>
      <c r="L2367" s="426"/>
      <c r="M2367" s="383"/>
      <c r="N2367" s="424" t="s">
        <v>1538</v>
      </c>
      <c r="O2367" s="215" t="s">
        <v>1538</v>
      </c>
      <c r="P2367" s="719"/>
      <c r="Q2367" s="720"/>
      <c r="R2367" s="721"/>
      <c r="S2367" s="722"/>
      <c r="T2367" s="385"/>
      <c r="U2367" s="386"/>
      <c r="V2367" s="387"/>
    </row>
    <row r="2368" spans="1:22" s="35" customFormat="1" ht="24.95" customHeight="1">
      <c r="A2368" s="34" t="s">
        <v>3191</v>
      </c>
      <c r="B2368" s="402">
        <v>6</v>
      </c>
      <c r="C2368" s="390"/>
      <c r="D2368" s="390"/>
      <c r="E2368" s="390"/>
      <c r="F2368" s="390"/>
      <c r="G2368" s="382"/>
      <c r="H2368" s="538"/>
      <c r="I2368" s="388"/>
      <c r="J2368" s="389" t="s">
        <v>1538</v>
      </c>
      <c r="K2368" s="426"/>
      <c r="L2368" s="426"/>
      <c r="M2368" s="383"/>
      <c r="N2368" s="424" t="s">
        <v>1538</v>
      </c>
      <c r="O2368" s="215" t="s">
        <v>1538</v>
      </c>
      <c r="P2368" s="719"/>
      <c r="Q2368" s="720"/>
      <c r="R2368" s="721"/>
      <c r="S2368" s="722"/>
      <c r="T2368" s="385"/>
      <c r="U2368" s="386"/>
      <c r="V2368" s="387"/>
    </row>
    <row r="2369" spans="1:22" s="35" customFormat="1" ht="24.95" customHeight="1">
      <c r="A2369" s="34" t="s">
        <v>3192</v>
      </c>
      <c r="B2369" s="402">
        <v>7</v>
      </c>
      <c r="C2369" s="390"/>
      <c r="D2369" s="390"/>
      <c r="E2369" s="390"/>
      <c r="F2369" s="390"/>
      <c r="G2369" s="382"/>
      <c r="H2369" s="538"/>
      <c r="I2369" s="388"/>
      <c r="J2369" s="389" t="s">
        <v>1538</v>
      </c>
      <c r="K2369" s="426"/>
      <c r="L2369" s="426"/>
      <c r="M2369" s="383"/>
      <c r="N2369" s="424" t="s">
        <v>1538</v>
      </c>
      <c r="O2369" s="215" t="s">
        <v>1538</v>
      </c>
      <c r="P2369" s="719"/>
      <c r="Q2369" s="720"/>
      <c r="R2369" s="721"/>
      <c r="S2369" s="722"/>
      <c r="T2369" s="385"/>
      <c r="U2369" s="386"/>
      <c r="V2369" s="387"/>
    </row>
    <row r="2370" spans="1:22" s="35" customFormat="1" ht="24.95" customHeight="1">
      <c r="A2370" s="34" t="s">
        <v>3193</v>
      </c>
      <c r="B2370" s="402">
        <v>8</v>
      </c>
      <c r="C2370" s="390"/>
      <c r="D2370" s="390"/>
      <c r="E2370" s="390"/>
      <c r="F2370" s="390"/>
      <c r="G2370" s="382"/>
      <c r="H2370" s="538"/>
      <c r="I2370" s="388"/>
      <c r="J2370" s="389" t="s">
        <v>1538</v>
      </c>
      <c r="K2370" s="426"/>
      <c r="L2370" s="426"/>
      <c r="M2370" s="383"/>
      <c r="N2370" s="424" t="s">
        <v>1538</v>
      </c>
      <c r="O2370" s="215" t="s">
        <v>1538</v>
      </c>
      <c r="P2370" s="719"/>
      <c r="Q2370" s="720"/>
      <c r="R2370" s="721"/>
      <c r="S2370" s="722"/>
      <c r="T2370" s="385"/>
      <c r="U2370" s="386"/>
      <c r="V2370" s="387"/>
    </row>
    <row r="2371" spans="1:22" s="35" customFormat="1" ht="24.95" customHeight="1">
      <c r="A2371" s="34" t="s">
        <v>3194</v>
      </c>
      <c r="B2371" s="402">
        <v>9</v>
      </c>
      <c r="C2371" s="390"/>
      <c r="D2371" s="390"/>
      <c r="E2371" s="390"/>
      <c r="F2371" s="390"/>
      <c r="G2371" s="382"/>
      <c r="H2371" s="538"/>
      <c r="I2371" s="388"/>
      <c r="J2371" s="389" t="s">
        <v>1538</v>
      </c>
      <c r="K2371" s="426"/>
      <c r="L2371" s="426"/>
      <c r="M2371" s="384"/>
      <c r="N2371" s="424" t="s">
        <v>1538</v>
      </c>
      <c r="O2371" s="215" t="s">
        <v>1538</v>
      </c>
      <c r="P2371" s="719"/>
      <c r="Q2371" s="720"/>
      <c r="R2371" s="721"/>
      <c r="S2371" s="722"/>
      <c r="T2371" s="385"/>
      <c r="U2371" s="386"/>
      <c r="V2371" s="387"/>
    </row>
    <row r="2372" spans="1:22" s="35" customFormat="1" ht="24.95" customHeight="1">
      <c r="A2372" s="34" t="s">
        <v>3195</v>
      </c>
      <c r="B2372" s="402">
        <v>9</v>
      </c>
      <c r="C2372" s="390"/>
      <c r="D2372" s="390"/>
      <c r="E2372" s="390"/>
      <c r="F2372" s="390"/>
      <c r="G2372" s="382"/>
      <c r="H2372" s="538"/>
      <c r="I2372" s="388"/>
      <c r="J2372" s="389" t="s">
        <v>1538</v>
      </c>
      <c r="K2372" s="426"/>
      <c r="L2372" s="426"/>
      <c r="M2372" s="384"/>
      <c r="N2372" s="424" t="s">
        <v>1538</v>
      </c>
      <c r="O2372" s="215" t="s">
        <v>1538</v>
      </c>
      <c r="P2372" s="719"/>
      <c r="Q2372" s="720"/>
      <c r="R2372" s="721"/>
      <c r="S2372" s="722"/>
      <c r="T2372" s="385"/>
      <c r="U2372" s="386"/>
      <c r="V2372" s="387"/>
    </row>
    <row r="2373" spans="1:22" s="35" customFormat="1" ht="24.95" customHeight="1" thickBot="1">
      <c r="A2373" s="34" t="s">
        <v>3196</v>
      </c>
      <c r="B2373" s="406">
        <v>10</v>
      </c>
      <c r="C2373" s="391"/>
      <c r="D2373" s="391"/>
      <c r="E2373" s="391"/>
      <c r="F2373" s="391"/>
      <c r="G2373" s="392"/>
      <c r="H2373" s="539"/>
      <c r="I2373" s="393"/>
      <c r="J2373" s="394" t="s">
        <v>1538</v>
      </c>
      <c r="K2373" s="427"/>
      <c r="L2373" s="427"/>
      <c r="M2373" s="395"/>
      <c r="N2373" s="424" t="s">
        <v>1538</v>
      </c>
      <c r="O2373" s="215" t="s">
        <v>1538</v>
      </c>
      <c r="P2373" s="719"/>
      <c r="Q2373" s="720"/>
      <c r="R2373" s="721"/>
      <c r="S2373" s="722"/>
      <c r="T2373" s="385"/>
      <c r="U2373" s="386"/>
      <c r="V2373" s="387"/>
    </row>
    <row r="2374" spans="1:22" s="20" customFormat="1" ht="12" customHeight="1">
      <c r="A2374" s="34"/>
      <c r="B2374" s="36"/>
      <c r="C2374" s="37"/>
      <c r="D2374" s="37"/>
      <c r="E2374" s="37"/>
      <c r="F2374" s="37"/>
      <c r="G2374" s="37"/>
      <c r="H2374" s="403"/>
      <c r="I2374" s="37"/>
      <c r="J2374" s="37"/>
      <c r="K2374" s="37"/>
      <c r="L2374" s="37"/>
      <c r="M2374" s="37"/>
      <c r="N2374" s="37"/>
      <c r="O2374" s="214"/>
      <c r="P2374" s="37"/>
      <c r="Q2374" s="37"/>
      <c r="R2374" s="214"/>
      <c r="S2374" s="37"/>
      <c r="T2374" s="37"/>
      <c r="U2374" s="38"/>
      <c r="V2374" s="39"/>
    </row>
    <row r="2375" spans="1:22" s="20" customFormat="1" ht="17.25" customHeight="1" thickBot="1">
      <c r="A2375" s="34" t="s">
        <v>3197</v>
      </c>
      <c r="B2375" s="473"/>
      <c r="C2375" s="474"/>
      <c r="D2375" s="474"/>
      <c r="E2375" s="474"/>
      <c r="F2375" s="474"/>
      <c r="G2375" s="474"/>
      <c r="H2375" s="474"/>
      <c r="I2375" s="474"/>
      <c r="J2375" s="474"/>
      <c r="K2375" s="474"/>
      <c r="L2375" s="474"/>
      <c r="M2375" s="474"/>
      <c r="N2375" s="410" t="s">
        <v>317</v>
      </c>
      <c r="O2375" s="411">
        <v>1157.4449999999999</v>
      </c>
      <c r="P2375" s="419"/>
      <c r="Q2375" s="419"/>
      <c r="R2375" s="420"/>
      <c r="S2375" s="420"/>
      <c r="T2375" s="421"/>
      <c r="U2375" s="422"/>
      <c r="V2375" s="423"/>
    </row>
    <row r="2376" spans="1:22" ht="17.25" customHeight="1">
      <c r="B2376" s="41"/>
      <c r="C2376" s="41"/>
      <c r="D2376" s="41"/>
      <c r="E2376" s="41"/>
      <c r="F2376" s="41"/>
      <c r="G2376" s="42"/>
      <c r="H2376" s="42"/>
      <c r="I2376" s="42"/>
      <c r="J2376" s="42"/>
      <c r="K2376" s="42"/>
      <c r="L2376" s="42"/>
      <c r="M2376" s="42"/>
      <c r="N2376" s="42"/>
      <c r="O2376" s="42"/>
      <c r="P2376" s="42"/>
      <c r="Q2376" s="42"/>
      <c r="R2376" s="42"/>
      <c r="S2376" s="42"/>
      <c r="T2376" s="42"/>
      <c r="U2376" s="42"/>
      <c r="V2376" s="42"/>
    </row>
    <row r="2377" spans="1:22" s="20" customFormat="1" ht="16.5" customHeight="1" thickBot="1">
      <c r="A2377" s="18"/>
      <c r="B2377" s="739" t="s">
        <v>65</v>
      </c>
      <c r="C2377" s="739"/>
      <c r="D2377" s="739"/>
      <c r="E2377" s="739"/>
      <c r="F2377" s="739"/>
      <c r="G2377" s="739"/>
      <c r="H2377" s="739"/>
      <c r="I2377" s="739"/>
      <c r="J2377" s="739"/>
      <c r="K2377" s="739"/>
      <c r="L2377" s="739"/>
      <c r="M2377" s="739"/>
      <c r="N2377" s="739"/>
      <c r="O2377" s="739"/>
      <c r="P2377" s="739"/>
      <c r="Q2377" s="739"/>
      <c r="R2377" s="739"/>
      <c r="S2377" s="739"/>
      <c r="T2377" s="739"/>
      <c r="U2377" s="739"/>
      <c r="V2377" s="739"/>
    </row>
    <row r="2378" spans="1:22" s="23" customFormat="1" ht="22.5" customHeight="1">
      <c r="A2378" s="96" t="s">
        <v>3198</v>
      </c>
      <c r="B2378" s="768" t="s">
        <v>62</v>
      </c>
      <c r="C2378" s="764" t="s">
        <v>83</v>
      </c>
      <c r="D2378" s="760"/>
      <c r="E2378" s="760"/>
      <c r="F2378" s="760"/>
      <c r="G2378" s="760"/>
      <c r="H2378" s="760"/>
      <c r="I2378" s="760"/>
      <c r="J2378" s="760"/>
      <c r="K2378" s="760"/>
      <c r="L2378" s="760"/>
      <c r="M2378" s="736"/>
      <c r="N2378" s="475"/>
      <c r="O2378" s="476"/>
      <c r="P2378" s="764" t="s">
        <v>90</v>
      </c>
      <c r="Q2378" s="760"/>
      <c r="R2378" s="760"/>
      <c r="S2378" s="736"/>
      <c r="T2378" s="735" t="s">
        <v>358</v>
      </c>
      <c r="U2378" s="736"/>
      <c r="V2378" s="742" t="s">
        <v>6</v>
      </c>
    </row>
    <row r="2379" spans="1:22" s="23" customFormat="1" ht="22.5" customHeight="1">
      <c r="A2379" s="96" t="s">
        <v>3199</v>
      </c>
      <c r="B2379" s="769"/>
      <c r="C2379" s="771" t="s">
        <v>84</v>
      </c>
      <c r="D2379" s="772"/>
      <c r="E2379" s="773"/>
      <c r="F2379" s="479">
        <v>1</v>
      </c>
      <c r="G2379" s="774" t="s">
        <v>287</v>
      </c>
      <c r="H2379" s="724" t="s">
        <v>286</v>
      </c>
      <c r="I2379" s="724"/>
      <c r="J2379" s="771" t="s">
        <v>285</v>
      </c>
      <c r="K2379" s="775"/>
      <c r="L2379" s="480"/>
      <c r="M2379" s="480"/>
      <c r="N2379" s="481"/>
      <c r="O2379" s="482"/>
      <c r="P2379" s="765"/>
      <c r="Q2379" s="766"/>
      <c r="R2379" s="766"/>
      <c r="S2379" s="767"/>
      <c r="T2379" s="737"/>
      <c r="U2379" s="738"/>
      <c r="V2379" s="743"/>
    </row>
    <row r="2380" spans="1:22" s="23" customFormat="1" ht="51.75" customHeight="1" thickBot="1">
      <c r="A2380" s="96" t="s">
        <v>3200</v>
      </c>
      <c r="B2380" s="769"/>
      <c r="C2380" s="772" t="s">
        <v>82</v>
      </c>
      <c r="D2380" s="773"/>
      <c r="E2380" s="483" t="s">
        <v>86</v>
      </c>
      <c r="F2380" s="477" t="s">
        <v>306</v>
      </c>
      <c r="G2380" s="774"/>
      <c r="H2380" s="724"/>
      <c r="I2380" s="724"/>
      <c r="J2380" s="467" t="s">
        <v>284</v>
      </c>
      <c r="K2380" s="478" t="s">
        <v>292</v>
      </c>
      <c r="L2380" s="484" t="s">
        <v>369</v>
      </c>
      <c r="M2380" s="484"/>
      <c r="N2380" s="485" t="s">
        <v>334</v>
      </c>
      <c r="O2380" s="486"/>
      <c r="P2380" s="417" t="s">
        <v>1579</v>
      </c>
      <c r="Q2380" s="306" t="s">
        <v>91</v>
      </c>
      <c r="R2380" s="307"/>
      <c r="S2380" s="97">
        <v>1</v>
      </c>
      <c r="T2380" s="740"/>
      <c r="U2380" s="741"/>
      <c r="V2380" s="744"/>
    </row>
    <row r="2381" spans="1:22" s="23" customFormat="1" ht="15.75" customHeight="1">
      <c r="A2381" s="96" t="s">
        <v>3201</v>
      </c>
      <c r="B2381" s="769"/>
      <c r="C2381" s="613">
        <v>1</v>
      </c>
      <c r="D2381" s="86" t="s">
        <v>1538</v>
      </c>
      <c r="E2381" s="92" t="s">
        <v>1538</v>
      </c>
      <c r="F2381" s="300" t="s">
        <v>1538</v>
      </c>
      <c r="G2381" s="300" t="s">
        <v>1538</v>
      </c>
      <c r="H2381" s="745" t="s">
        <v>1538</v>
      </c>
      <c r="I2381" s="746"/>
      <c r="J2381" s="93" t="s">
        <v>1538</v>
      </c>
      <c r="K2381" s="91" t="s">
        <v>1538</v>
      </c>
      <c r="L2381" s="449" t="s">
        <v>1114</v>
      </c>
      <c r="M2381" s="450" t="s">
        <v>1557</v>
      </c>
      <c r="N2381" s="365" t="s">
        <v>24</v>
      </c>
      <c r="O2381" s="747" t="s">
        <v>15</v>
      </c>
      <c r="P2381" s="748"/>
      <c r="Q2381" s="751">
        <v>79</v>
      </c>
      <c r="R2381" s="754" t="s">
        <v>1114</v>
      </c>
      <c r="S2381" s="755"/>
      <c r="T2381" s="735" t="s">
        <v>68</v>
      </c>
      <c r="U2381" s="760"/>
      <c r="V2381" s="736"/>
    </row>
    <row r="2382" spans="1:22" s="23" customFormat="1" ht="15.75" customHeight="1" thickBot="1">
      <c r="A2382" s="96" t="s">
        <v>3202</v>
      </c>
      <c r="B2382" s="769"/>
      <c r="C2382" s="613">
        <v>2</v>
      </c>
      <c r="D2382" s="86" t="s">
        <v>1538</v>
      </c>
      <c r="E2382" s="92" t="s">
        <v>1538</v>
      </c>
      <c r="F2382" s="300" t="s">
        <v>1538</v>
      </c>
      <c r="G2382" s="300" t="s">
        <v>1538</v>
      </c>
      <c r="H2382" s="745" t="s">
        <v>1538</v>
      </c>
      <c r="I2382" s="746"/>
      <c r="J2382" s="93" t="s">
        <v>1538</v>
      </c>
      <c r="K2382" s="91" t="s">
        <v>1538</v>
      </c>
      <c r="L2382" s="449"/>
      <c r="M2382" s="450" t="s">
        <v>1538</v>
      </c>
      <c r="N2382" s="365" t="s">
        <v>24</v>
      </c>
      <c r="O2382" s="747"/>
      <c r="P2382" s="748"/>
      <c r="Q2382" s="752"/>
      <c r="R2382" s="756"/>
      <c r="S2382" s="757"/>
      <c r="T2382" s="740"/>
      <c r="U2382" s="761"/>
      <c r="V2382" s="741"/>
    </row>
    <row r="2383" spans="1:22" s="23" customFormat="1" ht="15.75" customHeight="1">
      <c r="A2383" s="96" t="s">
        <v>3203</v>
      </c>
      <c r="B2383" s="769"/>
      <c r="C2383" s="613">
        <v>3</v>
      </c>
      <c r="D2383" s="86" t="s">
        <v>1538</v>
      </c>
      <c r="E2383" s="92" t="s">
        <v>1538</v>
      </c>
      <c r="F2383" s="300" t="s">
        <v>1538</v>
      </c>
      <c r="G2383" s="300" t="s">
        <v>1538</v>
      </c>
      <c r="H2383" s="745" t="s">
        <v>1538</v>
      </c>
      <c r="I2383" s="746"/>
      <c r="J2383" s="93" t="s">
        <v>1538</v>
      </c>
      <c r="K2383" s="91" t="s">
        <v>1538</v>
      </c>
      <c r="L2383" s="449"/>
      <c r="M2383" s="450" t="s">
        <v>1538</v>
      </c>
      <c r="N2383" s="365"/>
      <c r="O2383" s="749"/>
      <c r="P2383" s="750"/>
      <c r="Q2383" s="753"/>
      <c r="R2383" s="758"/>
      <c r="S2383" s="759"/>
      <c r="T2383" s="237"/>
      <c r="U2383" s="237"/>
      <c r="V2383" s="238"/>
    </row>
    <row r="2384" spans="1:22" s="23" customFormat="1" ht="15.75" customHeight="1">
      <c r="A2384" s="96" t="s">
        <v>3204</v>
      </c>
      <c r="B2384" s="769"/>
      <c r="C2384" s="613">
        <v>4</v>
      </c>
      <c r="D2384" s="86" t="s">
        <v>1538</v>
      </c>
      <c r="E2384" s="92" t="s">
        <v>1538</v>
      </c>
      <c r="F2384" s="300" t="s">
        <v>1538</v>
      </c>
      <c r="G2384" s="300" t="s">
        <v>1538</v>
      </c>
      <c r="H2384" s="745" t="s">
        <v>1538</v>
      </c>
      <c r="I2384" s="746"/>
      <c r="J2384" s="93" t="s">
        <v>1538</v>
      </c>
      <c r="K2384" s="91" t="s">
        <v>1538</v>
      </c>
      <c r="L2384" s="449"/>
      <c r="M2384" s="450" t="s">
        <v>1538</v>
      </c>
      <c r="N2384" s="365"/>
      <c r="O2384" s="762" t="s">
        <v>310</v>
      </c>
      <c r="P2384" s="771" t="s">
        <v>309</v>
      </c>
      <c r="Q2384" s="772"/>
      <c r="R2384" s="772"/>
      <c r="S2384" s="773"/>
      <c r="T2384" s="228"/>
      <c r="U2384" s="228"/>
      <c r="V2384" s="239"/>
    </row>
    <row r="2385" spans="1:22" s="23" customFormat="1" ht="17.25" customHeight="1">
      <c r="A2385" s="96" t="s">
        <v>3205</v>
      </c>
      <c r="B2385" s="769"/>
      <c r="C2385" s="613">
        <v>5</v>
      </c>
      <c r="D2385" s="86" t="s">
        <v>1538</v>
      </c>
      <c r="E2385" s="92" t="s">
        <v>1538</v>
      </c>
      <c r="F2385" s="300" t="s">
        <v>1538</v>
      </c>
      <c r="G2385" s="300" t="s">
        <v>1538</v>
      </c>
      <c r="H2385" s="745" t="s">
        <v>1538</v>
      </c>
      <c r="I2385" s="746"/>
      <c r="J2385" s="93" t="s">
        <v>1538</v>
      </c>
      <c r="K2385" s="91" t="s">
        <v>1538</v>
      </c>
      <c r="L2385" s="449"/>
      <c r="M2385" s="450" t="s">
        <v>1538</v>
      </c>
      <c r="N2385" s="365"/>
      <c r="O2385" s="763"/>
      <c r="P2385" s="467" t="s">
        <v>92</v>
      </c>
      <c r="Q2385" s="467" t="s">
        <v>294</v>
      </c>
      <c r="R2385" s="724" t="s">
        <v>307</v>
      </c>
      <c r="S2385" s="724"/>
      <c r="T2385" s="228"/>
      <c r="U2385" s="228"/>
      <c r="V2385" s="239"/>
    </row>
    <row r="2386" spans="1:22" s="23" customFormat="1" ht="16.5" customHeight="1" thickBot="1">
      <c r="A2386" s="96" t="s">
        <v>3206</v>
      </c>
      <c r="B2386" s="769"/>
      <c r="C2386" s="614">
        <v>6</v>
      </c>
      <c r="D2386" s="94" t="s">
        <v>1538</v>
      </c>
      <c r="E2386" s="95" t="s">
        <v>1538</v>
      </c>
      <c r="F2386" s="300" t="s">
        <v>1538</v>
      </c>
      <c r="G2386" s="300" t="s">
        <v>1538</v>
      </c>
      <c r="H2386" s="745" t="s">
        <v>1538</v>
      </c>
      <c r="I2386" s="746"/>
      <c r="J2386" s="93" t="s">
        <v>1538</v>
      </c>
      <c r="K2386" s="91" t="s">
        <v>1538</v>
      </c>
      <c r="L2386" s="449"/>
      <c r="M2386" s="450" t="s">
        <v>1538</v>
      </c>
      <c r="N2386" s="447"/>
      <c r="O2386" s="313" t="s">
        <v>6</v>
      </c>
      <c r="P2386" s="241">
        <v>1</v>
      </c>
      <c r="Q2386" s="242">
        <v>538.46153849999996</v>
      </c>
      <c r="R2386" s="776">
        <v>1157.4449999999999</v>
      </c>
      <c r="S2386" s="776"/>
      <c r="T2386" s="228"/>
      <c r="U2386" s="228"/>
      <c r="V2386" s="239"/>
    </row>
    <row r="2387" spans="1:22" s="23" customFormat="1" ht="16.5" customHeight="1" thickBot="1">
      <c r="A2387" s="96" t="s">
        <v>3207</v>
      </c>
      <c r="B2387" s="770"/>
      <c r="C2387" s="777" t="s">
        <v>88</v>
      </c>
      <c r="D2387" s="778"/>
      <c r="E2387" s="778"/>
      <c r="F2387" s="497"/>
      <c r="G2387" s="498"/>
      <c r="H2387" s="779" t="s">
        <v>1538</v>
      </c>
      <c r="I2387" s="780"/>
      <c r="J2387" s="412" t="s">
        <v>1538</v>
      </c>
      <c r="K2387" s="243" t="s">
        <v>6</v>
      </c>
      <c r="L2387" s="490"/>
      <c r="M2387" s="491"/>
      <c r="N2387" s="492"/>
      <c r="O2387" s="781" t="s">
        <v>1538</v>
      </c>
      <c r="P2387" s="781"/>
      <c r="Q2387" s="781"/>
      <c r="R2387" s="781"/>
      <c r="S2387" s="781"/>
      <c r="T2387" s="487"/>
      <c r="U2387" s="488"/>
      <c r="V2387" s="489"/>
    </row>
    <row r="2388" spans="1:22" ht="24.95" customHeight="1">
      <c r="C2388" s="21"/>
    </row>
    <row r="2389" spans="1:22" ht="24.95" customHeight="1">
      <c r="C2389" s="21"/>
    </row>
    <row r="2390" spans="1:22" s="33" customFormat="1" ht="24" thickBot="1">
      <c r="A2390" s="26">
        <v>80</v>
      </c>
      <c r="B2390" s="786" t="s">
        <v>49</v>
      </c>
      <c r="C2390" s="786"/>
      <c r="D2390" s="786"/>
      <c r="E2390" s="27">
        <v>80</v>
      </c>
      <c r="F2390" s="28" t="s">
        <v>466</v>
      </c>
      <c r="G2390" s="29"/>
      <c r="H2390" s="29"/>
      <c r="I2390" s="28"/>
      <c r="J2390" s="28"/>
      <c r="K2390" s="28"/>
      <c r="L2390" s="28"/>
      <c r="M2390" s="30"/>
      <c r="N2390" s="30"/>
      <c r="O2390" s="29"/>
      <c r="P2390" s="29"/>
      <c r="Q2390" s="31"/>
      <c r="R2390" s="31"/>
      <c r="S2390" s="31"/>
      <c r="T2390" s="31"/>
      <c r="U2390" s="32"/>
    </row>
    <row r="2391" spans="1:22" s="20" customFormat="1" ht="24.75" customHeight="1">
      <c r="A2391" s="18"/>
      <c r="B2391" s="787" t="s">
        <v>54</v>
      </c>
      <c r="C2391" s="464" t="s">
        <v>55</v>
      </c>
      <c r="D2391" s="465" t="s">
        <v>16</v>
      </c>
      <c r="E2391" s="465"/>
      <c r="F2391" s="465" t="s">
        <v>56</v>
      </c>
      <c r="G2391" s="466"/>
      <c r="H2391" s="723" t="s">
        <v>57</v>
      </c>
      <c r="I2391" s="789" t="s">
        <v>340</v>
      </c>
      <c r="J2391" s="723" t="s">
        <v>17</v>
      </c>
      <c r="K2391" s="723" t="s">
        <v>293</v>
      </c>
      <c r="L2391" s="723" t="s">
        <v>58</v>
      </c>
      <c r="M2391" s="723" t="s">
        <v>193</v>
      </c>
      <c r="N2391" s="782" t="s">
        <v>308</v>
      </c>
      <c r="O2391" s="783"/>
      <c r="P2391" s="784" t="s">
        <v>21</v>
      </c>
      <c r="Q2391" s="785"/>
      <c r="R2391" s="735" t="s">
        <v>205</v>
      </c>
      <c r="S2391" s="736"/>
      <c r="T2391" s="714" t="s">
        <v>180</v>
      </c>
      <c r="U2391" s="715"/>
      <c r="V2391" s="716"/>
    </row>
    <row r="2392" spans="1:22" s="20" customFormat="1" ht="73.5" customHeight="1">
      <c r="A2392" s="18"/>
      <c r="B2392" s="788"/>
      <c r="C2392" s="467" t="s">
        <v>59</v>
      </c>
      <c r="D2392" s="468" t="s">
        <v>3</v>
      </c>
      <c r="E2392" s="468" t="s">
        <v>18</v>
      </c>
      <c r="F2392" s="468" t="s">
        <v>60</v>
      </c>
      <c r="G2392" s="469" t="s">
        <v>61</v>
      </c>
      <c r="H2392" s="724"/>
      <c r="I2392" s="790"/>
      <c r="J2392" s="724"/>
      <c r="K2392" s="724"/>
      <c r="L2392" s="724"/>
      <c r="M2392" s="724"/>
      <c r="N2392" s="467" t="s">
        <v>191</v>
      </c>
      <c r="O2392" s="468" t="s">
        <v>73</v>
      </c>
      <c r="P2392" s="717"/>
      <c r="Q2392" s="718"/>
      <c r="R2392" s="737"/>
      <c r="S2392" s="738"/>
      <c r="T2392" s="470" t="s">
        <v>181</v>
      </c>
      <c r="U2392" s="471" t="s">
        <v>190</v>
      </c>
      <c r="V2392" s="472" t="s">
        <v>225</v>
      </c>
    </row>
    <row r="2393" spans="1:22" s="20" customFormat="1" ht="26.25" customHeight="1">
      <c r="A2393" s="18"/>
      <c r="B2393" s="396"/>
      <c r="C2393" s="397">
        <v>3</v>
      </c>
      <c r="D2393" s="397">
        <v>4</v>
      </c>
      <c r="E2393" s="397">
        <v>5</v>
      </c>
      <c r="F2393" s="397">
        <v>6</v>
      </c>
      <c r="G2393" s="397">
        <v>7</v>
      </c>
      <c r="H2393" s="397">
        <v>8</v>
      </c>
      <c r="I2393" s="397">
        <v>9</v>
      </c>
      <c r="J2393" s="397">
        <v>10</v>
      </c>
      <c r="K2393" s="397">
        <v>11</v>
      </c>
      <c r="L2393" s="397">
        <v>12</v>
      </c>
      <c r="M2393" s="397">
        <v>13</v>
      </c>
      <c r="N2393" s="397">
        <v>14</v>
      </c>
      <c r="O2393" s="397">
        <v>15</v>
      </c>
      <c r="P2393" s="398">
        <v>16</v>
      </c>
      <c r="Q2393" s="399">
        <v>17</v>
      </c>
      <c r="R2393" s="398">
        <v>18</v>
      </c>
      <c r="S2393" s="399">
        <v>19</v>
      </c>
      <c r="T2393" s="400">
        <v>20</v>
      </c>
      <c r="U2393" s="213">
        <v>21</v>
      </c>
      <c r="V2393" s="401">
        <v>22</v>
      </c>
    </row>
    <row r="2394" spans="1:22" s="35" customFormat="1" ht="50.1" customHeight="1">
      <c r="A2394" s="34" t="s">
        <v>3208</v>
      </c>
      <c r="B2394" s="402">
        <v>1</v>
      </c>
      <c r="C2394" s="390" t="s">
        <v>682</v>
      </c>
      <c r="D2394" s="390" t="s">
        <v>1281</v>
      </c>
      <c r="E2394" s="390" t="s">
        <v>1282</v>
      </c>
      <c r="F2394" s="390" t="s">
        <v>671</v>
      </c>
      <c r="G2394" s="382">
        <v>0.4</v>
      </c>
      <c r="H2394" s="538" t="s">
        <v>24</v>
      </c>
      <c r="I2394" s="388">
        <v>2</v>
      </c>
      <c r="J2394" s="389" t="s">
        <v>605</v>
      </c>
      <c r="K2394" s="426">
        <v>41990</v>
      </c>
      <c r="L2394" s="426">
        <v>43492</v>
      </c>
      <c r="M2394" s="383">
        <v>13777.08</v>
      </c>
      <c r="N2394" s="424">
        <v>5510.8320000000003</v>
      </c>
      <c r="O2394" s="215">
        <v>5510.8320000000003</v>
      </c>
      <c r="P2394" s="719"/>
      <c r="Q2394" s="720"/>
      <c r="R2394" s="721"/>
      <c r="S2394" s="722"/>
      <c r="T2394" s="385" t="s">
        <v>24</v>
      </c>
      <c r="U2394" s="386">
        <v>3</v>
      </c>
      <c r="V2394" s="387" t="s">
        <v>24</v>
      </c>
    </row>
    <row r="2395" spans="1:22" s="35" customFormat="1" ht="50.1" customHeight="1">
      <c r="A2395" s="34" t="s">
        <v>3209</v>
      </c>
      <c r="B2395" s="402">
        <v>2</v>
      </c>
      <c r="C2395" s="390" t="s">
        <v>691</v>
      </c>
      <c r="D2395" s="390" t="s">
        <v>1283</v>
      </c>
      <c r="E2395" s="390" t="s">
        <v>1284</v>
      </c>
      <c r="F2395" s="390" t="s">
        <v>672</v>
      </c>
      <c r="G2395" s="382">
        <v>1</v>
      </c>
      <c r="H2395" s="538" t="s">
        <v>24</v>
      </c>
      <c r="I2395" s="388">
        <v>2</v>
      </c>
      <c r="J2395" s="389" t="s">
        <v>605</v>
      </c>
      <c r="K2395" s="426">
        <v>41703</v>
      </c>
      <c r="L2395" s="426">
        <v>42276</v>
      </c>
      <c r="M2395" s="383">
        <v>1959.12</v>
      </c>
      <c r="N2395" s="424">
        <v>1959.12</v>
      </c>
      <c r="O2395" s="215">
        <v>1959.12</v>
      </c>
      <c r="P2395" s="719"/>
      <c r="Q2395" s="720"/>
      <c r="R2395" s="721"/>
      <c r="S2395" s="722"/>
      <c r="T2395" s="385" t="s">
        <v>24</v>
      </c>
      <c r="U2395" s="386">
        <v>36</v>
      </c>
      <c r="V2395" s="387" t="s">
        <v>24</v>
      </c>
    </row>
    <row r="2396" spans="1:22" s="35" customFormat="1" ht="50.1" customHeight="1">
      <c r="A2396" s="34" t="s">
        <v>3210</v>
      </c>
      <c r="B2396" s="402">
        <v>3</v>
      </c>
      <c r="C2396" s="390" t="s">
        <v>691</v>
      </c>
      <c r="D2396" s="390" t="s">
        <v>1285</v>
      </c>
      <c r="E2396" s="390" t="s">
        <v>1286</v>
      </c>
      <c r="F2396" s="390" t="s">
        <v>672</v>
      </c>
      <c r="G2396" s="382">
        <v>1</v>
      </c>
      <c r="H2396" s="538" t="s">
        <v>24</v>
      </c>
      <c r="I2396" s="388">
        <v>1</v>
      </c>
      <c r="J2396" s="389" t="s">
        <v>604</v>
      </c>
      <c r="K2396" s="426">
        <v>34915</v>
      </c>
      <c r="L2396" s="426">
        <v>35063</v>
      </c>
      <c r="M2396" s="615">
        <v>551.20000000000005</v>
      </c>
      <c r="N2396" s="424">
        <v>551.20000000000005</v>
      </c>
      <c r="O2396" s="215">
        <v>551.20000000000005</v>
      </c>
      <c r="P2396" s="719"/>
      <c r="Q2396" s="720"/>
      <c r="R2396" s="721"/>
      <c r="S2396" s="722"/>
      <c r="T2396" s="385" t="s">
        <v>24</v>
      </c>
      <c r="U2396" s="386">
        <v>30</v>
      </c>
      <c r="V2396" s="387" t="s">
        <v>24</v>
      </c>
    </row>
    <row r="2397" spans="1:22" s="35" customFormat="1" ht="50.1" customHeight="1">
      <c r="A2397" s="34" t="s">
        <v>3211</v>
      </c>
      <c r="B2397" s="402">
        <v>4</v>
      </c>
      <c r="C2397" s="390" t="s">
        <v>682</v>
      </c>
      <c r="D2397" s="390" t="s">
        <v>1287</v>
      </c>
      <c r="E2397" s="390" t="s">
        <v>1288</v>
      </c>
      <c r="F2397" s="390" t="s">
        <v>671</v>
      </c>
      <c r="G2397" s="382">
        <v>0.35</v>
      </c>
      <c r="H2397" s="538" t="s">
        <v>24</v>
      </c>
      <c r="I2397" s="388">
        <v>1</v>
      </c>
      <c r="J2397" s="389" t="s">
        <v>604</v>
      </c>
      <c r="K2397" s="426">
        <v>42397</v>
      </c>
      <c r="L2397" s="426">
        <v>44196</v>
      </c>
      <c r="M2397" s="383">
        <v>9049.81</v>
      </c>
      <c r="N2397" s="424">
        <v>3167.4334999999996</v>
      </c>
      <c r="O2397" s="215">
        <v>3167.4335000000001</v>
      </c>
      <c r="P2397" s="719"/>
      <c r="Q2397" s="720"/>
      <c r="R2397" s="721"/>
      <c r="S2397" s="722"/>
      <c r="T2397" s="385" t="s">
        <v>24</v>
      </c>
      <c r="U2397" s="386">
        <v>86</v>
      </c>
      <c r="V2397" s="387" t="s">
        <v>24</v>
      </c>
    </row>
    <row r="2398" spans="1:22" s="35" customFormat="1" ht="50.1" customHeight="1">
      <c r="A2398" s="34" t="s">
        <v>3212</v>
      </c>
      <c r="B2398" s="402">
        <v>5</v>
      </c>
      <c r="C2398" s="390" t="s">
        <v>1289</v>
      </c>
      <c r="D2398" s="390" t="s">
        <v>1290</v>
      </c>
      <c r="E2398" s="390" t="s">
        <v>1291</v>
      </c>
      <c r="F2398" s="390" t="s">
        <v>671</v>
      </c>
      <c r="G2398" s="382">
        <v>0.6</v>
      </c>
      <c r="H2398" s="538" t="s">
        <v>24</v>
      </c>
      <c r="I2398" s="388">
        <v>1</v>
      </c>
      <c r="J2398" s="389" t="s">
        <v>604</v>
      </c>
      <c r="K2398" s="426">
        <v>43343</v>
      </c>
      <c r="L2398" s="426">
        <v>44159</v>
      </c>
      <c r="M2398" s="383">
        <v>1763.78</v>
      </c>
      <c r="N2398" s="424">
        <v>1058.268</v>
      </c>
      <c r="O2398" s="215">
        <v>1058.268</v>
      </c>
      <c r="P2398" s="719"/>
      <c r="Q2398" s="720"/>
      <c r="R2398" s="721"/>
      <c r="S2398" s="722"/>
      <c r="T2398" s="385" t="s">
        <v>24</v>
      </c>
      <c r="U2398" s="386">
        <v>89</v>
      </c>
      <c r="V2398" s="387" t="s">
        <v>24</v>
      </c>
    </row>
    <row r="2399" spans="1:22" s="35" customFormat="1" ht="24.95" customHeight="1">
      <c r="A2399" s="34" t="s">
        <v>3213</v>
      </c>
      <c r="B2399" s="402">
        <v>6</v>
      </c>
      <c r="C2399" s="390"/>
      <c r="D2399" s="390"/>
      <c r="E2399" s="390"/>
      <c r="F2399" s="390"/>
      <c r="G2399" s="382"/>
      <c r="H2399" s="538"/>
      <c r="I2399" s="388"/>
      <c r="J2399" s="389" t="s">
        <v>1538</v>
      </c>
      <c r="K2399" s="426"/>
      <c r="L2399" s="426"/>
      <c r="M2399" s="383"/>
      <c r="N2399" s="424" t="s">
        <v>1538</v>
      </c>
      <c r="O2399" s="215" t="s">
        <v>1538</v>
      </c>
      <c r="P2399" s="719"/>
      <c r="Q2399" s="720"/>
      <c r="R2399" s="721"/>
      <c r="S2399" s="722"/>
      <c r="T2399" s="385"/>
      <c r="U2399" s="386"/>
      <c r="V2399" s="387"/>
    </row>
    <row r="2400" spans="1:22" s="35" customFormat="1" ht="24.95" customHeight="1">
      <c r="A2400" s="34" t="s">
        <v>3214</v>
      </c>
      <c r="B2400" s="402">
        <v>7</v>
      </c>
      <c r="C2400" s="390"/>
      <c r="D2400" s="390"/>
      <c r="E2400" s="390"/>
      <c r="F2400" s="390"/>
      <c r="G2400" s="382"/>
      <c r="H2400" s="538"/>
      <c r="I2400" s="388"/>
      <c r="J2400" s="389" t="s">
        <v>1538</v>
      </c>
      <c r="K2400" s="426"/>
      <c r="L2400" s="426"/>
      <c r="M2400" s="383"/>
      <c r="N2400" s="424" t="s">
        <v>1538</v>
      </c>
      <c r="O2400" s="215" t="s">
        <v>1538</v>
      </c>
      <c r="P2400" s="719"/>
      <c r="Q2400" s="720"/>
      <c r="R2400" s="721"/>
      <c r="S2400" s="722"/>
      <c r="T2400" s="385"/>
      <c r="U2400" s="386"/>
      <c r="V2400" s="387"/>
    </row>
    <row r="2401" spans="1:22" s="35" customFormat="1" ht="24.95" customHeight="1">
      <c r="A2401" s="34" t="s">
        <v>3215</v>
      </c>
      <c r="B2401" s="402">
        <v>8</v>
      </c>
      <c r="C2401" s="390"/>
      <c r="D2401" s="390"/>
      <c r="E2401" s="390"/>
      <c r="F2401" s="390"/>
      <c r="G2401" s="382"/>
      <c r="H2401" s="538"/>
      <c r="I2401" s="388"/>
      <c r="J2401" s="389" t="s">
        <v>1538</v>
      </c>
      <c r="K2401" s="426"/>
      <c r="L2401" s="426"/>
      <c r="M2401" s="384"/>
      <c r="N2401" s="424" t="s">
        <v>1538</v>
      </c>
      <c r="O2401" s="215" t="s">
        <v>1538</v>
      </c>
      <c r="P2401" s="719"/>
      <c r="Q2401" s="720"/>
      <c r="R2401" s="721"/>
      <c r="S2401" s="722"/>
      <c r="T2401" s="385"/>
      <c r="U2401" s="386"/>
      <c r="V2401" s="387"/>
    </row>
    <row r="2402" spans="1:22" s="35" customFormat="1" ht="24.95" customHeight="1">
      <c r="A2402" s="34" t="s">
        <v>3216</v>
      </c>
      <c r="B2402" s="402">
        <v>9</v>
      </c>
      <c r="C2402" s="390"/>
      <c r="D2402" s="390"/>
      <c r="E2402" s="390"/>
      <c r="F2402" s="390"/>
      <c r="G2402" s="382"/>
      <c r="H2402" s="538"/>
      <c r="I2402" s="388"/>
      <c r="J2402" s="389" t="s">
        <v>1538</v>
      </c>
      <c r="K2402" s="426"/>
      <c r="L2402" s="426"/>
      <c r="M2402" s="384"/>
      <c r="N2402" s="424" t="s">
        <v>1538</v>
      </c>
      <c r="O2402" s="215" t="s">
        <v>1538</v>
      </c>
      <c r="P2402" s="719"/>
      <c r="Q2402" s="720"/>
      <c r="R2402" s="721"/>
      <c r="S2402" s="722"/>
      <c r="T2402" s="385"/>
      <c r="U2402" s="386"/>
      <c r="V2402" s="387"/>
    </row>
    <row r="2403" spans="1:22" s="35" customFormat="1" ht="24.95" customHeight="1" thickBot="1">
      <c r="A2403" s="34" t="s">
        <v>3217</v>
      </c>
      <c r="B2403" s="402">
        <v>10</v>
      </c>
      <c r="C2403" s="391"/>
      <c r="D2403" s="391"/>
      <c r="E2403" s="391"/>
      <c r="F2403" s="391"/>
      <c r="G2403" s="392"/>
      <c r="H2403" s="539"/>
      <c r="I2403" s="393"/>
      <c r="J2403" s="394" t="s">
        <v>1538</v>
      </c>
      <c r="K2403" s="427"/>
      <c r="L2403" s="427"/>
      <c r="M2403" s="395"/>
      <c r="N2403" s="424" t="s">
        <v>1538</v>
      </c>
      <c r="O2403" s="215" t="s">
        <v>1538</v>
      </c>
      <c r="P2403" s="719"/>
      <c r="Q2403" s="720"/>
      <c r="R2403" s="721"/>
      <c r="S2403" s="722"/>
      <c r="T2403" s="385"/>
      <c r="U2403" s="386"/>
      <c r="V2403" s="387"/>
    </row>
    <row r="2404" spans="1:22" s="20" customFormat="1" ht="12" customHeight="1">
      <c r="A2404" s="34"/>
      <c r="B2404" s="36"/>
      <c r="C2404" s="37"/>
      <c r="D2404" s="37"/>
      <c r="E2404" s="37"/>
      <c r="F2404" s="37"/>
      <c r="G2404" s="37"/>
      <c r="H2404" s="403"/>
      <c r="I2404" s="37"/>
      <c r="J2404" s="37"/>
      <c r="K2404" s="37"/>
      <c r="L2404" s="37"/>
      <c r="M2404" s="37"/>
      <c r="N2404" s="37"/>
      <c r="O2404" s="214"/>
      <c r="P2404" s="37"/>
      <c r="Q2404" s="37"/>
      <c r="R2404" s="214"/>
      <c r="S2404" s="37"/>
      <c r="T2404" s="37"/>
      <c r="U2404" s="38"/>
      <c r="V2404" s="39"/>
    </row>
    <row r="2405" spans="1:22" s="20" customFormat="1" ht="17.25" customHeight="1" thickBot="1">
      <c r="A2405" s="34" t="s">
        <v>3218</v>
      </c>
      <c r="B2405" s="473"/>
      <c r="C2405" s="474"/>
      <c r="D2405" s="474"/>
      <c r="E2405" s="474"/>
      <c r="F2405" s="474"/>
      <c r="G2405" s="474"/>
      <c r="H2405" s="474"/>
      <c r="I2405" s="474"/>
      <c r="J2405" s="474"/>
      <c r="K2405" s="474"/>
      <c r="L2405" s="474"/>
      <c r="M2405" s="474"/>
      <c r="N2405" s="410" t="s">
        <v>317</v>
      </c>
      <c r="O2405" s="411">
        <v>2449.3707000000004</v>
      </c>
      <c r="P2405" s="419"/>
      <c r="Q2405" s="419"/>
      <c r="R2405" s="420"/>
      <c r="S2405" s="420"/>
      <c r="T2405" s="421"/>
      <c r="U2405" s="422"/>
      <c r="V2405" s="423"/>
    </row>
    <row r="2406" spans="1:22" ht="17.25" customHeight="1">
      <c r="B2406" s="41"/>
      <c r="C2406" s="41"/>
      <c r="D2406" s="41"/>
      <c r="E2406" s="41"/>
      <c r="F2406" s="41"/>
      <c r="G2406" s="42"/>
      <c r="H2406" s="42"/>
      <c r="I2406" s="42"/>
      <c r="J2406" s="42"/>
      <c r="K2406" s="42"/>
      <c r="L2406" s="42"/>
      <c r="M2406" s="42"/>
      <c r="N2406" s="42"/>
      <c r="O2406" s="42"/>
      <c r="P2406" s="42"/>
      <c r="Q2406" s="42"/>
      <c r="R2406" s="42"/>
      <c r="S2406" s="42"/>
      <c r="T2406" s="42"/>
      <c r="U2406" s="42"/>
      <c r="V2406" s="42"/>
    </row>
    <row r="2407" spans="1:22" s="20" customFormat="1" ht="16.5" customHeight="1" thickBot="1">
      <c r="A2407" s="18"/>
      <c r="B2407" s="739" t="s">
        <v>65</v>
      </c>
      <c r="C2407" s="739"/>
      <c r="D2407" s="739"/>
      <c r="E2407" s="739"/>
      <c r="F2407" s="739"/>
      <c r="G2407" s="739"/>
      <c r="H2407" s="739"/>
      <c r="I2407" s="739"/>
      <c r="J2407" s="739"/>
      <c r="K2407" s="739"/>
      <c r="L2407" s="739"/>
      <c r="M2407" s="739"/>
      <c r="N2407" s="739"/>
      <c r="O2407" s="739"/>
      <c r="P2407" s="739"/>
      <c r="Q2407" s="739"/>
      <c r="R2407" s="739"/>
      <c r="S2407" s="739"/>
      <c r="T2407" s="739"/>
      <c r="U2407" s="739"/>
      <c r="V2407" s="739"/>
    </row>
    <row r="2408" spans="1:22" s="23" customFormat="1" ht="22.5" customHeight="1">
      <c r="A2408" s="96" t="s">
        <v>3219</v>
      </c>
      <c r="B2408" s="768" t="s">
        <v>62</v>
      </c>
      <c r="C2408" s="764" t="s">
        <v>83</v>
      </c>
      <c r="D2408" s="760"/>
      <c r="E2408" s="760"/>
      <c r="F2408" s="760"/>
      <c r="G2408" s="760"/>
      <c r="H2408" s="760"/>
      <c r="I2408" s="760"/>
      <c r="J2408" s="760"/>
      <c r="K2408" s="760"/>
      <c r="L2408" s="760"/>
      <c r="M2408" s="736"/>
      <c r="N2408" s="475"/>
      <c r="O2408" s="476"/>
      <c r="P2408" s="764" t="s">
        <v>90</v>
      </c>
      <c r="Q2408" s="760"/>
      <c r="R2408" s="760"/>
      <c r="S2408" s="736"/>
      <c r="T2408" s="735" t="s">
        <v>358</v>
      </c>
      <c r="U2408" s="736"/>
      <c r="V2408" s="742" t="s">
        <v>6</v>
      </c>
    </row>
    <row r="2409" spans="1:22" s="23" customFormat="1" ht="22.5" customHeight="1">
      <c r="A2409" s="96" t="s">
        <v>3220</v>
      </c>
      <c r="B2409" s="769"/>
      <c r="C2409" s="771" t="s">
        <v>84</v>
      </c>
      <c r="D2409" s="772"/>
      <c r="E2409" s="773"/>
      <c r="F2409" s="479">
        <v>2</v>
      </c>
      <c r="G2409" s="774" t="s">
        <v>287</v>
      </c>
      <c r="H2409" s="724" t="s">
        <v>286</v>
      </c>
      <c r="I2409" s="724"/>
      <c r="J2409" s="771" t="s">
        <v>285</v>
      </c>
      <c r="K2409" s="775"/>
      <c r="L2409" s="480"/>
      <c r="M2409" s="480"/>
      <c r="N2409" s="481"/>
      <c r="O2409" s="482"/>
      <c r="P2409" s="765"/>
      <c r="Q2409" s="766"/>
      <c r="R2409" s="766"/>
      <c r="S2409" s="767"/>
      <c r="T2409" s="737"/>
      <c r="U2409" s="738"/>
      <c r="V2409" s="743"/>
    </row>
    <row r="2410" spans="1:22" s="23" customFormat="1" ht="51.75" customHeight="1" thickBot="1">
      <c r="A2410" s="96" t="s">
        <v>3221</v>
      </c>
      <c r="B2410" s="769"/>
      <c r="C2410" s="772" t="s">
        <v>82</v>
      </c>
      <c r="D2410" s="773"/>
      <c r="E2410" s="483" t="s">
        <v>86</v>
      </c>
      <c r="F2410" s="477" t="s">
        <v>306</v>
      </c>
      <c r="G2410" s="774"/>
      <c r="H2410" s="724"/>
      <c r="I2410" s="724"/>
      <c r="J2410" s="467" t="s">
        <v>284</v>
      </c>
      <c r="K2410" s="478" t="s">
        <v>292</v>
      </c>
      <c r="L2410" s="484" t="s">
        <v>369</v>
      </c>
      <c r="M2410" s="484"/>
      <c r="N2410" s="485" t="s">
        <v>334</v>
      </c>
      <c r="O2410" s="486"/>
      <c r="P2410" s="417" t="s">
        <v>1579</v>
      </c>
      <c r="Q2410" s="306" t="s">
        <v>91</v>
      </c>
      <c r="R2410" s="307"/>
      <c r="S2410" s="97">
        <v>5</v>
      </c>
      <c r="T2410" s="740"/>
      <c r="U2410" s="741"/>
      <c r="V2410" s="744"/>
    </row>
    <row r="2411" spans="1:22" s="23" customFormat="1" ht="15.75" customHeight="1">
      <c r="A2411" s="96" t="s">
        <v>3222</v>
      </c>
      <c r="B2411" s="769"/>
      <c r="C2411" s="613">
        <v>1</v>
      </c>
      <c r="D2411" s="86" t="s">
        <v>604</v>
      </c>
      <c r="E2411" s="92">
        <v>0.6</v>
      </c>
      <c r="F2411" s="300">
        <v>4776.9014999999999</v>
      </c>
      <c r="G2411" s="300">
        <v>269.23</v>
      </c>
      <c r="H2411" s="745" t="s">
        <v>6</v>
      </c>
      <c r="I2411" s="746"/>
      <c r="J2411" s="93" t="s">
        <v>6</v>
      </c>
      <c r="K2411" s="91" t="s">
        <v>1538</v>
      </c>
      <c r="L2411" s="449" t="s">
        <v>1114</v>
      </c>
      <c r="M2411" s="450" t="s">
        <v>1557</v>
      </c>
      <c r="N2411" s="365" t="s">
        <v>24</v>
      </c>
      <c r="O2411" s="747" t="s">
        <v>15</v>
      </c>
      <c r="P2411" s="748"/>
      <c r="Q2411" s="751">
        <v>80</v>
      </c>
      <c r="R2411" s="754" t="s">
        <v>1114</v>
      </c>
      <c r="S2411" s="755"/>
      <c r="T2411" s="735" t="s">
        <v>68</v>
      </c>
      <c r="U2411" s="760"/>
      <c r="V2411" s="736"/>
    </row>
    <row r="2412" spans="1:22" s="23" customFormat="1" ht="15.75" customHeight="1" thickBot="1">
      <c r="A2412" s="96" t="s">
        <v>3223</v>
      </c>
      <c r="B2412" s="769"/>
      <c r="C2412" s="613">
        <v>2</v>
      </c>
      <c r="D2412" s="86" t="s">
        <v>605</v>
      </c>
      <c r="E2412" s="92">
        <v>0.4</v>
      </c>
      <c r="F2412" s="300">
        <v>7469.9520000000002</v>
      </c>
      <c r="G2412" s="300">
        <v>269.23</v>
      </c>
      <c r="H2412" s="745" t="s">
        <v>6</v>
      </c>
      <c r="I2412" s="746"/>
      <c r="J2412" s="93" t="s">
        <v>6</v>
      </c>
      <c r="K2412" s="91" t="s">
        <v>1538</v>
      </c>
      <c r="L2412" s="449"/>
      <c r="M2412" s="450" t="s">
        <v>1538</v>
      </c>
      <c r="N2412" s="365" t="s">
        <v>24</v>
      </c>
      <c r="O2412" s="747"/>
      <c r="P2412" s="748"/>
      <c r="Q2412" s="752"/>
      <c r="R2412" s="756"/>
      <c r="S2412" s="757"/>
      <c r="T2412" s="740"/>
      <c r="U2412" s="761"/>
      <c r="V2412" s="741"/>
    </row>
    <row r="2413" spans="1:22" s="23" customFormat="1" ht="15.75" customHeight="1">
      <c r="A2413" s="96" t="s">
        <v>3224</v>
      </c>
      <c r="B2413" s="769"/>
      <c r="C2413" s="613">
        <v>3</v>
      </c>
      <c r="D2413" s="86" t="s">
        <v>1538</v>
      </c>
      <c r="E2413" s="92" t="s">
        <v>1538</v>
      </c>
      <c r="F2413" s="300" t="s">
        <v>1538</v>
      </c>
      <c r="G2413" s="300" t="s">
        <v>1538</v>
      </c>
      <c r="H2413" s="745" t="s">
        <v>1538</v>
      </c>
      <c r="I2413" s="746"/>
      <c r="J2413" s="93" t="s">
        <v>1538</v>
      </c>
      <c r="K2413" s="91" t="s">
        <v>1538</v>
      </c>
      <c r="L2413" s="449"/>
      <c r="M2413" s="450" t="s">
        <v>1538</v>
      </c>
      <c r="N2413" s="365"/>
      <c r="O2413" s="749"/>
      <c r="P2413" s="750"/>
      <c r="Q2413" s="753"/>
      <c r="R2413" s="758"/>
      <c r="S2413" s="759"/>
      <c r="T2413" s="237"/>
      <c r="U2413" s="237"/>
      <c r="V2413" s="238"/>
    </row>
    <row r="2414" spans="1:22" s="23" customFormat="1" ht="15.75" customHeight="1">
      <c r="A2414" s="96" t="s">
        <v>3225</v>
      </c>
      <c r="B2414" s="769"/>
      <c r="C2414" s="613">
        <v>4</v>
      </c>
      <c r="D2414" s="86" t="s">
        <v>1538</v>
      </c>
      <c r="E2414" s="92" t="s">
        <v>1538</v>
      </c>
      <c r="F2414" s="300" t="s">
        <v>1538</v>
      </c>
      <c r="G2414" s="300" t="s">
        <v>1538</v>
      </c>
      <c r="H2414" s="745" t="s">
        <v>1538</v>
      </c>
      <c r="I2414" s="746"/>
      <c r="J2414" s="93" t="s">
        <v>1538</v>
      </c>
      <c r="K2414" s="91" t="s">
        <v>1538</v>
      </c>
      <c r="L2414" s="449"/>
      <c r="M2414" s="450" t="s">
        <v>1538</v>
      </c>
      <c r="N2414" s="365"/>
      <c r="O2414" s="762" t="s">
        <v>310</v>
      </c>
      <c r="P2414" s="771" t="s">
        <v>309</v>
      </c>
      <c r="Q2414" s="772"/>
      <c r="R2414" s="772"/>
      <c r="S2414" s="773"/>
      <c r="T2414" s="228"/>
      <c r="U2414" s="228"/>
      <c r="V2414" s="239"/>
    </row>
    <row r="2415" spans="1:22" s="23" customFormat="1" ht="17.25" customHeight="1">
      <c r="A2415" s="96" t="s">
        <v>3226</v>
      </c>
      <c r="B2415" s="769"/>
      <c r="C2415" s="613">
        <v>5</v>
      </c>
      <c r="D2415" s="86" t="s">
        <v>1538</v>
      </c>
      <c r="E2415" s="92" t="s">
        <v>1538</v>
      </c>
      <c r="F2415" s="300" t="s">
        <v>1538</v>
      </c>
      <c r="G2415" s="300" t="s">
        <v>1538</v>
      </c>
      <c r="H2415" s="745" t="s">
        <v>1538</v>
      </c>
      <c r="I2415" s="746"/>
      <c r="J2415" s="93" t="s">
        <v>1538</v>
      </c>
      <c r="K2415" s="91" t="s">
        <v>1538</v>
      </c>
      <c r="L2415" s="449"/>
      <c r="M2415" s="450" t="s">
        <v>1538</v>
      </c>
      <c r="N2415" s="365"/>
      <c r="O2415" s="763"/>
      <c r="P2415" s="467" t="s">
        <v>92</v>
      </c>
      <c r="Q2415" s="467" t="s">
        <v>294</v>
      </c>
      <c r="R2415" s="724" t="s">
        <v>307</v>
      </c>
      <c r="S2415" s="724"/>
      <c r="T2415" s="228"/>
      <c r="U2415" s="228"/>
      <c r="V2415" s="239"/>
    </row>
    <row r="2416" spans="1:22" s="23" customFormat="1" ht="16.5" customHeight="1" thickBot="1">
      <c r="A2416" s="96" t="s">
        <v>3227</v>
      </c>
      <c r="B2416" s="769"/>
      <c r="C2416" s="614">
        <v>6</v>
      </c>
      <c r="D2416" s="94" t="s">
        <v>1538</v>
      </c>
      <c r="E2416" s="95" t="s">
        <v>1538</v>
      </c>
      <c r="F2416" s="300" t="s">
        <v>1538</v>
      </c>
      <c r="G2416" s="300" t="s">
        <v>1538</v>
      </c>
      <c r="H2416" s="745" t="s">
        <v>1538</v>
      </c>
      <c r="I2416" s="746"/>
      <c r="J2416" s="93" t="s">
        <v>1538</v>
      </c>
      <c r="K2416" s="91" t="s">
        <v>1538</v>
      </c>
      <c r="L2416" s="449"/>
      <c r="M2416" s="450" t="s">
        <v>1538</v>
      </c>
      <c r="N2416" s="447"/>
      <c r="O2416" s="313" t="s">
        <v>6</v>
      </c>
      <c r="P2416" s="241">
        <v>1</v>
      </c>
      <c r="Q2416" s="242">
        <v>538.46153849999996</v>
      </c>
      <c r="R2416" s="776">
        <v>12246.853499999999</v>
      </c>
      <c r="S2416" s="776"/>
      <c r="T2416" s="228"/>
      <c r="U2416" s="228"/>
      <c r="V2416" s="239"/>
    </row>
    <row r="2417" spans="1:22" s="23" customFormat="1" ht="16.5" customHeight="1" thickBot="1">
      <c r="A2417" s="96" t="s">
        <v>3228</v>
      </c>
      <c r="B2417" s="770"/>
      <c r="C2417" s="777" t="s">
        <v>88</v>
      </c>
      <c r="D2417" s="778"/>
      <c r="E2417" s="778"/>
      <c r="F2417" s="497"/>
      <c r="G2417" s="498"/>
      <c r="H2417" s="779" t="s">
        <v>6</v>
      </c>
      <c r="I2417" s="780"/>
      <c r="J2417" s="412" t="s">
        <v>6</v>
      </c>
      <c r="K2417" s="243" t="s">
        <v>6</v>
      </c>
      <c r="L2417" s="490"/>
      <c r="M2417" s="491"/>
      <c r="N2417" s="492"/>
      <c r="O2417" s="781" t="s">
        <v>1538</v>
      </c>
      <c r="P2417" s="781"/>
      <c r="Q2417" s="781"/>
      <c r="R2417" s="781"/>
      <c r="S2417" s="781"/>
      <c r="T2417" s="487"/>
      <c r="U2417" s="488"/>
      <c r="V2417" s="489"/>
    </row>
    <row r="2418" spans="1:22" ht="24.95" customHeight="1">
      <c r="C2418" s="21"/>
    </row>
    <row r="2419" spans="1:22" ht="24.95" customHeight="1">
      <c r="C2419" s="21"/>
    </row>
    <row r="2420" spans="1:22" s="33" customFormat="1" ht="24" thickBot="1">
      <c r="A2420" s="26">
        <v>81</v>
      </c>
      <c r="B2420" s="786" t="s">
        <v>49</v>
      </c>
      <c r="C2420" s="786"/>
      <c r="D2420" s="786"/>
      <c r="E2420" s="27">
        <v>81</v>
      </c>
      <c r="F2420" s="28" t="s">
        <v>467</v>
      </c>
      <c r="G2420" s="29"/>
      <c r="H2420" s="29"/>
      <c r="I2420" s="28"/>
      <c r="J2420" s="28"/>
      <c r="K2420" s="28"/>
      <c r="L2420" s="28"/>
      <c r="M2420" s="30"/>
      <c r="N2420" s="30"/>
      <c r="O2420" s="29"/>
      <c r="P2420" s="29"/>
      <c r="Q2420" s="31"/>
      <c r="R2420" s="31"/>
      <c r="S2420" s="31"/>
      <c r="T2420" s="31"/>
      <c r="U2420" s="32"/>
    </row>
    <row r="2421" spans="1:22" s="20" customFormat="1" ht="24.75" customHeight="1">
      <c r="A2421" s="18"/>
      <c r="B2421" s="787" t="s">
        <v>54</v>
      </c>
      <c r="C2421" s="464" t="s">
        <v>55</v>
      </c>
      <c r="D2421" s="465" t="s">
        <v>16</v>
      </c>
      <c r="E2421" s="465"/>
      <c r="F2421" s="465" t="s">
        <v>56</v>
      </c>
      <c r="G2421" s="466"/>
      <c r="H2421" s="723" t="s">
        <v>57</v>
      </c>
      <c r="I2421" s="789" t="s">
        <v>340</v>
      </c>
      <c r="J2421" s="723" t="s">
        <v>17</v>
      </c>
      <c r="K2421" s="723" t="s">
        <v>293</v>
      </c>
      <c r="L2421" s="723" t="s">
        <v>58</v>
      </c>
      <c r="M2421" s="723" t="s">
        <v>193</v>
      </c>
      <c r="N2421" s="782" t="s">
        <v>308</v>
      </c>
      <c r="O2421" s="783"/>
      <c r="P2421" s="784" t="s">
        <v>21</v>
      </c>
      <c r="Q2421" s="785"/>
      <c r="R2421" s="735" t="s">
        <v>205</v>
      </c>
      <c r="S2421" s="736"/>
      <c r="T2421" s="714" t="s">
        <v>180</v>
      </c>
      <c r="U2421" s="715"/>
      <c r="V2421" s="716"/>
    </row>
    <row r="2422" spans="1:22" s="20" customFormat="1" ht="73.5" customHeight="1">
      <c r="A2422" s="18"/>
      <c r="B2422" s="788"/>
      <c r="C2422" s="467" t="s">
        <v>59</v>
      </c>
      <c r="D2422" s="468" t="s">
        <v>3</v>
      </c>
      <c r="E2422" s="468" t="s">
        <v>18</v>
      </c>
      <c r="F2422" s="468" t="s">
        <v>60</v>
      </c>
      <c r="G2422" s="469" t="s">
        <v>61</v>
      </c>
      <c r="H2422" s="724"/>
      <c r="I2422" s="790"/>
      <c r="J2422" s="724"/>
      <c r="K2422" s="724"/>
      <c r="L2422" s="724"/>
      <c r="M2422" s="724"/>
      <c r="N2422" s="467" t="s">
        <v>191</v>
      </c>
      <c r="O2422" s="468" t="s">
        <v>73</v>
      </c>
      <c r="P2422" s="717"/>
      <c r="Q2422" s="718"/>
      <c r="R2422" s="737"/>
      <c r="S2422" s="738"/>
      <c r="T2422" s="470" t="s">
        <v>181</v>
      </c>
      <c r="U2422" s="471" t="s">
        <v>190</v>
      </c>
      <c r="V2422" s="472" t="s">
        <v>225</v>
      </c>
    </row>
    <row r="2423" spans="1:22" s="20" customFormat="1" ht="26.25" customHeight="1">
      <c r="A2423" s="18"/>
      <c r="B2423" s="396"/>
      <c r="C2423" s="397">
        <v>3</v>
      </c>
      <c r="D2423" s="397">
        <v>4</v>
      </c>
      <c r="E2423" s="397">
        <v>5</v>
      </c>
      <c r="F2423" s="397">
        <v>6</v>
      </c>
      <c r="G2423" s="397">
        <v>7</v>
      </c>
      <c r="H2423" s="397">
        <v>8</v>
      </c>
      <c r="I2423" s="397">
        <v>9</v>
      </c>
      <c r="J2423" s="397">
        <v>10</v>
      </c>
      <c r="K2423" s="397">
        <v>11</v>
      </c>
      <c r="L2423" s="397">
        <v>12</v>
      </c>
      <c r="M2423" s="397">
        <v>13</v>
      </c>
      <c r="N2423" s="397">
        <v>14</v>
      </c>
      <c r="O2423" s="397">
        <v>15</v>
      </c>
      <c r="P2423" s="398">
        <v>16</v>
      </c>
      <c r="Q2423" s="399">
        <v>17</v>
      </c>
      <c r="R2423" s="398">
        <v>18</v>
      </c>
      <c r="S2423" s="399">
        <v>19</v>
      </c>
      <c r="T2423" s="400">
        <v>20</v>
      </c>
      <c r="U2423" s="213">
        <v>21</v>
      </c>
      <c r="V2423" s="401">
        <v>22</v>
      </c>
    </row>
    <row r="2424" spans="1:22" s="35" customFormat="1" ht="50.1" customHeight="1">
      <c r="A2424" s="34" t="s">
        <v>3229</v>
      </c>
      <c r="B2424" s="402">
        <v>1</v>
      </c>
      <c r="C2424" s="390" t="s">
        <v>1292</v>
      </c>
      <c r="D2424" s="390" t="s">
        <v>1293</v>
      </c>
      <c r="E2424" s="390" t="s">
        <v>1294</v>
      </c>
      <c r="F2424" s="390" t="s">
        <v>671</v>
      </c>
      <c r="G2424" s="382">
        <v>0.5</v>
      </c>
      <c r="H2424" s="538" t="s">
        <v>24</v>
      </c>
      <c r="I2424" s="388">
        <v>1</v>
      </c>
      <c r="J2424" s="389" t="s">
        <v>606</v>
      </c>
      <c r="K2424" s="426">
        <v>43271</v>
      </c>
      <c r="L2424" s="426">
        <v>43902</v>
      </c>
      <c r="M2424" s="383">
        <v>4014.6</v>
      </c>
      <c r="N2424" s="424">
        <v>2007.3</v>
      </c>
      <c r="O2424" s="215">
        <v>2007.3</v>
      </c>
      <c r="P2424" s="719"/>
      <c r="Q2424" s="720"/>
      <c r="R2424" s="721"/>
      <c r="S2424" s="722"/>
      <c r="T2424" s="385" t="s">
        <v>24</v>
      </c>
      <c r="U2424" s="386">
        <v>46</v>
      </c>
      <c r="V2424" s="387" t="s">
        <v>24</v>
      </c>
    </row>
    <row r="2425" spans="1:22" s="35" customFormat="1" ht="50.1" customHeight="1">
      <c r="A2425" s="34" t="s">
        <v>3230</v>
      </c>
      <c r="B2425" s="402">
        <v>2</v>
      </c>
      <c r="C2425" s="390" t="s">
        <v>1292</v>
      </c>
      <c r="D2425" s="390" t="s">
        <v>1295</v>
      </c>
      <c r="E2425" s="390" t="s">
        <v>1296</v>
      </c>
      <c r="F2425" s="390" t="s">
        <v>671</v>
      </c>
      <c r="G2425" s="382">
        <v>0.5</v>
      </c>
      <c r="H2425" s="538" t="s">
        <v>24</v>
      </c>
      <c r="I2425" s="388">
        <v>1</v>
      </c>
      <c r="J2425" s="389" t="s">
        <v>606</v>
      </c>
      <c r="K2425" s="426">
        <v>43962</v>
      </c>
      <c r="L2425" s="426">
        <v>44916</v>
      </c>
      <c r="M2425" s="383">
        <v>2685.97</v>
      </c>
      <c r="N2425" s="424">
        <v>1342.9849999999999</v>
      </c>
      <c r="O2425" s="215">
        <v>1342.9849999999999</v>
      </c>
      <c r="P2425" s="719"/>
      <c r="Q2425" s="720"/>
      <c r="R2425" s="721"/>
      <c r="S2425" s="722"/>
      <c r="T2425" s="385" t="s">
        <v>24</v>
      </c>
      <c r="U2425" s="386">
        <v>68</v>
      </c>
      <c r="V2425" s="387" t="s">
        <v>24</v>
      </c>
    </row>
    <row r="2426" spans="1:22" s="35" customFormat="1" ht="50.1" customHeight="1">
      <c r="A2426" s="34" t="s">
        <v>3231</v>
      </c>
      <c r="B2426" s="402">
        <v>3</v>
      </c>
      <c r="C2426" s="390" t="s">
        <v>1297</v>
      </c>
      <c r="D2426" s="390" t="s">
        <v>1298</v>
      </c>
      <c r="E2426" s="390" t="s">
        <v>1299</v>
      </c>
      <c r="F2426" s="390" t="s">
        <v>671</v>
      </c>
      <c r="G2426" s="382">
        <v>1</v>
      </c>
      <c r="H2426" s="538" t="s">
        <v>24</v>
      </c>
      <c r="I2426" s="388">
        <v>1</v>
      </c>
      <c r="J2426" s="389" t="s">
        <v>606</v>
      </c>
      <c r="K2426" s="426">
        <v>43269</v>
      </c>
      <c r="L2426" s="426">
        <v>43441</v>
      </c>
      <c r="M2426" s="383">
        <v>84.66</v>
      </c>
      <c r="N2426" s="424">
        <v>84.66</v>
      </c>
      <c r="O2426" s="215">
        <v>84.66</v>
      </c>
      <c r="P2426" s="719"/>
      <c r="Q2426" s="720"/>
      <c r="R2426" s="721"/>
      <c r="S2426" s="722"/>
      <c r="T2426" s="385" t="s">
        <v>24</v>
      </c>
      <c r="U2426" s="386">
        <v>41</v>
      </c>
      <c r="V2426" s="387" t="s">
        <v>24</v>
      </c>
    </row>
    <row r="2427" spans="1:22" s="35" customFormat="1" ht="24.95" customHeight="1">
      <c r="A2427" s="34" t="s">
        <v>3232</v>
      </c>
      <c r="B2427" s="402">
        <v>4</v>
      </c>
      <c r="C2427" s="390"/>
      <c r="D2427" s="390"/>
      <c r="E2427" s="390"/>
      <c r="F2427" s="390"/>
      <c r="G2427" s="382"/>
      <c r="H2427" s="538"/>
      <c r="I2427" s="388"/>
      <c r="J2427" s="389" t="s">
        <v>1538</v>
      </c>
      <c r="K2427" s="426"/>
      <c r="L2427" s="426"/>
      <c r="M2427" s="383"/>
      <c r="N2427" s="424" t="s">
        <v>1538</v>
      </c>
      <c r="O2427" s="215" t="s">
        <v>1538</v>
      </c>
      <c r="P2427" s="719"/>
      <c r="Q2427" s="720"/>
      <c r="R2427" s="721"/>
      <c r="S2427" s="722"/>
      <c r="T2427" s="385"/>
      <c r="U2427" s="386"/>
      <c r="V2427" s="387"/>
    </row>
    <row r="2428" spans="1:22" s="35" customFormat="1" ht="24.95" customHeight="1">
      <c r="A2428" s="34" t="s">
        <v>3233</v>
      </c>
      <c r="B2428" s="402">
        <v>6</v>
      </c>
      <c r="C2428" s="390"/>
      <c r="D2428" s="390"/>
      <c r="E2428" s="390"/>
      <c r="F2428" s="390"/>
      <c r="G2428" s="382"/>
      <c r="H2428" s="538"/>
      <c r="I2428" s="388"/>
      <c r="J2428" s="389" t="s">
        <v>1538</v>
      </c>
      <c r="K2428" s="426"/>
      <c r="L2428" s="426"/>
      <c r="M2428" s="383"/>
      <c r="N2428" s="424" t="s">
        <v>1538</v>
      </c>
      <c r="O2428" s="215" t="s">
        <v>1538</v>
      </c>
      <c r="P2428" s="719"/>
      <c r="Q2428" s="720"/>
      <c r="R2428" s="721"/>
      <c r="S2428" s="722"/>
      <c r="T2428" s="385"/>
      <c r="U2428" s="386"/>
      <c r="V2428" s="387"/>
    </row>
    <row r="2429" spans="1:22" s="35" customFormat="1" ht="24.95" customHeight="1">
      <c r="A2429" s="34" t="s">
        <v>3234</v>
      </c>
      <c r="B2429" s="402">
        <v>7</v>
      </c>
      <c r="C2429" s="390"/>
      <c r="D2429" s="390"/>
      <c r="E2429" s="390"/>
      <c r="F2429" s="390"/>
      <c r="G2429" s="382"/>
      <c r="H2429" s="538"/>
      <c r="I2429" s="388"/>
      <c r="J2429" s="389" t="s">
        <v>1538</v>
      </c>
      <c r="K2429" s="426"/>
      <c r="L2429" s="426"/>
      <c r="M2429" s="383"/>
      <c r="N2429" s="424" t="s">
        <v>1538</v>
      </c>
      <c r="O2429" s="215" t="s">
        <v>1538</v>
      </c>
      <c r="P2429" s="719"/>
      <c r="Q2429" s="720"/>
      <c r="R2429" s="721"/>
      <c r="S2429" s="722"/>
      <c r="T2429" s="385"/>
      <c r="U2429" s="386"/>
      <c r="V2429" s="387"/>
    </row>
    <row r="2430" spans="1:22" s="35" customFormat="1" ht="24.95" customHeight="1">
      <c r="A2430" s="34" t="s">
        <v>3235</v>
      </c>
      <c r="B2430" s="402">
        <v>8</v>
      </c>
      <c r="C2430" s="390"/>
      <c r="D2430" s="390"/>
      <c r="E2430" s="390"/>
      <c r="F2430" s="390"/>
      <c r="G2430" s="382"/>
      <c r="H2430" s="538"/>
      <c r="I2430" s="388"/>
      <c r="J2430" s="389" t="s">
        <v>1538</v>
      </c>
      <c r="K2430" s="426"/>
      <c r="L2430" s="426"/>
      <c r="M2430" s="383"/>
      <c r="N2430" s="424" t="s">
        <v>1538</v>
      </c>
      <c r="O2430" s="215" t="s">
        <v>1538</v>
      </c>
      <c r="P2430" s="719"/>
      <c r="Q2430" s="720"/>
      <c r="R2430" s="721"/>
      <c r="S2430" s="722"/>
      <c r="T2430" s="385"/>
      <c r="U2430" s="386"/>
      <c r="V2430" s="387"/>
    </row>
    <row r="2431" spans="1:22" s="35" customFormat="1" ht="24.95" customHeight="1">
      <c r="A2431" s="34" t="s">
        <v>3236</v>
      </c>
      <c r="B2431" s="402">
        <v>9</v>
      </c>
      <c r="C2431" s="390"/>
      <c r="D2431" s="390"/>
      <c r="E2431" s="390"/>
      <c r="F2431" s="390"/>
      <c r="G2431" s="382"/>
      <c r="H2431" s="538"/>
      <c r="I2431" s="388"/>
      <c r="J2431" s="389" t="s">
        <v>1538</v>
      </c>
      <c r="K2431" s="426"/>
      <c r="L2431" s="426"/>
      <c r="M2431" s="384"/>
      <c r="N2431" s="424" t="s">
        <v>1538</v>
      </c>
      <c r="O2431" s="215" t="s">
        <v>1538</v>
      </c>
      <c r="P2431" s="719"/>
      <c r="Q2431" s="720"/>
      <c r="R2431" s="721"/>
      <c r="S2431" s="722"/>
      <c r="T2431" s="385"/>
      <c r="U2431" s="386"/>
      <c r="V2431" s="387"/>
    </row>
    <row r="2432" spans="1:22" s="35" customFormat="1" ht="24.95" customHeight="1">
      <c r="A2432" s="34" t="s">
        <v>3237</v>
      </c>
      <c r="B2432" s="402">
        <v>9</v>
      </c>
      <c r="C2432" s="390"/>
      <c r="D2432" s="390"/>
      <c r="E2432" s="390"/>
      <c r="F2432" s="390"/>
      <c r="G2432" s="382"/>
      <c r="H2432" s="538"/>
      <c r="I2432" s="388"/>
      <c r="J2432" s="389" t="s">
        <v>1538</v>
      </c>
      <c r="K2432" s="426"/>
      <c r="L2432" s="426"/>
      <c r="M2432" s="384"/>
      <c r="N2432" s="424" t="s">
        <v>1538</v>
      </c>
      <c r="O2432" s="215" t="s">
        <v>1538</v>
      </c>
      <c r="P2432" s="719"/>
      <c r="Q2432" s="720"/>
      <c r="R2432" s="721"/>
      <c r="S2432" s="722"/>
      <c r="T2432" s="385"/>
      <c r="U2432" s="386"/>
      <c r="V2432" s="387"/>
    </row>
    <row r="2433" spans="1:22" s="35" customFormat="1" ht="24.95" customHeight="1" thickBot="1">
      <c r="A2433" s="34" t="s">
        <v>3238</v>
      </c>
      <c r="B2433" s="406">
        <v>10</v>
      </c>
      <c r="C2433" s="391"/>
      <c r="D2433" s="391"/>
      <c r="E2433" s="391"/>
      <c r="F2433" s="391"/>
      <c r="G2433" s="392"/>
      <c r="H2433" s="539"/>
      <c r="I2433" s="393"/>
      <c r="J2433" s="394" t="s">
        <v>1538</v>
      </c>
      <c r="K2433" s="427"/>
      <c r="L2433" s="427"/>
      <c r="M2433" s="395"/>
      <c r="N2433" s="424" t="s">
        <v>1538</v>
      </c>
      <c r="O2433" s="215" t="s">
        <v>1538</v>
      </c>
      <c r="P2433" s="719"/>
      <c r="Q2433" s="720"/>
      <c r="R2433" s="721"/>
      <c r="S2433" s="722"/>
      <c r="T2433" s="385"/>
      <c r="U2433" s="386"/>
      <c r="V2433" s="387"/>
    </row>
    <row r="2434" spans="1:22" s="20" customFormat="1" ht="12" customHeight="1">
      <c r="A2434" s="34"/>
      <c r="B2434" s="36"/>
      <c r="C2434" s="37"/>
      <c r="D2434" s="37"/>
      <c r="E2434" s="37"/>
      <c r="F2434" s="37"/>
      <c r="G2434" s="37"/>
      <c r="H2434" s="403"/>
      <c r="I2434" s="37"/>
      <c r="J2434" s="37"/>
      <c r="K2434" s="37"/>
      <c r="L2434" s="37"/>
      <c r="M2434" s="37"/>
      <c r="N2434" s="37"/>
      <c r="O2434" s="214"/>
      <c r="P2434" s="37"/>
      <c r="Q2434" s="37"/>
      <c r="R2434" s="214"/>
      <c r="S2434" s="37"/>
      <c r="T2434" s="37"/>
      <c r="U2434" s="38"/>
      <c r="V2434" s="39"/>
    </row>
    <row r="2435" spans="1:22" s="20" customFormat="1" ht="17.25" customHeight="1" thickBot="1">
      <c r="A2435" s="34" t="s">
        <v>3239</v>
      </c>
      <c r="B2435" s="473"/>
      <c r="C2435" s="474"/>
      <c r="D2435" s="474"/>
      <c r="E2435" s="474"/>
      <c r="F2435" s="474"/>
      <c r="G2435" s="474"/>
      <c r="H2435" s="474"/>
      <c r="I2435" s="474"/>
      <c r="J2435" s="474"/>
      <c r="K2435" s="474"/>
      <c r="L2435" s="474"/>
      <c r="M2435" s="474"/>
      <c r="N2435" s="410" t="s">
        <v>317</v>
      </c>
      <c r="O2435" s="411">
        <v>1144.9816666666666</v>
      </c>
      <c r="P2435" s="419"/>
      <c r="Q2435" s="419"/>
      <c r="R2435" s="420"/>
      <c r="S2435" s="420"/>
      <c r="T2435" s="421"/>
      <c r="U2435" s="422"/>
      <c r="V2435" s="423"/>
    </row>
    <row r="2436" spans="1:22" ht="17.25" customHeight="1">
      <c r="B2436" s="41"/>
      <c r="C2436" s="41"/>
      <c r="D2436" s="41"/>
      <c r="E2436" s="41"/>
      <c r="F2436" s="41"/>
      <c r="G2436" s="42"/>
      <c r="H2436" s="42"/>
      <c r="I2436" s="42"/>
      <c r="J2436" s="42"/>
      <c r="K2436" s="42"/>
      <c r="L2436" s="42"/>
      <c r="M2436" s="42"/>
      <c r="N2436" s="42"/>
      <c r="O2436" s="42"/>
      <c r="P2436" s="42"/>
      <c r="Q2436" s="42"/>
      <c r="R2436" s="42"/>
      <c r="S2436" s="42"/>
      <c r="T2436" s="42"/>
      <c r="U2436" s="42"/>
      <c r="V2436" s="42"/>
    </row>
    <row r="2437" spans="1:22" s="20" customFormat="1" ht="16.5" customHeight="1" thickBot="1">
      <c r="A2437" s="18"/>
      <c r="B2437" s="739" t="s">
        <v>65</v>
      </c>
      <c r="C2437" s="739"/>
      <c r="D2437" s="739"/>
      <c r="E2437" s="739"/>
      <c r="F2437" s="739"/>
      <c r="G2437" s="739"/>
      <c r="H2437" s="739"/>
      <c r="I2437" s="739"/>
      <c r="J2437" s="739"/>
      <c r="K2437" s="739"/>
      <c r="L2437" s="739"/>
      <c r="M2437" s="739"/>
      <c r="N2437" s="739"/>
      <c r="O2437" s="739"/>
      <c r="P2437" s="739"/>
      <c r="Q2437" s="739"/>
      <c r="R2437" s="739"/>
      <c r="S2437" s="739"/>
      <c r="T2437" s="739"/>
      <c r="U2437" s="739"/>
      <c r="V2437" s="739"/>
    </row>
    <row r="2438" spans="1:22" s="23" customFormat="1" ht="22.5" customHeight="1">
      <c r="A2438" s="96" t="s">
        <v>3240</v>
      </c>
      <c r="B2438" s="768" t="s">
        <v>62</v>
      </c>
      <c r="C2438" s="764" t="s">
        <v>83</v>
      </c>
      <c r="D2438" s="760"/>
      <c r="E2438" s="760"/>
      <c r="F2438" s="760"/>
      <c r="G2438" s="760"/>
      <c r="H2438" s="760"/>
      <c r="I2438" s="760"/>
      <c r="J2438" s="760"/>
      <c r="K2438" s="760"/>
      <c r="L2438" s="760"/>
      <c r="M2438" s="736"/>
      <c r="N2438" s="475"/>
      <c r="O2438" s="476"/>
      <c r="P2438" s="764" t="s">
        <v>90</v>
      </c>
      <c r="Q2438" s="760"/>
      <c r="R2438" s="760"/>
      <c r="S2438" s="736"/>
      <c r="T2438" s="735" t="s">
        <v>358</v>
      </c>
      <c r="U2438" s="736"/>
      <c r="V2438" s="742" t="s">
        <v>6</v>
      </c>
    </row>
    <row r="2439" spans="1:22" s="23" customFormat="1" ht="22.5" customHeight="1">
      <c r="A2439" s="96" t="s">
        <v>3241</v>
      </c>
      <c r="B2439" s="769"/>
      <c r="C2439" s="771" t="s">
        <v>84</v>
      </c>
      <c r="D2439" s="772"/>
      <c r="E2439" s="773"/>
      <c r="F2439" s="479">
        <v>2</v>
      </c>
      <c r="G2439" s="774" t="s">
        <v>287</v>
      </c>
      <c r="H2439" s="724" t="s">
        <v>286</v>
      </c>
      <c r="I2439" s="724"/>
      <c r="J2439" s="771" t="s">
        <v>285</v>
      </c>
      <c r="K2439" s="775"/>
      <c r="L2439" s="480"/>
      <c r="M2439" s="480"/>
      <c r="N2439" s="481"/>
      <c r="O2439" s="482"/>
      <c r="P2439" s="765"/>
      <c r="Q2439" s="766"/>
      <c r="R2439" s="766"/>
      <c r="S2439" s="767"/>
      <c r="T2439" s="737"/>
      <c r="U2439" s="738"/>
      <c r="V2439" s="743"/>
    </row>
    <row r="2440" spans="1:22" s="23" customFormat="1" ht="51.75" customHeight="1" thickBot="1">
      <c r="A2440" s="96" t="s">
        <v>3242</v>
      </c>
      <c r="B2440" s="769"/>
      <c r="C2440" s="772" t="s">
        <v>82</v>
      </c>
      <c r="D2440" s="773"/>
      <c r="E2440" s="483" t="s">
        <v>86</v>
      </c>
      <c r="F2440" s="477" t="s">
        <v>306</v>
      </c>
      <c r="G2440" s="774"/>
      <c r="H2440" s="724"/>
      <c r="I2440" s="724"/>
      <c r="J2440" s="467" t="s">
        <v>284</v>
      </c>
      <c r="K2440" s="478" t="s">
        <v>292</v>
      </c>
      <c r="L2440" s="484" t="s">
        <v>369</v>
      </c>
      <c r="M2440" s="484"/>
      <c r="N2440" s="485" t="s">
        <v>334</v>
      </c>
      <c r="O2440" s="486"/>
      <c r="P2440" s="417" t="s">
        <v>1579</v>
      </c>
      <c r="Q2440" s="306" t="s">
        <v>91</v>
      </c>
      <c r="R2440" s="307"/>
      <c r="S2440" s="97">
        <v>3</v>
      </c>
      <c r="T2440" s="740"/>
      <c r="U2440" s="741"/>
      <c r="V2440" s="744"/>
    </row>
    <row r="2441" spans="1:22" s="23" customFormat="1" ht="15.75" customHeight="1">
      <c r="A2441" s="96" t="s">
        <v>3243</v>
      </c>
      <c r="B2441" s="769"/>
      <c r="C2441" s="613">
        <v>1</v>
      </c>
      <c r="D2441" s="86" t="s">
        <v>606</v>
      </c>
      <c r="E2441" s="92">
        <v>0.9</v>
      </c>
      <c r="F2441" s="300">
        <v>3434.9449999999997</v>
      </c>
      <c r="G2441" s="300">
        <v>269.23</v>
      </c>
      <c r="H2441" s="745" t="s">
        <v>6</v>
      </c>
      <c r="I2441" s="746"/>
      <c r="J2441" s="93" t="s">
        <v>6</v>
      </c>
      <c r="K2441" s="91" t="s">
        <v>1538</v>
      </c>
      <c r="L2441" s="449" t="s">
        <v>1114</v>
      </c>
      <c r="M2441" s="450" t="s">
        <v>1557</v>
      </c>
      <c r="N2441" s="365" t="s">
        <v>24</v>
      </c>
      <c r="O2441" s="747" t="s">
        <v>15</v>
      </c>
      <c r="P2441" s="748"/>
      <c r="Q2441" s="751">
        <v>81</v>
      </c>
      <c r="R2441" s="754" t="s">
        <v>1114</v>
      </c>
      <c r="S2441" s="755"/>
      <c r="T2441" s="735" t="s">
        <v>68</v>
      </c>
      <c r="U2441" s="760"/>
      <c r="V2441" s="736"/>
    </row>
    <row r="2442" spans="1:22" s="23" customFormat="1" ht="15.75" customHeight="1" thickBot="1">
      <c r="A2442" s="96" t="s">
        <v>3244</v>
      </c>
      <c r="B2442" s="769"/>
      <c r="C2442" s="613">
        <v>2</v>
      </c>
      <c r="D2442" s="86" t="s">
        <v>607</v>
      </c>
      <c r="E2442" s="92">
        <v>0.1</v>
      </c>
      <c r="F2442" s="300" t="s">
        <v>1604</v>
      </c>
      <c r="G2442" s="300">
        <v>269.23</v>
      </c>
      <c r="H2442" s="745" t="s">
        <v>31</v>
      </c>
      <c r="I2442" s="746"/>
      <c r="J2442" s="93" t="s">
        <v>6</v>
      </c>
      <c r="K2442" s="91" t="s">
        <v>1538</v>
      </c>
      <c r="L2442" s="449"/>
      <c r="M2442" s="450" t="s">
        <v>1538</v>
      </c>
      <c r="N2442" s="365" t="s">
        <v>24</v>
      </c>
      <c r="O2442" s="747"/>
      <c r="P2442" s="748"/>
      <c r="Q2442" s="752"/>
      <c r="R2442" s="756"/>
      <c r="S2442" s="757"/>
      <c r="T2442" s="740"/>
      <c r="U2442" s="761"/>
      <c r="V2442" s="741"/>
    </row>
    <row r="2443" spans="1:22" s="23" customFormat="1" ht="15.75" customHeight="1">
      <c r="A2443" s="96" t="s">
        <v>3245</v>
      </c>
      <c r="B2443" s="769"/>
      <c r="C2443" s="613">
        <v>3</v>
      </c>
      <c r="D2443" s="86" t="s">
        <v>1538</v>
      </c>
      <c r="E2443" s="92" t="s">
        <v>1538</v>
      </c>
      <c r="F2443" s="300" t="s">
        <v>1538</v>
      </c>
      <c r="G2443" s="300" t="s">
        <v>1538</v>
      </c>
      <c r="H2443" s="745" t="s">
        <v>1538</v>
      </c>
      <c r="I2443" s="746"/>
      <c r="J2443" s="93" t="s">
        <v>1538</v>
      </c>
      <c r="K2443" s="91" t="s">
        <v>1538</v>
      </c>
      <c r="L2443" s="449"/>
      <c r="M2443" s="450" t="s">
        <v>1538</v>
      </c>
      <c r="N2443" s="365"/>
      <c r="O2443" s="749"/>
      <c r="P2443" s="750"/>
      <c r="Q2443" s="753"/>
      <c r="R2443" s="758"/>
      <c r="S2443" s="759"/>
      <c r="T2443" s="237"/>
      <c r="U2443" s="237"/>
      <c r="V2443" s="238"/>
    </row>
    <row r="2444" spans="1:22" s="23" customFormat="1" ht="15.75" customHeight="1">
      <c r="A2444" s="96" t="s">
        <v>3246</v>
      </c>
      <c r="B2444" s="769"/>
      <c r="C2444" s="613">
        <v>4</v>
      </c>
      <c r="D2444" s="86" t="s">
        <v>1538</v>
      </c>
      <c r="E2444" s="92" t="s">
        <v>1538</v>
      </c>
      <c r="F2444" s="300" t="s">
        <v>1538</v>
      </c>
      <c r="G2444" s="300" t="s">
        <v>1538</v>
      </c>
      <c r="H2444" s="745" t="s">
        <v>1538</v>
      </c>
      <c r="I2444" s="746"/>
      <c r="J2444" s="93" t="s">
        <v>1538</v>
      </c>
      <c r="K2444" s="91" t="s">
        <v>1538</v>
      </c>
      <c r="L2444" s="449"/>
      <c r="M2444" s="450" t="s">
        <v>1538</v>
      </c>
      <c r="N2444" s="365"/>
      <c r="O2444" s="762" t="s">
        <v>310</v>
      </c>
      <c r="P2444" s="771" t="s">
        <v>309</v>
      </c>
      <c r="Q2444" s="772"/>
      <c r="R2444" s="772"/>
      <c r="S2444" s="773"/>
      <c r="T2444" s="228"/>
      <c r="U2444" s="228"/>
      <c r="V2444" s="239"/>
    </row>
    <row r="2445" spans="1:22" s="23" customFormat="1" ht="17.25" customHeight="1">
      <c r="A2445" s="96" t="s">
        <v>3247</v>
      </c>
      <c r="B2445" s="769"/>
      <c r="C2445" s="613">
        <v>5</v>
      </c>
      <c r="D2445" s="86" t="s">
        <v>1538</v>
      </c>
      <c r="E2445" s="92" t="s">
        <v>1538</v>
      </c>
      <c r="F2445" s="300" t="s">
        <v>1538</v>
      </c>
      <c r="G2445" s="300" t="s">
        <v>1538</v>
      </c>
      <c r="H2445" s="745" t="s">
        <v>1538</v>
      </c>
      <c r="I2445" s="746"/>
      <c r="J2445" s="93" t="s">
        <v>1538</v>
      </c>
      <c r="K2445" s="91" t="s">
        <v>1538</v>
      </c>
      <c r="L2445" s="449"/>
      <c r="M2445" s="450" t="s">
        <v>1538</v>
      </c>
      <c r="N2445" s="365"/>
      <c r="O2445" s="763"/>
      <c r="P2445" s="467" t="s">
        <v>92</v>
      </c>
      <c r="Q2445" s="467" t="s">
        <v>294</v>
      </c>
      <c r="R2445" s="724" t="s">
        <v>307</v>
      </c>
      <c r="S2445" s="724"/>
      <c r="T2445" s="228"/>
      <c r="U2445" s="228"/>
      <c r="V2445" s="239"/>
    </row>
    <row r="2446" spans="1:22" s="23" customFormat="1" ht="16.5" customHeight="1" thickBot="1">
      <c r="A2446" s="96" t="s">
        <v>3248</v>
      </c>
      <c r="B2446" s="769"/>
      <c r="C2446" s="614">
        <v>6</v>
      </c>
      <c r="D2446" s="94" t="s">
        <v>1538</v>
      </c>
      <c r="E2446" s="95" t="s">
        <v>1538</v>
      </c>
      <c r="F2446" s="300" t="s">
        <v>1538</v>
      </c>
      <c r="G2446" s="300" t="s">
        <v>1538</v>
      </c>
      <c r="H2446" s="745" t="s">
        <v>1538</v>
      </c>
      <c r="I2446" s="746"/>
      <c r="J2446" s="93" t="s">
        <v>1538</v>
      </c>
      <c r="K2446" s="91" t="s">
        <v>1538</v>
      </c>
      <c r="L2446" s="449"/>
      <c r="M2446" s="450" t="s">
        <v>1538</v>
      </c>
      <c r="N2446" s="447"/>
      <c r="O2446" s="313" t="s">
        <v>6</v>
      </c>
      <c r="P2446" s="241">
        <v>1</v>
      </c>
      <c r="Q2446" s="242">
        <v>538.46153849999996</v>
      </c>
      <c r="R2446" s="776">
        <v>3434.9449999999997</v>
      </c>
      <c r="S2446" s="776"/>
      <c r="T2446" s="228"/>
      <c r="U2446" s="228"/>
      <c r="V2446" s="239"/>
    </row>
    <row r="2447" spans="1:22" s="23" customFormat="1" ht="16.5" customHeight="1" thickBot="1">
      <c r="A2447" s="96" t="s">
        <v>3249</v>
      </c>
      <c r="B2447" s="770"/>
      <c r="C2447" s="777" t="s">
        <v>88</v>
      </c>
      <c r="D2447" s="778"/>
      <c r="E2447" s="778"/>
      <c r="F2447" s="497"/>
      <c r="G2447" s="498"/>
      <c r="H2447" s="779" t="s">
        <v>6</v>
      </c>
      <c r="I2447" s="780"/>
      <c r="J2447" s="412" t="s">
        <v>6</v>
      </c>
      <c r="K2447" s="243" t="s">
        <v>6</v>
      </c>
      <c r="L2447" s="490"/>
      <c r="M2447" s="491"/>
      <c r="N2447" s="492"/>
      <c r="O2447" s="781" t="s">
        <v>1538</v>
      </c>
      <c r="P2447" s="781"/>
      <c r="Q2447" s="781"/>
      <c r="R2447" s="781"/>
      <c r="S2447" s="781"/>
      <c r="T2447" s="487"/>
      <c r="U2447" s="488"/>
      <c r="V2447" s="489"/>
    </row>
    <row r="2448" spans="1:22" ht="24.95" customHeight="1">
      <c r="C2448" s="21"/>
    </row>
    <row r="2449" spans="1:22" ht="24.95" customHeight="1">
      <c r="C2449" s="21"/>
    </row>
    <row r="2450" spans="1:22" s="33" customFormat="1" ht="24" thickBot="1">
      <c r="A2450" s="26">
        <v>82</v>
      </c>
      <c r="B2450" s="786" t="s">
        <v>49</v>
      </c>
      <c r="C2450" s="786"/>
      <c r="D2450" s="786"/>
      <c r="E2450" s="27">
        <v>82</v>
      </c>
      <c r="F2450" s="28" t="s">
        <v>468</v>
      </c>
      <c r="G2450" s="29"/>
      <c r="H2450" s="29"/>
      <c r="I2450" s="28"/>
      <c r="J2450" s="28"/>
      <c r="K2450" s="28"/>
      <c r="L2450" s="28"/>
      <c r="M2450" s="30"/>
      <c r="N2450" s="30"/>
      <c r="O2450" s="29"/>
      <c r="P2450" s="29"/>
      <c r="Q2450" s="31"/>
      <c r="R2450" s="31"/>
      <c r="S2450" s="31"/>
      <c r="T2450" s="31"/>
      <c r="U2450" s="32"/>
    </row>
    <row r="2451" spans="1:22" s="20" customFormat="1" ht="24.75" customHeight="1">
      <c r="A2451" s="18"/>
      <c r="B2451" s="787" t="s">
        <v>54</v>
      </c>
      <c r="C2451" s="464" t="s">
        <v>55</v>
      </c>
      <c r="D2451" s="465" t="s">
        <v>16</v>
      </c>
      <c r="E2451" s="465"/>
      <c r="F2451" s="465" t="s">
        <v>56</v>
      </c>
      <c r="G2451" s="466"/>
      <c r="H2451" s="723" t="s">
        <v>57</v>
      </c>
      <c r="I2451" s="789" t="s">
        <v>340</v>
      </c>
      <c r="J2451" s="723" t="s">
        <v>17</v>
      </c>
      <c r="K2451" s="723" t="s">
        <v>293</v>
      </c>
      <c r="L2451" s="723" t="s">
        <v>58</v>
      </c>
      <c r="M2451" s="723" t="s">
        <v>193</v>
      </c>
      <c r="N2451" s="782" t="s">
        <v>308</v>
      </c>
      <c r="O2451" s="783"/>
      <c r="P2451" s="784" t="s">
        <v>21</v>
      </c>
      <c r="Q2451" s="785"/>
      <c r="R2451" s="735" t="s">
        <v>205</v>
      </c>
      <c r="S2451" s="736"/>
      <c r="T2451" s="714" t="s">
        <v>180</v>
      </c>
      <c r="U2451" s="715"/>
      <c r="V2451" s="716"/>
    </row>
    <row r="2452" spans="1:22" s="20" customFormat="1" ht="73.5" customHeight="1">
      <c r="A2452" s="18"/>
      <c r="B2452" s="788"/>
      <c r="C2452" s="467" t="s">
        <v>59</v>
      </c>
      <c r="D2452" s="468" t="s">
        <v>3</v>
      </c>
      <c r="E2452" s="468" t="s">
        <v>18</v>
      </c>
      <c r="F2452" s="468" t="s">
        <v>60</v>
      </c>
      <c r="G2452" s="469" t="s">
        <v>61</v>
      </c>
      <c r="H2452" s="724"/>
      <c r="I2452" s="790"/>
      <c r="J2452" s="724"/>
      <c r="K2452" s="724"/>
      <c r="L2452" s="724"/>
      <c r="M2452" s="724"/>
      <c r="N2452" s="467" t="s">
        <v>191</v>
      </c>
      <c r="O2452" s="468" t="s">
        <v>73</v>
      </c>
      <c r="P2452" s="717"/>
      <c r="Q2452" s="718"/>
      <c r="R2452" s="737"/>
      <c r="S2452" s="738"/>
      <c r="T2452" s="470" t="s">
        <v>181</v>
      </c>
      <c r="U2452" s="471" t="s">
        <v>190</v>
      </c>
      <c r="V2452" s="472" t="s">
        <v>225</v>
      </c>
    </row>
    <row r="2453" spans="1:22" s="20" customFormat="1" ht="26.25" customHeight="1">
      <c r="A2453" s="18"/>
      <c r="B2453" s="396"/>
      <c r="C2453" s="397">
        <v>3</v>
      </c>
      <c r="D2453" s="397">
        <v>4</v>
      </c>
      <c r="E2453" s="397">
        <v>5</v>
      </c>
      <c r="F2453" s="397">
        <v>6</v>
      </c>
      <c r="G2453" s="397">
        <v>7</v>
      </c>
      <c r="H2453" s="397">
        <v>8</v>
      </c>
      <c r="I2453" s="397">
        <v>9</v>
      </c>
      <c r="J2453" s="397">
        <v>10</v>
      </c>
      <c r="K2453" s="397">
        <v>11</v>
      </c>
      <c r="L2453" s="397">
        <v>12</v>
      </c>
      <c r="M2453" s="397">
        <v>13</v>
      </c>
      <c r="N2453" s="397">
        <v>14</v>
      </c>
      <c r="O2453" s="397">
        <v>15</v>
      </c>
      <c r="P2453" s="398">
        <v>16</v>
      </c>
      <c r="Q2453" s="399">
        <v>17</v>
      </c>
      <c r="R2453" s="398">
        <v>18</v>
      </c>
      <c r="S2453" s="399">
        <v>19</v>
      </c>
      <c r="T2453" s="400">
        <v>20</v>
      </c>
      <c r="U2453" s="213">
        <v>21</v>
      </c>
      <c r="V2453" s="401">
        <v>22</v>
      </c>
    </row>
    <row r="2454" spans="1:22" s="35" customFormat="1" ht="50.1" customHeight="1">
      <c r="A2454" s="34" t="s">
        <v>3250</v>
      </c>
      <c r="B2454" s="402">
        <v>1</v>
      </c>
      <c r="C2454" s="617" t="s">
        <v>1300</v>
      </c>
      <c r="D2454" s="390" t="s">
        <v>1301</v>
      </c>
      <c r="E2454" s="390" t="s">
        <v>1302</v>
      </c>
      <c r="F2454" s="390" t="s">
        <v>671</v>
      </c>
      <c r="G2454" s="382">
        <v>0.6</v>
      </c>
      <c r="H2454" s="538" t="s">
        <v>24</v>
      </c>
      <c r="I2454" s="388" t="s">
        <v>672</v>
      </c>
      <c r="J2454" s="389" t="s">
        <v>468</v>
      </c>
      <c r="K2454" s="426">
        <v>43669</v>
      </c>
      <c r="L2454" s="426">
        <v>44561</v>
      </c>
      <c r="M2454" s="615">
        <v>6063.37</v>
      </c>
      <c r="N2454" s="424">
        <v>3638.0219999999999</v>
      </c>
      <c r="O2454" s="215">
        <v>3638.0219999999999</v>
      </c>
      <c r="P2454" s="719"/>
      <c r="Q2454" s="720"/>
      <c r="R2454" s="721"/>
      <c r="S2454" s="722"/>
      <c r="T2454" s="385" t="s">
        <v>24</v>
      </c>
      <c r="U2454" s="386">
        <v>219</v>
      </c>
      <c r="V2454" s="387" t="s">
        <v>24</v>
      </c>
    </row>
    <row r="2455" spans="1:22" s="35" customFormat="1" ht="50.1" customHeight="1">
      <c r="A2455" s="34" t="s">
        <v>3251</v>
      </c>
      <c r="B2455" s="402">
        <v>2</v>
      </c>
      <c r="C2455" s="390" t="s">
        <v>1303</v>
      </c>
      <c r="D2455" s="390" t="s">
        <v>1304</v>
      </c>
      <c r="E2455" s="390" t="s">
        <v>1305</v>
      </c>
      <c r="F2455" s="390" t="s">
        <v>672</v>
      </c>
      <c r="G2455" s="382">
        <v>1</v>
      </c>
      <c r="H2455" s="538" t="s">
        <v>24</v>
      </c>
      <c r="I2455" s="388" t="s">
        <v>672</v>
      </c>
      <c r="J2455" s="389" t="s">
        <v>468</v>
      </c>
      <c r="K2455" s="426">
        <v>40205</v>
      </c>
      <c r="L2455" s="426">
        <v>40723</v>
      </c>
      <c r="M2455" s="383">
        <v>633.54999999999995</v>
      </c>
      <c r="N2455" s="424">
        <v>633.54999999999995</v>
      </c>
      <c r="O2455" s="215">
        <v>633.54999999999995</v>
      </c>
      <c r="P2455" s="719"/>
      <c r="Q2455" s="720"/>
      <c r="R2455" s="721"/>
      <c r="S2455" s="722"/>
      <c r="T2455" s="385" t="s">
        <v>24</v>
      </c>
      <c r="U2455" s="386">
        <v>14</v>
      </c>
      <c r="V2455" s="387" t="s">
        <v>24</v>
      </c>
    </row>
    <row r="2456" spans="1:22" s="35" customFormat="1" ht="50.1" customHeight="1">
      <c r="A2456" s="34" t="s">
        <v>3252</v>
      </c>
      <c r="B2456" s="402">
        <v>3</v>
      </c>
      <c r="C2456" s="390" t="s">
        <v>1306</v>
      </c>
      <c r="D2456" s="390" t="s">
        <v>1307</v>
      </c>
      <c r="E2456" s="390" t="s">
        <v>1308</v>
      </c>
      <c r="F2456" s="390" t="s">
        <v>671</v>
      </c>
      <c r="G2456" s="382">
        <v>0.3</v>
      </c>
      <c r="H2456" s="616" t="s">
        <v>23</v>
      </c>
      <c r="I2456" s="388" t="s">
        <v>672</v>
      </c>
      <c r="J2456" s="389" t="s">
        <v>468</v>
      </c>
      <c r="K2456" s="426">
        <v>42564</v>
      </c>
      <c r="L2456" s="426">
        <v>42806</v>
      </c>
      <c r="M2456" s="383">
        <v>586.16999999999996</v>
      </c>
      <c r="N2456" s="424" t="s">
        <v>1538</v>
      </c>
      <c r="O2456" s="215" t="s">
        <v>1538</v>
      </c>
      <c r="P2456" s="719"/>
      <c r="Q2456" s="720"/>
      <c r="R2456" s="791"/>
      <c r="S2456" s="792"/>
      <c r="T2456" s="385" t="s">
        <v>24</v>
      </c>
      <c r="U2456" s="386">
        <v>97</v>
      </c>
      <c r="V2456" s="387" t="s">
        <v>24</v>
      </c>
    </row>
    <row r="2457" spans="1:22" s="35" customFormat="1" ht="24.95" customHeight="1">
      <c r="A2457" s="34" t="s">
        <v>3253</v>
      </c>
      <c r="B2457" s="402">
        <v>4</v>
      </c>
      <c r="C2457" s="390"/>
      <c r="D2457" s="390"/>
      <c r="E2457" s="390"/>
      <c r="F2457" s="390"/>
      <c r="G2457" s="382"/>
      <c r="H2457" s="538"/>
      <c r="I2457" s="388"/>
      <c r="J2457" s="389" t="s">
        <v>1538</v>
      </c>
      <c r="K2457" s="426"/>
      <c r="L2457" s="426"/>
      <c r="M2457" s="383"/>
      <c r="N2457" s="424" t="s">
        <v>1538</v>
      </c>
      <c r="O2457" s="215" t="s">
        <v>1538</v>
      </c>
      <c r="P2457" s="719"/>
      <c r="Q2457" s="720"/>
      <c r="R2457" s="721"/>
      <c r="S2457" s="722"/>
      <c r="T2457" s="385"/>
      <c r="U2457" s="386"/>
      <c r="V2457" s="387"/>
    </row>
    <row r="2458" spans="1:22" s="35" customFormat="1" ht="24.95" customHeight="1">
      <c r="A2458" s="34" t="s">
        <v>3254</v>
      </c>
      <c r="B2458" s="402">
        <v>6</v>
      </c>
      <c r="C2458" s="390"/>
      <c r="D2458" s="390"/>
      <c r="E2458" s="390"/>
      <c r="F2458" s="390"/>
      <c r="G2458" s="382"/>
      <c r="H2458" s="538"/>
      <c r="I2458" s="388"/>
      <c r="J2458" s="389" t="s">
        <v>1538</v>
      </c>
      <c r="K2458" s="426"/>
      <c r="L2458" s="426"/>
      <c r="M2458" s="383"/>
      <c r="N2458" s="424" t="s">
        <v>1538</v>
      </c>
      <c r="O2458" s="215" t="s">
        <v>1538</v>
      </c>
      <c r="P2458" s="719"/>
      <c r="Q2458" s="720"/>
      <c r="R2458" s="721"/>
      <c r="S2458" s="722"/>
      <c r="T2458" s="385"/>
      <c r="U2458" s="386"/>
      <c r="V2458" s="387"/>
    </row>
    <row r="2459" spans="1:22" s="35" customFormat="1" ht="24.95" customHeight="1">
      <c r="A2459" s="34" t="s">
        <v>3255</v>
      </c>
      <c r="B2459" s="402">
        <v>7</v>
      </c>
      <c r="C2459" s="390"/>
      <c r="D2459" s="390"/>
      <c r="E2459" s="390"/>
      <c r="F2459" s="390"/>
      <c r="G2459" s="382"/>
      <c r="H2459" s="538"/>
      <c r="I2459" s="388"/>
      <c r="J2459" s="389" t="s">
        <v>1538</v>
      </c>
      <c r="K2459" s="426"/>
      <c r="L2459" s="426"/>
      <c r="M2459" s="383"/>
      <c r="N2459" s="424" t="s">
        <v>1538</v>
      </c>
      <c r="O2459" s="215" t="s">
        <v>1538</v>
      </c>
      <c r="P2459" s="719"/>
      <c r="Q2459" s="720"/>
      <c r="R2459" s="721"/>
      <c r="S2459" s="722"/>
      <c r="T2459" s="385"/>
      <c r="U2459" s="386"/>
      <c r="V2459" s="387"/>
    </row>
    <row r="2460" spans="1:22" s="35" customFormat="1" ht="24.95" customHeight="1">
      <c r="A2460" s="34" t="s">
        <v>3256</v>
      </c>
      <c r="B2460" s="402">
        <v>8</v>
      </c>
      <c r="C2460" s="390"/>
      <c r="D2460" s="390"/>
      <c r="E2460" s="390"/>
      <c r="F2460" s="390"/>
      <c r="G2460" s="382"/>
      <c r="H2460" s="538"/>
      <c r="I2460" s="388"/>
      <c r="J2460" s="389" t="s">
        <v>1538</v>
      </c>
      <c r="K2460" s="426"/>
      <c r="L2460" s="426"/>
      <c r="M2460" s="383"/>
      <c r="N2460" s="424" t="s">
        <v>1538</v>
      </c>
      <c r="O2460" s="215" t="s">
        <v>1538</v>
      </c>
      <c r="P2460" s="719"/>
      <c r="Q2460" s="720"/>
      <c r="R2460" s="721"/>
      <c r="S2460" s="722"/>
      <c r="T2460" s="385"/>
      <c r="U2460" s="386"/>
      <c r="V2460" s="387"/>
    </row>
    <row r="2461" spans="1:22" s="35" customFormat="1" ht="24.95" customHeight="1">
      <c r="A2461" s="34" t="s">
        <v>3257</v>
      </c>
      <c r="B2461" s="402">
        <v>9</v>
      </c>
      <c r="C2461" s="390"/>
      <c r="D2461" s="390"/>
      <c r="E2461" s="390"/>
      <c r="F2461" s="390"/>
      <c r="G2461" s="382"/>
      <c r="H2461" s="538"/>
      <c r="I2461" s="388"/>
      <c r="J2461" s="389" t="s">
        <v>1538</v>
      </c>
      <c r="K2461" s="426"/>
      <c r="L2461" s="426"/>
      <c r="M2461" s="384"/>
      <c r="N2461" s="424" t="s">
        <v>1538</v>
      </c>
      <c r="O2461" s="215" t="s">
        <v>1538</v>
      </c>
      <c r="P2461" s="719"/>
      <c r="Q2461" s="720"/>
      <c r="R2461" s="721"/>
      <c r="S2461" s="722"/>
      <c r="T2461" s="385"/>
      <c r="U2461" s="386"/>
      <c r="V2461" s="387"/>
    </row>
    <row r="2462" spans="1:22" s="35" customFormat="1" ht="24.95" customHeight="1">
      <c r="A2462" s="34" t="s">
        <v>3258</v>
      </c>
      <c r="B2462" s="402">
        <v>9</v>
      </c>
      <c r="C2462" s="390"/>
      <c r="D2462" s="390"/>
      <c r="E2462" s="390"/>
      <c r="F2462" s="390"/>
      <c r="G2462" s="382"/>
      <c r="H2462" s="538"/>
      <c r="I2462" s="388"/>
      <c r="J2462" s="389" t="s">
        <v>1538</v>
      </c>
      <c r="K2462" s="426"/>
      <c r="L2462" s="426"/>
      <c r="M2462" s="384"/>
      <c r="N2462" s="424" t="s">
        <v>1538</v>
      </c>
      <c r="O2462" s="215" t="s">
        <v>1538</v>
      </c>
      <c r="P2462" s="719"/>
      <c r="Q2462" s="720"/>
      <c r="R2462" s="721"/>
      <c r="S2462" s="722"/>
      <c r="T2462" s="385"/>
      <c r="U2462" s="386"/>
      <c r="V2462" s="387"/>
    </row>
    <row r="2463" spans="1:22" s="35" customFormat="1" ht="24.95" customHeight="1" thickBot="1">
      <c r="A2463" s="34" t="s">
        <v>3259</v>
      </c>
      <c r="B2463" s="406">
        <v>10</v>
      </c>
      <c r="C2463" s="391"/>
      <c r="D2463" s="391"/>
      <c r="E2463" s="391"/>
      <c r="F2463" s="391"/>
      <c r="G2463" s="392"/>
      <c r="H2463" s="539"/>
      <c r="I2463" s="393"/>
      <c r="J2463" s="394" t="s">
        <v>1538</v>
      </c>
      <c r="K2463" s="427"/>
      <c r="L2463" s="427"/>
      <c r="M2463" s="395"/>
      <c r="N2463" s="424" t="s">
        <v>1538</v>
      </c>
      <c r="O2463" s="215" t="s">
        <v>1538</v>
      </c>
      <c r="P2463" s="719"/>
      <c r="Q2463" s="720"/>
      <c r="R2463" s="721"/>
      <c r="S2463" s="722"/>
      <c r="T2463" s="385"/>
      <c r="U2463" s="386"/>
      <c r="V2463" s="387"/>
    </row>
    <row r="2464" spans="1:22" s="20" customFormat="1" ht="12" customHeight="1">
      <c r="A2464" s="34"/>
      <c r="B2464" s="36"/>
      <c r="C2464" s="37"/>
      <c r="D2464" s="37"/>
      <c r="E2464" s="37"/>
      <c r="F2464" s="37"/>
      <c r="G2464" s="37"/>
      <c r="H2464" s="403"/>
      <c r="I2464" s="37"/>
      <c r="J2464" s="37"/>
      <c r="K2464" s="37"/>
      <c r="L2464" s="37"/>
      <c r="M2464" s="37"/>
      <c r="N2464" s="37"/>
      <c r="O2464" s="214"/>
      <c r="P2464" s="37"/>
      <c r="Q2464" s="37"/>
      <c r="R2464" s="214"/>
      <c r="S2464" s="37"/>
      <c r="T2464" s="37"/>
      <c r="U2464" s="38"/>
      <c r="V2464" s="39"/>
    </row>
    <row r="2465" spans="1:22" s="20" customFormat="1" ht="17.25" customHeight="1" thickBot="1">
      <c r="A2465" s="34" t="s">
        <v>3260</v>
      </c>
      <c r="B2465" s="473"/>
      <c r="C2465" s="474"/>
      <c r="D2465" s="474"/>
      <c r="E2465" s="474"/>
      <c r="F2465" s="474"/>
      <c r="G2465" s="474"/>
      <c r="H2465" s="474"/>
      <c r="I2465" s="474"/>
      <c r="J2465" s="474"/>
      <c r="K2465" s="474"/>
      <c r="L2465" s="474"/>
      <c r="M2465" s="474"/>
      <c r="N2465" s="410" t="s">
        <v>317</v>
      </c>
      <c r="O2465" s="411">
        <v>2135.7860000000001</v>
      </c>
      <c r="P2465" s="419"/>
      <c r="Q2465" s="419"/>
      <c r="R2465" s="420"/>
      <c r="S2465" s="420"/>
      <c r="T2465" s="421"/>
      <c r="U2465" s="422"/>
      <c r="V2465" s="423"/>
    </row>
    <row r="2466" spans="1:22" ht="17.25" customHeight="1">
      <c r="B2466" s="41"/>
      <c r="C2466" s="41"/>
      <c r="D2466" s="41"/>
      <c r="E2466" s="41"/>
      <c r="F2466" s="41"/>
      <c r="G2466" s="42"/>
      <c r="H2466" s="42"/>
      <c r="I2466" s="42"/>
      <c r="J2466" s="42"/>
      <c r="K2466" s="42"/>
      <c r="L2466" s="42"/>
      <c r="M2466" s="42"/>
      <c r="N2466" s="42"/>
      <c r="O2466" s="42"/>
      <c r="P2466" s="42"/>
      <c r="Q2466" s="42"/>
      <c r="R2466" s="42"/>
      <c r="S2466" s="42"/>
      <c r="T2466" s="42"/>
      <c r="U2466" s="42"/>
      <c r="V2466" s="42"/>
    </row>
    <row r="2467" spans="1:22" s="20" customFormat="1" ht="16.5" customHeight="1" thickBot="1">
      <c r="A2467" s="18"/>
      <c r="B2467" s="739" t="s">
        <v>65</v>
      </c>
      <c r="C2467" s="739"/>
      <c r="D2467" s="739"/>
      <c r="E2467" s="739"/>
      <c r="F2467" s="739"/>
      <c r="G2467" s="739"/>
      <c r="H2467" s="739"/>
      <c r="I2467" s="739"/>
      <c r="J2467" s="739"/>
      <c r="K2467" s="739"/>
      <c r="L2467" s="739"/>
      <c r="M2467" s="739"/>
      <c r="N2467" s="739"/>
      <c r="O2467" s="739"/>
      <c r="P2467" s="739"/>
      <c r="Q2467" s="739"/>
      <c r="R2467" s="739"/>
      <c r="S2467" s="739"/>
      <c r="T2467" s="739"/>
      <c r="U2467" s="739"/>
      <c r="V2467" s="739"/>
    </row>
    <row r="2468" spans="1:22" s="23" customFormat="1" ht="22.5" customHeight="1">
      <c r="A2468" s="96" t="s">
        <v>3261</v>
      </c>
      <c r="B2468" s="768" t="s">
        <v>62</v>
      </c>
      <c r="C2468" s="764" t="s">
        <v>83</v>
      </c>
      <c r="D2468" s="760"/>
      <c r="E2468" s="760"/>
      <c r="F2468" s="760"/>
      <c r="G2468" s="760"/>
      <c r="H2468" s="760"/>
      <c r="I2468" s="760"/>
      <c r="J2468" s="760"/>
      <c r="K2468" s="760"/>
      <c r="L2468" s="760"/>
      <c r="M2468" s="736"/>
      <c r="N2468" s="475"/>
      <c r="O2468" s="476"/>
      <c r="P2468" s="764" t="s">
        <v>90</v>
      </c>
      <c r="Q2468" s="760"/>
      <c r="R2468" s="760"/>
      <c r="S2468" s="736"/>
      <c r="T2468" s="735" t="s">
        <v>358</v>
      </c>
      <c r="U2468" s="736"/>
      <c r="V2468" s="742" t="s">
        <v>6</v>
      </c>
    </row>
    <row r="2469" spans="1:22" s="23" customFormat="1" ht="22.5" customHeight="1">
      <c r="A2469" s="96" t="s">
        <v>3262</v>
      </c>
      <c r="B2469" s="769"/>
      <c r="C2469" s="771" t="s">
        <v>84</v>
      </c>
      <c r="D2469" s="772"/>
      <c r="E2469" s="773"/>
      <c r="F2469" s="479">
        <v>1</v>
      </c>
      <c r="G2469" s="774" t="s">
        <v>287</v>
      </c>
      <c r="H2469" s="724" t="s">
        <v>286</v>
      </c>
      <c r="I2469" s="724"/>
      <c r="J2469" s="771" t="s">
        <v>285</v>
      </c>
      <c r="K2469" s="775"/>
      <c r="L2469" s="480"/>
      <c r="M2469" s="480"/>
      <c r="N2469" s="481"/>
      <c r="O2469" s="482"/>
      <c r="P2469" s="765"/>
      <c r="Q2469" s="766"/>
      <c r="R2469" s="766"/>
      <c r="S2469" s="767"/>
      <c r="T2469" s="737"/>
      <c r="U2469" s="738"/>
      <c r="V2469" s="743"/>
    </row>
    <row r="2470" spans="1:22" s="23" customFormat="1" ht="51.75" customHeight="1" thickBot="1">
      <c r="A2470" s="96" t="s">
        <v>3263</v>
      </c>
      <c r="B2470" s="769"/>
      <c r="C2470" s="772" t="s">
        <v>82</v>
      </c>
      <c r="D2470" s="773"/>
      <c r="E2470" s="483" t="s">
        <v>86</v>
      </c>
      <c r="F2470" s="477" t="s">
        <v>306</v>
      </c>
      <c r="G2470" s="774"/>
      <c r="H2470" s="724"/>
      <c r="I2470" s="724"/>
      <c r="J2470" s="467" t="s">
        <v>284</v>
      </c>
      <c r="K2470" s="478" t="s">
        <v>292</v>
      </c>
      <c r="L2470" s="484" t="s">
        <v>369</v>
      </c>
      <c r="M2470" s="484"/>
      <c r="N2470" s="485" t="s">
        <v>334</v>
      </c>
      <c r="O2470" s="486"/>
      <c r="P2470" s="417" t="s">
        <v>1579</v>
      </c>
      <c r="Q2470" s="306" t="s">
        <v>91</v>
      </c>
      <c r="R2470" s="307"/>
      <c r="S2470" s="97">
        <v>2</v>
      </c>
      <c r="T2470" s="740"/>
      <c r="U2470" s="741"/>
      <c r="V2470" s="744"/>
    </row>
    <row r="2471" spans="1:22" s="23" customFormat="1" ht="15.75" customHeight="1">
      <c r="A2471" s="96" t="s">
        <v>3264</v>
      </c>
      <c r="B2471" s="769"/>
      <c r="C2471" s="613">
        <v>1</v>
      </c>
      <c r="D2471" s="86" t="s">
        <v>1538</v>
      </c>
      <c r="E2471" s="92" t="s">
        <v>1538</v>
      </c>
      <c r="F2471" s="300" t="s">
        <v>1538</v>
      </c>
      <c r="G2471" s="300" t="s">
        <v>1538</v>
      </c>
      <c r="H2471" s="745" t="s">
        <v>1538</v>
      </c>
      <c r="I2471" s="746"/>
      <c r="J2471" s="93" t="s">
        <v>1538</v>
      </c>
      <c r="K2471" s="91" t="s">
        <v>1538</v>
      </c>
      <c r="L2471" s="449" t="s">
        <v>1114</v>
      </c>
      <c r="M2471" s="450" t="s">
        <v>1557</v>
      </c>
      <c r="N2471" s="365" t="s">
        <v>24</v>
      </c>
      <c r="O2471" s="747" t="s">
        <v>15</v>
      </c>
      <c r="P2471" s="748"/>
      <c r="Q2471" s="751">
        <v>82</v>
      </c>
      <c r="R2471" s="754" t="s">
        <v>1114</v>
      </c>
      <c r="S2471" s="755"/>
      <c r="T2471" s="735" t="s">
        <v>68</v>
      </c>
      <c r="U2471" s="760"/>
      <c r="V2471" s="736"/>
    </row>
    <row r="2472" spans="1:22" s="23" customFormat="1" ht="15.75" customHeight="1" thickBot="1">
      <c r="A2472" s="96" t="s">
        <v>3265</v>
      </c>
      <c r="B2472" s="769"/>
      <c r="C2472" s="613">
        <v>2</v>
      </c>
      <c r="D2472" s="86" t="s">
        <v>1538</v>
      </c>
      <c r="E2472" s="92" t="s">
        <v>1538</v>
      </c>
      <c r="F2472" s="300" t="s">
        <v>1538</v>
      </c>
      <c r="G2472" s="300" t="s">
        <v>1538</v>
      </c>
      <c r="H2472" s="745" t="s">
        <v>1538</v>
      </c>
      <c r="I2472" s="746"/>
      <c r="J2472" s="93" t="s">
        <v>1538</v>
      </c>
      <c r="K2472" s="91" t="s">
        <v>1538</v>
      </c>
      <c r="L2472" s="449"/>
      <c r="M2472" s="450" t="s">
        <v>1538</v>
      </c>
      <c r="N2472" s="365" t="s">
        <v>24</v>
      </c>
      <c r="O2472" s="747"/>
      <c r="P2472" s="748"/>
      <c r="Q2472" s="752"/>
      <c r="R2472" s="756"/>
      <c r="S2472" s="757"/>
      <c r="T2472" s="740"/>
      <c r="U2472" s="761"/>
      <c r="V2472" s="741"/>
    </row>
    <row r="2473" spans="1:22" s="23" customFormat="1" ht="15.75" customHeight="1">
      <c r="A2473" s="96" t="s">
        <v>3266</v>
      </c>
      <c r="B2473" s="769"/>
      <c r="C2473" s="613">
        <v>3</v>
      </c>
      <c r="D2473" s="86" t="s">
        <v>1538</v>
      </c>
      <c r="E2473" s="92" t="s">
        <v>1538</v>
      </c>
      <c r="F2473" s="300" t="s">
        <v>1538</v>
      </c>
      <c r="G2473" s="300" t="s">
        <v>1538</v>
      </c>
      <c r="H2473" s="745" t="s">
        <v>1538</v>
      </c>
      <c r="I2473" s="746"/>
      <c r="J2473" s="93" t="s">
        <v>1538</v>
      </c>
      <c r="K2473" s="91" t="s">
        <v>1538</v>
      </c>
      <c r="L2473" s="449"/>
      <c r="M2473" s="450" t="s">
        <v>1538</v>
      </c>
      <c r="N2473" s="365"/>
      <c r="O2473" s="749"/>
      <c r="P2473" s="750"/>
      <c r="Q2473" s="753"/>
      <c r="R2473" s="758"/>
      <c r="S2473" s="759"/>
      <c r="T2473" s="237"/>
      <c r="U2473" s="237"/>
      <c r="V2473" s="238"/>
    </row>
    <row r="2474" spans="1:22" s="23" customFormat="1" ht="15.75" customHeight="1">
      <c r="A2474" s="96" t="s">
        <v>3267</v>
      </c>
      <c r="B2474" s="769"/>
      <c r="C2474" s="613">
        <v>4</v>
      </c>
      <c r="D2474" s="86" t="s">
        <v>1538</v>
      </c>
      <c r="E2474" s="92" t="s">
        <v>1538</v>
      </c>
      <c r="F2474" s="300" t="s">
        <v>1538</v>
      </c>
      <c r="G2474" s="300" t="s">
        <v>1538</v>
      </c>
      <c r="H2474" s="745" t="s">
        <v>1538</v>
      </c>
      <c r="I2474" s="746"/>
      <c r="J2474" s="93" t="s">
        <v>1538</v>
      </c>
      <c r="K2474" s="91" t="s">
        <v>1538</v>
      </c>
      <c r="L2474" s="449"/>
      <c r="M2474" s="450" t="s">
        <v>1538</v>
      </c>
      <c r="N2474" s="365"/>
      <c r="O2474" s="762" t="s">
        <v>310</v>
      </c>
      <c r="P2474" s="771" t="s">
        <v>309</v>
      </c>
      <c r="Q2474" s="772"/>
      <c r="R2474" s="772"/>
      <c r="S2474" s="773"/>
      <c r="T2474" s="228"/>
      <c r="U2474" s="228"/>
      <c r="V2474" s="239"/>
    </row>
    <row r="2475" spans="1:22" s="23" customFormat="1" ht="17.25" customHeight="1">
      <c r="A2475" s="96" t="s">
        <v>3268</v>
      </c>
      <c r="B2475" s="769"/>
      <c r="C2475" s="613">
        <v>5</v>
      </c>
      <c r="D2475" s="86" t="s">
        <v>1538</v>
      </c>
      <c r="E2475" s="92" t="s">
        <v>1538</v>
      </c>
      <c r="F2475" s="300" t="s">
        <v>1538</v>
      </c>
      <c r="G2475" s="300" t="s">
        <v>1538</v>
      </c>
      <c r="H2475" s="745" t="s">
        <v>1538</v>
      </c>
      <c r="I2475" s="746"/>
      <c r="J2475" s="93" t="s">
        <v>1538</v>
      </c>
      <c r="K2475" s="91" t="s">
        <v>1538</v>
      </c>
      <c r="L2475" s="449"/>
      <c r="M2475" s="450" t="s">
        <v>1538</v>
      </c>
      <c r="N2475" s="365"/>
      <c r="O2475" s="763"/>
      <c r="P2475" s="467" t="s">
        <v>92</v>
      </c>
      <c r="Q2475" s="467" t="s">
        <v>294</v>
      </c>
      <c r="R2475" s="724" t="s">
        <v>307</v>
      </c>
      <c r="S2475" s="724"/>
      <c r="T2475" s="228"/>
      <c r="U2475" s="228"/>
      <c r="V2475" s="239"/>
    </row>
    <row r="2476" spans="1:22" s="23" customFormat="1" ht="16.5" customHeight="1" thickBot="1">
      <c r="A2476" s="96" t="s">
        <v>3269</v>
      </c>
      <c r="B2476" s="769"/>
      <c r="C2476" s="614">
        <v>6</v>
      </c>
      <c r="D2476" s="94" t="s">
        <v>1538</v>
      </c>
      <c r="E2476" s="95" t="s">
        <v>1538</v>
      </c>
      <c r="F2476" s="300" t="s">
        <v>1538</v>
      </c>
      <c r="G2476" s="300" t="s">
        <v>1538</v>
      </c>
      <c r="H2476" s="745" t="s">
        <v>1538</v>
      </c>
      <c r="I2476" s="746"/>
      <c r="J2476" s="93" t="s">
        <v>1538</v>
      </c>
      <c r="K2476" s="91" t="s">
        <v>1538</v>
      </c>
      <c r="L2476" s="449"/>
      <c r="M2476" s="450" t="s">
        <v>1538</v>
      </c>
      <c r="N2476" s="447"/>
      <c r="O2476" s="313" t="s">
        <v>6</v>
      </c>
      <c r="P2476" s="241">
        <v>1</v>
      </c>
      <c r="Q2476" s="242">
        <v>538.46153849999996</v>
      </c>
      <c r="R2476" s="776">
        <v>4271.5720000000001</v>
      </c>
      <c r="S2476" s="776"/>
      <c r="T2476" s="228"/>
      <c r="U2476" s="228"/>
      <c r="V2476" s="239"/>
    </row>
    <row r="2477" spans="1:22" s="23" customFormat="1" ht="16.5" customHeight="1" thickBot="1">
      <c r="A2477" s="96" t="s">
        <v>3270</v>
      </c>
      <c r="B2477" s="770"/>
      <c r="C2477" s="777" t="s">
        <v>88</v>
      </c>
      <c r="D2477" s="778"/>
      <c r="E2477" s="778"/>
      <c r="F2477" s="497"/>
      <c r="G2477" s="498"/>
      <c r="H2477" s="779" t="s">
        <v>1538</v>
      </c>
      <c r="I2477" s="780"/>
      <c r="J2477" s="412" t="s">
        <v>1538</v>
      </c>
      <c r="K2477" s="243" t="s">
        <v>6</v>
      </c>
      <c r="L2477" s="490"/>
      <c r="M2477" s="491"/>
      <c r="N2477" s="492"/>
      <c r="O2477" s="781" t="s">
        <v>1538</v>
      </c>
      <c r="P2477" s="781"/>
      <c r="Q2477" s="781"/>
      <c r="R2477" s="781"/>
      <c r="S2477" s="781"/>
      <c r="T2477" s="487"/>
      <c r="U2477" s="488"/>
      <c r="V2477" s="489"/>
    </row>
    <row r="2478" spans="1:22" ht="24.95" customHeight="1">
      <c r="C2478" s="21"/>
    </row>
    <row r="2479" spans="1:22" ht="24.95" customHeight="1">
      <c r="C2479" s="21"/>
    </row>
    <row r="2480" spans="1:22" s="33" customFormat="1" ht="24" thickBot="1">
      <c r="A2480" s="26">
        <v>83</v>
      </c>
      <c r="B2480" s="786" t="s">
        <v>49</v>
      </c>
      <c r="C2480" s="786"/>
      <c r="D2480" s="786"/>
      <c r="E2480" s="27">
        <v>83</v>
      </c>
      <c r="F2480" s="28" t="s">
        <v>469</v>
      </c>
      <c r="G2480" s="29"/>
      <c r="H2480" s="29"/>
      <c r="I2480" s="28"/>
      <c r="J2480" s="28"/>
      <c r="K2480" s="28"/>
      <c r="L2480" s="28"/>
      <c r="M2480" s="30"/>
      <c r="N2480" s="30"/>
      <c r="O2480" s="29"/>
      <c r="P2480" s="29"/>
      <c r="Q2480" s="31"/>
      <c r="R2480" s="31"/>
      <c r="S2480" s="31"/>
      <c r="T2480" s="31"/>
      <c r="U2480" s="32"/>
    </row>
    <row r="2481" spans="1:22" s="20" customFormat="1" ht="24.75" customHeight="1">
      <c r="A2481" s="18"/>
      <c r="B2481" s="787" t="s">
        <v>54</v>
      </c>
      <c r="C2481" s="464" t="s">
        <v>55</v>
      </c>
      <c r="D2481" s="465" t="s">
        <v>16</v>
      </c>
      <c r="E2481" s="465"/>
      <c r="F2481" s="465" t="s">
        <v>56</v>
      </c>
      <c r="G2481" s="466"/>
      <c r="H2481" s="723" t="s">
        <v>57</v>
      </c>
      <c r="I2481" s="789" t="s">
        <v>340</v>
      </c>
      <c r="J2481" s="723" t="s">
        <v>17</v>
      </c>
      <c r="K2481" s="723" t="s">
        <v>293</v>
      </c>
      <c r="L2481" s="723" t="s">
        <v>58</v>
      </c>
      <c r="M2481" s="723" t="s">
        <v>193</v>
      </c>
      <c r="N2481" s="782" t="s">
        <v>308</v>
      </c>
      <c r="O2481" s="783"/>
      <c r="P2481" s="784" t="s">
        <v>21</v>
      </c>
      <c r="Q2481" s="785"/>
      <c r="R2481" s="735" t="s">
        <v>205</v>
      </c>
      <c r="S2481" s="736"/>
      <c r="T2481" s="714" t="s">
        <v>180</v>
      </c>
      <c r="U2481" s="715"/>
      <c r="V2481" s="716"/>
    </row>
    <row r="2482" spans="1:22" s="20" customFormat="1" ht="73.5" customHeight="1">
      <c r="A2482" s="18"/>
      <c r="B2482" s="788"/>
      <c r="C2482" s="467" t="s">
        <v>59</v>
      </c>
      <c r="D2482" s="468" t="s">
        <v>3</v>
      </c>
      <c r="E2482" s="468" t="s">
        <v>18</v>
      </c>
      <c r="F2482" s="468" t="s">
        <v>60</v>
      </c>
      <c r="G2482" s="469" t="s">
        <v>61</v>
      </c>
      <c r="H2482" s="724"/>
      <c r="I2482" s="790"/>
      <c r="J2482" s="724"/>
      <c r="K2482" s="724"/>
      <c r="L2482" s="724"/>
      <c r="M2482" s="724"/>
      <c r="N2482" s="467" t="s">
        <v>191</v>
      </c>
      <c r="O2482" s="468" t="s">
        <v>73</v>
      </c>
      <c r="P2482" s="717"/>
      <c r="Q2482" s="718"/>
      <c r="R2482" s="737"/>
      <c r="S2482" s="738"/>
      <c r="T2482" s="470" t="s">
        <v>181</v>
      </c>
      <c r="U2482" s="471" t="s">
        <v>190</v>
      </c>
      <c r="V2482" s="472" t="s">
        <v>225</v>
      </c>
    </row>
    <row r="2483" spans="1:22" s="20" customFormat="1" ht="26.25" customHeight="1">
      <c r="A2483" s="18"/>
      <c r="B2483" s="396"/>
      <c r="C2483" s="397">
        <v>3</v>
      </c>
      <c r="D2483" s="397">
        <v>4</v>
      </c>
      <c r="E2483" s="397">
        <v>5</v>
      </c>
      <c r="F2483" s="397">
        <v>6</v>
      </c>
      <c r="G2483" s="397">
        <v>7</v>
      </c>
      <c r="H2483" s="397">
        <v>8</v>
      </c>
      <c r="I2483" s="397">
        <v>9</v>
      </c>
      <c r="J2483" s="397">
        <v>10</v>
      </c>
      <c r="K2483" s="397">
        <v>11</v>
      </c>
      <c r="L2483" s="397">
        <v>12</v>
      </c>
      <c r="M2483" s="397">
        <v>13</v>
      </c>
      <c r="N2483" s="397">
        <v>14</v>
      </c>
      <c r="O2483" s="397">
        <v>15</v>
      </c>
      <c r="P2483" s="398">
        <v>16</v>
      </c>
      <c r="Q2483" s="399">
        <v>17</v>
      </c>
      <c r="R2483" s="398">
        <v>18</v>
      </c>
      <c r="S2483" s="399">
        <v>19</v>
      </c>
      <c r="T2483" s="400">
        <v>20</v>
      </c>
      <c r="U2483" s="213">
        <v>21</v>
      </c>
      <c r="V2483" s="401">
        <v>22</v>
      </c>
    </row>
    <row r="2484" spans="1:22" s="35" customFormat="1" ht="50.1" customHeight="1">
      <c r="A2484" s="34" t="s">
        <v>3271</v>
      </c>
      <c r="B2484" s="402">
        <v>1</v>
      </c>
      <c r="C2484" s="390" t="s">
        <v>1309</v>
      </c>
      <c r="D2484" s="390" t="s">
        <v>1310</v>
      </c>
      <c r="E2484" s="390" t="s">
        <v>1311</v>
      </c>
      <c r="F2484" s="390" t="s">
        <v>671</v>
      </c>
      <c r="G2484" s="382">
        <v>0.99</v>
      </c>
      <c r="H2484" s="538" t="s">
        <v>24</v>
      </c>
      <c r="I2484" s="388">
        <v>1</v>
      </c>
      <c r="J2484" s="389" t="s">
        <v>608</v>
      </c>
      <c r="K2484" s="426">
        <v>42360</v>
      </c>
      <c r="L2484" s="426">
        <v>43592</v>
      </c>
      <c r="M2484" s="383">
        <v>918.26</v>
      </c>
      <c r="N2484" s="424">
        <v>909.07740000000001</v>
      </c>
      <c r="O2484" s="215">
        <v>909.07740000000001</v>
      </c>
      <c r="P2484" s="719"/>
      <c r="Q2484" s="720"/>
      <c r="R2484" s="721"/>
      <c r="S2484" s="722"/>
      <c r="T2484" s="385" t="s">
        <v>24</v>
      </c>
      <c r="U2484" s="386">
        <v>57</v>
      </c>
      <c r="V2484" s="387" t="s">
        <v>24</v>
      </c>
    </row>
    <row r="2485" spans="1:22" s="35" customFormat="1" ht="24.95" customHeight="1">
      <c r="A2485" s="34" t="s">
        <v>3272</v>
      </c>
      <c r="B2485" s="402">
        <v>2</v>
      </c>
      <c r="C2485" s="390"/>
      <c r="D2485" s="390"/>
      <c r="E2485" s="390"/>
      <c r="F2485" s="390"/>
      <c r="G2485" s="382"/>
      <c r="H2485" s="538"/>
      <c r="I2485" s="388"/>
      <c r="J2485" s="389" t="s">
        <v>1538</v>
      </c>
      <c r="K2485" s="426"/>
      <c r="L2485" s="426"/>
      <c r="M2485" s="383"/>
      <c r="N2485" s="424" t="s">
        <v>1538</v>
      </c>
      <c r="O2485" s="215" t="s">
        <v>1538</v>
      </c>
      <c r="P2485" s="719"/>
      <c r="Q2485" s="720"/>
      <c r="R2485" s="721"/>
      <c r="S2485" s="722"/>
      <c r="T2485" s="385"/>
      <c r="U2485" s="386"/>
      <c r="V2485" s="387"/>
    </row>
    <row r="2486" spans="1:22" s="35" customFormat="1" ht="24.95" customHeight="1">
      <c r="A2486" s="34" t="s">
        <v>3273</v>
      </c>
      <c r="B2486" s="402">
        <v>3</v>
      </c>
      <c r="C2486" s="390"/>
      <c r="D2486" s="390"/>
      <c r="E2486" s="390"/>
      <c r="F2486" s="390"/>
      <c r="G2486" s="382"/>
      <c r="H2486" s="538"/>
      <c r="I2486" s="388"/>
      <c r="J2486" s="389" t="s">
        <v>1538</v>
      </c>
      <c r="K2486" s="426"/>
      <c r="L2486" s="426"/>
      <c r="M2486" s="383"/>
      <c r="N2486" s="424" t="s">
        <v>1538</v>
      </c>
      <c r="O2486" s="215" t="s">
        <v>1538</v>
      </c>
      <c r="P2486" s="719"/>
      <c r="Q2486" s="720"/>
      <c r="R2486" s="721"/>
      <c r="S2486" s="722"/>
      <c r="T2486" s="385"/>
      <c r="U2486" s="386"/>
      <c r="V2486" s="387"/>
    </row>
    <row r="2487" spans="1:22" s="35" customFormat="1" ht="24.95" customHeight="1">
      <c r="A2487" s="34" t="s">
        <v>3274</v>
      </c>
      <c r="B2487" s="402">
        <v>4</v>
      </c>
      <c r="C2487" s="390"/>
      <c r="D2487" s="390"/>
      <c r="E2487" s="390"/>
      <c r="F2487" s="390"/>
      <c r="G2487" s="382"/>
      <c r="H2487" s="538"/>
      <c r="I2487" s="388"/>
      <c r="J2487" s="389" t="s">
        <v>1538</v>
      </c>
      <c r="K2487" s="426"/>
      <c r="L2487" s="426"/>
      <c r="M2487" s="383"/>
      <c r="N2487" s="424" t="s">
        <v>1538</v>
      </c>
      <c r="O2487" s="215" t="s">
        <v>1538</v>
      </c>
      <c r="P2487" s="719"/>
      <c r="Q2487" s="720"/>
      <c r="R2487" s="721"/>
      <c r="S2487" s="722"/>
      <c r="T2487" s="385"/>
      <c r="U2487" s="386"/>
      <c r="V2487" s="387"/>
    </row>
    <row r="2488" spans="1:22" s="35" customFormat="1" ht="24.95" customHeight="1">
      <c r="A2488" s="34" t="s">
        <v>3275</v>
      </c>
      <c r="B2488" s="402">
        <v>6</v>
      </c>
      <c r="C2488" s="390"/>
      <c r="D2488" s="390"/>
      <c r="E2488" s="390"/>
      <c r="F2488" s="390"/>
      <c r="G2488" s="382"/>
      <c r="H2488" s="538"/>
      <c r="I2488" s="388"/>
      <c r="J2488" s="389" t="s">
        <v>1538</v>
      </c>
      <c r="K2488" s="426"/>
      <c r="L2488" s="426"/>
      <c r="M2488" s="383"/>
      <c r="N2488" s="424" t="s">
        <v>1538</v>
      </c>
      <c r="O2488" s="215" t="s">
        <v>1538</v>
      </c>
      <c r="P2488" s="719"/>
      <c r="Q2488" s="720"/>
      <c r="R2488" s="721"/>
      <c r="S2488" s="722"/>
      <c r="T2488" s="385"/>
      <c r="U2488" s="386"/>
      <c r="V2488" s="387"/>
    </row>
    <row r="2489" spans="1:22" s="35" customFormat="1" ht="24.95" customHeight="1">
      <c r="A2489" s="34" t="s">
        <v>3276</v>
      </c>
      <c r="B2489" s="402">
        <v>7</v>
      </c>
      <c r="C2489" s="390"/>
      <c r="D2489" s="390"/>
      <c r="E2489" s="390"/>
      <c r="F2489" s="390"/>
      <c r="G2489" s="382"/>
      <c r="H2489" s="538"/>
      <c r="I2489" s="388"/>
      <c r="J2489" s="389" t="s">
        <v>1538</v>
      </c>
      <c r="K2489" s="426"/>
      <c r="L2489" s="426"/>
      <c r="M2489" s="383"/>
      <c r="N2489" s="424" t="s">
        <v>1538</v>
      </c>
      <c r="O2489" s="215" t="s">
        <v>1538</v>
      </c>
      <c r="P2489" s="719"/>
      <c r="Q2489" s="720"/>
      <c r="R2489" s="721"/>
      <c r="S2489" s="722"/>
      <c r="T2489" s="385"/>
      <c r="U2489" s="386"/>
      <c r="V2489" s="387"/>
    </row>
    <row r="2490" spans="1:22" s="35" customFormat="1" ht="24.95" customHeight="1">
      <c r="A2490" s="34" t="s">
        <v>3277</v>
      </c>
      <c r="B2490" s="402">
        <v>8</v>
      </c>
      <c r="C2490" s="390"/>
      <c r="D2490" s="390"/>
      <c r="E2490" s="390"/>
      <c r="F2490" s="390"/>
      <c r="G2490" s="382"/>
      <c r="H2490" s="538"/>
      <c r="I2490" s="388"/>
      <c r="J2490" s="389" t="s">
        <v>1538</v>
      </c>
      <c r="K2490" s="426"/>
      <c r="L2490" s="426"/>
      <c r="M2490" s="383"/>
      <c r="N2490" s="424" t="s">
        <v>1538</v>
      </c>
      <c r="O2490" s="215" t="s">
        <v>1538</v>
      </c>
      <c r="P2490" s="719"/>
      <c r="Q2490" s="720"/>
      <c r="R2490" s="721"/>
      <c r="S2490" s="722"/>
      <c r="T2490" s="385"/>
      <c r="U2490" s="386"/>
      <c r="V2490" s="387"/>
    </row>
    <row r="2491" spans="1:22" s="35" customFormat="1" ht="24.95" customHeight="1">
      <c r="A2491" s="34" t="s">
        <v>3278</v>
      </c>
      <c r="B2491" s="402">
        <v>9</v>
      </c>
      <c r="C2491" s="390"/>
      <c r="D2491" s="390"/>
      <c r="E2491" s="390"/>
      <c r="F2491" s="390"/>
      <c r="G2491" s="382"/>
      <c r="H2491" s="538"/>
      <c r="I2491" s="388"/>
      <c r="J2491" s="389" t="s">
        <v>1538</v>
      </c>
      <c r="K2491" s="426"/>
      <c r="L2491" s="426"/>
      <c r="M2491" s="384"/>
      <c r="N2491" s="424" t="s">
        <v>1538</v>
      </c>
      <c r="O2491" s="215" t="s">
        <v>1538</v>
      </c>
      <c r="P2491" s="719"/>
      <c r="Q2491" s="720"/>
      <c r="R2491" s="721"/>
      <c r="S2491" s="722"/>
      <c r="T2491" s="385"/>
      <c r="U2491" s="386"/>
      <c r="V2491" s="387"/>
    </row>
    <row r="2492" spans="1:22" s="35" customFormat="1" ht="24.95" customHeight="1">
      <c r="A2492" s="34" t="s">
        <v>3279</v>
      </c>
      <c r="B2492" s="402">
        <v>9</v>
      </c>
      <c r="C2492" s="390"/>
      <c r="D2492" s="390"/>
      <c r="E2492" s="390"/>
      <c r="F2492" s="390"/>
      <c r="G2492" s="382"/>
      <c r="H2492" s="538"/>
      <c r="I2492" s="388"/>
      <c r="J2492" s="389" t="s">
        <v>1538</v>
      </c>
      <c r="K2492" s="426"/>
      <c r="L2492" s="426"/>
      <c r="M2492" s="384"/>
      <c r="N2492" s="424" t="s">
        <v>1538</v>
      </c>
      <c r="O2492" s="215" t="s">
        <v>1538</v>
      </c>
      <c r="P2492" s="719"/>
      <c r="Q2492" s="720"/>
      <c r="R2492" s="721"/>
      <c r="S2492" s="722"/>
      <c r="T2492" s="385"/>
      <c r="U2492" s="386"/>
      <c r="V2492" s="387"/>
    </row>
    <row r="2493" spans="1:22" s="35" customFormat="1" ht="24.95" customHeight="1" thickBot="1">
      <c r="A2493" s="34" t="s">
        <v>3280</v>
      </c>
      <c r="B2493" s="406">
        <v>10</v>
      </c>
      <c r="C2493" s="391"/>
      <c r="D2493" s="391"/>
      <c r="E2493" s="391"/>
      <c r="F2493" s="391"/>
      <c r="G2493" s="392"/>
      <c r="H2493" s="539"/>
      <c r="I2493" s="393"/>
      <c r="J2493" s="394" t="s">
        <v>1538</v>
      </c>
      <c r="K2493" s="427"/>
      <c r="L2493" s="427"/>
      <c r="M2493" s="395"/>
      <c r="N2493" s="424" t="s">
        <v>1538</v>
      </c>
      <c r="O2493" s="215" t="s">
        <v>1538</v>
      </c>
      <c r="P2493" s="719"/>
      <c r="Q2493" s="720"/>
      <c r="R2493" s="721"/>
      <c r="S2493" s="722"/>
      <c r="T2493" s="385"/>
      <c r="U2493" s="386"/>
      <c r="V2493" s="387"/>
    </row>
    <row r="2494" spans="1:22" s="20" customFormat="1" ht="12" customHeight="1">
      <c r="A2494" s="34"/>
      <c r="B2494" s="36"/>
      <c r="C2494" s="37"/>
      <c r="D2494" s="37"/>
      <c r="E2494" s="37"/>
      <c r="F2494" s="37"/>
      <c r="G2494" s="37"/>
      <c r="H2494" s="403"/>
      <c r="I2494" s="37"/>
      <c r="J2494" s="37"/>
      <c r="K2494" s="37"/>
      <c r="L2494" s="37"/>
      <c r="M2494" s="37"/>
      <c r="N2494" s="37"/>
      <c r="O2494" s="214"/>
      <c r="P2494" s="37"/>
      <c r="Q2494" s="37"/>
      <c r="R2494" s="214"/>
      <c r="S2494" s="37"/>
      <c r="T2494" s="37"/>
      <c r="U2494" s="38"/>
      <c r="V2494" s="39"/>
    </row>
    <row r="2495" spans="1:22" s="20" customFormat="1" ht="17.25" customHeight="1" thickBot="1">
      <c r="A2495" s="34" t="s">
        <v>3281</v>
      </c>
      <c r="B2495" s="473"/>
      <c r="C2495" s="474"/>
      <c r="D2495" s="474"/>
      <c r="E2495" s="474"/>
      <c r="F2495" s="474"/>
      <c r="G2495" s="474"/>
      <c r="H2495" s="474"/>
      <c r="I2495" s="474"/>
      <c r="J2495" s="474"/>
      <c r="K2495" s="474"/>
      <c r="L2495" s="474"/>
      <c r="M2495" s="474"/>
      <c r="N2495" s="410" t="s">
        <v>317</v>
      </c>
      <c r="O2495" s="411">
        <v>909.07740000000001</v>
      </c>
      <c r="P2495" s="419"/>
      <c r="Q2495" s="419"/>
      <c r="R2495" s="420"/>
      <c r="S2495" s="420"/>
      <c r="T2495" s="421"/>
      <c r="U2495" s="422"/>
      <c r="V2495" s="423"/>
    </row>
    <row r="2496" spans="1:22" ht="17.25" customHeight="1">
      <c r="B2496" s="41"/>
      <c r="C2496" s="41"/>
      <c r="D2496" s="41"/>
      <c r="E2496" s="41"/>
      <c r="F2496" s="41"/>
      <c r="G2496" s="42"/>
      <c r="H2496" s="42"/>
      <c r="I2496" s="42"/>
      <c r="J2496" s="42"/>
      <c r="K2496" s="42"/>
      <c r="L2496" s="42"/>
      <c r="M2496" s="42"/>
      <c r="N2496" s="42"/>
      <c r="O2496" s="42"/>
      <c r="P2496" s="42"/>
      <c r="Q2496" s="42"/>
      <c r="R2496" s="42"/>
      <c r="S2496" s="42"/>
      <c r="T2496" s="42"/>
      <c r="U2496" s="42"/>
      <c r="V2496" s="42"/>
    </row>
    <row r="2497" spans="1:22" s="20" customFormat="1" ht="16.5" customHeight="1" thickBot="1">
      <c r="A2497" s="18"/>
      <c r="B2497" s="739" t="s">
        <v>65</v>
      </c>
      <c r="C2497" s="739"/>
      <c r="D2497" s="739"/>
      <c r="E2497" s="739"/>
      <c r="F2497" s="739"/>
      <c r="G2497" s="739"/>
      <c r="H2497" s="739"/>
      <c r="I2497" s="739"/>
      <c r="J2497" s="739"/>
      <c r="K2497" s="739"/>
      <c r="L2497" s="739"/>
      <c r="M2497" s="739"/>
      <c r="N2497" s="739"/>
      <c r="O2497" s="739"/>
      <c r="P2497" s="739"/>
      <c r="Q2497" s="739"/>
      <c r="R2497" s="739"/>
      <c r="S2497" s="739"/>
      <c r="T2497" s="739"/>
      <c r="U2497" s="739"/>
      <c r="V2497" s="739"/>
    </row>
    <row r="2498" spans="1:22" s="23" customFormat="1" ht="22.5" customHeight="1">
      <c r="A2498" s="96" t="s">
        <v>3282</v>
      </c>
      <c r="B2498" s="768" t="s">
        <v>62</v>
      </c>
      <c r="C2498" s="764" t="s">
        <v>83</v>
      </c>
      <c r="D2498" s="760"/>
      <c r="E2498" s="760"/>
      <c r="F2498" s="760"/>
      <c r="G2498" s="760"/>
      <c r="H2498" s="760"/>
      <c r="I2498" s="760"/>
      <c r="J2498" s="760"/>
      <c r="K2498" s="760"/>
      <c r="L2498" s="760"/>
      <c r="M2498" s="736"/>
      <c r="N2498" s="475"/>
      <c r="O2498" s="476"/>
      <c r="P2498" s="764" t="s">
        <v>90</v>
      </c>
      <c r="Q2498" s="760"/>
      <c r="R2498" s="760"/>
      <c r="S2498" s="736"/>
      <c r="T2498" s="735" t="s">
        <v>358</v>
      </c>
      <c r="U2498" s="736"/>
      <c r="V2498" s="742" t="s">
        <v>6</v>
      </c>
    </row>
    <row r="2499" spans="1:22" s="23" customFormat="1" ht="22.5" customHeight="1">
      <c r="A2499" s="96" t="s">
        <v>3283</v>
      </c>
      <c r="B2499" s="769"/>
      <c r="C2499" s="771" t="s">
        <v>84</v>
      </c>
      <c r="D2499" s="772"/>
      <c r="E2499" s="773"/>
      <c r="F2499" s="479">
        <v>2</v>
      </c>
      <c r="G2499" s="774" t="s">
        <v>287</v>
      </c>
      <c r="H2499" s="724" t="s">
        <v>286</v>
      </c>
      <c r="I2499" s="724"/>
      <c r="J2499" s="771" t="s">
        <v>285</v>
      </c>
      <c r="K2499" s="775"/>
      <c r="L2499" s="480"/>
      <c r="M2499" s="480"/>
      <c r="N2499" s="481"/>
      <c r="O2499" s="482"/>
      <c r="P2499" s="765"/>
      <c r="Q2499" s="766"/>
      <c r="R2499" s="766"/>
      <c r="S2499" s="767"/>
      <c r="T2499" s="737"/>
      <c r="U2499" s="738"/>
      <c r="V2499" s="743"/>
    </row>
    <row r="2500" spans="1:22" s="23" customFormat="1" ht="51.75" customHeight="1" thickBot="1">
      <c r="A2500" s="96" t="s">
        <v>3284</v>
      </c>
      <c r="B2500" s="769"/>
      <c r="C2500" s="772" t="s">
        <v>82</v>
      </c>
      <c r="D2500" s="773"/>
      <c r="E2500" s="483" t="s">
        <v>86</v>
      </c>
      <c r="F2500" s="477" t="s">
        <v>306</v>
      </c>
      <c r="G2500" s="774"/>
      <c r="H2500" s="724"/>
      <c r="I2500" s="724"/>
      <c r="J2500" s="467" t="s">
        <v>284</v>
      </c>
      <c r="K2500" s="478" t="s">
        <v>292</v>
      </c>
      <c r="L2500" s="484" t="s">
        <v>369</v>
      </c>
      <c r="M2500" s="484"/>
      <c r="N2500" s="485" t="s">
        <v>334</v>
      </c>
      <c r="O2500" s="486"/>
      <c r="P2500" s="417" t="s">
        <v>1579</v>
      </c>
      <c r="Q2500" s="306" t="s">
        <v>91</v>
      </c>
      <c r="R2500" s="307"/>
      <c r="S2500" s="97">
        <v>1</v>
      </c>
      <c r="T2500" s="740"/>
      <c r="U2500" s="741"/>
      <c r="V2500" s="744"/>
    </row>
    <row r="2501" spans="1:22" s="23" customFormat="1" ht="15.75" customHeight="1">
      <c r="A2501" s="96" t="s">
        <v>3285</v>
      </c>
      <c r="B2501" s="769"/>
      <c r="C2501" s="613">
        <v>1</v>
      </c>
      <c r="D2501" s="86" t="s">
        <v>608</v>
      </c>
      <c r="E2501" s="92">
        <v>0.9</v>
      </c>
      <c r="F2501" s="300">
        <v>909.07740000000001</v>
      </c>
      <c r="G2501" s="300">
        <v>269.23</v>
      </c>
      <c r="H2501" s="745" t="s">
        <v>6</v>
      </c>
      <c r="I2501" s="746"/>
      <c r="J2501" s="93" t="s">
        <v>6</v>
      </c>
      <c r="K2501" s="91" t="s">
        <v>1538</v>
      </c>
      <c r="L2501" s="449" t="s">
        <v>1114</v>
      </c>
      <c r="M2501" s="450" t="s">
        <v>1557</v>
      </c>
      <c r="N2501" s="365" t="s">
        <v>24</v>
      </c>
      <c r="O2501" s="747" t="s">
        <v>15</v>
      </c>
      <c r="P2501" s="748"/>
      <c r="Q2501" s="751">
        <v>83</v>
      </c>
      <c r="R2501" s="754" t="s">
        <v>1114</v>
      </c>
      <c r="S2501" s="755"/>
      <c r="T2501" s="735" t="s">
        <v>68</v>
      </c>
      <c r="U2501" s="760"/>
      <c r="V2501" s="736"/>
    </row>
    <row r="2502" spans="1:22" s="23" customFormat="1" ht="15.75" customHeight="1" thickBot="1">
      <c r="A2502" s="96" t="s">
        <v>3286</v>
      </c>
      <c r="B2502" s="769"/>
      <c r="C2502" s="613">
        <v>2</v>
      </c>
      <c r="D2502" s="86" t="s">
        <v>609</v>
      </c>
      <c r="E2502" s="92">
        <v>0.1</v>
      </c>
      <c r="F2502" s="300" t="s">
        <v>1604</v>
      </c>
      <c r="G2502" s="300">
        <v>269.23</v>
      </c>
      <c r="H2502" s="745" t="s">
        <v>31</v>
      </c>
      <c r="I2502" s="746"/>
      <c r="J2502" s="93" t="s">
        <v>6</v>
      </c>
      <c r="K2502" s="91" t="s">
        <v>1538</v>
      </c>
      <c r="L2502" s="449"/>
      <c r="M2502" s="450" t="s">
        <v>1538</v>
      </c>
      <c r="N2502" s="365" t="s">
        <v>24</v>
      </c>
      <c r="O2502" s="747"/>
      <c r="P2502" s="748"/>
      <c r="Q2502" s="752"/>
      <c r="R2502" s="756"/>
      <c r="S2502" s="757"/>
      <c r="T2502" s="740"/>
      <c r="U2502" s="761"/>
      <c r="V2502" s="741"/>
    </row>
    <row r="2503" spans="1:22" s="23" customFormat="1" ht="15.75" customHeight="1">
      <c r="A2503" s="96" t="s">
        <v>3287</v>
      </c>
      <c r="B2503" s="769"/>
      <c r="C2503" s="613">
        <v>3</v>
      </c>
      <c r="D2503" s="86" t="s">
        <v>1538</v>
      </c>
      <c r="E2503" s="92" t="s">
        <v>1538</v>
      </c>
      <c r="F2503" s="300" t="s">
        <v>1538</v>
      </c>
      <c r="G2503" s="300" t="s">
        <v>1538</v>
      </c>
      <c r="H2503" s="745" t="s">
        <v>1538</v>
      </c>
      <c r="I2503" s="746"/>
      <c r="J2503" s="93" t="s">
        <v>1538</v>
      </c>
      <c r="K2503" s="91" t="s">
        <v>1538</v>
      </c>
      <c r="L2503" s="449"/>
      <c r="M2503" s="450" t="s">
        <v>1538</v>
      </c>
      <c r="N2503" s="365"/>
      <c r="O2503" s="749"/>
      <c r="P2503" s="750"/>
      <c r="Q2503" s="753"/>
      <c r="R2503" s="758"/>
      <c r="S2503" s="759"/>
      <c r="T2503" s="237"/>
      <c r="U2503" s="237"/>
      <c r="V2503" s="238"/>
    </row>
    <row r="2504" spans="1:22" s="23" customFormat="1" ht="15.75" customHeight="1">
      <c r="A2504" s="96" t="s">
        <v>3288</v>
      </c>
      <c r="B2504" s="769"/>
      <c r="C2504" s="613">
        <v>4</v>
      </c>
      <c r="D2504" s="86" t="s">
        <v>1538</v>
      </c>
      <c r="E2504" s="92" t="s">
        <v>1538</v>
      </c>
      <c r="F2504" s="300" t="s">
        <v>1538</v>
      </c>
      <c r="G2504" s="300" t="s">
        <v>1538</v>
      </c>
      <c r="H2504" s="745" t="s">
        <v>1538</v>
      </c>
      <c r="I2504" s="746"/>
      <c r="J2504" s="93" t="s">
        <v>1538</v>
      </c>
      <c r="K2504" s="91" t="s">
        <v>1538</v>
      </c>
      <c r="L2504" s="449"/>
      <c r="M2504" s="450" t="s">
        <v>1538</v>
      </c>
      <c r="N2504" s="365"/>
      <c r="O2504" s="762" t="s">
        <v>310</v>
      </c>
      <c r="P2504" s="771" t="s">
        <v>309</v>
      </c>
      <c r="Q2504" s="772"/>
      <c r="R2504" s="772"/>
      <c r="S2504" s="773"/>
      <c r="T2504" s="228"/>
      <c r="U2504" s="228"/>
      <c r="V2504" s="239"/>
    </row>
    <row r="2505" spans="1:22" s="23" customFormat="1" ht="17.25" customHeight="1">
      <c r="A2505" s="96" t="s">
        <v>3289</v>
      </c>
      <c r="B2505" s="769"/>
      <c r="C2505" s="613">
        <v>5</v>
      </c>
      <c r="D2505" s="86" t="s">
        <v>1538</v>
      </c>
      <c r="E2505" s="92" t="s">
        <v>1538</v>
      </c>
      <c r="F2505" s="300" t="s">
        <v>1538</v>
      </c>
      <c r="G2505" s="300" t="s">
        <v>1538</v>
      </c>
      <c r="H2505" s="745" t="s">
        <v>1538</v>
      </c>
      <c r="I2505" s="746"/>
      <c r="J2505" s="93" t="s">
        <v>1538</v>
      </c>
      <c r="K2505" s="91" t="s">
        <v>1538</v>
      </c>
      <c r="L2505" s="449"/>
      <c r="M2505" s="450" t="s">
        <v>1538</v>
      </c>
      <c r="N2505" s="365"/>
      <c r="O2505" s="763"/>
      <c r="P2505" s="467" t="s">
        <v>92</v>
      </c>
      <c r="Q2505" s="467" t="s">
        <v>294</v>
      </c>
      <c r="R2505" s="724" t="s">
        <v>307</v>
      </c>
      <c r="S2505" s="724"/>
      <c r="T2505" s="228"/>
      <c r="U2505" s="228"/>
      <c r="V2505" s="239"/>
    </row>
    <row r="2506" spans="1:22" s="23" customFormat="1" ht="16.5" customHeight="1" thickBot="1">
      <c r="A2506" s="96" t="s">
        <v>3290</v>
      </c>
      <c r="B2506" s="769"/>
      <c r="C2506" s="614">
        <v>6</v>
      </c>
      <c r="D2506" s="94" t="s">
        <v>1538</v>
      </c>
      <c r="E2506" s="95" t="s">
        <v>1538</v>
      </c>
      <c r="F2506" s="300" t="s">
        <v>1538</v>
      </c>
      <c r="G2506" s="300" t="s">
        <v>1538</v>
      </c>
      <c r="H2506" s="745" t="s">
        <v>1538</v>
      </c>
      <c r="I2506" s="746"/>
      <c r="J2506" s="93" t="s">
        <v>1538</v>
      </c>
      <c r="K2506" s="91" t="s">
        <v>1538</v>
      </c>
      <c r="L2506" s="449"/>
      <c r="M2506" s="450" t="s">
        <v>1538</v>
      </c>
      <c r="N2506" s="447"/>
      <c r="O2506" s="313" t="s">
        <v>6</v>
      </c>
      <c r="P2506" s="241">
        <v>1</v>
      </c>
      <c r="Q2506" s="242">
        <v>538.46153849999996</v>
      </c>
      <c r="R2506" s="776">
        <v>909.07740000000001</v>
      </c>
      <c r="S2506" s="776"/>
      <c r="T2506" s="228"/>
      <c r="U2506" s="228"/>
      <c r="V2506" s="239"/>
    </row>
    <row r="2507" spans="1:22" s="23" customFormat="1" ht="16.5" customHeight="1" thickBot="1">
      <c r="A2507" s="96" t="s">
        <v>3291</v>
      </c>
      <c r="B2507" s="770"/>
      <c r="C2507" s="777" t="s">
        <v>88</v>
      </c>
      <c r="D2507" s="778"/>
      <c r="E2507" s="778"/>
      <c r="F2507" s="497"/>
      <c r="G2507" s="498"/>
      <c r="H2507" s="779" t="s">
        <v>6</v>
      </c>
      <c r="I2507" s="780"/>
      <c r="J2507" s="412" t="s">
        <v>6</v>
      </c>
      <c r="K2507" s="243" t="s">
        <v>6</v>
      </c>
      <c r="L2507" s="490"/>
      <c r="M2507" s="491"/>
      <c r="N2507" s="492"/>
      <c r="O2507" s="781" t="s">
        <v>1538</v>
      </c>
      <c r="P2507" s="781"/>
      <c r="Q2507" s="781"/>
      <c r="R2507" s="781"/>
      <c r="S2507" s="781"/>
      <c r="T2507" s="487"/>
      <c r="U2507" s="488"/>
      <c r="V2507" s="489"/>
    </row>
    <row r="2508" spans="1:22" ht="24.95" customHeight="1">
      <c r="C2508" s="21"/>
    </row>
    <row r="2509" spans="1:22" ht="24.95" customHeight="1">
      <c r="C2509" s="21"/>
    </row>
    <row r="2510" spans="1:22" s="33" customFormat="1" ht="24" thickBot="1">
      <c r="A2510" s="26">
        <v>84</v>
      </c>
      <c r="B2510" s="786" t="s">
        <v>49</v>
      </c>
      <c r="C2510" s="786"/>
      <c r="D2510" s="786"/>
      <c r="E2510" s="27">
        <v>84</v>
      </c>
      <c r="F2510" s="28" t="s">
        <v>470</v>
      </c>
      <c r="G2510" s="29"/>
      <c r="H2510" s="29"/>
      <c r="I2510" s="28"/>
      <c r="J2510" s="28"/>
      <c r="K2510" s="28"/>
      <c r="L2510" s="28"/>
      <c r="M2510" s="30"/>
      <c r="N2510" s="30"/>
      <c r="O2510" s="29"/>
      <c r="P2510" s="29"/>
      <c r="Q2510" s="31"/>
      <c r="R2510" s="31"/>
      <c r="S2510" s="31"/>
      <c r="T2510" s="31"/>
      <c r="U2510" s="32"/>
    </row>
    <row r="2511" spans="1:22" s="20" customFormat="1" ht="24.75" customHeight="1">
      <c r="A2511" s="18"/>
      <c r="B2511" s="787" t="s">
        <v>54</v>
      </c>
      <c r="C2511" s="464" t="s">
        <v>55</v>
      </c>
      <c r="D2511" s="465" t="s">
        <v>16</v>
      </c>
      <c r="E2511" s="465"/>
      <c r="F2511" s="465" t="s">
        <v>56</v>
      </c>
      <c r="G2511" s="466"/>
      <c r="H2511" s="723" t="s">
        <v>57</v>
      </c>
      <c r="I2511" s="789" t="s">
        <v>340</v>
      </c>
      <c r="J2511" s="723" t="s">
        <v>17</v>
      </c>
      <c r="K2511" s="723" t="s">
        <v>293</v>
      </c>
      <c r="L2511" s="723" t="s">
        <v>58</v>
      </c>
      <c r="M2511" s="723" t="s">
        <v>193</v>
      </c>
      <c r="N2511" s="782" t="s">
        <v>308</v>
      </c>
      <c r="O2511" s="783"/>
      <c r="P2511" s="784" t="s">
        <v>21</v>
      </c>
      <c r="Q2511" s="785"/>
      <c r="R2511" s="735" t="s">
        <v>205</v>
      </c>
      <c r="S2511" s="736"/>
      <c r="T2511" s="714" t="s">
        <v>180</v>
      </c>
      <c r="U2511" s="715"/>
      <c r="V2511" s="716"/>
    </row>
    <row r="2512" spans="1:22" s="20" customFormat="1" ht="73.5" customHeight="1">
      <c r="A2512" s="18"/>
      <c r="B2512" s="788"/>
      <c r="C2512" s="467" t="s">
        <v>59</v>
      </c>
      <c r="D2512" s="468" t="s">
        <v>3</v>
      </c>
      <c r="E2512" s="468" t="s">
        <v>18</v>
      </c>
      <c r="F2512" s="468" t="s">
        <v>60</v>
      </c>
      <c r="G2512" s="469" t="s">
        <v>61</v>
      </c>
      <c r="H2512" s="724"/>
      <c r="I2512" s="790"/>
      <c r="J2512" s="724"/>
      <c r="K2512" s="724"/>
      <c r="L2512" s="724"/>
      <c r="M2512" s="724"/>
      <c r="N2512" s="467" t="s">
        <v>191</v>
      </c>
      <c r="O2512" s="468" t="s">
        <v>73</v>
      </c>
      <c r="P2512" s="717"/>
      <c r="Q2512" s="718"/>
      <c r="R2512" s="737"/>
      <c r="S2512" s="738"/>
      <c r="T2512" s="470" t="s">
        <v>181</v>
      </c>
      <c r="U2512" s="471" t="s">
        <v>190</v>
      </c>
      <c r="V2512" s="472" t="s">
        <v>225</v>
      </c>
    </row>
    <row r="2513" spans="1:22" s="20" customFormat="1" ht="26.25" customHeight="1">
      <c r="A2513" s="18"/>
      <c r="B2513" s="396"/>
      <c r="C2513" s="397">
        <v>3</v>
      </c>
      <c r="D2513" s="397">
        <v>4</v>
      </c>
      <c r="E2513" s="397">
        <v>5</v>
      </c>
      <c r="F2513" s="397">
        <v>6</v>
      </c>
      <c r="G2513" s="397">
        <v>7</v>
      </c>
      <c r="H2513" s="397">
        <v>8</v>
      </c>
      <c r="I2513" s="397">
        <v>9</v>
      </c>
      <c r="J2513" s="397">
        <v>10</v>
      </c>
      <c r="K2513" s="397">
        <v>11</v>
      </c>
      <c r="L2513" s="397">
        <v>12</v>
      </c>
      <c r="M2513" s="397">
        <v>13</v>
      </c>
      <c r="N2513" s="397">
        <v>14</v>
      </c>
      <c r="O2513" s="397">
        <v>15</v>
      </c>
      <c r="P2513" s="398">
        <v>16</v>
      </c>
      <c r="Q2513" s="399">
        <v>17</v>
      </c>
      <c r="R2513" s="398">
        <v>18</v>
      </c>
      <c r="S2513" s="399">
        <v>19</v>
      </c>
      <c r="T2513" s="400">
        <v>20</v>
      </c>
      <c r="U2513" s="213">
        <v>21</v>
      </c>
      <c r="V2513" s="401">
        <v>22</v>
      </c>
    </row>
    <row r="2514" spans="1:22" s="35" customFormat="1" ht="50.1" customHeight="1">
      <c r="A2514" s="34" t="s">
        <v>3292</v>
      </c>
      <c r="B2514" s="402">
        <v>1</v>
      </c>
      <c r="C2514" s="390" t="s">
        <v>682</v>
      </c>
      <c r="D2514" s="390" t="s">
        <v>1312</v>
      </c>
      <c r="E2514" s="390" t="s">
        <v>1313</v>
      </c>
      <c r="F2514" s="390" t="s">
        <v>672</v>
      </c>
      <c r="G2514" s="382">
        <v>1</v>
      </c>
      <c r="H2514" s="538" t="s">
        <v>24</v>
      </c>
      <c r="I2514" s="388">
        <v>2</v>
      </c>
      <c r="J2514" s="389" t="s">
        <v>611</v>
      </c>
      <c r="K2514" s="426">
        <v>44460</v>
      </c>
      <c r="L2514" s="426">
        <v>44550</v>
      </c>
      <c r="M2514" s="383">
        <v>99.94</v>
      </c>
      <c r="N2514" s="424">
        <v>99.94</v>
      </c>
      <c r="O2514" s="215">
        <v>99.94</v>
      </c>
      <c r="P2514" s="719"/>
      <c r="Q2514" s="720"/>
      <c r="R2514" s="791"/>
      <c r="S2514" s="792"/>
      <c r="T2514" s="385" t="s">
        <v>24</v>
      </c>
      <c r="U2514" s="386">
        <v>24</v>
      </c>
      <c r="V2514" s="387" t="s">
        <v>24</v>
      </c>
    </row>
    <row r="2515" spans="1:22" s="35" customFormat="1" ht="24.95" customHeight="1">
      <c r="A2515" s="34" t="s">
        <v>3293</v>
      </c>
      <c r="B2515" s="402">
        <v>2</v>
      </c>
      <c r="C2515" s="805" t="s">
        <v>1314</v>
      </c>
      <c r="D2515" s="731" t="s">
        <v>1315</v>
      </c>
      <c r="E2515" s="731" t="s">
        <v>1316</v>
      </c>
      <c r="F2515" s="731" t="s">
        <v>671</v>
      </c>
      <c r="G2515" s="382">
        <v>0.5</v>
      </c>
      <c r="H2515" s="538" t="s">
        <v>24</v>
      </c>
      <c r="I2515" s="388">
        <v>1</v>
      </c>
      <c r="J2515" s="389" t="s">
        <v>610</v>
      </c>
      <c r="K2515" s="733">
        <v>43292</v>
      </c>
      <c r="L2515" s="733">
        <v>43809</v>
      </c>
      <c r="M2515" s="807">
        <v>752.36</v>
      </c>
      <c r="N2515" s="424">
        <v>376.18</v>
      </c>
      <c r="O2515" s="215">
        <v>376.18</v>
      </c>
      <c r="P2515" s="719"/>
      <c r="Q2515" s="720"/>
      <c r="R2515" s="721"/>
      <c r="S2515" s="722"/>
      <c r="T2515" s="385" t="s">
        <v>24</v>
      </c>
      <c r="U2515" s="386">
        <v>64</v>
      </c>
      <c r="V2515" s="387" t="s">
        <v>24</v>
      </c>
    </row>
    <row r="2516" spans="1:22" s="35" customFormat="1" ht="24.95" customHeight="1">
      <c r="A2516" s="34" t="s">
        <v>3294</v>
      </c>
      <c r="B2516" s="402">
        <v>3</v>
      </c>
      <c r="C2516" s="806"/>
      <c r="D2516" s="732"/>
      <c r="E2516" s="732"/>
      <c r="F2516" s="732"/>
      <c r="G2516" s="382">
        <v>0.5</v>
      </c>
      <c r="H2516" s="538" t="s">
        <v>23</v>
      </c>
      <c r="I2516" s="388">
        <v>2</v>
      </c>
      <c r="J2516" s="620" t="s">
        <v>611</v>
      </c>
      <c r="K2516" s="734"/>
      <c r="L2516" s="734"/>
      <c r="M2516" s="808"/>
      <c r="N2516" s="424" t="s">
        <v>1538</v>
      </c>
      <c r="O2516" s="215" t="s">
        <v>1538</v>
      </c>
      <c r="P2516" s="801"/>
      <c r="Q2516" s="800"/>
      <c r="R2516" s="791"/>
      <c r="S2516" s="792"/>
      <c r="T2516" s="385" t="s">
        <v>23</v>
      </c>
      <c r="U2516" s="624">
        <v>64</v>
      </c>
      <c r="V2516" s="387" t="s">
        <v>23</v>
      </c>
    </row>
    <row r="2517" spans="1:22" s="35" customFormat="1" ht="24.95" customHeight="1">
      <c r="A2517" s="34" t="s">
        <v>3295</v>
      </c>
      <c r="B2517" s="402">
        <v>4</v>
      </c>
      <c r="C2517" s="390"/>
      <c r="D2517" s="390"/>
      <c r="E2517" s="390"/>
      <c r="F2517" s="390"/>
      <c r="G2517" s="382"/>
      <c r="H2517" s="538"/>
      <c r="I2517" s="388"/>
      <c r="J2517" s="389" t="s">
        <v>1538</v>
      </c>
      <c r="K2517" s="426"/>
      <c r="L2517" s="426"/>
      <c r="M2517" s="383"/>
      <c r="N2517" s="424" t="s">
        <v>1538</v>
      </c>
      <c r="O2517" s="215" t="s">
        <v>1538</v>
      </c>
      <c r="P2517" s="719"/>
      <c r="Q2517" s="720"/>
      <c r="R2517" s="721"/>
      <c r="S2517" s="722"/>
      <c r="T2517" s="385"/>
      <c r="U2517" s="386"/>
      <c r="V2517" s="387"/>
    </row>
    <row r="2518" spans="1:22" s="35" customFormat="1" ht="24.95" customHeight="1">
      <c r="A2518" s="34" t="s">
        <v>3296</v>
      </c>
      <c r="B2518" s="402">
        <v>6</v>
      </c>
      <c r="C2518" s="390"/>
      <c r="D2518" s="390"/>
      <c r="E2518" s="390"/>
      <c r="F2518" s="390"/>
      <c r="G2518" s="382"/>
      <c r="H2518" s="538"/>
      <c r="I2518" s="388"/>
      <c r="J2518" s="389" t="s">
        <v>1538</v>
      </c>
      <c r="K2518" s="426"/>
      <c r="L2518" s="426"/>
      <c r="M2518" s="383"/>
      <c r="N2518" s="424" t="s">
        <v>1538</v>
      </c>
      <c r="O2518" s="215" t="s">
        <v>1538</v>
      </c>
      <c r="P2518" s="719"/>
      <c r="Q2518" s="720"/>
      <c r="R2518" s="721"/>
      <c r="S2518" s="722"/>
      <c r="T2518" s="385"/>
      <c r="U2518" s="386"/>
      <c r="V2518" s="387"/>
    </row>
    <row r="2519" spans="1:22" s="35" customFormat="1" ht="24.95" customHeight="1">
      <c r="A2519" s="34" t="s">
        <v>3297</v>
      </c>
      <c r="B2519" s="402">
        <v>7</v>
      </c>
      <c r="C2519" s="390"/>
      <c r="D2519" s="390"/>
      <c r="E2519" s="390"/>
      <c r="F2519" s="390"/>
      <c r="G2519" s="382"/>
      <c r="H2519" s="538"/>
      <c r="I2519" s="388"/>
      <c r="J2519" s="389" t="s">
        <v>1538</v>
      </c>
      <c r="K2519" s="426"/>
      <c r="L2519" s="426"/>
      <c r="M2519" s="383"/>
      <c r="N2519" s="424" t="s">
        <v>1538</v>
      </c>
      <c r="O2519" s="215" t="s">
        <v>1538</v>
      </c>
      <c r="P2519" s="719"/>
      <c r="Q2519" s="720"/>
      <c r="R2519" s="721"/>
      <c r="S2519" s="722"/>
      <c r="T2519" s="385"/>
      <c r="U2519" s="386"/>
      <c r="V2519" s="387"/>
    </row>
    <row r="2520" spans="1:22" s="35" customFormat="1" ht="24.95" customHeight="1">
      <c r="A2520" s="34" t="s">
        <v>3298</v>
      </c>
      <c r="B2520" s="402">
        <v>8</v>
      </c>
      <c r="C2520" s="390"/>
      <c r="D2520" s="390"/>
      <c r="E2520" s="390"/>
      <c r="F2520" s="390"/>
      <c r="G2520" s="382"/>
      <c r="H2520" s="538"/>
      <c r="I2520" s="388"/>
      <c r="J2520" s="389" t="s">
        <v>1538</v>
      </c>
      <c r="K2520" s="426"/>
      <c r="L2520" s="426"/>
      <c r="M2520" s="383"/>
      <c r="N2520" s="424" t="s">
        <v>1538</v>
      </c>
      <c r="O2520" s="215" t="s">
        <v>1538</v>
      </c>
      <c r="P2520" s="719"/>
      <c r="Q2520" s="720"/>
      <c r="R2520" s="721"/>
      <c r="S2520" s="722"/>
      <c r="T2520" s="385"/>
      <c r="U2520" s="386"/>
      <c r="V2520" s="387"/>
    </row>
    <row r="2521" spans="1:22" s="35" customFormat="1" ht="24.95" customHeight="1">
      <c r="A2521" s="34" t="s">
        <v>3299</v>
      </c>
      <c r="B2521" s="402">
        <v>9</v>
      </c>
      <c r="C2521" s="390"/>
      <c r="D2521" s="390"/>
      <c r="E2521" s="390"/>
      <c r="F2521" s="390"/>
      <c r="G2521" s="382"/>
      <c r="H2521" s="538"/>
      <c r="I2521" s="388"/>
      <c r="J2521" s="389" t="s">
        <v>1538</v>
      </c>
      <c r="K2521" s="426"/>
      <c r="L2521" s="426"/>
      <c r="M2521" s="384"/>
      <c r="N2521" s="424" t="s">
        <v>1538</v>
      </c>
      <c r="O2521" s="215" t="s">
        <v>1538</v>
      </c>
      <c r="P2521" s="719"/>
      <c r="Q2521" s="720"/>
      <c r="R2521" s="721"/>
      <c r="S2521" s="722"/>
      <c r="T2521" s="385"/>
      <c r="U2521" s="386"/>
      <c r="V2521" s="387"/>
    </row>
    <row r="2522" spans="1:22" s="35" customFormat="1" ht="24.95" customHeight="1">
      <c r="A2522" s="34" t="s">
        <v>3300</v>
      </c>
      <c r="B2522" s="402">
        <v>9</v>
      </c>
      <c r="C2522" s="390"/>
      <c r="D2522" s="390"/>
      <c r="E2522" s="390"/>
      <c r="F2522" s="390"/>
      <c r="G2522" s="382"/>
      <c r="H2522" s="538"/>
      <c r="I2522" s="388"/>
      <c r="J2522" s="389" t="s">
        <v>1538</v>
      </c>
      <c r="K2522" s="426"/>
      <c r="L2522" s="426"/>
      <c r="M2522" s="384"/>
      <c r="N2522" s="424" t="s">
        <v>1538</v>
      </c>
      <c r="O2522" s="215" t="s">
        <v>1538</v>
      </c>
      <c r="P2522" s="719"/>
      <c r="Q2522" s="720"/>
      <c r="R2522" s="721"/>
      <c r="S2522" s="722"/>
      <c r="T2522" s="385"/>
      <c r="U2522" s="386"/>
      <c r="V2522" s="387"/>
    </row>
    <row r="2523" spans="1:22" s="35" customFormat="1" ht="24.95" customHeight="1" thickBot="1">
      <c r="A2523" s="34" t="s">
        <v>3301</v>
      </c>
      <c r="B2523" s="406">
        <v>10</v>
      </c>
      <c r="C2523" s="391"/>
      <c r="D2523" s="391"/>
      <c r="E2523" s="391"/>
      <c r="F2523" s="391"/>
      <c r="G2523" s="392"/>
      <c r="H2523" s="539"/>
      <c r="I2523" s="393"/>
      <c r="J2523" s="394" t="s">
        <v>1538</v>
      </c>
      <c r="K2523" s="427"/>
      <c r="L2523" s="427"/>
      <c r="M2523" s="395"/>
      <c r="N2523" s="424" t="s">
        <v>1538</v>
      </c>
      <c r="O2523" s="215" t="s">
        <v>1538</v>
      </c>
      <c r="P2523" s="719"/>
      <c r="Q2523" s="720"/>
      <c r="R2523" s="721"/>
      <c r="S2523" s="722"/>
      <c r="T2523" s="385"/>
      <c r="U2523" s="386"/>
      <c r="V2523" s="387"/>
    </row>
    <row r="2524" spans="1:22" s="20" customFormat="1" ht="12" customHeight="1">
      <c r="A2524" s="34"/>
      <c r="B2524" s="36"/>
      <c r="C2524" s="37"/>
      <c r="D2524" s="37"/>
      <c r="E2524" s="37"/>
      <c r="F2524" s="37"/>
      <c r="G2524" s="37"/>
      <c r="H2524" s="403"/>
      <c r="I2524" s="37"/>
      <c r="J2524" s="37"/>
      <c r="K2524" s="37"/>
      <c r="L2524" s="37"/>
      <c r="M2524" s="37"/>
      <c r="N2524" s="37"/>
      <c r="O2524" s="214"/>
      <c r="P2524" s="37"/>
      <c r="Q2524" s="37"/>
      <c r="R2524" s="214"/>
      <c r="S2524" s="37"/>
      <c r="T2524" s="37"/>
      <c r="U2524" s="38"/>
      <c r="V2524" s="39"/>
    </row>
    <row r="2525" spans="1:22" s="20" customFormat="1" ht="17.25" customHeight="1" thickBot="1">
      <c r="A2525" s="34" t="s">
        <v>3302</v>
      </c>
      <c r="B2525" s="473"/>
      <c r="C2525" s="474"/>
      <c r="D2525" s="474"/>
      <c r="E2525" s="474"/>
      <c r="F2525" s="474"/>
      <c r="G2525" s="474"/>
      <c r="H2525" s="474"/>
      <c r="I2525" s="474"/>
      <c r="J2525" s="474"/>
      <c r="K2525" s="474"/>
      <c r="L2525" s="474"/>
      <c r="M2525" s="474"/>
      <c r="N2525" s="410" t="s">
        <v>317</v>
      </c>
      <c r="O2525" s="411">
        <v>238.06</v>
      </c>
      <c r="P2525" s="419"/>
      <c r="Q2525" s="419"/>
      <c r="R2525" s="420"/>
      <c r="S2525" s="420"/>
      <c r="T2525" s="421"/>
      <c r="U2525" s="422"/>
      <c r="V2525" s="423"/>
    </row>
    <row r="2526" spans="1:22" ht="17.25" customHeight="1">
      <c r="B2526" s="41"/>
      <c r="C2526" s="41"/>
      <c r="D2526" s="41"/>
      <c r="E2526" s="41"/>
      <c r="F2526" s="41"/>
      <c r="G2526" s="42"/>
      <c r="H2526" s="42"/>
      <c r="I2526" s="42"/>
      <c r="J2526" s="42"/>
      <c r="K2526" s="42"/>
      <c r="L2526" s="42"/>
      <c r="M2526" s="42"/>
      <c r="N2526" s="42"/>
      <c r="O2526" s="42"/>
      <c r="P2526" s="42"/>
      <c r="Q2526" s="42"/>
      <c r="R2526" s="42"/>
      <c r="S2526" s="42"/>
      <c r="T2526" s="42"/>
      <c r="U2526" s="42"/>
      <c r="V2526" s="42"/>
    </row>
    <row r="2527" spans="1:22" s="20" customFormat="1" ht="16.5" customHeight="1" thickBot="1">
      <c r="A2527" s="18"/>
      <c r="B2527" s="739" t="s">
        <v>65</v>
      </c>
      <c r="C2527" s="739"/>
      <c r="D2527" s="739"/>
      <c r="E2527" s="739"/>
      <c r="F2527" s="739"/>
      <c r="G2527" s="739"/>
      <c r="H2527" s="739"/>
      <c r="I2527" s="739"/>
      <c r="J2527" s="739"/>
      <c r="K2527" s="739"/>
      <c r="L2527" s="739"/>
      <c r="M2527" s="739"/>
      <c r="N2527" s="739"/>
      <c r="O2527" s="739"/>
      <c r="P2527" s="739"/>
      <c r="Q2527" s="739"/>
      <c r="R2527" s="739"/>
      <c r="S2527" s="739"/>
      <c r="T2527" s="739"/>
      <c r="U2527" s="739"/>
      <c r="V2527" s="739"/>
    </row>
    <row r="2528" spans="1:22" s="23" customFormat="1" ht="22.5" customHeight="1">
      <c r="A2528" s="96" t="s">
        <v>3303</v>
      </c>
      <c r="B2528" s="768" t="s">
        <v>62</v>
      </c>
      <c r="C2528" s="764" t="s">
        <v>83</v>
      </c>
      <c r="D2528" s="760"/>
      <c r="E2528" s="760"/>
      <c r="F2528" s="760"/>
      <c r="G2528" s="760"/>
      <c r="H2528" s="760"/>
      <c r="I2528" s="760"/>
      <c r="J2528" s="760"/>
      <c r="K2528" s="760"/>
      <c r="L2528" s="760"/>
      <c r="M2528" s="736"/>
      <c r="N2528" s="475"/>
      <c r="O2528" s="476"/>
      <c r="P2528" s="764" t="s">
        <v>90</v>
      </c>
      <c r="Q2528" s="760"/>
      <c r="R2528" s="760"/>
      <c r="S2528" s="736"/>
      <c r="T2528" s="735" t="s">
        <v>358</v>
      </c>
      <c r="U2528" s="736"/>
      <c r="V2528" s="742" t="s">
        <v>31</v>
      </c>
    </row>
    <row r="2529" spans="1:22" s="23" customFormat="1" ht="22.5" customHeight="1">
      <c r="A2529" s="96" t="s">
        <v>3304</v>
      </c>
      <c r="B2529" s="769"/>
      <c r="C2529" s="771" t="s">
        <v>84</v>
      </c>
      <c r="D2529" s="772"/>
      <c r="E2529" s="773"/>
      <c r="F2529" s="479">
        <v>2</v>
      </c>
      <c r="G2529" s="774" t="s">
        <v>287</v>
      </c>
      <c r="H2529" s="724" t="s">
        <v>286</v>
      </c>
      <c r="I2529" s="724"/>
      <c r="J2529" s="771" t="s">
        <v>285</v>
      </c>
      <c r="K2529" s="775"/>
      <c r="L2529" s="480"/>
      <c r="M2529" s="480"/>
      <c r="N2529" s="481"/>
      <c r="O2529" s="482"/>
      <c r="P2529" s="765"/>
      <c r="Q2529" s="766"/>
      <c r="R2529" s="766"/>
      <c r="S2529" s="767"/>
      <c r="T2529" s="737"/>
      <c r="U2529" s="738"/>
      <c r="V2529" s="743"/>
    </row>
    <row r="2530" spans="1:22" s="23" customFormat="1" ht="51.75" customHeight="1" thickBot="1">
      <c r="A2530" s="96" t="s">
        <v>3305</v>
      </c>
      <c r="B2530" s="769"/>
      <c r="C2530" s="772" t="s">
        <v>82</v>
      </c>
      <c r="D2530" s="773"/>
      <c r="E2530" s="483" t="s">
        <v>86</v>
      </c>
      <c r="F2530" s="477" t="s">
        <v>306</v>
      </c>
      <c r="G2530" s="774"/>
      <c r="H2530" s="724"/>
      <c r="I2530" s="724"/>
      <c r="J2530" s="467" t="s">
        <v>284</v>
      </c>
      <c r="K2530" s="478" t="s">
        <v>292</v>
      </c>
      <c r="L2530" s="484" t="s">
        <v>369</v>
      </c>
      <c r="M2530" s="484"/>
      <c r="N2530" s="485" t="s">
        <v>334</v>
      </c>
      <c r="O2530" s="486"/>
      <c r="P2530" s="417" t="s">
        <v>1579</v>
      </c>
      <c r="Q2530" s="306" t="s">
        <v>91</v>
      </c>
      <c r="R2530" s="307"/>
      <c r="S2530" s="97">
        <v>2</v>
      </c>
      <c r="T2530" s="740"/>
      <c r="U2530" s="741"/>
      <c r="V2530" s="744"/>
    </row>
    <row r="2531" spans="1:22" s="23" customFormat="1" ht="15.75" customHeight="1">
      <c r="A2531" s="96" t="s">
        <v>3306</v>
      </c>
      <c r="B2531" s="769"/>
      <c r="C2531" s="613">
        <v>1</v>
      </c>
      <c r="D2531" s="86" t="s">
        <v>610</v>
      </c>
      <c r="E2531" s="92">
        <v>0.5</v>
      </c>
      <c r="F2531" s="300">
        <v>376.18</v>
      </c>
      <c r="G2531" s="300">
        <v>269.23</v>
      </c>
      <c r="H2531" s="745" t="s">
        <v>6</v>
      </c>
      <c r="I2531" s="746"/>
      <c r="J2531" s="93" t="s">
        <v>6</v>
      </c>
      <c r="K2531" s="91" t="s">
        <v>1538</v>
      </c>
      <c r="L2531" s="449" t="s">
        <v>1114</v>
      </c>
      <c r="M2531" s="450" t="s">
        <v>1557</v>
      </c>
      <c r="N2531" s="365" t="s">
        <v>24</v>
      </c>
      <c r="O2531" s="747" t="s">
        <v>15</v>
      </c>
      <c r="P2531" s="748"/>
      <c r="Q2531" s="751">
        <v>84</v>
      </c>
      <c r="R2531" s="754" t="s">
        <v>1114</v>
      </c>
      <c r="S2531" s="755"/>
      <c r="T2531" s="735" t="s">
        <v>68</v>
      </c>
      <c r="U2531" s="760"/>
      <c r="V2531" s="736"/>
    </row>
    <row r="2532" spans="1:22" s="23" customFormat="1" ht="15.75" customHeight="1" thickBot="1">
      <c r="A2532" s="96" t="s">
        <v>3307</v>
      </c>
      <c r="B2532" s="769"/>
      <c r="C2532" s="613">
        <v>2</v>
      </c>
      <c r="D2532" s="86" t="s">
        <v>611</v>
      </c>
      <c r="E2532" s="92">
        <v>0.5</v>
      </c>
      <c r="F2532" s="300">
        <v>99.94</v>
      </c>
      <c r="G2532" s="300">
        <v>269.23</v>
      </c>
      <c r="H2532" s="745" t="s">
        <v>31</v>
      </c>
      <c r="I2532" s="746"/>
      <c r="J2532" s="93" t="s">
        <v>6</v>
      </c>
      <c r="K2532" s="91" t="s">
        <v>1538</v>
      </c>
      <c r="L2532" s="449"/>
      <c r="M2532" s="450" t="s">
        <v>1538</v>
      </c>
      <c r="N2532" s="365" t="s">
        <v>24</v>
      </c>
      <c r="O2532" s="747"/>
      <c r="P2532" s="748"/>
      <c r="Q2532" s="752"/>
      <c r="R2532" s="756"/>
      <c r="S2532" s="757"/>
      <c r="T2532" s="740"/>
      <c r="U2532" s="761"/>
      <c r="V2532" s="741"/>
    </row>
    <row r="2533" spans="1:22" s="23" customFormat="1" ht="15.75" customHeight="1">
      <c r="A2533" s="96" t="s">
        <v>3308</v>
      </c>
      <c r="B2533" s="769"/>
      <c r="C2533" s="613">
        <v>3</v>
      </c>
      <c r="D2533" s="86" t="s">
        <v>1538</v>
      </c>
      <c r="E2533" s="92" t="s">
        <v>1538</v>
      </c>
      <c r="F2533" s="300" t="s">
        <v>1538</v>
      </c>
      <c r="G2533" s="300" t="s">
        <v>1538</v>
      </c>
      <c r="H2533" s="745" t="s">
        <v>1538</v>
      </c>
      <c r="I2533" s="746"/>
      <c r="J2533" s="93" t="s">
        <v>1538</v>
      </c>
      <c r="K2533" s="91" t="s">
        <v>1538</v>
      </c>
      <c r="L2533" s="449"/>
      <c r="M2533" s="450" t="s">
        <v>1538</v>
      </c>
      <c r="N2533" s="365"/>
      <c r="O2533" s="749"/>
      <c r="P2533" s="750"/>
      <c r="Q2533" s="753"/>
      <c r="R2533" s="758"/>
      <c r="S2533" s="759"/>
      <c r="T2533" s="237"/>
      <c r="U2533" s="237"/>
      <c r="V2533" s="238"/>
    </row>
    <row r="2534" spans="1:22" s="23" customFormat="1" ht="15.75" customHeight="1">
      <c r="A2534" s="96" t="s">
        <v>3309</v>
      </c>
      <c r="B2534" s="769"/>
      <c r="C2534" s="613">
        <v>4</v>
      </c>
      <c r="D2534" s="86" t="s">
        <v>1538</v>
      </c>
      <c r="E2534" s="92" t="s">
        <v>1538</v>
      </c>
      <c r="F2534" s="300" t="s">
        <v>1538</v>
      </c>
      <c r="G2534" s="300" t="s">
        <v>1538</v>
      </c>
      <c r="H2534" s="745" t="s">
        <v>1538</v>
      </c>
      <c r="I2534" s="746"/>
      <c r="J2534" s="93" t="s">
        <v>1538</v>
      </c>
      <c r="K2534" s="91" t="s">
        <v>1538</v>
      </c>
      <c r="L2534" s="449"/>
      <c r="M2534" s="450" t="s">
        <v>1538</v>
      </c>
      <c r="N2534" s="365"/>
      <c r="O2534" s="762" t="s">
        <v>310</v>
      </c>
      <c r="P2534" s="771" t="s">
        <v>309</v>
      </c>
      <c r="Q2534" s="772"/>
      <c r="R2534" s="772"/>
      <c r="S2534" s="773"/>
      <c r="T2534" s="228"/>
      <c r="U2534" s="228"/>
      <c r="V2534" s="239"/>
    </row>
    <row r="2535" spans="1:22" s="23" customFormat="1" ht="17.25" customHeight="1">
      <c r="A2535" s="96" t="s">
        <v>3310</v>
      </c>
      <c r="B2535" s="769"/>
      <c r="C2535" s="613">
        <v>5</v>
      </c>
      <c r="D2535" s="86" t="s">
        <v>1538</v>
      </c>
      <c r="E2535" s="92" t="s">
        <v>1538</v>
      </c>
      <c r="F2535" s="300" t="s">
        <v>1538</v>
      </c>
      <c r="G2535" s="300" t="s">
        <v>1538</v>
      </c>
      <c r="H2535" s="745" t="s">
        <v>1538</v>
      </c>
      <c r="I2535" s="746"/>
      <c r="J2535" s="93" t="s">
        <v>1538</v>
      </c>
      <c r="K2535" s="91" t="s">
        <v>1538</v>
      </c>
      <c r="L2535" s="449"/>
      <c r="M2535" s="450" t="s">
        <v>1538</v>
      </c>
      <c r="N2535" s="365"/>
      <c r="O2535" s="763"/>
      <c r="P2535" s="467" t="s">
        <v>92</v>
      </c>
      <c r="Q2535" s="467" t="s">
        <v>294</v>
      </c>
      <c r="R2535" s="724" t="s">
        <v>307</v>
      </c>
      <c r="S2535" s="724"/>
      <c r="T2535" s="228"/>
      <c r="U2535" s="228"/>
      <c r="V2535" s="239"/>
    </row>
    <row r="2536" spans="1:22" s="23" customFormat="1" ht="16.5" customHeight="1" thickBot="1">
      <c r="A2536" s="96" t="s">
        <v>3311</v>
      </c>
      <c r="B2536" s="769"/>
      <c r="C2536" s="614">
        <v>6</v>
      </c>
      <c r="D2536" s="94" t="s">
        <v>1538</v>
      </c>
      <c r="E2536" s="95" t="s">
        <v>1538</v>
      </c>
      <c r="F2536" s="300" t="s">
        <v>1538</v>
      </c>
      <c r="G2536" s="300" t="s">
        <v>1538</v>
      </c>
      <c r="H2536" s="745" t="s">
        <v>1538</v>
      </c>
      <c r="I2536" s="746"/>
      <c r="J2536" s="93" t="s">
        <v>1538</v>
      </c>
      <c r="K2536" s="91" t="s">
        <v>1538</v>
      </c>
      <c r="L2536" s="449"/>
      <c r="M2536" s="450" t="s">
        <v>1538</v>
      </c>
      <c r="N2536" s="447"/>
      <c r="O2536" s="313" t="s">
        <v>31</v>
      </c>
      <c r="P2536" s="241">
        <v>1</v>
      </c>
      <c r="Q2536" s="242">
        <v>538.46153849999996</v>
      </c>
      <c r="R2536" s="776">
        <v>476.12</v>
      </c>
      <c r="S2536" s="776"/>
      <c r="T2536" s="228"/>
      <c r="U2536" s="228"/>
      <c r="V2536" s="239"/>
    </row>
    <row r="2537" spans="1:22" s="23" customFormat="1" ht="16.5" customHeight="1" thickBot="1">
      <c r="A2537" s="96" t="s">
        <v>3312</v>
      </c>
      <c r="B2537" s="770"/>
      <c r="C2537" s="777" t="s">
        <v>88</v>
      </c>
      <c r="D2537" s="778"/>
      <c r="E2537" s="778"/>
      <c r="F2537" s="497"/>
      <c r="G2537" s="498"/>
      <c r="H2537" s="779" t="s">
        <v>6</v>
      </c>
      <c r="I2537" s="780"/>
      <c r="J2537" s="412" t="s">
        <v>6</v>
      </c>
      <c r="K2537" s="243" t="s">
        <v>31</v>
      </c>
      <c r="L2537" s="490"/>
      <c r="M2537" s="491"/>
      <c r="N2537" s="492"/>
      <c r="O2537" s="781" t="s">
        <v>1564</v>
      </c>
      <c r="P2537" s="781"/>
      <c r="Q2537" s="781"/>
      <c r="R2537" s="781"/>
      <c r="S2537" s="781"/>
      <c r="T2537" s="487"/>
      <c r="U2537" s="488"/>
      <c r="V2537" s="489"/>
    </row>
    <row r="2538" spans="1:22" ht="24.95" customHeight="1">
      <c r="C2538" s="21"/>
    </row>
    <row r="2539" spans="1:22" ht="24.95" customHeight="1">
      <c r="C2539" s="21"/>
    </row>
    <row r="2540" spans="1:22" s="33" customFormat="1" ht="24" thickBot="1">
      <c r="A2540" s="26">
        <v>85</v>
      </c>
      <c r="B2540" s="786" t="s">
        <v>49</v>
      </c>
      <c r="C2540" s="786"/>
      <c r="D2540" s="786"/>
      <c r="E2540" s="27">
        <v>85</v>
      </c>
      <c r="F2540" s="28" t="s">
        <v>471</v>
      </c>
      <c r="G2540" s="29"/>
      <c r="H2540" s="29"/>
      <c r="I2540" s="28"/>
      <c r="J2540" s="28"/>
      <c r="K2540" s="28"/>
      <c r="L2540" s="28"/>
      <c r="M2540" s="30"/>
      <c r="N2540" s="30"/>
      <c r="O2540" s="29"/>
      <c r="P2540" s="29"/>
      <c r="Q2540" s="31"/>
      <c r="R2540" s="31"/>
      <c r="S2540" s="31"/>
      <c r="T2540" s="31"/>
      <c r="U2540" s="32"/>
    </row>
    <row r="2541" spans="1:22" s="20" customFormat="1" ht="24.75" customHeight="1">
      <c r="A2541" s="18"/>
      <c r="B2541" s="787" t="s">
        <v>54</v>
      </c>
      <c r="C2541" s="464" t="s">
        <v>55</v>
      </c>
      <c r="D2541" s="465" t="s">
        <v>16</v>
      </c>
      <c r="E2541" s="465"/>
      <c r="F2541" s="465" t="s">
        <v>56</v>
      </c>
      <c r="G2541" s="466"/>
      <c r="H2541" s="723" t="s">
        <v>57</v>
      </c>
      <c r="I2541" s="789" t="s">
        <v>340</v>
      </c>
      <c r="J2541" s="723" t="s">
        <v>17</v>
      </c>
      <c r="K2541" s="723" t="s">
        <v>293</v>
      </c>
      <c r="L2541" s="723" t="s">
        <v>58</v>
      </c>
      <c r="M2541" s="723" t="s">
        <v>193</v>
      </c>
      <c r="N2541" s="782" t="s">
        <v>308</v>
      </c>
      <c r="O2541" s="783"/>
      <c r="P2541" s="784" t="s">
        <v>21</v>
      </c>
      <c r="Q2541" s="785"/>
      <c r="R2541" s="735" t="s">
        <v>205</v>
      </c>
      <c r="S2541" s="736"/>
      <c r="T2541" s="714" t="s">
        <v>180</v>
      </c>
      <c r="U2541" s="715"/>
      <c r="V2541" s="716"/>
    </row>
    <row r="2542" spans="1:22" s="20" customFormat="1" ht="73.5" customHeight="1">
      <c r="A2542" s="18"/>
      <c r="B2542" s="788"/>
      <c r="C2542" s="467" t="s">
        <v>59</v>
      </c>
      <c r="D2542" s="468" t="s">
        <v>3</v>
      </c>
      <c r="E2542" s="468" t="s">
        <v>18</v>
      </c>
      <c r="F2542" s="468" t="s">
        <v>60</v>
      </c>
      <c r="G2542" s="469" t="s">
        <v>61</v>
      </c>
      <c r="H2542" s="724"/>
      <c r="I2542" s="790"/>
      <c r="J2542" s="724"/>
      <c r="K2542" s="724"/>
      <c r="L2542" s="724"/>
      <c r="M2542" s="724"/>
      <c r="N2542" s="467" t="s">
        <v>191</v>
      </c>
      <c r="O2542" s="468" t="s">
        <v>73</v>
      </c>
      <c r="P2542" s="717"/>
      <c r="Q2542" s="718"/>
      <c r="R2542" s="737"/>
      <c r="S2542" s="738"/>
      <c r="T2542" s="470" t="s">
        <v>181</v>
      </c>
      <c r="U2542" s="471" t="s">
        <v>190</v>
      </c>
      <c r="V2542" s="472" t="s">
        <v>225</v>
      </c>
    </row>
    <row r="2543" spans="1:22" s="20" customFormat="1" ht="26.25" customHeight="1">
      <c r="A2543" s="18"/>
      <c r="B2543" s="396"/>
      <c r="C2543" s="397">
        <v>3</v>
      </c>
      <c r="D2543" s="397">
        <v>4</v>
      </c>
      <c r="E2543" s="397">
        <v>5</v>
      </c>
      <c r="F2543" s="397">
        <v>6</v>
      </c>
      <c r="G2543" s="397">
        <v>7</v>
      </c>
      <c r="H2543" s="397">
        <v>8</v>
      </c>
      <c r="I2543" s="397">
        <v>9</v>
      </c>
      <c r="J2543" s="397">
        <v>10</v>
      </c>
      <c r="K2543" s="397">
        <v>11</v>
      </c>
      <c r="L2543" s="397">
        <v>12</v>
      </c>
      <c r="M2543" s="397">
        <v>13</v>
      </c>
      <c r="N2543" s="397">
        <v>14</v>
      </c>
      <c r="O2543" s="397">
        <v>15</v>
      </c>
      <c r="P2543" s="398">
        <v>16</v>
      </c>
      <c r="Q2543" s="399">
        <v>17</v>
      </c>
      <c r="R2543" s="398">
        <v>18</v>
      </c>
      <c r="S2543" s="399">
        <v>19</v>
      </c>
      <c r="T2543" s="400">
        <v>20</v>
      </c>
      <c r="U2543" s="213">
        <v>21</v>
      </c>
      <c r="V2543" s="401">
        <v>22</v>
      </c>
    </row>
    <row r="2544" spans="1:22" s="35" customFormat="1" ht="50.1" customHeight="1">
      <c r="A2544" s="34" t="s">
        <v>3313</v>
      </c>
      <c r="B2544" s="402">
        <v>1</v>
      </c>
      <c r="C2544" s="390" t="s">
        <v>1317</v>
      </c>
      <c r="D2544" s="390" t="s">
        <v>1318</v>
      </c>
      <c r="E2544" s="390" t="s">
        <v>1319</v>
      </c>
      <c r="F2544" s="390" t="s">
        <v>672</v>
      </c>
      <c r="G2544" s="382">
        <v>1</v>
      </c>
      <c r="H2544" s="538" t="s">
        <v>24</v>
      </c>
      <c r="I2544" s="388" t="s">
        <v>672</v>
      </c>
      <c r="J2544" s="389" t="s">
        <v>471</v>
      </c>
      <c r="K2544" s="426">
        <v>40816</v>
      </c>
      <c r="L2544" s="426">
        <v>41120</v>
      </c>
      <c r="M2544" s="383">
        <v>955.16</v>
      </c>
      <c r="N2544" s="424">
        <v>955.16</v>
      </c>
      <c r="O2544" s="215">
        <v>955.16</v>
      </c>
      <c r="P2544" s="719"/>
      <c r="Q2544" s="720"/>
      <c r="R2544" s="791"/>
      <c r="S2544" s="792"/>
      <c r="T2544" s="385" t="s">
        <v>24</v>
      </c>
      <c r="U2544" s="386">
        <v>16</v>
      </c>
      <c r="V2544" s="387" t="s">
        <v>24</v>
      </c>
    </row>
    <row r="2545" spans="1:22" s="35" customFormat="1" ht="50.1" customHeight="1">
      <c r="A2545" s="34" t="s">
        <v>3314</v>
      </c>
      <c r="B2545" s="402">
        <v>2</v>
      </c>
      <c r="C2545" s="390" t="s">
        <v>1317</v>
      </c>
      <c r="D2545" s="390" t="s">
        <v>1320</v>
      </c>
      <c r="E2545" s="390" t="s">
        <v>1321</v>
      </c>
      <c r="F2545" s="390" t="s">
        <v>671</v>
      </c>
      <c r="G2545" s="382">
        <v>0.5</v>
      </c>
      <c r="H2545" s="538" t="s">
        <v>24</v>
      </c>
      <c r="I2545" s="388" t="s">
        <v>672</v>
      </c>
      <c r="J2545" s="389" t="s">
        <v>471</v>
      </c>
      <c r="K2545" s="426">
        <v>42929</v>
      </c>
      <c r="L2545" s="426">
        <v>43084</v>
      </c>
      <c r="M2545" s="383">
        <v>202.22</v>
      </c>
      <c r="N2545" s="424">
        <v>101.11</v>
      </c>
      <c r="O2545" s="215">
        <v>101.11</v>
      </c>
      <c r="P2545" s="719"/>
      <c r="Q2545" s="720"/>
      <c r="R2545" s="791"/>
      <c r="S2545" s="792"/>
      <c r="T2545" s="385" t="s">
        <v>24</v>
      </c>
      <c r="U2545" s="386">
        <v>47</v>
      </c>
      <c r="V2545" s="387" t="s">
        <v>24</v>
      </c>
    </row>
    <row r="2546" spans="1:22" s="35" customFormat="1" ht="50.1" customHeight="1">
      <c r="A2546" s="34" t="s">
        <v>3315</v>
      </c>
      <c r="B2546" s="402">
        <v>3</v>
      </c>
      <c r="C2546" s="390" t="s">
        <v>682</v>
      </c>
      <c r="D2546" s="390" t="s">
        <v>1322</v>
      </c>
      <c r="E2546" s="390" t="s">
        <v>1323</v>
      </c>
      <c r="F2546" s="390" t="s">
        <v>671</v>
      </c>
      <c r="G2546" s="382">
        <v>0.6</v>
      </c>
      <c r="H2546" s="538" t="s">
        <v>24</v>
      </c>
      <c r="I2546" s="388" t="s">
        <v>672</v>
      </c>
      <c r="J2546" s="389" t="s">
        <v>471</v>
      </c>
      <c r="K2546" s="426">
        <v>42975</v>
      </c>
      <c r="L2546" s="426">
        <v>44497</v>
      </c>
      <c r="M2546" s="383">
        <v>4330.8</v>
      </c>
      <c r="N2546" s="424">
        <v>2598.48</v>
      </c>
      <c r="O2546" s="215">
        <v>2598.48</v>
      </c>
      <c r="P2546" s="719"/>
      <c r="Q2546" s="720"/>
      <c r="R2546" s="791"/>
      <c r="S2546" s="792"/>
      <c r="T2546" s="385" t="s">
        <v>24</v>
      </c>
      <c r="U2546" s="386">
        <v>55</v>
      </c>
      <c r="V2546" s="387" t="s">
        <v>24</v>
      </c>
    </row>
    <row r="2547" spans="1:22" s="35" customFormat="1" ht="24.95" customHeight="1">
      <c r="A2547" s="34" t="s">
        <v>3316</v>
      </c>
      <c r="B2547" s="402">
        <v>4</v>
      </c>
      <c r="C2547" s="390"/>
      <c r="D2547" s="390"/>
      <c r="E2547" s="390"/>
      <c r="F2547" s="390"/>
      <c r="G2547" s="382"/>
      <c r="H2547" s="538"/>
      <c r="I2547" s="388"/>
      <c r="J2547" s="389" t="s">
        <v>1538</v>
      </c>
      <c r="K2547" s="426"/>
      <c r="L2547" s="426"/>
      <c r="M2547" s="383"/>
      <c r="N2547" s="424" t="s">
        <v>1538</v>
      </c>
      <c r="O2547" s="215" t="s">
        <v>1538</v>
      </c>
      <c r="P2547" s="719"/>
      <c r="Q2547" s="720"/>
      <c r="R2547" s="721"/>
      <c r="S2547" s="722"/>
      <c r="T2547" s="385"/>
      <c r="U2547" s="386"/>
      <c r="V2547" s="387"/>
    </row>
    <row r="2548" spans="1:22" s="35" customFormat="1" ht="24.95" customHeight="1">
      <c r="A2548" s="34" t="s">
        <v>3317</v>
      </c>
      <c r="B2548" s="402">
        <v>6</v>
      </c>
      <c r="C2548" s="390"/>
      <c r="D2548" s="390"/>
      <c r="E2548" s="390"/>
      <c r="F2548" s="390"/>
      <c r="G2548" s="382"/>
      <c r="H2548" s="538"/>
      <c r="I2548" s="388"/>
      <c r="J2548" s="389" t="s">
        <v>1538</v>
      </c>
      <c r="K2548" s="426"/>
      <c r="L2548" s="426"/>
      <c r="M2548" s="383"/>
      <c r="N2548" s="424" t="s">
        <v>1538</v>
      </c>
      <c r="O2548" s="215" t="s">
        <v>1538</v>
      </c>
      <c r="P2548" s="719"/>
      <c r="Q2548" s="720"/>
      <c r="R2548" s="721"/>
      <c r="S2548" s="722"/>
      <c r="T2548" s="385"/>
      <c r="U2548" s="386"/>
      <c r="V2548" s="387"/>
    </row>
    <row r="2549" spans="1:22" s="35" customFormat="1" ht="24.95" customHeight="1">
      <c r="A2549" s="34" t="s">
        <v>3318</v>
      </c>
      <c r="B2549" s="402">
        <v>7</v>
      </c>
      <c r="C2549" s="390"/>
      <c r="D2549" s="390"/>
      <c r="E2549" s="390"/>
      <c r="F2549" s="390"/>
      <c r="G2549" s="382"/>
      <c r="H2549" s="538"/>
      <c r="I2549" s="388"/>
      <c r="J2549" s="389" t="s">
        <v>1538</v>
      </c>
      <c r="K2549" s="426"/>
      <c r="L2549" s="426"/>
      <c r="M2549" s="383"/>
      <c r="N2549" s="424" t="s">
        <v>1538</v>
      </c>
      <c r="O2549" s="215" t="s">
        <v>1538</v>
      </c>
      <c r="P2549" s="719"/>
      <c r="Q2549" s="720"/>
      <c r="R2549" s="721"/>
      <c r="S2549" s="722"/>
      <c r="T2549" s="385"/>
      <c r="U2549" s="386"/>
      <c r="V2549" s="387"/>
    </row>
    <row r="2550" spans="1:22" s="35" customFormat="1" ht="24.95" customHeight="1">
      <c r="A2550" s="34" t="s">
        <v>3319</v>
      </c>
      <c r="B2550" s="402">
        <v>8</v>
      </c>
      <c r="C2550" s="390"/>
      <c r="D2550" s="390"/>
      <c r="E2550" s="390"/>
      <c r="F2550" s="390"/>
      <c r="G2550" s="382"/>
      <c r="H2550" s="538"/>
      <c r="I2550" s="388"/>
      <c r="J2550" s="389" t="s">
        <v>1538</v>
      </c>
      <c r="K2550" s="426"/>
      <c r="L2550" s="426"/>
      <c r="M2550" s="383"/>
      <c r="N2550" s="424" t="s">
        <v>1538</v>
      </c>
      <c r="O2550" s="215" t="s">
        <v>1538</v>
      </c>
      <c r="P2550" s="719"/>
      <c r="Q2550" s="720"/>
      <c r="R2550" s="721"/>
      <c r="S2550" s="722"/>
      <c r="T2550" s="385"/>
      <c r="U2550" s="386"/>
      <c r="V2550" s="387"/>
    </row>
    <row r="2551" spans="1:22" s="35" customFormat="1" ht="24.95" customHeight="1">
      <c r="A2551" s="34" t="s">
        <v>3320</v>
      </c>
      <c r="B2551" s="402">
        <v>9</v>
      </c>
      <c r="C2551" s="390"/>
      <c r="D2551" s="390"/>
      <c r="E2551" s="390"/>
      <c r="F2551" s="390"/>
      <c r="G2551" s="382"/>
      <c r="H2551" s="538"/>
      <c r="I2551" s="388"/>
      <c r="J2551" s="389" t="s">
        <v>1538</v>
      </c>
      <c r="K2551" s="426"/>
      <c r="L2551" s="426"/>
      <c r="M2551" s="384"/>
      <c r="N2551" s="424" t="s">
        <v>1538</v>
      </c>
      <c r="O2551" s="215" t="s">
        <v>1538</v>
      </c>
      <c r="P2551" s="719"/>
      <c r="Q2551" s="720"/>
      <c r="R2551" s="721"/>
      <c r="S2551" s="722"/>
      <c r="T2551" s="385"/>
      <c r="U2551" s="386"/>
      <c r="V2551" s="387"/>
    </row>
    <row r="2552" spans="1:22" s="35" customFormat="1" ht="24.95" customHeight="1">
      <c r="A2552" s="34" t="s">
        <v>3321</v>
      </c>
      <c r="B2552" s="402">
        <v>9</v>
      </c>
      <c r="C2552" s="390"/>
      <c r="D2552" s="390"/>
      <c r="E2552" s="390"/>
      <c r="F2552" s="390"/>
      <c r="G2552" s="382"/>
      <c r="H2552" s="538"/>
      <c r="I2552" s="388"/>
      <c r="J2552" s="389" t="s">
        <v>1538</v>
      </c>
      <c r="K2552" s="426"/>
      <c r="L2552" s="426"/>
      <c r="M2552" s="384"/>
      <c r="N2552" s="424" t="s">
        <v>1538</v>
      </c>
      <c r="O2552" s="215" t="s">
        <v>1538</v>
      </c>
      <c r="P2552" s="719"/>
      <c r="Q2552" s="720"/>
      <c r="R2552" s="721"/>
      <c r="S2552" s="722"/>
      <c r="T2552" s="385"/>
      <c r="U2552" s="386"/>
      <c r="V2552" s="387"/>
    </row>
    <row r="2553" spans="1:22" s="35" customFormat="1" ht="24.95" customHeight="1" thickBot="1">
      <c r="A2553" s="34" t="s">
        <v>3322</v>
      </c>
      <c r="B2553" s="406">
        <v>10</v>
      </c>
      <c r="C2553" s="391"/>
      <c r="D2553" s="391"/>
      <c r="E2553" s="391"/>
      <c r="F2553" s="391"/>
      <c r="G2553" s="392"/>
      <c r="H2553" s="539"/>
      <c r="I2553" s="393"/>
      <c r="J2553" s="394" t="s">
        <v>1538</v>
      </c>
      <c r="K2553" s="427"/>
      <c r="L2553" s="427"/>
      <c r="M2553" s="395"/>
      <c r="N2553" s="424" t="s">
        <v>1538</v>
      </c>
      <c r="O2553" s="215" t="s">
        <v>1538</v>
      </c>
      <c r="P2553" s="719"/>
      <c r="Q2553" s="720"/>
      <c r="R2553" s="721"/>
      <c r="S2553" s="722"/>
      <c r="T2553" s="385"/>
      <c r="U2553" s="386"/>
      <c r="V2553" s="387"/>
    </row>
    <row r="2554" spans="1:22" s="20" customFormat="1" ht="12" customHeight="1">
      <c r="A2554" s="34"/>
      <c r="B2554" s="36"/>
      <c r="C2554" s="37"/>
      <c r="D2554" s="37"/>
      <c r="E2554" s="37"/>
      <c r="F2554" s="37"/>
      <c r="G2554" s="37"/>
      <c r="H2554" s="403"/>
      <c r="I2554" s="37"/>
      <c r="J2554" s="37"/>
      <c r="K2554" s="37"/>
      <c r="L2554" s="37"/>
      <c r="M2554" s="37"/>
      <c r="N2554" s="37"/>
      <c r="O2554" s="214"/>
      <c r="P2554" s="37"/>
      <c r="Q2554" s="37"/>
      <c r="R2554" s="214"/>
      <c r="S2554" s="37"/>
      <c r="T2554" s="37"/>
      <c r="U2554" s="38"/>
      <c r="V2554" s="39"/>
    </row>
    <row r="2555" spans="1:22" s="20" customFormat="1" ht="17.25" customHeight="1" thickBot="1">
      <c r="A2555" s="34" t="s">
        <v>3323</v>
      </c>
      <c r="B2555" s="473"/>
      <c r="C2555" s="474"/>
      <c r="D2555" s="474"/>
      <c r="E2555" s="474"/>
      <c r="F2555" s="474"/>
      <c r="G2555" s="474"/>
      <c r="H2555" s="474"/>
      <c r="I2555" s="474"/>
      <c r="J2555" s="474"/>
      <c r="K2555" s="474"/>
      <c r="L2555" s="474"/>
      <c r="M2555" s="474"/>
      <c r="N2555" s="410" t="s">
        <v>317</v>
      </c>
      <c r="O2555" s="411">
        <v>1218.25</v>
      </c>
      <c r="P2555" s="419"/>
      <c r="Q2555" s="419"/>
      <c r="R2555" s="420"/>
      <c r="S2555" s="420"/>
      <c r="T2555" s="421"/>
      <c r="U2555" s="422"/>
      <c r="V2555" s="423"/>
    </row>
    <row r="2556" spans="1:22" ht="17.25" customHeight="1">
      <c r="B2556" s="41"/>
      <c r="C2556" s="41"/>
      <c r="D2556" s="41"/>
      <c r="E2556" s="41"/>
      <c r="F2556" s="41"/>
      <c r="G2556" s="42"/>
      <c r="H2556" s="42"/>
      <c r="I2556" s="42"/>
      <c r="J2556" s="42"/>
      <c r="K2556" s="42"/>
      <c r="L2556" s="42"/>
      <c r="M2556" s="42"/>
      <c r="N2556" s="42"/>
      <c r="O2556" s="42"/>
      <c r="P2556" s="42"/>
      <c r="Q2556" s="42"/>
      <c r="R2556" s="42"/>
      <c r="S2556" s="42"/>
      <c r="T2556" s="42"/>
      <c r="U2556" s="42"/>
      <c r="V2556" s="42"/>
    </row>
    <row r="2557" spans="1:22" s="20" customFormat="1" ht="16.5" customHeight="1" thickBot="1">
      <c r="A2557" s="18"/>
      <c r="B2557" s="739" t="s">
        <v>65</v>
      </c>
      <c r="C2557" s="739"/>
      <c r="D2557" s="739"/>
      <c r="E2557" s="739"/>
      <c r="F2557" s="739"/>
      <c r="G2557" s="739"/>
      <c r="H2557" s="739"/>
      <c r="I2557" s="739"/>
      <c r="J2557" s="739"/>
      <c r="K2557" s="739"/>
      <c r="L2557" s="739"/>
      <c r="M2557" s="739"/>
      <c r="N2557" s="739"/>
      <c r="O2557" s="739"/>
      <c r="P2557" s="739"/>
      <c r="Q2557" s="739"/>
      <c r="R2557" s="739"/>
      <c r="S2557" s="739"/>
      <c r="T2557" s="739"/>
      <c r="U2557" s="739"/>
      <c r="V2557" s="739"/>
    </row>
    <row r="2558" spans="1:22" s="23" customFormat="1" ht="22.5" customHeight="1">
      <c r="A2558" s="96" t="s">
        <v>3324</v>
      </c>
      <c r="B2558" s="768" t="s">
        <v>62</v>
      </c>
      <c r="C2558" s="764" t="s">
        <v>83</v>
      </c>
      <c r="D2558" s="760"/>
      <c r="E2558" s="760"/>
      <c r="F2558" s="760"/>
      <c r="G2558" s="760"/>
      <c r="H2558" s="760"/>
      <c r="I2558" s="760"/>
      <c r="J2558" s="760"/>
      <c r="K2558" s="760"/>
      <c r="L2558" s="760"/>
      <c r="M2558" s="736"/>
      <c r="N2558" s="475"/>
      <c r="O2558" s="476"/>
      <c r="P2558" s="764" t="s">
        <v>90</v>
      </c>
      <c r="Q2558" s="760"/>
      <c r="R2558" s="760"/>
      <c r="S2558" s="736"/>
      <c r="T2558" s="735" t="s">
        <v>358</v>
      </c>
      <c r="U2558" s="736"/>
      <c r="V2558" s="742" t="s">
        <v>6</v>
      </c>
    </row>
    <row r="2559" spans="1:22" s="23" customFormat="1" ht="22.5" customHeight="1">
      <c r="A2559" s="96" t="s">
        <v>3325</v>
      </c>
      <c r="B2559" s="769"/>
      <c r="C2559" s="771" t="s">
        <v>84</v>
      </c>
      <c r="D2559" s="772"/>
      <c r="E2559" s="773"/>
      <c r="F2559" s="479">
        <v>1</v>
      </c>
      <c r="G2559" s="774" t="s">
        <v>287</v>
      </c>
      <c r="H2559" s="724" t="s">
        <v>286</v>
      </c>
      <c r="I2559" s="724"/>
      <c r="J2559" s="771" t="s">
        <v>285</v>
      </c>
      <c r="K2559" s="775"/>
      <c r="L2559" s="480"/>
      <c r="M2559" s="480"/>
      <c r="N2559" s="481"/>
      <c r="O2559" s="482"/>
      <c r="P2559" s="765"/>
      <c r="Q2559" s="766"/>
      <c r="R2559" s="766"/>
      <c r="S2559" s="767"/>
      <c r="T2559" s="737"/>
      <c r="U2559" s="738"/>
      <c r="V2559" s="743"/>
    </row>
    <row r="2560" spans="1:22" s="23" customFormat="1" ht="51.75" customHeight="1" thickBot="1">
      <c r="A2560" s="96" t="s">
        <v>3326</v>
      </c>
      <c r="B2560" s="769"/>
      <c r="C2560" s="772" t="s">
        <v>82</v>
      </c>
      <c r="D2560" s="773"/>
      <c r="E2560" s="483" t="s">
        <v>86</v>
      </c>
      <c r="F2560" s="477" t="s">
        <v>306</v>
      </c>
      <c r="G2560" s="774"/>
      <c r="H2560" s="724"/>
      <c r="I2560" s="724"/>
      <c r="J2560" s="467" t="s">
        <v>284</v>
      </c>
      <c r="K2560" s="478" t="s">
        <v>292</v>
      </c>
      <c r="L2560" s="484" t="s">
        <v>369</v>
      </c>
      <c r="M2560" s="484"/>
      <c r="N2560" s="485" t="s">
        <v>334</v>
      </c>
      <c r="O2560" s="486"/>
      <c r="P2560" s="417" t="s">
        <v>1579</v>
      </c>
      <c r="Q2560" s="306" t="s">
        <v>91</v>
      </c>
      <c r="R2560" s="307"/>
      <c r="S2560" s="97">
        <v>3</v>
      </c>
      <c r="T2560" s="740"/>
      <c r="U2560" s="741"/>
      <c r="V2560" s="744"/>
    </row>
    <row r="2561" spans="1:22" s="23" customFormat="1" ht="15.75" customHeight="1">
      <c r="A2561" s="96" t="s">
        <v>3327</v>
      </c>
      <c r="B2561" s="769"/>
      <c r="C2561" s="613">
        <v>1</v>
      </c>
      <c r="D2561" s="86" t="s">
        <v>1538</v>
      </c>
      <c r="E2561" s="92" t="s">
        <v>1538</v>
      </c>
      <c r="F2561" s="300" t="s">
        <v>1538</v>
      </c>
      <c r="G2561" s="300" t="s">
        <v>1538</v>
      </c>
      <c r="H2561" s="745" t="s">
        <v>1538</v>
      </c>
      <c r="I2561" s="746"/>
      <c r="J2561" s="93" t="s">
        <v>1538</v>
      </c>
      <c r="K2561" s="91" t="s">
        <v>1538</v>
      </c>
      <c r="L2561" s="449" t="s">
        <v>1114</v>
      </c>
      <c r="M2561" s="450" t="s">
        <v>1557</v>
      </c>
      <c r="N2561" s="365" t="s">
        <v>24</v>
      </c>
      <c r="O2561" s="747" t="s">
        <v>15</v>
      </c>
      <c r="P2561" s="748"/>
      <c r="Q2561" s="751">
        <v>85</v>
      </c>
      <c r="R2561" s="754" t="s">
        <v>1114</v>
      </c>
      <c r="S2561" s="755"/>
      <c r="T2561" s="735" t="s">
        <v>68</v>
      </c>
      <c r="U2561" s="760"/>
      <c r="V2561" s="736"/>
    </row>
    <row r="2562" spans="1:22" s="23" customFormat="1" ht="15.75" customHeight="1" thickBot="1">
      <c r="A2562" s="96" t="s">
        <v>3328</v>
      </c>
      <c r="B2562" s="769"/>
      <c r="C2562" s="613">
        <v>2</v>
      </c>
      <c r="D2562" s="86" t="s">
        <v>1538</v>
      </c>
      <c r="E2562" s="92" t="s">
        <v>1538</v>
      </c>
      <c r="F2562" s="300" t="s">
        <v>1538</v>
      </c>
      <c r="G2562" s="300" t="s">
        <v>1538</v>
      </c>
      <c r="H2562" s="745" t="s">
        <v>1538</v>
      </c>
      <c r="I2562" s="746"/>
      <c r="J2562" s="93" t="s">
        <v>1538</v>
      </c>
      <c r="K2562" s="91" t="s">
        <v>1538</v>
      </c>
      <c r="L2562" s="449"/>
      <c r="M2562" s="450" t="s">
        <v>1538</v>
      </c>
      <c r="N2562" s="365" t="s">
        <v>24</v>
      </c>
      <c r="O2562" s="747"/>
      <c r="P2562" s="748"/>
      <c r="Q2562" s="752"/>
      <c r="R2562" s="756"/>
      <c r="S2562" s="757"/>
      <c r="T2562" s="740"/>
      <c r="U2562" s="761"/>
      <c r="V2562" s="741"/>
    </row>
    <row r="2563" spans="1:22" s="23" customFormat="1" ht="15.75" customHeight="1">
      <c r="A2563" s="96" t="s">
        <v>3329</v>
      </c>
      <c r="B2563" s="769"/>
      <c r="C2563" s="613">
        <v>3</v>
      </c>
      <c r="D2563" s="86" t="s">
        <v>1538</v>
      </c>
      <c r="E2563" s="92" t="s">
        <v>1538</v>
      </c>
      <c r="F2563" s="300" t="s">
        <v>1538</v>
      </c>
      <c r="G2563" s="300" t="s">
        <v>1538</v>
      </c>
      <c r="H2563" s="745" t="s">
        <v>1538</v>
      </c>
      <c r="I2563" s="746"/>
      <c r="J2563" s="93" t="s">
        <v>1538</v>
      </c>
      <c r="K2563" s="91" t="s">
        <v>1538</v>
      </c>
      <c r="L2563" s="449"/>
      <c r="M2563" s="450" t="s">
        <v>1538</v>
      </c>
      <c r="N2563" s="365"/>
      <c r="O2563" s="749"/>
      <c r="P2563" s="750"/>
      <c r="Q2563" s="753"/>
      <c r="R2563" s="758"/>
      <c r="S2563" s="759"/>
      <c r="T2563" s="237"/>
      <c r="U2563" s="237"/>
      <c r="V2563" s="238"/>
    </row>
    <row r="2564" spans="1:22" s="23" customFormat="1" ht="15.75" customHeight="1">
      <c r="A2564" s="96" t="s">
        <v>3330</v>
      </c>
      <c r="B2564" s="769"/>
      <c r="C2564" s="613">
        <v>4</v>
      </c>
      <c r="D2564" s="86" t="s">
        <v>1538</v>
      </c>
      <c r="E2564" s="92" t="s">
        <v>1538</v>
      </c>
      <c r="F2564" s="300" t="s">
        <v>1538</v>
      </c>
      <c r="G2564" s="300" t="s">
        <v>1538</v>
      </c>
      <c r="H2564" s="745" t="s">
        <v>1538</v>
      </c>
      <c r="I2564" s="746"/>
      <c r="J2564" s="93" t="s">
        <v>1538</v>
      </c>
      <c r="K2564" s="91" t="s">
        <v>1538</v>
      </c>
      <c r="L2564" s="449"/>
      <c r="M2564" s="450" t="s">
        <v>1538</v>
      </c>
      <c r="N2564" s="365"/>
      <c r="O2564" s="762" t="s">
        <v>310</v>
      </c>
      <c r="P2564" s="771" t="s">
        <v>309</v>
      </c>
      <c r="Q2564" s="772"/>
      <c r="R2564" s="772"/>
      <c r="S2564" s="773"/>
      <c r="T2564" s="228"/>
      <c r="U2564" s="228"/>
      <c r="V2564" s="239"/>
    </row>
    <row r="2565" spans="1:22" s="23" customFormat="1" ht="17.25" customHeight="1">
      <c r="A2565" s="96" t="s">
        <v>3331</v>
      </c>
      <c r="B2565" s="769"/>
      <c r="C2565" s="613">
        <v>5</v>
      </c>
      <c r="D2565" s="86" t="s">
        <v>1538</v>
      </c>
      <c r="E2565" s="92" t="s">
        <v>1538</v>
      </c>
      <c r="F2565" s="300" t="s">
        <v>1538</v>
      </c>
      <c r="G2565" s="300" t="s">
        <v>1538</v>
      </c>
      <c r="H2565" s="745" t="s">
        <v>1538</v>
      </c>
      <c r="I2565" s="746"/>
      <c r="J2565" s="93" t="s">
        <v>1538</v>
      </c>
      <c r="K2565" s="91" t="s">
        <v>1538</v>
      </c>
      <c r="L2565" s="449"/>
      <c r="M2565" s="450" t="s">
        <v>1538</v>
      </c>
      <c r="N2565" s="365"/>
      <c r="O2565" s="763"/>
      <c r="P2565" s="467" t="s">
        <v>92</v>
      </c>
      <c r="Q2565" s="467" t="s">
        <v>294</v>
      </c>
      <c r="R2565" s="724" t="s">
        <v>307</v>
      </c>
      <c r="S2565" s="724"/>
      <c r="T2565" s="228"/>
      <c r="U2565" s="228"/>
      <c r="V2565" s="239"/>
    </row>
    <row r="2566" spans="1:22" s="23" customFormat="1" ht="16.5" customHeight="1" thickBot="1">
      <c r="A2566" s="96" t="s">
        <v>3332</v>
      </c>
      <c r="B2566" s="769"/>
      <c r="C2566" s="614">
        <v>6</v>
      </c>
      <c r="D2566" s="94" t="s">
        <v>1538</v>
      </c>
      <c r="E2566" s="95" t="s">
        <v>1538</v>
      </c>
      <c r="F2566" s="300" t="s">
        <v>1538</v>
      </c>
      <c r="G2566" s="300" t="s">
        <v>1538</v>
      </c>
      <c r="H2566" s="745" t="s">
        <v>1538</v>
      </c>
      <c r="I2566" s="746"/>
      <c r="J2566" s="93" t="s">
        <v>1538</v>
      </c>
      <c r="K2566" s="91" t="s">
        <v>1538</v>
      </c>
      <c r="L2566" s="449"/>
      <c r="M2566" s="450" t="s">
        <v>1538</v>
      </c>
      <c r="N2566" s="447"/>
      <c r="O2566" s="313" t="s">
        <v>6</v>
      </c>
      <c r="P2566" s="241">
        <v>1</v>
      </c>
      <c r="Q2566" s="242">
        <v>538.46153849999996</v>
      </c>
      <c r="R2566" s="776">
        <v>3654.75</v>
      </c>
      <c r="S2566" s="776"/>
      <c r="T2566" s="228"/>
      <c r="U2566" s="228"/>
      <c r="V2566" s="239"/>
    </row>
    <row r="2567" spans="1:22" s="23" customFormat="1" ht="16.5" customHeight="1" thickBot="1">
      <c r="A2567" s="96" t="s">
        <v>3333</v>
      </c>
      <c r="B2567" s="770"/>
      <c r="C2567" s="777" t="s">
        <v>88</v>
      </c>
      <c r="D2567" s="778"/>
      <c r="E2567" s="778"/>
      <c r="F2567" s="497"/>
      <c r="G2567" s="498"/>
      <c r="H2567" s="779" t="s">
        <v>1538</v>
      </c>
      <c r="I2567" s="780"/>
      <c r="J2567" s="412" t="s">
        <v>1538</v>
      </c>
      <c r="K2567" s="243" t="s">
        <v>6</v>
      </c>
      <c r="L2567" s="490"/>
      <c r="M2567" s="491"/>
      <c r="N2567" s="492"/>
      <c r="O2567" s="781" t="s">
        <v>1538</v>
      </c>
      <c r="P2567" s="781"/>
      <c r="Q2567" s="781"/>
      <c r="R2567" s="781"/>
      <c r="S2567" s="781"/>
      <c r="T2567" s="487"/>
      <c r="U2567" s="488"/>
      <c r="V2567" s="489"/>
    </row>
    <row r="2568" spans="1:22" ht="24.95" customHeight="1">
      <c r="C2568" s="21"/>
    </row>
    <row r="2569" spans="1:22" ht="24.95" customHeight="1">
      <c r="C2569" s="21"/>
    </row>
    <row r="2570" spans="1:22" s="33" customFormat="1" ht="24" thickBot="1">
      <c r="A2570" s="26">
        <v>86</v>
      </c>
      <c r="B2570" s="786" t="s">
        <v>49</v>
      </c>
      <c r="C2570" s="786"/>
      <c r="D2570" s="786"/>
      <c r="E2570" s="27">
        <v>86</v>
      </c>
      <c r="F2570" s="28" t="s">
        <v>472</v>
      </c>
      <c r="G2570" s="29"/>
      <c r="H2570" s="29"/>
      <c r="I2570" s="28"/>
      <c r="J2570" s="28"/>
      <c r="K2570" s="28"/>
      <c r="L2570" s="28"/>
      <c r="M2570" s="30"/>
      <c r="N2570" s="30"/>
      <c r="O2570" s="29"/>
      <c r="P2570" s="29"/>
      <c r="Q2570" s="31"/>
      <c r="R2570" s="31"/>
      <c r="S2570" s="31"/>
      <c r="T2570" s="31"/>
      <c r="U2570" s="32"/>
    </row>
    <row r="2571" spans="1:22" s="20" customFormat="1" ht="24.75" customHeight="1">
      <c r="A2571" s="18"/>
      <c r="B2571" s="787" t="s">
        <v>54</v>
      </c>
      <c r="C2571" s="464" t="s">
        <v>55</v>
      </c>
      <c r="D2571" s="465" t="s">
        <v>16</v>
      </c>
      <c r="E2571" s="465"/>
      <c r="F2571" s="465" t="s">
        <v>56</v>
      </c>
      <c r="G2571" s="466"/>
      <c r="H2571" s="723" t="s">
        <v>57</v>
      </c>
      <c r="I2571" s="789" t="s">
        <v>340</v>
      </c>
      <c r="J2571" s="723" t="s">
        <v>17</v>
      </c>
      <c r="K2571" s="723" t="s">
        <v>293</v>
      </c>
      <c r="L2571" s="723" t="s">
        <v>58</v>
      </c>
      <c r="M2571" s="723" t="s">
        <v>193</v>
      </c>
      <c r="N2571" s="782" t="s">
        <v>308</v>
      </c>
      <c r="O2571" s="783"/>
      <c r="P2571" s="784" t="s">
        <v>21</v>
      </c>
      <c r="Q2571" s="785"/>
      <c r="R2571" s="735" t="s">
        <v>205</v>
      </c>
      <c r="S2571" s="736"/>
      <c r="T2571" s="714" t="s">
        <v>180</v>
      </c>
      <c r="U2571" s="715"/>
      <c r="V2571" s="716"/>
    </row>
    <row r="2572" spans="1:22" s="20" customFormat="1" ht="73.5" customHeight="1">
      <c r="A2572" s="18"/>
      <c r="B2572" s="788"/>
      <c r="C2572" s="467" t="s">
        <v>59</v>
      </c>
      <c r="D2572" s="468" t="s">
        <v>3</v>
      </c>
      <c r="E2572" s="468" t="s">
        <v>18</v>
      </c>
      <c r="F2572" s="468" t="s">
        <v>60</v>
      </c>
      <c r="G2572" s="469" t="s">
        <v>61</v>
      </c>
      <c r="H2572" s="724"/>
      <c r="I2572" s="790"/>
      <c r="J2572" s="724"/>
      <c r="K2572" s="724"/>
      <c r="L2572" s="724"/>
      <c r="M2572" s="724"/>
      <c r="N2572" s="467" t="s">
        <v>191</v>
      </c>
      <c r="O2572" s="468" t="s">
        <v>73</v>
      </c>
      <c r="P2572" s="717"/>
      <c r="Q2572" s="718"/>
      <c r="R2572" s="737"/>
      <c r="S2572" s="738"/>
      <c r="T2572" s="470" t="s">
        <v>181</v>
      </c>
      <c r="U2572" s="471" t="s">
        <v>190</v>
      </c>
      <c r="V2572" s="472" t="s">
        <v>225</v>
      </c>
    </row>
    <row r="2573" spans="1:22" s="20" customFormat="1" ht="26.25" customHeight="1">
      <c r="A2573" s="18"/>
      <c r="B2573" s="396"/>
      <c r="C2573" s="397">
        <v>3</v>
      </c>
      <c r="D2573" s="397">
        <v>4</v>
      </c>
      <c r="E2573" s="397">
        <v>5</v>
      </c>
      <c r="F2573" s="397">
        <v>6</v>
      </c>
      <c r="G2573" s="397">
        <v>7</v>
      </c>
      <c r="H2573" s="397">
        <v>8</v>
      </c>
      <c r="I2573" s="397">
        <v>9</v>
      </c>
      <c r="J2573" s="397">
        <v>10</v>
      </c>
      <c r="K2573" s="397">
        <v>11</v>
      </c>
      <c r="L2573" s="397">
        <v>12</v>
      </c>
      <c r="M2573" s="397">
        <v>13</v>
      </c>
      <c r="N2573" s="397">
        <v>14</v>
      </c>
      <c r="O2573" s="397">
        <v>15</v>
      </c>
      <c r="P2573" s="398">
        <v>16</v>
      </c>
      <c r="Q2573" s="399">
        <v>17</v>
      </c>
      <c r="R2573" s="398">
        <v>18</v>
      </c>
      <c r="S2573" s="399">
        <v>19</v>
      </c>
      <c r="T2573" s="400">
        <v>20</v>
      </c>
      <c r="U2573" s="213">
        <v>21</v>
      </c>
      <c r="V2573" s="401">
        <v>22</v>
      </c>
    </row>
    <row r="2574" spans="1:22" s="35" customFormat="1" ht="50.1" customHeight="1">
      <c r="A2574" s="34" t="s">
        <v>3334</v>
      </c>
      <c r="B2574" s="402">
        <v>1</v>
      </c>
      <c r="C2574" s="390" t="s">
        <v>682</v>
      </c>
      <c r="D2574" s="390" t="s">
        <v>1324</v>
      </c>
      <c r="E2574" s="390" t="s">
        <v>1325</v>
      </c>
      <c r="F2574" s="390" t="s">
        <v>672</v>
      </c>
      <c r="G2574" s="382">
        <v>1</v>
      </c>
      <c r="H2574" s="538" t="s">
        <v>24</v>
      </c>
      <c r="I2574" s="388">
        <v>2</v>
      </c>
      <c r="J2574" s="389" t="s">
        <v>613</v>
      </c>
      <c r="K2574" s="426">
        <v>34523</v>
      </c>
      <c r="L2574" s="426">
        <v>35489</v>
      </c>
      <c r="M2574" s="383">
        <v>4310.7</v>
      </c>
      <c r="N2574" s="424">
        <v>4310.7</v>
      </c>
      <c r="O2574" s="215">
        <v>4310.7</v>
      </c>
      <c r="P2574" s="719"/>
      <c r="Q2574" s="720"/>
      <c r="R2574" s="791"/>
      <c r="S2574" s="792"/>
      <c r="T2574" s="385" t="s">
        <v>24</v>
      </c>
      <c r="U2574" s="386">
        <v>6</v>
      </c>
      <c r="V2574" s="387" t="s">
        <v>24</v>
      </c>
    </row>
    <row r="2575" spans="1:22" s="35" customFormat="1" ht="50.1" customHeight="1">
      <c r="A2575" s="34" t="s">
        <v>3335</v>
      </c>
      <c r="B2575" s="402">
        <v>2</v>
      </c>
      <c r="C2575" s="390" t="s">
        <v>682</v>
      </c>
      <c r="D2575" s="390" t="s">
        <v>1326</v>
      </c>
      <c r="E2575" s="390" t="s">
        <v>1327</v>
      </c>
      <c r="F2575" s="390" t="s">
        <v>671</v>
      </c>
      <c r="G2575" s="382">
        <v>0.6</v>
      </c>
      <c r="H2575" s="538" t="s">
        <v>24</v>
      </c>
      <c r="I2575" s="388">
        <v>1</v>
      </c>
      <c r="J2575" s="389" t="s">
        <v>612</v>
      </c>
      <c r="K2575" s="426">
        <v>43440</v>
      </c>
      <c r="L2575" s="426">
        <v>44258</v>
      </c>
      <c r="M2575" s="383">
        <v>838.3</v>
      </c>
      <c r="N2575" s="424">
        <v>502.97999999999996</v>
      </c>
      <c r="O2575" s="215">
        <v>502.98</v>
      </c>
      <c r="P2575" s="719"/>
      <c r="Q2575" s="720"/>
      <c r="R2575" s="791"/>
      <c r="S2575" s="792"/>
      <c r="T2575" s="385" t="s">
        <v>24</v>
      </c>
      <c r="U2575" s="386">
        <v>48</v>
      </c>
      <c r="V2575" s="387" t="s">
        <v>24</v>
      </c>
    </row>
    <row r="2576" spans="1:22" s="35" customFormat="1" ht="50.1" customHeight="1">
      <c r="A2576" s="34" t="s">
        <v>3336</v>
      </c>
      <c r="B2576" s="402">
        <v>3</v>
      </c>
      <c r="C2576" s="390" t="s">
        <v>682</v>
      </c>
      <c r="D2576" s="390" t="s">
        <v>1328</v>
      </c>
      <c r="E2576" s="390" t="s">
        <v>1329</v>
      </c>
      <c r="F2576" s="390" t="s">
        <v>672</v>
      </c>
      <c r="G2576" s="382">
        <v>1</v>
      </c>
      <c r="H2576" s="538" t="s">
        <v>24</v>
      </c>
      <c r="I2576" s="388">
        <v>1</v>
      </c>
      <c r="J2576" s="389" t="s">
        <v>612</v>
      </c>
      <c r="K2576" s="426">
        <v>43297</v>
      </c>
      <c r="L2576" s="426">
        <v>43388</v>
      </c>
      <c r="M2576" s="383">
        <v>83.61</v>
      </c>
      <c r="N2576" s="424">
        <v>83.61</v>
      </c>
      <c r="O2576" s="215">
        <v>83.61</v>
      </c>
      <c r="P2576" s="719"/>
      <c r="Q2576" s="720"/>
      <c r="R2576" s="791"/>
      <c r="S2576" s="792"/>
      <c r="T2576" s="385" t="s">
        <v>24</v>
      </c>
      <c r="U2576" s="386">
        <v>42</v>
      </c>
      <c r="V2576" s="387" t="s">
        <v>24</v>
      </c>
    </row>
    <row r="2577" spans="1:22" s="35" customFormat="1" ht="24.95" customHeight="1">
      <c r="A2577" s="34" t="s">
        <v>3337</v>
      </c>
      <c r="B2577" s="402">
        <v>4</v>
      </c>
      <c r="C2577" s="390"/>
      <c r="D2577" s="390"/>
      <c r="E2577" s="390"/>
      <c r="F2577" s="390"/>
      <c r="G2577" s="382"/>
      <c r="H2577" s="538"/>
      <c r="I2577" s="388"/>
      <c r="J2577" s="389" t="s">
        <v>1538</v>
      </c>
      <c r="K2577" s="426"/>
      <c r="L2577" s="426"/>
      <c r="M2577" s="383"/>
      <c r="N2577" s="424" t="s">
        <v>1538</v>
      </c>
      <c r="O2577" s="215" t="s">
        <v>1538</v>
      </c>
      <c r="P2577" s="719"/>
      <c r="Q2577" s="720"/>
      <c r="R2577" s="721"/>
      <c r="S2577" s="722"/>
      <c r="T2577" s="385"/>
      <c r="U2577" s="386"/>
      <c r="V2577" s="387"/>
    </row>
    <row r="2578" spans="1:22" s="35" customFormat="1" ht="24.95" customHeight="1">
      <c r="A2578" s="34" t="s">
        <v>3338</v>
      </c>
      <c r="B2578" s="402">
        <v>6</v>
      </c>
      <c r="C2578" s="390"/>
      <c r="D2578" s="390"/>
      <c r="E2578" s="390"/>
      <c r="F2578" s="390"/>
      <c r="G2578" s="382"/>
      <c r="H2578" s="538"/>
      <c r="I2578" s="388"/>
      <c r="J2578" s="389" t="s">
        <v>1538</v>
      </c>
      <c r="K2578" s="426"/>
      <c r="L2578" s="426"/>
      <c r="M2578" s="383"/>
      <c r="N2578" s="424" t="s">
        <v>1538</v>
      </c>
      <c r="O2578" s="215" t="s">
        <v>1538</v>
      </c>
      <c r="P2578" s="719"/>
      <c r="Q2578" s="720"/>
      <c r="R2578" s="721"/>
      <c r="S2578" s="722"/>
      <c r="T2578" s="385"/>
      <c r="U2578" s="386"/>
      <c r="V2578" s="387"/>
    </row>
    <row r="2579" spans="1:22" s="35" customFormat="1" ht="24.95" customHeight="1">
      <c r="A2579" s="34" t="s">
        <v>3339</v>
      </c>
      <c r="B2579" s="402">
        <v>7</v>
      </c>
      <c r="C2579" s="390"/>
      <c r="D2579" s="390"/>
      <c r="E2579" s="390"/>
      <c r="F2579" s="390"/>
      <c r="G2579" s="382"/>
      <c r="H2579" s="538"/>
      <c r="I2579" s="388"/>
      <c r="J2579" s="389" t="s">
        <v>1538</v>
      </c>
      <c r="K2579" s="426"/>
      <c r="L2579" s="426"/>
      <c r="M2579" s="383"/>
      <c r="N2579" s="424" t="s">
        <v>1538</v>
      </c>
      <c r="O2579" s="215" t="s">
        <v>1538</v>
      </c>
      <c r="P2579" s="719"/>
      <c r="Q2579" s="720"/>
      <c r="R2579" s="721"/>
      <c r="S2579" s="722"/>
      <c r="T2579" s="385"/>
      <c r="U2579" s="386"/>
      <c r="V2579" s="387"/>
    </row>
    <row r="2580" spans="1:22" s="35" customFormat="1" ht="24.95" customHeight="1">
      <c r="A2580" s="34" t="s">
        <v>3340</v>
      </c>
      <c r="B2580" s="402">
        <v>8</v>
      </c>
      <c r="C2580" s="390"/>
      <c r="D2580" s="390"/>
      <c r="E2580" s="390"/>
      <c r="F2580" s="390"/>
      <c r="G2580" s="382"/>
      <c r="H2580" s="538"/>
      <c r="I2580" s="388"/>
      <c r="J2580" s="389" t="s">
        <v>1538</v>
      </c>
      <c r="K2580" s="426"/>
      <c r="L2580" s="426"/>
      <c r="M2580" s="383"/>
      <c r="N2580" s="424" t="s">
        <v>1538</v>
      </c>
      <c r="O2580" s="215" t="s">
        <v>1538</v>
      </c>
      <c r="P2580" s="719"/>
      <c r="Q2580" s="720"/>
      <c r="R2580" s="721"/>
      <c r="S2580" s="722"/>
      <c r="T2580" s="385"/>
      <c r="U2580" s="386"/>
      <c r="V2580" s="387"/>
    </row>
    <row r="2581" spans="1:22" s="35" customFormat="1" ht="24.95" customHeight="1">
      <c r="A2581" s="34" t="s">
        <v>3341</v>
      </c>
      <c r="B2581" s="402">
        <v>9</v>
      </c>
      <c r="C2581" s="390"/>
      <c r="D2581" s="390"/>
      <c r="E2581" s="390"/>
      <c r="F2581" s="390"/>
      <c r="G2581" s="382"/>
      <c r="H2581" s="538"/>
      <c r="I2581" s="388"/>
      <c r="J2581" s="389" t="s">
        <v>1538</v>
      </c>
      <c r="K2581" s="426"/>
      <c r="L2581" s="426"/>
      <c r="M2581" s="384"/>
      <c r="N2581" s="424" t="s">
        <v>1538</v>
      </c>
      <c r="O2581" s="215" t="s">
        <v>1538</v>
      </c>
      <c r="P2581" s="719"/>
      <c r="Q2581" s="720"/>
      <c r="R2581" s="721"/>
      <c r="S2581" s="722"/>
      <c r="T2581" s="385"/>
      <c r="U2581" s="386"/>
      <c r="V2581" s="387"/>
    </row>
    <row r="2582" spans="1:22" s="35" customFormat="1" ht="24.95" customHeight="1">
      <c r="A2582" s="34" t="s">
        <v>3342</v>
      </c>
      <c r="B2582" s="402">
        <v>9</v>
      </c>
      <c r="C2582" s="390"/>
      <c r="D2582" s="390"/>
      <c r="E2582" s="390"/>
      <c r="F2582" s="390"/>
      <c r="G2582" s="382"/>
      <c r="H2582" s="538"/>
      <c r="I2582" s="388"/>
      <c r="J2582" s="389" t="s">
        <v>1538</v>
      </c>
      <c r="K2582" s="426"/>
      <c r="L2582" s="426"/>
      <c r="M2582" s="384"/>
      <c r="N2582" s="424" t="s">
        <v>1538</v>
      </c>
      <c r="O2582" s="215" t="s">
        <v>1538</v>
      </c>
      <c r="P2582" s="719"/>
      <c r="Q2582" s="720"/>
      <c r="R2582" s="721"/>
      <c r="S2582" s="722"/>
      <c r="T2582" s="385"/>
      <c r="U2582" s="386"/>
      <c r="V2582" s="387"/>
    </row>
    <row r="2583" spans="1:22" s="35" customFormat="1" ht="24.95" customHeight="1" thickBot="1">
      <c r="A2583" s="34" t="s">
        <v>3343</v>
      </c>
      <c r="B2583" s="406">
        <v>10</v>
      </c>
      <c r="C2583" s="391"/>
      <c r="D2583" s="391"/>
      <c r="E2583" s="391"/>
      <c r="F2583" s="391"/>
      <c r="G2583" s="392"/>
      <c r="H2583" s="539"/>
      <c r="I2583" s="393"/>
      <c r="J2583" s="394" t="s">
        <v>1538</v>
      </c>
      <c r="K2583" s="427"/>
      <c r="L2583" s="427"/>
      <c r="M2583" s="395"/>
      <c r="N2583" s="424" t="s">
        <v>1538</v>
      </c>
      <c r="O2583" s="215" t="s">
        <v>1538</v>
      </c>
      <c r="P2583" s="719"/>
      <c r="Q2583" s="720"/>
      <c r="R2583" s="721"/>
      <c r="S2583" s="722"/>
      <c r="T2583" s="385"/>
      <c r="U2583" s="386"/>
      <c r="V2583" s="387"/>
    </row>
    <row r="2584" spans="1:22" s="20" customFormat="1" ht="12" customHeight="1">
      <c r="A2584" s="34"/>
      <c r="B2584" s="36"/>
      <c r="C2584" s="37"/>
      <c r="D2584" s="37"/>
      <c r="E2584" s="37"/>
      <c r="F2584" s="37"/>
      <c r="G2584" s="37"/>
      <c r="H2584" s="403"/>
      <c r="I2584" s="37"/>
      <c r="J2584" s="37"/>
      <c r="K2584" s="37"/>
      <c r="L2584" s="37"/>
      <c r="M2584" s="37"/>
      <c r="N2584" s="37"/>
      <c r="O2584" s="214"/>
      <c r="P2584" s="37"/>
      <c r="Q2584" s="37"/>
      <c r="R2584" s="214"/>
      <c r="S2584" s="37"/>
      <c r="T2584" s="37"/>
      <c r="U2584" s="38"/>
      <c r="V2584" s="39"/>
    </row>
    <row r="2585" spans="1:22" s="20" customFormat="1" ht="17.25" customHeight="1" thickBot="1">
      <c r="A2585" s="34" t="s">
        <v>3344</v>
      </c>
      <c r="B2585" s="473"/>
      <c r="C2585" s="474"/>
      <c r="D2585" s="474"/>
      <c r="E2585" s="474"/>
      <c r="F2585" s="474"/>
      <c r="G2585" s="474"/>
      <c r="H2585" s="474"/>
      <c r="I2585" s="474"/>
      <c r="J2585" s="474"/>
      <c r="K2585" s="474"/>
      <c r="L2585" s="474"/>
      <c r="M2585" s="474"/>
      <c r="N2585" s="410" t="s">
        <v>317</v>
      </c>
      <c r="O2585" s="411">
        <v>1632.43</v>
      </c>
      <c r="P2585" s="419"/>
      <c r="Q2585" s="419"/>
      <c r="R2585" s="420"/>
      <c r="S2585" s="420"/>
      <c r="T2585" s="421"/>
      <c r="U2585" s="422"/>
      <c r="V2585" s="423"/>
    </row>
    <row r="2586" spans="1:22" ht="17.25" customHeight="1">
      <c r="B2586" s="41"/>
      <c r="C2586" s="41"/>
      <c r="D2586" s="41"/>
      <c r="E2586" s="41"/>
      <c r="F2586" s="41"/>
      <c r="G2586" s="42"/>
      <c r="H2586" s="42"/>
      <c r="I2586" s="42"/>
      <c r="J2586" s="42"/>
      <c r="K2586" s="42"/>
      <c r="L2586" s="42"/>
      <c r="M2586" s="42"/>
      <c r="N2586" s="42"/>
      <c r="O2586" s="42"/>
      <c r="P2586" s="42"/>
      <c r="Q2586" s="42"/>
      <c r="R2586" s="42"/>
      <c r="S2586" s="42"/>
      <c r="T2586" s="42"/>
      <c r="U2586" s="42"/>
      <c r="V2586" s="42"/>
    </row>
    <row r="2587" spans="1:22" s="20" customFormat="1" ht="16.5" customHeight="1" thickBot="1">
      <c r="A2587" s="18"/>
      <c r="B2587" s="739" t="s">
        <v>65</v>
      </c>
      <c r="C2587" s="739"/>
      <c r="D2587" s="739"/>
      <c r="E2587" s="739"/>
      <c r="F2587" s="739"/>
      <c r="G2587" s="739"/>
      <c r="H2587" s="739"/>
      <c r="I2587" s="739"/>
      <c r="J2587" s="739"/>
      <c r="K2587" s="739"/>
      <c r="L2587" s="739"/>
      <c r="M2587" s="739"/>
      <c r="N2587" s="739"/>
      <c r="O2587" s="739"/>
      <c r="P2587" s="739"/>
      <c r="Q2587" s="739"/>
      <c r="R2587" s="739"/>
      <c r="S2587" s="739"/>
      <c r="T2587" s="739"/>
      <c r="U2587" s="739"/>
      <c r="V2587" s="739"/>
    </row>
    <row r="2588" spans="1:22" s="23" customFormat="1" ht="22.5" customHeight="1">
      <c r="A2588" s="96" t="s">
        <v>3345</v>
      </c>
      <c r="B2588" s="768" t="s">
        <v>62</v>
      </c>
      <c r="C2588" s="764" t="s">
        <v>83</v>
      </c>
      <c r="D2588" s="760"/>
      <c r="E2588" s="760"/>
      <c r="F2588" s="760"/>
      <c r="G2588" s="760"/>
      <c r="H2588" s="760"/>
      <c r="I2588" s="760"/>
      <c r="J2588" s="760"/>
      <c r="K2588" s="760"/>
      <c r="L2588" s="760"/>
      <c r="M2588" s="736"/>
      <c r="N2588" s="475"/>
      <c r="O2588" s="476"/>
      <c r="P2588" s="764" t="s">
        <v>90</v>
      </c>
      <c r="Q2588" s="760"/>
      <c r="R2588" s="760"/>
      <c r="S2588" s="736"/>
      <c r="T2588" s="735" t="s">
        <v>358</v>
      </c>
      <c r="U2588" s="736"/>
      <c r="V2588" s="742" t="s">
        <v>6</v>
      </c>
    </row>
    <row r="2589" spans="1:22" s="23" customFormat="1" ht="22.5" customHeight="1">
      <c r="A2589" s="96" t="s">
        <v>3346</v>
      </c>
      <c r="B2589" s="769"/>
      <c r="C2589" s="771" t="s">
        <v>84</v>
      </c>
      <c r="D2589" s="772"/>
      <c r="E2589" s="773"/>
      <c r="F2589" s="479">
        <v>3</v>
      </c>
      <c r="G2589" s="774" t="s">
        <v>287</v>
      </c>
      <c r="H2589" s="724" t="s">
        <v>286</v>
      </c>
      <c r="I2589" s="724"/>
      <c r="J2589" s="771" t="s">
        <v>285</v>
      </c>
      <c r="K2589" s="775"/>
      <c r="L2589" s="480"/>
      <c r="M2589" s="480"/>
      <c r="N2589" s="481"/>
      <c r="O2589" s="482"/>
      <c r="P2589" s="765"/>
      <c r="Q2589" s="766"/>
      <c r="R2589" s="766"/>
      <c r="S2589" s="767"/>
      <c r="T2589" s="737"/>
      <c r="U2589" s="738"/>
      <c r="V2589" s="743"/>
    </row>
    <row r="2590" spans="1:22" s="23" customFormat="1" ht="51.75" customHeight="1" thickBot="1">
      <c r="A2590" s="96" t="s">
        <v>3347</v>
      </c>
      <c r="B2590" s="769"/>
      <c r="C2590" s="772" t="s">
        <v>82</v>
      </c>
      <c r="D2590" s="773"/>
      <c r="E2590" s="483" t="s">
        <v>86</v>
      </c>
      <c r="F2590" s="477" t="s">
        <v>306</v>
      </c>
      <c r="G2590" s="774"/>
      <c r="H2590" s="724"/>
      <c r="I2590" s="724"/>
      <c r="J2590" s="467" t="s">
        <v>284</v>
      </c>
      <c r="K2590" s="478" t="s">
        <v>292</v>
      </c>
      <c r="L2590" s="484" t="s">
        <v>369</v>
      </c>
      <c r="M2590" s="484"/>
      <c r="N2590" s="485" t="s">
        <v>334</v>
      </c>
      <c r="O2590" s="486"/>
      <c r="P2590" s="417" t="s">
        <v>1579</v>
      </c>
      <c r="Q2590" s="306" t="s">
        <v>91</v>
      </c>
      <c r="R2590" s="307"/>
      <c r="S2590" s="97">
        <v>3</v>
      </c>
      <c r="T2590" s="740"/>
      <c r="U2590" s="741"/>
      <c r="V2590" s="744"/>
    </row>
    <row r="2591" spans="1:22" s="23" customFormat="1" ht="15.75" customHeight="1">
      <c r="A2591" s="96" t="s">
        <v>3348</v>
      </c>
      <c r="B2591" s="769"/>
      <c r="C2591" s="613">
        <v>1</v>
      </c>
      <c r="D2591" s="86" t="s">
        <v>612</v>
      </c>
      <c r="E2591" s="92">
        <v>0.45</v>
      </c>
      <c r="F2591" s="300">
        <v>586.59</v>
      </c>
      <c r="G2591" s="300">
        <v>269.23</v>
      </c>
      <c r="H2591" s="745" t="s">
        <v>6</v>
      </c>
      <c r="I2591" s="746"/>
      <c r="J2591" s="93" t="s">
        <v>6</v>
      </c>
      <c r="K2591" s="91" t="s">
        <v>1538</v>
      </c>
      <c r="L2591" s="449" t="s">
        <v>1114</v>
      </c>
      <c r="M2591" s="450" t="s">
        <v>1557</v>
      </c>
      <c r="N2591" s="365" t="s">
        <v>24</v>
      </c>
      <c r="O2591" s="747" t="s">
        <v>15</v>
      </c>
      <c r="P2591" s="748"/>
      <c r="Q2591" s="751">
        <v>86</v>
      </c>
      <c r="R2591" s="754" t="s">
        <v>1114</v>
      </c>
      <c r="S2591" s="755"/>
      <c r="T2591" s="735" t="s">
        <v>68</v>
      </c>
      <c r="U2591" s="760"/>
      <c r="V2591" s="736"/>
    </row>
    <row r="2592" spans="1:22" s="23" customFormat="1" ht="15.75" customHeight="1" thickBot="1">
      <c r="A2592" s="96" t="s">
        <v>3349</v>
      </c>
      <c r="B2592" s="769"/>
      <c r="C2592" s="613">
        <v>2</v>
      </c>
      <c r="D2592" s="86" t="s">
        <v>613</v>
      </c>
      <c r="E2592" s="92">
        <v>0.45</v>
      </c>
      <c r="F2592" s="300">
        <v>4310.7</v>
      </c>
      <c r="G2592" s="300">
        <v>269.23</v>
      </c>
      <c r="H2592" s="745" t="s">
        <v>6</v>
      </c>
      <c r="I2592" s="746"/>
      <c r="J2592" s="93" t="s">
        <v>6</v>
      </c>
      <c r="K2592" s="91" t="s">
        <v>1538</v>
      </c>
      <c r="L2592" s="449"/>
      <c r="M2592" s="450" t="s">
        <v>1538</v>
      </c>
      <c r="N2592" s="365" t="s">
        <v>24</v>
      </c>
      <c r="O2592" s="747"/>
      <c r="P2592" s="748"/>
      <c r="Q2592" s="752"/>
      <c r="R2592" s="756"/>
      <c r="S2592" s="757"/>
      <c r="T2592" s="740"/>
      <c r="U2592" s="761"/>
      <c r="V2592" s="741"/>
    </row>
    <row r="2593" spans="1:22" s="23" customFormat="1" ht="15.75" customHeight="1">
      <c r="A2593" s="96" t="s">
        <v>3350</v>
      </c>
      <c r="B2593" s="769"/>
      <c r="C2593" s="613">
        <v>3</v>
      </c>
      <c r="D2593" s="86" t="s">
        <v>614</v>
      </c>
      <c r="E2593" s="92">
        <v>0.1</v>
      </c>
      <c r="F2593" s="300" t="s">
        <v>1604</v>
      </c>
      <c r="G2593" s="300">
        <v>269.23</v>
      </c>
      <c r="H2593" s="745" t="s">
        <v>31</v>
      </c>
      <c r="I2593" s="746"/>
      <c r="J2593" s="93" t="s">
        <v>6</v>
      </c>
      <c r="K2593" s="91" t="s">
        <v>1538</v>
      </c>
      <c r="L2593" s="449"/>
      <c r="M2593" s="450" t="s">
        <v>1538</v>
      </c>
      <c r="N2593" s="365" t="s">
        <v>24</v>
      </c>
      <c r="O2593" s="749"/>
      <c r="P2593" s="750"/>
      <c r="Q2593" s="753"/>
      <c r="R2593" s="758"/>
      <c r="S2593" s="759"/>
      <c r="T2593" s="237"/>
      <c r="U2593" s="237"/>
      <c r="V2593" s="238"/>
    </row>
    <row r="2594" spans="1:22" s="23" customFormat="1" ht="15.75" customHeight="1">
      <c r="A2594" s="96" t="s">
        <v>3351</v>
      </c>
      <c r="B2594" s="769"/>
      <c r="C2594" s="613">
        <v>4</v>
      </c>
      <c r="D2594" s="86" t="s">
        <v>1538</v>
      </c>
      <c r="E2594" s="92" t="s">
        <v>1538</v>
      </c>
      <c r="F2594" s="300" t="s">
        <v>1538</v>
      </c>
      <c r="G2594" s="300" t="s">
        <v>1538</v>
      </c>
      <c r="H2594" s="745" t="s">
        <v>1538</v>
      </c>
      <c r="I2594" s="746"/>
      <c r="J2594" s="93" t="s">
        <v>1538</v>
      </c>
      <c r="K2594" s="91" t="s">
        <v>1538</v>
      </c>
      <c r="L2594" s="449"/>
      <c r="M2594" s="450" t="s">
        <v>1538</v>
      </c>
      <c r="N2594" s="365"/>
      <c r="O2594" s="762" t="s">
        <v>310</v>
      </c>
      <c r="P2594" s="771" t="s">
        <v>309</v>
      </c>
      <c r="Q2594" s="772"/>
      <c r="R2594" s="772"/>
      <c r="S2594" s="773"/>
      <c r="T2594" s="228"/>
      <c r="U2594" s="228"/>
      <c r="V2594" s="239"/>
    </row>
    <row r="2595" spans="1:22" s="23" customFormat="1" ht="17.25" customHeight="1">
      <c r="A2595" s="96" t="s">
        <v>3352</v>
      </c>
      <c r="B2595" s="769"/>
      <c r="C2595" s="613">
        <v>5</v>
      </c>
      <c r="D2595" s="86" t="s">
        <v>1538</v>
      </c>
      <c r="E2595" s="92" t="s">
        <v>1538</v>
      </c>
      <c r="F2595" s="300" t="s">
        <v>1538</v>
      </c>
      <c r="G2595" s="300" t="s">
        <v>1538</v>
      </c>
      <c r="H2595" s="745" t="s">
        <v>1538</v>
      </c>
      <c r="I2595" s="746"/>
      <c r="J2595" s="93" t="s">
        <v>1538</v>
      </c>
      <c r="K2595" s="91" t="s">
        <v>1538</v>
      </c>
      <c r="L2595" s="449"/>
      <c r="M2595" s="450" t="s">
        <v>1538</v>
      </c>
      <c r="N2595" s="365"/>
      <c r="O2595" s="763"/>
      <c r="P2595" s="467" t="s">
        <v>92</v>
      </c>
      <c r="Q2595" s="467" t="s">
        <v>294</v>
      </c>
      <c r="R2595" s="724" t="s">
        <v>307</v>
      </c>
      <c r="S2595" s="724"/>
      <c r="T2595" s="228"/>
      <c r="U2595" s="228"/>
      <c r="V2595" s="239"/>
    </row>
    <row r="2596" spans="1:22" s="23" customFormat="1" ht="16.5" customHeight="1" thickBot="1">
      <c r="A2596" s="96" t="s">
        <v>3353</v>
      </c>
      <c r="B2596" s="769"/>
      <c r="C2596" s="614">
        <v>6</v>
      </c>
      <c r="D2596" s="94" t="s">
        <v>1538</v>
      </c>
      <c r="E2596" s="95" t="s">
        <v>1538</v>
      </c>
      <c r="F2596" s="300" t="s">
        <v>1538</v>
      </c>
      <c r="G2596" s="300" t="s">
        <v>1538</v>
      </c>
      <c r="H2596" s="745" t="s">
        <v>1538</v>
      </c>
      <c r="I2596" s="746"/>
      <c r="J2596" s="93" t="s">
        <v>1538</v>
      </c>
      <c r="K2596" s="91" t="s">
        <v>1538</v>
      </c>
      <c r="L2596" s="449"/>
      <c r="M2596" s="450" t="s">
        <v>1538</v>
      </c>
      <c r="N2596" s="447"/>
      <c r="O2596" s="313" t="s">
        <v>6</v>
      </c>
      <c r="P2596" s="241">
        <v>1</v>
      </c>
      <c r="Q2596" s="242">
        <v>538.46153849999996</v>
      </c>
      <c r="R2596" s="776">
        <v>4897.2899999999991</v>
      </c>
      <c r="S2596" s="776"/>
      <c r="T2596" s="228"/>
      <c r="U2596" s="228"/>
      <c r="V2596" s="239"/>
    </row>
    <row r="2597" spans="1:22" s="23" customFormat="1" ht="16.5" customHeight="1" thickBot="1">
      <c r="A2597" s="96" t="s">
        <v>3354</v>
      </c>
      <c r="B2597" s="770"/>
      <c r="C2597" s="777" t="s">
        <v>88</v>
      </c>
      <c r="D2597" s="778"/>
      <c r="E2597" s="778"/>
      <c r="F2597" s="497"/>
      <c r="G2597" s="498"/>
      <c r="H2597" s="779" t="s">
        <v>6</v>
      </c>
      <c r="I2597" s="780"/>
      <c r="J2597" s="412" t="s">
        <v>6</v>
      </c>
      <c r="K2597" s="243" t="s">
        <v>6</v>
      </c>
      <c r="L2597" s="490"/>
      <c r="M2597" s="491"/>
      <c r="N2597" s="492"/>
      <c r="O2597" s="781" t="s">
        <v>1538</v>
      </c>
      <c r="P2597" s="781"/>
      <c r="Q2597" s="781"/>
      <c r="R2597" s="781"/>
      <c r="S2597" s="781"/>
      <c r="T2597" s="487"/>
      <c r="U2597" s="488"/>
      <c r="V2597" s="489"/>
    </row>
    <row r="2598" spans="1:22" ht="24.95" customHeight="1">
      <c r="C2598" s="21"/>
    </row>
    <row r="2599" spans="1:22" ht="24.95" customHeight="1">
      <c r="C2599" s="21"/>
    </row>
    <row r="2600" spans="1:22" s="33" customFormat="1" ht="24" thickBot="1">
      <c r="A2600" s="26">
        <v>87</v>
      </c>
      <c r="B2600" s="786" t="s">
        <v>49</v>
      </c>
      <c r="C2600" s="786"/>
      <c r="D2600" s="786"/>
      <c r="E2600" s="27">
        <v>87</v>
      </c>
      <c r="F2600" s="28" t="s">
        <v>473</v>
      </c>
      <c r="G2600" s="29"/>
      <c r="H2600" s="29"/>
      <c r="I2600" s="28"/>
      <c r="J2600" s="28"/>
      <c r="K2600" s="28"/>
      <c r="L2600" s="28"/>
      <c r="M2600" s="30"/>
      <c r="N2600" s="30"/>
      <c r="O2600" s="29"/>
      <c r="P2600" s="29"/>
      <c r="Q2600" s="31"/>
      <c r="R2600" s="31"/>
      <c r="S2600" s="31"/>
      <c r="T2600" s="31"/>
      <c r="U2600" s="32"/>
    </row>
    <row r="2601" spans="1:22" s="20" customFormat="1" ht="24.75" customHeight="1">
      <c r="A2601" s="18"/>
      <c r="B2601" s="787" t="s">
        <v>54</v>
      </c>
      <c r="C2601" s="464" t="s">
        <v>55</v>
      </c>
      <c r="D2601" s="465" t="s">
        <v>16</v>
      </c>
      <c r="E2601" s="465"/>
      <c r="F2601" s="465" t="s">
        <v>56</v>
      </c>
      <c r="G2601" s="466"/>
      <c r="H2601" s="723" t="s">
        <v>57</v>
      </c>
      <c r="I2601" s="789" t="s">
        <v>340</v>
      </c>
      <c r="J2601" s="723" t="s">
        <v>17</v>
      </c>
      <c r="K2601" s="723" t="s">
        <v>293</v>
      </c>
      <c r="L2601" s="723" t="s">
        <v>58</v>
      </c>
      <c r="M2601" s="723" t="s">
        <v>193</v>
      </c>
      <c r="N2601" s="782" t="s">
        <v>308</v>
      </c>
      <c r="O2601" s="783"/>
      <c r="P2601" s="784" t="s">
        <v>21</v>
      </c>
      <c r="Q2601" s="785"/>
      <c r="R2601" s="735" t="s">
        <v>205</v>
      </c>
      <c r="S2601" s="736"/>
      <c r="T2601" s="714" t="s">
        <v>180</v>
      </c>
      <c r="U2601" s="715"/>
      <c r="V2601" s="716"/>
    </row>
    <row r="2602" spans="1:22" s="20" customFormat="1" ht="73.5" customHeight="1">
      <c r="A2602" s="18"/>
      <c r="B2602" s="788"/>
      <c r="C2602" s="467" t="s">
        <v>59</v>
      </c>
      <c r="D2602" s="468" t="s">
        <v>3</v>
      </c>
      <c r="E2602" s="468" t="s">
        <v>18</v>
      </c>
      <c r="F2602" s="468" t="s">
        <v>60</v>
      </c>
      <c r="G2602" s="469" t="s">
        <v>61</v>
      </c>
      <c r="H2602" s="724"/>
      <c r="I2602" s="790"/>
      <c r="J2602" s="724"/>
      <c r="K2602" s="724"/>
      <c r="L2602" s="724"/>
      <c r="M2602" s="724"/>
      <c r="N2602" s="467" t="s">
        <v>191</v>
      </c>
      <c r="O2602" s="468" t="s">
        <v>73</v>
      </c>
      <c r="P2602" s="717"/>
      <c r="Q2602" s="718"/>
      <c r="R2602" s="737"/>
      <c r="S2602" s="738"/>
      <c r="T2602" s="470" t="s">
        <v>181</v>
      </c>
      <c r="U2602" s="471" t="s">
        <v>190</v>
      </c>
      <c r="V2602" s="472" t="s">
        <v>225</v>
      </c>
    </row>
    <row r="2603" spans="1:22" s="20" customFormat="1" ht="26.25" customHeight="1">
      <c r="A2603" s="18"/>
      <c r="B2603" s="396"/>
      <c r="C2603" s="397">
        <v>3</v>
      </c>
      <c r="D2603" s="397">
        <v>4</v>
      </c>
      <c r="E2603" s="397">
        <v>5</v>
      </c>
      <c r="F2603" s="397">
        <v>6</v>
      </c>
      <c r="G2603" s="397">
        <v>7</v>
      </c>
      <c r="H2603" s="397">
        <v>8</v>
      </c>
      <c r="I2603" s="397">
        <v>9</v>
      </c>
      <c r="J2603" s="397">
        <v>10</v>
      </c>
      <c r="K2603" s="397">
        <v>11</v>
      </c>
      <c r="L2603" s="397">
        <v>12</v>
      </c>
      <c r="M2603" s="397">
        <v>13</v>
      </c>
      <c r="N2603" s="397">
        <v>14</v>
      </c>
      <c r="O2603" s="397">
        <v>15</v>
      </c>
      <c r="P2603" s="398">
        <v>16</v>
      </c>
      <c r="Q2603" s="399">
        <v>17</v>
      </c>
      <c r="R2603" s="398">
        <v>18</v>
      </c>
      <c r="S2603" s="399">
        <v>19</v>
      </c>
      <c r="T2603" s="400">
        <v>20</v>
      </c>
      <c r="U2603" s="213">
        <v>21</v>
      </c>
      <c r="V2603" s="401">
        <v>22</v>
      </c>
    </row>
    <row r="2604" spans="1:22" s="35" customFormat="1" ht="50.1" customHeight="1">
      <c r="A2604" s="34" t="s">
        <v>3355</v>
      </c>
      <c r="B2604" s="402">
        <v>1</v>
      </c>
      <c r="C2604" s="390" t="s">
        <v>1330</v>
      </c>
      <c r="D2604" s="390" t="s">
        <v>1331</v>
      </c>
      <c r="E2604" s="390" t="s">
        <v>1332</v>
      </c>
      <c r="F2604" s="390" t="s">
        <v>671</v>
      </c>
      <c r="G2604" s="621">
        <v>1</v>
      </c>
      <c r="H2604" s="538" t="s">
        <v>24</v>
      </c>
      <c r="I2604" s="388" t="s">
        <v>672</v>
      </c>
      <c r="J2604" s="389" t="s">
        <v>473</v>
      </c>
      <c r="K2604" s="426">
        <v>40317</v>
      </c>
      <c r="L2604" s="426">
        <v>40903</v>
      </c>
      <c r="M2604" s="383">
        <v>1546.56</v>
      </c>
      <c r="N2604" s="424">
        <v>1546.56</v>
      </c>
      <c r="O2604" s="215">
        <v>1546.56</v>
      </c>
      <c r="P2604" s="719"/>
      <c r="Q2604" s="720"/>
      <c r="R2604" s="721"/>
      <c r="S2604" s="722"/>
      <c r="T2604" s="385" t="s">
        <v>24</v>
      </c>
      <c r="U2604" s="386">
        <v>3</v>
      </c>
      <c r="V2604" s="387" t="s">
        <v>24</v>
      </c>
    </row>
    <row r="2605" spans="1:22" s="35" customFormat="1" ht="50.1" customHeight="1">
      <c r="A2605" s="34" t="s">
        <v>3356</v>
      </c>
      <c r="B2605" s="402">
        <v>2</v>
      </c>
      <c r="C2605" s="390" t="s">
        <v>1333</v>
      </c>
      <c r="D2605" s="617" t="s">
        <v>1334</v>
      </c>
      <c r="E2605" s="390" t="s">
        <v>1335</v>
      </c>
      <c r="F2605" s="390" t="s">
        <v>671</v>
      </c>
      <c r="G2605" s="621">
        <v>1</v>
      </c>
      <c r="H2605" s="538" t="s">
        <v>24</v>
      </c>
      <c r="I2605" s="388" t="s">
        <v>672</v>
      </c>
      <c r="J2605" s="389" t="s">
        <v>473</v>
      </c>
      <c r="K2605" s="426">
        <v>42415</v>
      </c>
      <c r="L2605" s="426">
        <v>44172</v>
      </c>
      <c r="M2605" s="383">
        <v>2549.17</v>
      </c>
      <c r="N2605" s="424">
        <v>2549.17</v>
      </c>
      <c r="O2605" s="215">
        <v>2549.17</v>
      </c>
      <c r="P2605" s="719"/>
      <c r="Q2605" s="720"/>
      <c r="R2605" s="791"/>
      <c r="S2605" s="792"/>
      <c r="T2605" s="385" t="s">
        <v>24</v>
      </c>
      <c r="U2605" s="386">
        <v>101</v>
      </c>
      <c r="V2605" s="387" t="s">
        <v>24</v>
      </c>
    </row>
    <row r="2606" spans="1:22" s="35" customFormat="1" ht="24.95" customHeight="1">
      <c r="A2606" s="34" t="s">
        <v>3357</v>
      </c>
      <c r="B2606" s="402">
        <v>3</v>
      </c>
      <c r="C2606" s="390"/>
      <c r="D2606" s="390"/>
      <c r="E2606" s="390"/>
      <c r="F2606" s="390"/>
      <c r="G2606" s="382"/>
      <c r="H2606" s="538"/>
      <c r="I2606" s="388"/>
      <c r="J2606" s="389" t="s">
        <v>1538</v>
      </c>
      <c r="K2606" s="426"/>
      <c r="L2606" s="426"/>
      <c r="M2606" s="383"/>
      <c r="N2606" s="424" t="s">
        <v>1538</v>
      </c>
      <c r="O2606" s="215" t="s">
        <v>1538</v>
      </c>
      <c r="P2606" s="719"/>
      <c r="Q2606" s="720"/>
      <c r="R2606" s="721"/>
      <c r="S2606" s="722"/>
      <c r="T2606" s="385"/>
      <c r="U2606" s="386"/>
      <c r="V2606" s="387"/>
    </row>
    <row r="2607" spans="1:22" s="35" customFormat="1" ht="24.95" customHeight="1">
      <c r="A2607" s="34" t="s">
        <v>3358</v>
      </c>
      <c r="B2607" s="402">
        <v>4</v>
      </c>
      <c r="C2607" s="390"/>
      <c r="D2607" s="390"/>
      <c r="E2607" s="390"/>
      <c r="F2607" s="390"/>
      <c r="G2607" s="382"/>
      <c r="H2607" s="538"/>
      <c r="I2607" s="388"/>
      <c r="J2607" s="389" t="s">
        <v>1538</v>
      </c>
      <c r="K2607" s="426"/>
      <c r="L2607" s="426"/>
      <c r="M2607" s="383"/>
      <c r="N2607" s="424" t="s">
        <v>1538</v>
      </c>
      <c r="O2607" s="215" t="s">
        <v>1538</v>
      </c>
      <c r="P2607" s="719"/>
      <c r="Q2607" s="720"/>
      <c r="R2607" s="721"/>
      <c r="S2607" s="722"/>
      <c r="T2607" s="385"/>
      <c r="U2607" s="386"/>
      <c r="V2607" s="387"/>
    </row>
    <row r="2608" spans="1:22" s="35" customFormat="1" ht="24.95" customHeight="1">
      <c r="A2608" s="34" t="s">
        <v>3359</v>
      </c>
      <c r="B2608" s="402">
        <v>6</v>
      </c>
      <c r="C2608" s="390"/>
      <c r="D2608" s="390"/>
      <c r="E2608" s="390"/>
      <c r="F2608" s="390"/>
      <c r="G2608" s="382"/>
      <c r="H2608" s="538"/>
      <c r="I2608" s="388"/>
      <c r="J2608" s="389" t="s">
        <v>1538</v>
      </c>
      <c r="K2608" s="426"/>
      <c r="L2608" s="426"/>
      <c r="M2608" s="383"/>
      <c r="N2608" s="424" t="s">
        <v>1538</v>
      </c>
      <c r="O2608" s="215" t="s">
        <v>1538</v>
      </c>
      <c r="P2608" s="719"/>
      <c r="Q2608" s="720"/>
      <c r="R2608" s="721"/>
      <c r="S2608" s="722"/>
      <c r="T2608" s="385"/>
      <c r="U2608" s="386"/>
      <c r="V2608" s="387"/>
    </row>
    <row r="2609" spans="1:22" s="35" customFormat="1" ht="24.95" customHeight="1">
      <c r="A2609" s="34" t="s">
        <v>3360</v>
      </c>
      <c r="B2609" s="402">
        <v>7</v>
      </c>
      <c r="C2609" s="390"/>
      <c r="D2609" s="390"/>
      <c r="E2609" s="390"/>
      <c r="F2609" s="390"/>
      <c r="G2609" s="382"/>
      <c r="H2609" s="538"/>
      <c r="I2609" s="388"/>
      <c r="J2609" s="389" t="s">
        <v>1538</v>
      </c>
      <c r="K2609" s="426"/>
      <c r="L2609" s="426"/>
      <c r="M2609" s="383"/>
      <c r="N2609" s="424" t="s">
        <v>1538</v>
      </c>
      <c r="O2609" s="215" t="s">
        <v>1538</v>
      </c>
      <c r="P2609" s="719"/>
      <c r="Q2609" s="720"/>
      <c r="R2609" s="721"/>
      <c r="S2609" s="722"/>
      <c r="T2609" s="385"/>
      <c r="U2609" s="386"/>
      <c r="V2609" s="387"/>
    </row>
    <row r="2610" spans="1:22" s="35" customFormat="1" ht="24.95" customHeight="1">
      <c r="A2610" s="34" t="s">
        <v>3361</v>
      </c>
      <c r="B2610" s="402">
        <v>8</v>
      </c>
      <c r="C2610" s="390"/>
      <c r="D2610" s="390"/>
      <c r="E2610" s="390"/>
      <c r="F2610" s="390"/>
      <c r="G2610" s="382"/>
      <c r="H2610" s="538"/>
      <c r="I2610" s="388"/>
      <c r="J2610" s="389" t="s">
        <v>1538</v>
      </c>
      <c r="K2610" s="426"/>
      <c r="L2610" s="426"/>
      <c r="M2610" s="383"/>
      <c r="N2610" s="424" t="s">
        <v>1538</v>
      </c>
      <c r="O2610" s="215" t="s">
        <v>1538</v>
      </c>
      <c r="P2610" s="719"/>
      <c r="Q2610" s="720"/>
      <c r="R2610" s="721"/>
      <c r="S2610" s="722"/>
      <c r="T2610" s="385"/>
      <c r="U2610" s="386"/>
      <c r="V2610" s="387"/>
    </row>
    <row r="2611" spans="1:22" s="35" customFormat="1" ht="24.95" customHeight="1">
      <c r="A2611" s="34" t="s">
        <v>3362</v>
      </c>
      <c r="B2611" s="402">
        <v>9</v>
      </c>
      <c r="C2611" s="390"/>
      <c r="D2611" s="390"/>
      <c r="E2611" s="390"/>
      <c r="F2611" s="390"/>
      <c r="G2611" s="382"/>
      <c r="H2611" s="538"/>
      <c r="I2611" s="388"/>
      <c r="J2611" s="389" t="s">
        <v>1538</v>
      </c>
      <c r="K2611" s="426"/>
      <c r="L2611" s="426"/>
      <c r="M2611" s="384"/>
      <c r="N2611" s="424" t="s">
        <v>1538</v>
      </c>
      <c r="O2611" s="215" t="s">
        <v>1538</v>
      </c>
      <c r="P2611" s="719"/>
      <c r="Q2611" s="720"/>
      <c r="R2611" s="721"/>
      <c r="S2611" s="722"/>
      <c r="T2611" s="385"/>
      <c r="U2611" s="386"/>
      <c r="V2611" s="387"/>
    </row>
    <row r="2612" spans="1:22" s="35" customFormat="1" ht="24.95" customHeight="1">
      <c r="A2612" s="34" t="s">
        <v>3363</v>
      </c>
      <c r="B2612" s="402">
        <v>9</v>
      </c>
      <c r="C2612" s="390"/>
      <c r="D2612" s="390"/>
      <c r="E2612" s="390"/>
      <c r="F2612" s="390"/>
      <c r="G2612" s="382"/>
      <c r="H2612" s="538"/>
      <c r="I2612" s="388"/>
      <c r="J2612" s="389" t="s">
        <v>1538</v>
      </c>
      <c r="K2612" s="426"/>
      <c r="L2612" s="426"/>
      <c r="M2612" s="384"/>
      <c r="N2612" s="424" t="s">
        <v>1538</v>
      </c>
      <c r="O2612" s="215" t="s">
        <v>1538</v>
      </c>
      <c r="P2612" s="719"/>
      <c r="Q2612" s="720"/>
      <c r="R2612" s="721"/>
      <c r="S2612" s="722"/>
      <c r="T2612" s="385"/>
      <c r="U2612" s="386"/>
      <c r="V2612" s="387"/>
    </row>
    <row r="2613" spans="1:22" s="35" customFormat="1" ht="24.95" customHeight="1" thickBot="1">
      <c r="A2613" s="34" t="s">
        <v>3364</v>
      </c>
      <c r="B2613" s="406">
        <v>10</v>
      </c>
      <c r="C2613" s="391"/>
      <c r="D2613" s="391"/>
      <c r="E2613" s="391"/>
      <c r="F2613" s="391"/>
      <c r="G2613" s="392"/>
      <c r="H2613" s="539"/>
      <c r="I2613" s="393"/>
      <c r="J2613" s="394" t="s">
        <v>1538</v>
      </c>
      <c r="K2613" s="427"/>
      <c r="L2613" s="427"/>
      <c r="M2613" s="395"/>
      <c r="N2613" s="424" t="s">
        <v>1538</v>
      </c>
      <c r="O2613" s="215" t="s">
        <v>1538</v>
      </c>
      <c r="P2613" s="719"/>
      <c r="Q2613" s="720"/>
      <c r="R2613" s="721"/>
      <c r="S2613" s="722"/>
      <c r="T2613" s="385"/>
      <c r="U2613" s="386"/>
      <c r="V2613" s="387"/>
    </row>
    <row r="2614" spans="1:22" s="20" customFormat="1" ht="12" customHeight="1">
      <c r="A2614" s="34"/>
      <c r="B2614" s="36"/>
      <c r="C2614" s="37"/>
      <c r="D2614" s="37"/>
      <c r="E2614" s="37"/>
      <c r="F2614" s="37"/>
      <c r="G2614" s="37"/>
      <c r="H2614" s="403"/>
      <c r="I2614" s="37"/>
      <c r="J2614" s="37"/>
      <c r="K2614" s="37"/>
      <c r="L2614" s="37"/>
      <c r="M2614" s="37"/>
      <c r="N2614" s="37"/>
      <c r="O2614" s="214"/>
      <c r="P2614" s="37"/>
      <c r="Q2614" s="37"/>
      <c r="R2614" s="214"/>
      <c r="S2614" s="37"/>
      <c r="T2614" s="37"/>
      <c r="U2614" s="38"/>
      <c r="V2614" s="39"/>
    </row>
    <row r="2615" spans="1:22" s="20" customFormat="1" ht="17.25" customHeight="1" thickBot="1">
      <c r="A2615" s="34" t="s">
        <v>3365</v>
      </c>
      <c r="B2615" s="473"/>
      <c r="C2615" s="474"/>
      <c r="D2615" s="474"/>
      <c r="E2615" s="474"/>
      <c r="F2615" s="474"/>
      <c r="G2615" s="474"/>
      <c r="H2615" s="474"/>
      <c r="I2615" s="474"/>
      <c r="J2615" s="474"/>
      <c r="K2615" s="474"/>
      <c r="L2615" s="474"/>
      <c r="M2615" s="474"/>
      <c r="N2615" s="410" t="s">
        <v>317</v>
      </c>
      <c r="O2615" s="411">
        <v>2047.865</v>
      </c>
      <c r="P2615" s="419"/>
      <c r="Q2615" s="419"/>
      <c r="R2615" s="420"/>
      <c r="S2615" s="420"/>
      <c r="T2615" s="421"/>
      <c r="U2615" s="422"/>
      <c r="V2615" s="423"/>
    </row>
    <row r="2616" spans="1:22" ht="17.25" customHeight="1">
      <c r="B2616" s="41"/>
      <c r="C2616" s="41"/>
      <c r="D2616" s="41"/>
      <c r="E2616" s="41"/>
      <c r="F2616" s="41"/>
      <c r="G2616" s="42"/>
      <c r="H2616" s="42"/>
      <c r="I2616" s="42"/>
      <c r="J2616" s="42"/>
      <c r="K2616" s="42"/>
      <c r="L2616" s="42"/>
      <c r="M2616" s="42"/>
      <c r="N2616" s="42"/>
      <c r="O2616" s="42"/>
      <c r="P2616" s="42"/>
      <c r="Q2616" s="42"/>
      <c r="R2616" s="42"/>
      <c r="S2616" s="42"/>
      <c r="T2616" s="42"/>
      <c r="U2616" s="42"/>
      <c r="V2616" s="42"/>
    </row>
    <row r="2617" spans="1:22" s="20" customFormat="1" ht="16.5" customHeight="1" thickBot="1">
      <c r="A2617" s="18"/>
      <c r="B2617" s="739" t="s">
        <v>65</v>
      </c>
      <c r="C2617" s="739"/>
      <c r="D2617" s="739"/>
      <c r="E2617" s="739"/>
      <c r="F2617" s="739"/>
      <c r="G2617" s="739"/>
      <c r="H2617" s="739"/>
      <c r="I2617" s="739"/>
      <c r="J2617" s="739"/>
      <c r="K2617" s="739"/>
      <c r="L2617" s="739"/>
      <c r="M2617" s="739"/>
      <c r="N2617" s="739"/>
      <c r="O2617" s="739"/>
      <c r="P2617" s="739"/>
      <c r="Q2617" s="739"/>
      <c r="R2617" s="739"/>
      <c r="S2617" s="739"/>
      <c r="T2617" s="739"/>
      <c r="U2617" s="739"/>
      <c r="V2617" s="739"/>
    </row>
    <row r="2618" spans="1:22" s="23" customFormat="1" ht="22.5" customHeight="1">
      <c r="A2618" s="96" t="s">
        <v>3366</v>
      </c>
      <c r="B2618" s="768" t="s">
        <v>62</v>
      </c>
      <c r="C2618" s="764" t="s">
        <v>83</v>
      </c>
      <c r="D2618" s="760"/>
      <c r="E2618" s="760"/>
      <c r="F2618" s="760"/>
      <c r="G2618" s="760"/>
      <c r="H2618" s="760"/>
      <c r="I2618" s="760"/>
      <c r="J2618" s="760"/>
      <c r="K2618" s="760"/>
      <c r="L2618" s="760"/>
      <c r="M2618" s="736"/>
      <c r="N2618" s="475"/>
      <c r="O2618" s="476"/>
      <c r="P2618" s="764" t="s">
        <v>90</v>
      </c>
      <c r="Q2618" s="760"/>
      <c r="R2618" s="760"/>
      <c r="S2618" s="736"/>
      <c r="T2618" s="735" t="s">
        <v>358</v>
      </c>
      <c r="U2618" s="736"/>
      <c r="V2618" s="742" t="s">
        <v>6</v>
      </c>
    </row>
    <row r="2619" spans="1:22" s="23" customFormat="1" ht="22.5" customHeight="1">
      <c r="A2619" s="96" t="s">
        <v>3367</v>
      </c>
      <c r="B2619" s="769"/>
      <c r="C2619" s="771" t="s">
        <v>84</v>
      </c>
      <c r="D2619" s="772"/>
      <c r="E2619" s="773"/>
      <c r="F2619" s="479">
        <v>1</v>
      </c>
      <c r="G2619" s="774" t="s">
        <v>287</v>
      </c>
      <c r="H2619" s="724" t="s">
        <v>286</v>
      </c>
      <c r="I2619" s="724"/>
      <c r="J2619" s="771" t="s">
        <v>285</v>
      </c>
      <c r="K2619" s="775"/>
      <c r="L2619" s="480"/>
      <c r="M2619" s="480"/>
      <c r="N2619" s="481"/>
      <c r="O2619" s="482"/>
      <c r="P2619" s="765"/>
      <c r="Q2619" s="766"/>
      <c r="R2619" s="766"/>
      <c r="S2619" s="767"/>
      <c r="T2619" s="737"/>
      <c r="U2619" s="738"/>
      <c r="V2619" s="743"/>
    </row>
    <row r="2620" spans="1:22" s="23" customFormat="1" ht="51.75" customHeight="1" thickBot="1">
      <c r="A2620" s="96" t="s">
        <v>3368</v>
      </c>
      <c r="B2620" s="769"/>
      <c r="C2620" s="772" t="s">
        <v>82</v>
      </c>
      <c r="D2620" s="773"/>
      <c r="E2620" s="483" t="s">
        <v>86</v>
      </c>
      <c r="F2620" s="477" t="s">
        <v>306</v>
      </c>
      <c r="G2620" s="774"/>
      <c r="H2620" s="724"/>
      <c r="I2620" s="724"/>
      <c r="J2620" s="467" t="s">
        <v>284</v>
      </c>
      <c r="K2620" s="478" t="s">
        <v>292</v>
      </c>
      <c r="L2620" s="484" t="s">
        <v>369</v>
      </c>
      <c r="M2620" s="484"/>
      <c r="N2620" s="485" t="s">
        <v>334</v>
      </c>
      <c r="O2620" s="486"/>
      <c r="P2620" s="417" t="s">
        <v>1579</v>
      </c>
      <c r="Q2620" s="306" t="s">
        <v>91</v>
      </c>
      <c r="R2620" s="307"/>
      <c r="S2620" s="97">
        <v>2</v>
      </c>
      <c r="T2620" s="740"/>
      <c r="U2620" s="741"/>
      <c r="V2620" s="744"/>
    </row>
    <row r="2621" spans="1:22" s="23" customFormat="1" ht="15.75" customHeight="1">
      <c r="A2621" s="96" t="s">
        <v>3369</v>
      </c>
      <c r="B2621" s="769"/>
      <c r="C2621" s="613">
        <v>1</v>
      </c>
      <c r="D2621" s="86" t="s">
        <v>1538</v>
      </c>
      <c r="E2621" s="92" t="s">
        <v>1538</v>
      </c>
      <c r="F2621" s="300" t="s">
        <v>1538</v>
      </c>
      <c r="G2621" s="300" t="s">
        <v>1538</v>
      </c>
      <c r="H2621" s="745" t="s">
        <v>1538</v>
      </c>
      <c r="I2621" s="746"/>
      <c r="J2621" s="93" t="s">
        <v>1538</v>
      </c>
      <c r="K2621" s="91" t="s">
        <v>1538</v>
      </c>
      <c r="L2621" s="449" t="s">
        <v>1114</v>
      </c>
      <c r="M2621" s="450" t="s">
        <v>1557</v>
      </c>
      <c r="N2621" s="365" t="s">
        <v>24</v>
      </c>
      <c r="O2621" s="747" t="s">
        <v>15</v>
      </c>
      <c r="P2621" s="748"/>
      <c r="Q2621" s="751">
        <v>87</v>
      </c>
      <c r="R2621" s="754" t="s">
        <v>1114</v>
      </c>
      <c r="S2621" s="755"/>
      <c r="T2621" s="735" t="s">
        <v>68</v>
      </c>
      <c r="U2621" s="760"/>
      <c r="V2621" s="736"/>
    </row>
    <row r="2622" spans="1:22" s="23" customFormat="1" ht="15.75" customHeight="1" thickBot="1">
      <c r="A2622" s="96" t="s">
        <v>3370</v>
      </c>
      <c r="B2622" s="769"/>
      <c r="C2622" s="613">
        <v>2</v>
      </c>
      <c r="D2622" s="86" t="s">
        <v>1538</v>
      </c>
      <c r="E2622" s="92" t="s">
        <v>1538</v>
      </c>
      <c r="F2622" s="300" t="s">
        <v>1538</v>
      </c>
      <c r="G2622" s="300" t="s">
        <v>1538</v>
      </c>
      <c r="H2622" s="745" t="s">
        <v>1538</v>
      </c>
      <c r="I2622" s="746"/>
      <c r="J2622" s="93" t="s">
        <v>1538</v>
      </c>
      <c r="K2622" s="91" t="s">
        <v>1538</v>
      </c>
      <c r="L2622" s="449"/>
      <c r="M2622" s="450" t="s">
        <v>1538</v>
      </c>
      <c r="N2622" s="365" t="s">
        <v>24</v>
      </c>
      <c r="O2622" s="747"/>
      <c r="P2622" s="748"/>
      <c r="Q2622" s="752"/>
      <c r="R2622" s="756"/>
      <c r="S2622" s="757"/>
      <c r="T2622" s="740"/>
      <c r="U2622" s="761"/>
      <c r="V2622" s="741"/>
    </row>
    <row r="2623" spans="1:22" s="23" customFormat="1" ht="15.75" customHeight="1">
      <c r="A2623" s="96" t="s">
        <v>3371</v>
      </c>
      <c r="B2623" s="769"/>
      <c r="C2623" s="613">
        <v>3</v>
      </c>
      <c r="D2623" s="86" t="s">
        <v>1538</v>
      </c>
      <c r="E2623" s="92" t="s">
        <v>1538</v>
      </c>
      <c r="F2623" s="300" t="s">
        <v>1538</v>
      </c>
      <c r="G2623" s="300" t="s">
        <v>1538</v>
      </c>
      <c r="H2623" s="745" t="s">
        <v>1538</v>
      </c>
      <c r="I2623" s="746"/>
      <c r="J2623" s="93" t="s">
        <v>1538</v>
      </c>
      <c r="K2623" s="91" t="s">
        <v>1538</v>
      </c>
      <c r="L2623" s="449"/>
      <c r="M2623" s="450" t="s">
        <v>1538</v>
      </c>
      <c r="N2623" s="365"/>
      <c r="O2623" s="749"/>
      <c r="P2623" s="750"/>
      <c r="Q2623" s="753"/>
      <c r="R2623" s="758"/>
      <c r="S2623" s="759"/>
      <c r="T2623" s="237"/>
      <c r="U2623" s="237"/>
      <c r="V2623" s="238"/>
    </row>
    <row r="2624" spans="1:22" s="23" customFormat="1" ht="15.75" customHeight="1">
      <c r="A2624" s="96" t="s">
        <v>3372</v>
      </c>
      <c r="B2624" s="769"/>
      <c r="C2624" s="613">
        <v>4</v>
      </c>
      <c r="D2624" s="86" t="s">
        <v>1538</v>
      </c>
      <c r="E2624" s="92" t="s">
        <v>1538</v>
      </c>
      <c r="F2624" s="300" t="s">
        <v>1538</v>
      </c>
      <c r="G2624" s="300" t="s">
        <v>1538</v>
      </c>
      <c r="H2624" s="745" t="s">
        <v>1538</v>
      </c>
      <c r="I2624" s="746"/>
      <c r="J2624" s="93" t="s">
        <v>1538</v>
      </c>
      <c r="K2624" s="91" t="s">
        <v>1538</v>
      </c>
      <c r="L2624" s="449"/>
      <c r="M2624" s="450" t="s">
        <v>1538</v>
      </c>
      <c r="N2624" s="365"/>
      <c r="O2624" s="762" t="s">
        <v>310</v>
      </c>
      <c r="P2624" s="771" t="s">
        <v>309</v>
      </c>
      <c r="Q2624" s="772"/>
      <c r="R2624" s="772"/>
      <c r="S2624" s="773"/>
      <c r="T2624" s="228"/>
      <c r="U2624" s="228"/>
      <c r="V2624" s="239"/>
    </row>
    <row r="2625" spans="1:22" s="23" customFormat="1" ht="17.25" customHeight="1">
      <c r="A2625" s="96" t="s">
        <v>3373</v>
      </c>
      <c r="B2625" s="769"/>
      <c r="C2625" s="613">
        <v>5</v>
      </c>
      <c r="D2625" s="86" t="s">
        <v>1538</v>
      </c>
      <c r="E2625" s="92" t="s">
        <v>1538</v>
      </c>
      <c r="F2625" s="300" t="s">
        <v>1538</v>
      </c>
      <c r="G2625" s="300" t="s">
        <v>1538</v>
      </c>
      <c r="H2625" s="745" t="s">
        <v>1538</v>
      </c>
      <c r="I2625" s="746"/>
      <c r="J2625" s="93" t="s">
        <v>1538</v>
      </c>
      <c r="K2625" s="91" t="s">
        <v>1538</v>
      </c>
      <c r="L2625" s="449"/>
      <c r="M2625" s="450" t="s">
        <v>1538</v>
      </c>
      <c r="N2625" s="365"/>
      <c r="O2625" s="763"/>
      <c r="P2625" s="467" t="s">
        <v>92</v>
      </c>
      <c r="Q2625" s="467" t="s">
        <v>294</v>
      </c>
      <c r="R2625" s="724" t="s">
        <v>307</v>
      </c>
      <c r="S2625" s="724"/>
      <c r="T2625" s="228"/>
      <c r="U2625" s="228"/>
      <c r="V2625" s="239"/>
    </row>
    <row r="2626" spans="1:22" s="23" customFormat="1" ht="16.5" customHeight="1" thickBot="1">
      <c r="A2626" s="96" t="s">
        <v>3374</v>
      </c>
      <c r="B2626" s="769"/>
      <c r="C2626" s="614">
        <v>6</v>
      </c>
      <c r="D2626" s="94" t="s">
        <v>1538</v>
      </c>
      <c r="E2626" s="95" t="s">
        <v>1538</v>
      </c>
      <c r="F2626" s="300" t="s">
        <v>1538</v>
      </c>
      <c r="G2626" s="300" t="s">
        <v>1538</v>
      </c>
      <c r="H2626" s="745" t="s">
        <v>1538</v>
      </c>
      <c r="I2626" s="746"/>
      <c r="J2626" s="93" t="s">
        <v>1538</v>
      </c>
      <c r="K2626" s="91" t="s">
        <v>1538</v>
      </c>
      <c r="L2626" s="449"/>
      <c r="M2626" s="450" t="s">
        <v>1538</v>
      </c>
      <c r="N2626" s="447"/>
      <c r="O2626" s="313" t="s">
        <v>6</v>
      </c>
      <c r="P2626" s="241">
        <v>1</v>
      </c>
      <c r="Q2626" s="242">
        <v>538.46153849999996</v>
      </c>
      <c r="R2626" s="776">
        <v>4095.73</v>
      </c>
      <c r="S2626" s="776"/>
      <c r="T2626" s="228"/>
      <c r="U2626" s="228"/>
      <c r="V2626" s="239"/>
    </row>
    <row r="2627" spans="1:22" s="23" customFormat="1" ht="16.5" customHeight="1" thickBot="1">
      <c r="A2627" s="96" t="s">
        <v>3375</v>
      </c>
      <c r="B2627" s="770"/>
      <c r="C2627" s="777" t="s">
        <v>88</v>
      </c>
      <c r="D2627" s="778"/>
      <c r="E2627" s="778"/>
      <c r="F2627" s="497"/>
      <c r="G2627" s="498"/>
      <c r="H2627" s="779" t="s">
        <v>1538</v>
      </c>
      <c r="I2627" s="780"/>
      <c r="J2627" s="412" t="s">
        <v>1538</v>
      </c>
      <c r="K2627" s="243" t="s">
        <v>6</v>
      </c>
      <c r="L2627" s="490"/>
      <c r="M2627" s="491"/>
      <c r="N2627" s="492"/>
      <c r="O2627" s="781" t="s">
        <v>1538</v>
      </c>
      <c r="P2627" s="781"/>
      <c r="Q2627" s="781"/>
      <c r="R2627" s="781"/>
      <c r="S2627" s="781"/>
      <c r="T2627" s="487"/>
      <c r="U2627" s="488"/>
      <c r="V2627" s="489"/>
    </row>
    <row r="2628" spans="1:22" ht="24.95" customHeight="1">
      <c r="C2628" s="21"/>
    </row>
    <row r="2629" spans="1:22" ht="24.95" customHeight="1">
      <c r="C2629" s="21"/>
    </row>
    <row r="2630" spans="1:22" s="33" customFormat="1" ht="24" thickBot="1">
      <c r="A2630" s="26">
        <v>88</v>
      </c>
      <c r="B2630" s="786" t="s">
        <v>49</v>
      </c>
      <c r="C2630" s="786"/>
      <c r="D2630" s="786"/>
      <c r="E2630" s="27">
        <v>88</v>
      </c>
      <c r="F2630" s="28" t="s">
        <v>474</v>
      </c>
      <c r="G2630" s="29"/>
      <c r="H2630" s="29"/>
      <c r="I2630" s="28"/>
      <c r="J2630" s="28"/>
      <c r="K2630" s="28"/>
      <c r="L2630" s="28"/>
      <c r="M2630" s="30"/>
      <c r="N2630" s="30"/>
      <c r="O2630" s="29"/>
      <c r="P2630" s="29"/>
      <c r="Q2630" s="31"/>
      <c r="R2630" s="31"/>
      <c r="S2630" s="31"/>
      <c r="T2630" s="31"/>
      <c r="U2630" s="32"/>
    </row>
    <row r="2631" spans="1:22" s="20" customFormat="1" ht="24.75" customHeight="1">
      <c r="A2631" s="18"/>
      <c r="B2631" s="787" t="s">
        <v>54</v>
      </c>
      <c r="C2631" s="464" t="s">
        <v>55</v>
      </c>
      <c r="D2631" s="465" t="s">
        <v>16</v>
      </c>
      <c r="E2631" s="465"/>
      <c r="F2631" s="465" t="s">
        <v>56</v>
      </c>
      <c r="G2631" s="466"/>
      <c r="H2631" s="723" t="s">
        <v>57</v>
      </c>
      <c r="I2631" s="789" t="s">
        <v>340</v>
      </c>
      <c r="J2631" s="723" t="s">
        <v>17</v>
      </c>
      <c r="K2631" s="723" t="s">
        <v>293</v>
      </c>
      <c r="L2631" s="723" t="s">
        <v>58</v>
      </c>
      <c r="M2631" s="723" t="s">
        <v>193</v>
      </c>
      <c r="N2631" s="782" t="s">
        <v>308</v>
      </c>
      <c r="O2631" s="783"/>
      <c r="P2631" s="784" t="s">
        <v>21</v>
      </c>
      <c r="Q2631" s="785"/>
      <c r="R2631" s="735" t="s">
        <v>205</v>
      </c>
      <c r="S2631" s="736"/>
      <c r="T2631" s="714" t="s">
        <v>180</v>
      </c>
      <c r="U2631" s="715"/>
      <c r="V2631" s="716"/>
    </row>
    <row r="2632" spans="1:22" s="20" customFormat="1" ht="73.5" customHeight="1">
      <c r="A2632" s="18"/>
      <c r="B2632" s="788"/>
      <c r="C2632" s="467" t="s">
        <v>59</v>
      </c>
      <c r="D2632" s="468" t="s">
        <v>3</v>
      </c>
      <c r="E2632" s="468" t="s">
        <v>18</v>
      </c>
      <c r="F2632" s="468" t="s">
        <v>60</v>
      </c>
      <c r="G2632" s="469" t="s">
        <v>61</v>
      </c>
      <c r="H2632" s="724"/>
      <c r="I2632" s="790"/>
      <c r="J2632" s="724"/>
      <c r="K2632" s="724"/>
      <c r="L2632" s="724"/>
      <c r="M2632" s="724"/>
      <c r="N2632" s="467" t="s">
        <v>191</v>
      </c>
      <c r="O2632" s="468" t="s">
        <v>73</v>
      </c>
      <c r="P2632" s="717"/>
      <c r="Q2632" s="718"/>
      <c r="R2632" s="737"/>
      <c r="S2632" s="738"/>
      <c r="T2632" s="470" t="s">
        <v>181</v>
      </c>
      <c r="U2632" s="471" t="s">
        <v>190</v>
      </c>
      <c r="V2632" s="472" t="s">
        <v>225</v>
      </c>
    </row>
    <row r="2633" spans="1:22" s="20" customFormat="1" ht="26.25" customHeight="1">
      <c r="A2633" s="18"/>
      <c r="B2633" s="396"/>
      <c r="C2633" s="397">
        <v>3</v>
      </c>
      <c r="D2633" s="397">
        <v>4</v>
      </c>
      <c r="E2633" s="397">
        <v>5</v>
      </c>
      <c r="F2633" s="397">
        <v>6</v>
      </c>
      <c r="G2633" s="397">
        <v>7</v>
      </c>
      <c r="H2633" s="397">
        <v>8</v>
      </c>
      <c r="I2633" s="397">
        <v>9</v>
      </c>
      <c r="J2633" s="397">
        <v>10</v>
      </c>
      <c r="K2633" s="397">
        <v>11</v>
      </c>
      <c r="L2633" s="397">
        <v>12</v>
      </c>
      <c r="M2633" s="397">
        <v>13</v>
      </c>
      <c r="N2633" s="397">
        <v>14</v>
      </c>
      <c r="O2633" s="397">
        <v>15</v>
      </c>
      <c r="P2633" s="398">
        <v>16</v>
      </c>
      <c r="Q2633" s="399">
        <v>17</v>
      </c>
      <c r="R2633" s="398">
        <v>18</v>
      </c>
      <c r="S2633" s="399">
        <v>19</v>
      </c>
      <c r="T2633" s="400">
        <v>20</v>
      </c>
      <c r="U2633" s="213">
        <v>21</v>
      </c>
      <c r="V2633" s="401">
        <v>22</v>
      </c>
    </row>
    <row r="2634" spans="1:22" s="35" customFormat="1" ht="50.1" customHeight="1">
      <c r="A2634" s="34" t="s">
        <v>3376</v>
      </c>
      <c r="B2634" s="402">
        <v>1</v>
      </c>
      <c r="C2634" s="390" t="s">
        <v>1336</v>
      </c>
      <c r="D2634" s="390" t="s">
        <v>1337</v>
      </c>
      <c r="E2634" s="390" t="s">
        <v>1338</v>
      </c>
      <c r="F2634" s="390" t="s">
        <v>671</v>
      </c>
      <c r="G2634" s="382">
        <v>0.51</v>
      </c>
      <c r="H2634" s="538" t="s">
        <v>24</v>
      </c>
      <c r="I2634" s="388">
        <v>2</v>
      </c>
      <c r="J2634" s="389" t="s">
        <v>616</v>
      </c>
      <c r="K2634" s="426">
        <v>43480</v>
      </c>
      <c r="L2634" s="426">
        <v>44067</v>
      </c>
      <c r="M2634" s="383">
        <v>5327.97</v>
      </c>
      <c r="N2634" s="424">
        <v>2717.2647000000002</v>
      </c>
      <c r="O2634" s="215">
        <v>2717.2647000000002</v>
      </c>
      <c r="P2634" s="719"/>
      <c r="Q2634" s="720"/>
      <c r="R2634" s="721"/>
      <c r="S2634" s="722"/>
      <c r="T2634" s="385" t="s">
        <v>24</v>
      </c>
      <c r="U2634" s="386">
        <v>358</v>
      </c>
      <c r="V2634" s="387" t="s">
        <v>24</v>
      </c>
    </row>
    <row r="2635" spans="1:22" s="35" customFormat="1" ht="50.1" customHeight="1">
      <c r="A2635" s="34" t="s">
        <v>3377</v>
      </c>
      <c r="B2635" s="402">
        <v>2</v>
      </c>
      <c r="C2635" s="390" t="s">
        <v>682</v>
      </c>
      <c r="D2635" s="390" t="s">
        <v>1339</v>
      </c>
      <c r="E2635" s="390" t="s">
        <v>1340</v>
      </c>
      <c r="F2635" s="390" t="s">
        <v>672</v>
      </c>
      <c r="G2635" s="382">
        <v>1</v>
      </c>
      <c r="H2635" s="538" t="s">
        <v>24</v>
      </c>
      <c r="I2635" s="388">
        <v>1</v>
      </c>
      <c r="J2635" s="389" t="s">
        <v>615</v>
      </c>
      <c r="K2635" s="426">
        <v>43689</v>
      </c>
      <c r="L2635" s="426">
        <v>44474</v>
      </c>
      <c r="M2635" s="383">
        <v>896.85</v>
      </c>
      <c r="N2635" s="424">
        <v>896.85</v>
      </c>
      <c r="O2635" s="215">
        <v>896.85</v>
      </c>
      <c r="P2635" s="719"/>
      <c r="Q2635" s="720"/>
      <c r="R2635" s="721"/>
      <c r="S2635" s="722"/>
      <c r="T2635" s="385" t="s">
        <v>24</v>
      </c>
      <c r="U2635" s="386">
        <v>364</v>
      </c>
      <c r="V2635" s="387" t="s">
        <v>24</v>
      </c>
    </row>
    <row r="2636" spans="1:22" s="35" customFormat="1" ht="50.1" customHeight="1">
      <c r="A2636" s="34" t="s">
        <v>3378</v>
      </c>
      <c r="B2636" s="402">
        <v>3</v>
      </c>
      <c r="C2636" s="390" t="s">
        <v>1341</v>
      </c>
      <c r="D2636" s="390" t="s">
        <v>1342</v>
      </c>
      <c r="E2636" s="390" t="s">
        <v>1343</v>
      </c>
      <c r="F2636" s="390" t="s">
        <v>672</v>
      </c>
      <c r="G2636" s="382">
        <v>1</v>
      </c>
      <c r="H2636" s="538" t="s">
        <v>24</v>
      </c>
      <c r="I2636" s="388">
        <v>2</v>
      </c>
      <c r="J2636" s="389" t="s">
        <v>616</v>
      </c>
      <c r="K2636" s="426">
        <v>43500</v>
      </c>
      <c r="L2636" s="426">
        <v>44145</v>
      </c>
      <c r="M2636" s="383">
        <v>1811.84</v>
      </c>
      <c r="N2636" s="424">
        <v>1811.84</v>
      </c>
      <c r="O2636" s="215">
        <v>1811.84</v>
      </c>
      <c r="P2636" s="719"/>
      <c r="Q2636" s="720"/>
      <c r="R2636" s="721"/>
      <c r="S2636" s="722"/>
      <c r="T2636" s="385" t="s">
        <v>24</v>
      </c>
      <c r="U2636" s="386">
        <v>357</v>
      </c>
      <c r="V2636" s="387" t="s">
        <v>24</v>
      </c>
    </row>
    <row r="2637" spans="1:22" s="35" customFormat="1" ht="50.1" customHeight="1">
      <c r="A2637" s="34" t="s">
        <v>3379</v>
      </c>
      <c r="B2637" s="402">
        <v>4</v>
      </c>
      <c r="C2637" s="390" t="s">
        <v>1344</v>
      </c>
      <c r="D2637" s="390" t="s">
        <v>1345</v>
      </c>
      <c r="E2637" s="390" t="s">
        <v>1346</v>
      </c>
      <c r="F2637" s="390" t="s">
        <v>672</v>
      </c>
      <c r="G2637" s="382">
        <v>1</v>
      </c>
      <c r="H2637" s="538" t="s">
        <v>24</v>
      </c>
      <c r="I2637" s="388">
        <v>2</v>
      </c>
      <c r="J2637" s="389" t="s">
        <v>616</v>
      </c>
      <c r="K2637" s="426">
        <v>43327</v>
      </c>
      <c r="L2637" s="426">
        <v>43712</v>
      </c>
      <c r="M2637" s="383">
        <v>388.98</v>
      </c>
      <c r="N2637" s="424">
        <v>388.98</v>
      </c>
      <c r="O2637" s="215">
        <v>388.98</v>
      </c>
      <c r="P2637" s="719"/>
      <c r="Q2637" s="720"/>
      <c r="R2637" s="721"/>
      <c r="S2637" s="722"/>
      <c r="T2637" s="385" t="s">
        <v>24</v>
      </c>
      <c r="U2637" s="386">
        <v>304</v>
      </c>
      <c r="V2637" s="387" t="s">
        <v>24</v>
      </c>
    </row>
    <row r="2638" spans="1:22" s="35" customFormat="1" ht="50.1" customHeight="1">
      <c r="A2638" s="34" t="s">
        <v>3380</v>
      </c>
      <c r="B2638" s="402">
        <v>5</v>
      </c>
      <c r="C2638" s="390" t="s">
        <v>1347</v>
      </c>
      <c r="D2638" s="390" t="s">
        <v>1348</v>
      </c>
      <c r="E2638" s="390" t="s">
        <v>1349</v>
      </c>
      <c r="F2638" s="390" t="s">
        <v>671</v>
      </c>
      <c r="G2638" s="382">
        <v>0.6</v>
      </c>
      <c r="H2638" s="538" t="s">
        <v>24</v>
      </c>
      <c r="I2638" s="388">
        <v>2</v>
      </c>
      <c r="J2638" s="389" t="s">
        <v>616</v>
      </c>
      <c r="K2638" s="426">
        <v>43528</v>
      </c>
      <c r="L2638" s="426">
        <v>43830</v>
      </c>
      <c r="M2638" s="383">
        <v>685.25</v>
      </c>
      <c r="N2638" s="424">
        <v>411.15</v>
      </c>
      <c r="O2638" s="215">
        <v>411.15</v>
      </c>
      <c r="P2638" s="719"/>
      <c r="Q2638" s="720"/>
      <c r="R2638" s="721"/>
      <c r="S2638" s="722"/>
      <c r="T2638" s="385" t="s">
        <v>24</v>
      </c>
      <c r="U2638" s="386">
        <v>338</v>
      </c>
      <c r="V2638" s="387" t="s">
        <v>24</v>
      </c>
    </row>
    <row r="2639" spans="1:22" s="35" customFormat="1" ht="24.95" customHeight="1">
      <c r="A2639" s="34" t="s">
        <v>3381</v>
      </c>
      <c r="B2639" s="402">
        <v>6</v>
      </c>
      <c r="C2639" s="390"/>
      <c r="D2639" s="390"/>
      <c r="E2639" s="390"/>
      <c r="F2639" s="390"/>
      <c r="G2639" s="382"/>
      <c r="H2639" s="538"/>
      <c r="I2639" s="388"/>
      <c r="J2639" s="389" t="s">
        <v>1538</v>
      </c>
      <c r="K2639" s="426"/>
      <c r="L2639" s="426"/>
      <c r="M2639" s="383"/>
      <c r="N2639" s="424" t="s">
        <v>1538</v>
      </c>
      <c r="O2639" s="215" t="s">
        <v>1538</v>
      </c>
      <c r="P2639" s="719"/>
      <c r="Q2639" s="720"/>
      <c r="R2639" s="721"/>
      <c r="S2639" s="722"/>
      <c r="T2639" s="385"/>
      <c r="U2639" s="386"/>
      <c r="V2639" s="387"/>
    </row>
    <row r="2640" spans="1:22" s="35" customFormat="1" ht="24.95" customHeight="1">
      <c r="A2640" s="34" t="s">
        <v>3382</v>
      </c>
      <c r="B2640" s="402">
        <v>7</v>
      </c>
      <c r="C2640" s="390"/>
      <c r="D2640" s="390"/>
      <c r="E2640" s="390"/>
      <c r="F2640" s="390"/>
      <c r="G2640" s="382"/>
      <c r="H2640" s="538"/>
      <c r="I2640" s="388"/>
      <c r="J2640" s="389" t="s">
        <v>1538</v>
      </c>
      <c r="K2640" s="426"/>
      <c r="L2640" s="426"/>
      <c r="M2640" s="383"/>
      <c r="N2640" s="424" t="s">
        <v>1538</v>
      </c>
      <c r="O2640" s="215" t="s">
        <v>1538</v>
      </c>
      <c r="P2640" s="719"/>
      <c r="Q2640" s="720"/>
      <c r="R2640" s="721"/>
      <c r="S2640" s="722"/>
      <c r="T2640" s="385"/>
      <c r="U2640" s="386"/>
      <c r="V2640" s="387"/>
    </row>
    <row r="2641" spans="1:22" s="35" customFormat="1" ht="24.95" customHeight="1">
      <c r="A2641" s="34" t="s">
        <v>3383</v>
      </c>
      <c r="B2641" s="402">
        <v>8</v>
      </c>
      <c r="C2641" s="390"/>
      <c r="D2641" s="390"/>
      <c r="E2641" s="390"/>
      <c r="F2641" s="390"/>
      <c r="G2641" s="382"/>
      <c r="H2641" s="538"/>
      <c r="I2641" s="388"/>
      <c r="J2641" s="389" t="s">
        <v>1538</v>
      </c>
      <c r="K2641" s="426"/>
      <c r="L2641" s="426"/>
      <c r="M2641" s="384"/>
      <c r="N2641" s="424" t="s">
        <v>1538</v>
      </c>
      <c r="O2641" s="215" t="s">
        <v>1538</v>
      </c>
      <c r="P2641" s="719"/>
      <c r="Q2641" s="720"/>
      <c r="R2641" s="721"/>
      <c r="S2641" s="722"/>
      <c r="T2641" s="385"/>
      <c r="U2641" s="386"/>
      <c r="V2641" s="387"/>
    </row>
    <row r="2642" spans="1:22" s="35" customFormat="1" ht="24.95" customHeight="1">
      <c r="A2642" s="34" t="s">
        <v>3384</v>
      </c>
      <c r="B2642" s="402">
        <v>9</v>
      </c>
      <c r="C2642" s="390"/>
      <c r="D2642" s="390"/>
      <c r="E2642" s="390"/>
      <c r="F2642" s="390"/>
      <c r="G2642" s="382"/>
      <c r="H2642" s="538"/>
      <c r="I2642" s="388"/>
      <c r="J2642" s="389" t="s">
        <v>1538</v>
      </c>
      <c r="K2642" s="426"/>
      <c r="L2642" s="426"/>
      <c r="M2642" s="384"/>
      <c r="N2642" s="424" t="s">
        <v>1538</v>
      </c>
      <c r="O2642" s="215" t="s">
        <v>1538</v>
      </c>
      <c r="P2642" s="719"/>
      <c r="Q2642" s="720"/>
      <c r="R2642" s="721"/>
      <c r="S2642" s="722"/>
      <c r="T2642" s="385"/>
      <c r="U2642" s="386"/>
      <c r="V2642" s="387"/>
    </row>
    <row r="2643" spans="1:22" s="35" customFormat="1" ht="24.95" customHeight="1" thickBot="1">
      <c r="A2643" s="34" t="s">
        <v>3385</v>
      </c>
      <c r="B2643" s="402">
        <v>10</v>
      </c>
      <c r="C2643" s="391"/>
      <c r="D2643" s="391"/>
      <c r="E2643" s="391"/>
      <c r="F2643" s="391"/>
      <c r="G2643" s="392"/>
      <c r="H2643" s="539"/>
      <c r="I2643" s="393"/>
      <c r="J2643" s="394" t="s">
        <v>1538</v>
      </c>
      <c r="K2643" s="427"/>
      <c r="L2643" s="427"/>
      <c r="M2643" s="395"/>
      <c r="N2643" s="424" t="s">
        <v>1538</v>
      </c>
      <c r="O2643" s="215" t="s">
        <v>1538</v>
      </c>
      <c r="P2643" s="719"/>
      <c r="Q2643" s="720"/>
      <c r="R2643" s="721"/>
      <c r="S2643" s="722"/>
      <c r="T2643" s="385"/>
      <c r="U2643" s="386"/>
      <c r="V2643" s="387"/>
    </row>
    <row r="2644" spans="1:22" s="20" customFormat="1" ht="12" customHeight="1">
      <c r="A2644" s="34"/>
      <c r="B2644" s="36"/>
      <c r="C2644" s="37"/>
      <c r="D2644" s="37"/>
      <c r="E2644" s="37"/>
      <c r="F2644" s="37"/>
      <c r="G2644" s="37"/>
      <c r="H2644" s="403"/>
      <c r="I2644" s="37"/>
      <c r="J2644" s="37"/>
      <c r="K2644" s="37"/>
      <c r="L2644" s="37"/>
      <c r="M2644" s="37"/>
      <c r="N2644" s="37"/>
      <c r="O2644" s="214"/>
      <c r="P2644" s="37"/>
      <c r="Q2644" s="37"/>
      <c r="R2644" s="214"/>
      <c r="S2644" s="37"/>
      <c r="T2644" s="37"/>
      <c r="U2644" s="38"/>
      <c r="V2644" s="39"/>
    </row>
    <row r="2645" spans="1:22" s="20" customFormat="1" ht="17.25" customHeight="1" thickBot="1">
      <c r="A2645" s="34" t="s">
        <v>3386</v>
      </c>
      <c r="B2645" s="473"/>
      <c r="C2645" s="474"/>
      <c r="D2645" s="474"/>
      <c r="E2645" s="474"/>
      <c r="F2645" s="474"/>
      <c r="G2645" s="474"/>
      <c r="H2645" s="474"/>
      <c r="I2645" s="474"/>
      <c r="J2645" s="474"/>
      <c r="K2645" s="474"/>
      <c r="L2645" s="474"/>
      <c r="M2645" s="474"/>
      <c r="N2645" s="410" t="s">
        <v>317</v>
      </c>
      <c r="O2645" s="411">
        <v>1245.2169399999998</v>
      </c>
      <c r="P2645" s="419"/>
      <c r="Q2645" s="419"/>
      <c r="R2645" s="420"/>
      <c r="S2645" s="420"/>
      <c r="T2645" s="421"/>
      <c r="U2645" s="422"/>
      <c r="V2645" s="423"/>
    </row>
    <row r="2646" spans="1:22" ht="17.25" customHeight="1">
      <c r="B2646" s="41"/>
      <c r="C2646" s="41"/>
      <c r="D2646" s="41"/>
      <c r="E2646" s="41"/>
      <c r="F2646" s="41"/>
      <c r="G2646" s="42"/>
      <c r="H2646" s="42"/>
      <c r="I2646" s="42"/>
      <c r="J2646" s="42"/>
      <c r="K2646" s="42"/>
      <c r="L2646" s="42"/>
      <c r="M2646" s="42"/>
      <c r="N2646" s="42"/>
      <c r="O2646" s="42"/>
      <c r="P2646" s="42"/>
      <c r="Q2646" s="42"/>
      <c r="R2646" s="42"/>
      <c r="S2646" s="42"/>
      <c r="T2646" s="42"/>
      <c r="U2646" s="42"/>
      <c r="V2646" s="42"/>
    </row>
    <row r="2647" spans="1:22" s="20" customFormat="1" ht="16.5" customHeight="1" thickBot="1">
      <c r="A2647" s="18"/>
      <c r="B2647" s="739" t="s">
        <v>65</v>
      </c>
      <c r="C2647" s="739"/>
      <c r="D2647" s="739"/>
      <c r="E2647" s="739"/>
      <c r="F2647" s="739"/>
      <c r="G2647" s="739"/>
      <c r="H2647" s="739"/>
      <c r="I2647" s="739"/>
      <c r="J2647" s="739"/>
      <c r="K2647" s="739"/>
      <c r="L2647" s="739"/>
      <c r="M2647" s="739"/>
      <c r="N2647" s="739"/>
      <c r="O2647" s="739"/>
      <c r="P2647" s="739"/>
      <c r="Q2647" s="739"/>
      <c r="R2647" s="739"/>
      <c r="S2647" s="739"/>
      <c r="T2647" s="739"/>
      <c r="U2647" s="739"/>
      <c r="V2647" s="739"/>
    </row>
    <row r="2648" spans="1:22" s="23" customFormat="1" ht="22.5" customHeight="1">
      <c r="A2648" s="96" t="s">
        <v>3387</v>
      </c>
      <c r="B2648" s="768" t="s">
        <v>62</v>
      </c>
      <c r="C2648" s="764" t="s">
        <v>83</v>
      </c>
      <c r="D2648" s="760"/>
      <c r="E2648" s="760"/>
      <c r="F2648" s="760"/>
      <c r="G2648" s="760"/>
      <c r="H2648" s="760"/>
      <c r="I2648" s="760"/>
      <c r="J2648" s="760"/>
      <c r="K2648" s="760"/>
      <c r="L2648" s="760"/>
      <c r="M2648" s="736"/>
      <c r="N2648" s="475"/>
      <c r="O2648" s="476"/>
      <c r="P2648" s="764" t="s">
        <v>90</v>
      </c>
      <c r="Q2648" s="760"/>
      <c r="R2648" s="760"/>
      <c r="S2648" s="736"/>
      <c r="T2648" s="735" t="s">
        <v>358</v>
      </c>
      <c r="U2648" s="736"/>
      <c r="V2648" s="742" t="s">
        <v>6</v>
      </c>
    </row>
    <row r="2649" spans="1:22" s="23" customFormat="1" ht="22.5" customHeight="1">
      <c r="A2649" s="96" t="s">
        <v>3388</v>
      </c>
      <c r="B2649" s="769"/>
      <c r="C2649" s="771" t="s">
        <v>84</v>
      </c>
      <c r="D2649" s="772"/>
      <c r="E2649" s="773"/>
      <c r="F2649" s="479">
        <v>2</v>
      </c>
      <c r="G2649" s="774" t="s">
        <v>287</v>
      </c>
      <c r="H2649" s="724" t="s">
        <v>286</v>
      </c>
      <c r="I2649" s="724"/>
      <c r="J2649" s="771" t="s">
        <v>285</v>
      </c>
      <c r="K2649" s="775"/>
      <c r="L2649" s="480"/>
      <c r="M2649" s="480"/>
      <c r="N2649" s="481"/>
      <c r="O2649" s="482"/>
      <c r="P2649" s="765"/>
      <c r="Q2649" s="766"/>
      <c r="R2649" s="766"/>
      <c r="S2649" s="767"/>
      <c r="T2649" s="737"/>
      <c r="U2649" s="738"/>
      <c r="V2649" s="743"/>
    </row>
    <row r="2650" spans="1:22" s="23" customFormat="1" ht="51.75" customHeight="1" thickBot="1">
      <c r="A2650" s="96" t="s">
        <v>3389</v>
      </c>
      <c r="B2650" s="769"/>
      <c r="C2650" s="772" t="s">
        <v>82</v>
      </c>
      <c r="D2650" s="773"/>
      <c r="E2650" s="483" t="s">
        <v>86</v>
      </c>
      <c r="F2650" s="477" t="s">
        <v>306</v>
      </c>
      <c r="G2650" s="774"/>
      <c r="H2650" s="724"/>
      <c r="I2650" s="724"/>
      <c r="J2650" s="467" t="s">
        <v>284</v>
      </c>
      <c r="K2650" s="478" t="s">
        <v>292</v>
      </c>
      <c r="L2650" s="484" t="s">
        <v>369</v>
      </c>
      <c r="M2650" s="484"/>
      <c r="N2650" s="485" t="s">
        <v>334</v>
      </c>
      <c r="O2650" s="486"/>
      <c r="P2650" s="417" t="s">
        <v>1579</v>
      </c>
      <c r="Q2650" s="306" t="s">
        <v>91</v>
      </c>
      <c r="R2650" s="307"/>
      <c r="S2650" s="97">
        <v>5</v>
      </c>
      <c r="T2650" s="740"/>
      <c r="U2650" s="741"/>
      <c r="V2650" s="744"/>
    </row>
    <row r="2651" spans="1:22" s="23" customFormat="1" ht="15.75" customHeight="1">
      <c r="A2651" s="96" t="s">
        <v>3390</v>
      </c>
      <c r="B2651" s="769"/>
      <c r="C2651" s="613">
        <v>1</v>
      </c>
      <c r="D2651" s="86" t="s">
        <v>615</v>
      </c>
      <c r="E2651" s="92">
        <v>0.1</v>
      </c>
      <c r="F2651" s="300">
        <v>896.85</v>
      </c>
      <c r="G2651" s="300">
        <v>269.23</v>
      </c>
      <c r="H2651" s="745" t="s">
        <v>6</v>
      </c>
      <c r="I2651" s="746"/>
      <c r="J2651" s="93" t="s">
        <v>6</v>
      </c>
      <c r="K2651" s="91" t="s">
        <v>1538</v>
      </c>
      <c r="L2651" s="449" t="s">
        <v>1114</v>
      </c>
      <c r="M2651" s="450" t="s">
        <v>1557</v>
      </c>
      <c r="N2651" s="365" t="s">
        <v>24</v>
      </c>
      <c r="O2651" s="747" t="s">
        <v>15</v>
      </c>
      <c r="P2651" s="748"/>
      <c r="Q2651" s="751">
        <v>88</v>
      </c>
      <c r="R2651" s="754" t="s">
        <v>1114</v>
      </c>
      <c r="S2651" s="755"/>
      <c r="T2651" s="735" t="s">
        <v>68</v>
      </c>
      <c r="U2651" s="760"/>
      <c r="V2651" s="736"/>
    </row>
    <row r="2652" spans="1:22" s="23" customFormat="1" ht="15.75" customHeight="1" thickBot="1">
      <c r="A2652" s="96" t="s">
        <v>3391</v>
      </c>
      <c r="B2652" s="769"/>
      <c r="C2652" s="613">
        <v>2</v>
      </c>
      <c r="D2652" s="86" t="s">
        <v>616</v>
      </c>
      <c r="E2652" s="92">
        <v>0.9</v>
      </c>
      <c r="F2652" s="300">
        <v>5329.2346999999991</v>
      </c>
      <c r="G2652" s="300">
        <v>269.23</v>
      </c>
      <c r="H2652" s="745" t="s">
        <v>6</v>
      </c>
      <c r="I2652" s="746"/>
      <c r="J2652" s="93" t="s">
        <v>6</v>
      </c>
      <c r="K2652" s="91" t="s">
        <v>1538</v>
      </c>
      <c r="L2652" s="449"/>
      <c r="M2652" s="450" t="s">
        <v>1538</v>
      </c>
      <c r="N2652" s="365" t="s">
        <v>24</v>
      </c>
      <c r="O2652" s="747"/>
      <c r="P2652" s="748"/>
      <c r="Q2652" s="752"/>
      <c r="R2652" s="756"/>
      <c r="S2652" s="757"/>
      <c r="T2652" s="740"/>
      <c r="U2652" s="761"/>
      <c r="V2652" s="741"/>
    </row>
    <row r="2653" spans="1:22" s="23" customFormat="1" ht="15.75" customHeight="1">
      <c r="A2653" s="96" t="s">
        <v>3392</v>
      </c>
      <c r="B2653" s="769"/>
      <c r="C2653" s="613">
        <v>3</v>
      </c>
      <c r="D2653" s="86" t="s">
        <v>1538</v>
      </c>
      <c r="E2653" s="92" t="s">
        <v>1538</v>
      </c>
      <c r="F2653" s="300" t="s">
        <v>1538</v>
      </c>
      <c r="G2653" s="300" t="s">
        <v>1538</v>
      </c>
      <c r="H2653" s="745" t="s">
        <v>1538</v>
      </c>
      <c r="I2653" s="746"/>
      <c r="J2653" s="93" t="s">
        <v>1538</v>
      </c>
      <c r="K2653" s="91" t="s">
        <v>1538</v>
      </c>
      <c r="L2653" s="449"/>
      <c r="M2653" s="450" t="s">
        <v>1538</v>
      </c>
      <c r="N2653" s="365"/>
      <c r="O2653" s="749"/>
      <c r="P2653" s="750"/>
      <c r="Q2653" s="753"/>
      <c r="R2653" s="758"/>
      <c r="S2653" s="759"/>
      <c r="T2653" s="237"/>
      <c r="U2653" s="237"/>
      <c r="V2653" s="238"/>
    </row>
    <row r="2654" spans="1:22" s="23" customFormat="1" ht="15.75" customHeight="1">
      <c r="A2654" s="96" t="s">
        <v>3393</v>
      </c>
      <c r="B2654" s="769"/>
      <c r="C2654" s="613">
        <v>4</v>
      </c>
      <c r="D2654" s="86" t="s">
        <v>1538</v>
      </c>
      <c r="E2654" s="92" t="s">
        <v>1538</v>
      </c>
      <c r="F2654" s="300" t="s">
        <v>1538</v>
      </c>
      <c r="G2654" s="300" t="s">
        <v>1538</v>
      </c>
      <c r="H2654" s="745" t="s">
        <v>1538</v>
      </c>
      <c r="I2654" s="746"/>
      <c r="J2654" s="93" t="s">
        <v>1538</v>
      </c>
      <c r="K2654" s="91" t="s">
        <v>1538</v>
      </c>
      <c r="L2654" s="449"/>
      <c r="M2654" s="450" t="s">
        <v>1538</v>
      </c>
      <c r="N2654" s="365"/>
      <c r="O2654" s="762" t="s">
        <v>310</v>
      </c>
      <c r="P2654" s="771" t="s">
        <v>309</v>
      </c>
      <c r="Q2654" s="772"/>
      <c r="R2654" s="772"/>
      <c r="S2654" s="773"/>
      <c r="T2654" s="228"/>
      <c r="U2654" s="228"/>
      <c r="V2654" s="239"/>
    </row>
    <row r="2655" spans="1:22" s="23" customFormat="1" ht="17.25" customHeight="1">
      <c r="A2655" s="96" t="s">
        <v>3394</v>
      </c>
      <c r="B2655" s="769"/>
      <c r="C2655" s="613">
        <v>5</v>
      </c>
      <c r="D2655" s="86" t="s">
        <v>1538</v>
      </c>
      <c r="E2655" s="92" t="s">
        <v>1538</v>
      </c>
      <c r="F2655" s="300" t="s">
        <v>1538</v>
      </c>
      <c r="G2655" s="300" t="s">
        <v>1538</v>
      </c>
      <c r="H2655" s="745" t="s">
        <v>1538</v>
      </c>
      <c r="I2655" s="746"/>
      <c r="J2655" s="93" t="s">
        <v>1538</v>
      </c>
      <c r="K2655" s="91" t="s">
        <v>1538</v>
      </c>
      <c r="L2655" s="449"/>
      <c r="M2655" s="450" t="s">
        <v>1538</v>
      </c>
      <c r="N2655" s="365"/>
      <c r="O2655" s="763"/>
      <c r="P2655" s="467" t="s">
        <v>92</v>
      </c>
      <c r="Q2655" s="467" t="s">
        <v>294</v>
      </c>
      <c r="R2655" s="724" t="s">
        <v>307</v>
      </c>
      <c r="S2655" s="724"/>
      <c r="T2655" s="228"/>
      <c r="U2655" s="228"/>
      <c r="V2655" s="239"/>
    </row>
    <row r="2656" spans="1:22" s="23" customFormat="1" ht="16.5" customHeight="1" thickBot="1">
      <c r="A2656" s="96" t="s">
        <v>3395</v>
      </c>
      <c r="B2656" s="769"/>
      <c r="C2656" s="614">
        <v>6</v>
      </c>
      <c r="D2656" s="94" t="s">
        <v>1538</v>
      </c>
      <c r="E2656" s="95" t="s">
        <v>1538</v>
      </c>
      <c r="F2656" s="300" t="s">
        <v>1538</v>
      </c>
      <c r="G2656" s="300" t="s">
        <v>1538</v>
      </c>
      <c r="H2656" s="745" t="s">
        <v>1538</v>
      </c>
      <c r="I2656" s="746"/>
      <c r="J2656" s="93" t="s">
        <v>1538</v>
      </c>
      <c r="K2656" s="91" t="s">
        <v>1538</v>
      </c>
      <c r="L2656" s="449"/>
      <c r="M2656" s="450" t="s">
        <v>1538</v>
      </c>
      <c r="N2656" s="447"/>
      <c r="O2656" s="313" t="s">
        <v>6</v>
      </c>
      <c r="P2656" s="241">
        <v>1</v>
      </c>
      <c r="Q2656" s="242">
        <v>538.46153849999996</v>
      </c>
      <c r="R2656" s="776">
        <v>6226.0846999999994</v>
      </c>
      <c r="S2656" s="776"/>
      <c r="T2656" s="228"/>
      <c r="U2656" s="228"/>
      <c r="V2656" s="239"/>
    </row>
    <row r="2657" spans="1:22" s="23" customFormat="1" ht="16.5" customHeight="1" thickBot="1">
      <c r="A2657" s="96" t="s">
        <v>3396</v>
      </c>
      <c r="B2657" s="770"/>
      <c r="C2657" s="777" t="s">
        <v>88</v>
      </c>
      <c r="D2657" s="778"/>
      <c r="E2657" s="778"/>
      <c r="F2657" s="497"/>
      <c r="G2657" s="498"/>
      <c r="H2657" s="779" t="s">
        <v>6</v>
      </c>
      <c r="I2657" s="780"/>
      <c r="J2657" s="412" t="s">
        <v>6</v>
      </c>
      <c r="K2657" s="243" t="s">
        <v>6</v>
      </c>
      <c r="L2657" s="490"/>
      <c r="M2657" s="491"/>
      <c r="N2657" s="492"/>
      <c r="O2657" s="781" t="s">
        <v>1538</v>
      </c>
      <c r="P2657" s="781"/>
      <c r="Q2657" s="781"/>
      <c r="R2657" s="781"/>
      <c r="S2657" s="781"/>
      <c r="T2657" s="487"/>
      <c r="U2657" s="488"/>
      <c r="V2657" s="489"/>
    </row>
    <row r="2658" spans="1:22" ht="24.95" customHeight="1">
      <c r="C2658" s="21"/>
    </row>
    <row r="2659" spans="1:22" ht="24.95" customHeight="1">
      <c r="C2659" s="21"/>
    </row>
    <row r="2660" spans="1:22" s="33" customFormat="1" ht="24" thickBot="1">
      <c r="A2660" s="26">
        <v>89</v>
      </c>
      <c r="B2660" s="786" t="s">
        <v>49</v>
      </c>
      <c r="C2660" s="786"/>
      <c r="D2660" s="786"/>
      <c r="E2660" s="27">
        <v>89</v>
      </c>
      <c r="F2660" s="28" t="s">
        <v>475</v>
      </c>
      <c r="G2660" s="29"/>
      <c r="H2660" s="29"/>
      <c r="I2660" s="28"/>
      <c r="J2660" s="28"/>
      <c r="K2660" s="28"/>
      <c r="L2660" s="28"/>
      <c r="M2660" s="30"/>
      <c r="N2660" s="30"/>
      <c r="O2660" s="29"/>
      <c r="P2660" s="29"/>
      <c r="Q2660" s="31"/>
      <c r="R2660" s="31"/>
      <c r="S2660" s="31"/>
      <c r="T2660" s="31"/>
      <c r="U2660" s="32"/>
    </row>
    <row r="2661" spans="1:22" s="20" customFormat="1" ht="24.75" customHeight="1">
      <c r="A2661" s="18"/>
      <c r="B2661" s="787" t="s">
        <v>54</v>
      </c>
      <c r="C2661" s="464" t="s">
        <v>55</v>
      </c>
      <c r="D2661" s="465" t="s">
        <v>16</v>
      </c>
      <c r="E2661" s="465"/>
      <c r="F2661" s="465" t="s">
        <v>56</v>
      </c>
      <c r="G2661" s="466"/>
      <c r="H2661" s="723" t="s">
        <v>57</v>
      </c>
      <c r="I2661" s="789" t="s">
        <v>340</v>
      </c>
      <c r="J2661" s="723" t="s">
        <v>17</v>
      </c>
      <c r="K2661" s="723" t="s">
        <v>293</v>
      </c>
      <c r="L2661" s="723" t="s">
        <v>58</v>
      </c>
      <c r="M2661" s="723" t="s">
        <v>193</v>
      </c>
      <c r="N2661" s="782" t="s">
        <v>308</v>
      </c>
      <c r="O2661" s="783"/>
      <c r="P2661" s="784" t="s">
        <v>21</v>
      </c>
      <c r="Q2661" s="785"/>
      <c r="R2661" s="735" t="s">
        <v>205</v>
      </c>
      <c r="S2661" s="736"/>
      <c r="T2661" s="714" t="s">
        <v>180</v>
      </c>
      <c r="U2661" s="715"/>
      <c r="V2661" s="716"/>
    </row>
    <row r="2662" spans="1:22" s="20" customFormat="1" ht="73.5" customHeight="1">
      <c r="A2662" s="18"/>
      <c r="B2662" s="788"/>
      <c r="C2662" s="467" t="s">
        <v>59</v>
      </c>
      <c r="D2662" s="468" t="s">
        <v>3</v>
      </c>
      <c r="E2662" s="468" t="s">
        <v>18</v>
      </c>
      <c r="F2662" s="468" t="s">
        <v>60</v>
      </c>
      <c r="G2662" s="469" t="s">
        <v>61</v>
      </c>
      <c r="H2662" s="724"/>
      <c r="I2662" s="790"/>
      <c r="J2662" s="724"/>
      <c r="K2662" s="724"/>
      <c r="L2662" s="724"/>
      <c r="M2662" s="724"/>
      <c r="N2662" s="467" t="s">
        <v>191</v>
      </c>
      <c r="O2662" s="468" t="s">
        <v>73</v>
      </c>
      <c r="P2662" s="717"/>
      <c r="Q2662" s="718"/>
      <c r="R2662" s="737"/>
      <c r="S2662" s="738"/>
      <c r="T2662" s="470" t="s">
        <v>181</v>
      </c>
      <c r="U2662" s="471" t="s">
        <v>190</v>
      </c>
      <c r="V2662" s="472" t="s">
        <v>225</v>
      </c>
    </row>
    <row r="2663" spans="1:22" s="20" customFormat="1" ht="26.25" customHeight="1">
      <c r="A2663" s="18"/>
      <c r="B2663" s="396"/>
      <c r="C2663" s="397">
        <v>3</v>
      </c>
      <c r="D2663" s="397">
        <v>4</v>
      </c>
      <c r="E2663" s="397">
        <v>5</v>
      </c>
      <c r="F2663" s="397">
        <v>6</v>
      </c>
      <c r="G2663" s="397">
        <v>7</v>
      </c>
      <c r="H2663" s="397">
        <v>8</v>
      </c>
      <c r="I2663" s="397">
        <v>9</v>
      </c>
      <c r="J2663" s="397">
        <v>10</v>
      </c>
      <c r="K2663" s="397">
        <v>11</v>
      </c>
      <c r="L2663" s="397">
        <v>12</v>
      </c>
      <c r="M2663" s="397">
        <v>13</v>
      </c>
      <c r="N2663" s="397">
        <v>14</v>
      </c>
      <c r="O2663" s="397">
        <v>15</v>
      </c>
      <c r="P2663" s="398">
        <v>16</v>
      </c>
      <c r="Q2663" s="399">
        <v>17</v>
      </c>
      <c r="R2663" s="398">
        <v>18</v>
      </c>
      <c r="S2663" s="399">
        <v>19</v>
      </c>
      <c r="T2663" s="400">
        <v>20</v>
      </c>
      <c r="U2663" s="213">
        <v>21</v>
      </c>
      <c r="V2663" s="401">
        <v>22</v>
      </c>
    </row>
    <row r="2664" spans="1:22" s="35" customFormat="1" ht="50.1" customHeight="1">
      <c r="A2664" s="34" t="s">
        <v>3397</v>
      </c>
      <c r="B2664" s="402">
        <v>1</v>
      </c>
      <c r="C2664" s="390" t="s">
        <v>1350</v>
      </c>
      <c r="D2664" s="390" t="s">
        <v>1351</v>
      </c>
      <c r="E2664" s="390" t="s">
        <v>1352</v>
      </c>
      <c r="F2664" s="390" t="s">
        <v>670</v>
      </c>
      <c r="G2664" s="382">
        <v>0.85</v>
      </c>
      <c r="H2664" s="538" t="s">
        <v>24</v>
      </c>
      <c r="I2664" s="388">
        <v>1</v>
      </c>
      <c r="J2664" s="389" t="s">
        <v>617</v>
      </c>
      <c r="K2664" s="426">
        <v>42164</v>
      </c>
      <c r="L2664" s="426">
        <v>43255</v>
      </c>
      <c r="M2664" s="383">
        <v>3892.4</v>
      </c>
      <c r="N2664" s="424">
        <v>3308.54</v>
      </c>
      <c r="O2664" s="215">
        <v>3308.54</v>
      </c>
      <c r="P2664" s="719"/>
      <c r="Q2664" s="720"/>
      <c r="R2664" s="721"/>
      <c r="S2664" s="722"/>
      <c r="T2664" s="385" t="s">
        <v>24</v>
      </c>
      <c r="U2664" s="386">
        <v>9</v>
      </c>
      <c r="V2664" s="387" t="s">
        <v>24</v>
      </c>
    </row>
    <row r="2665" spans="1:22" s="35" customFormat="1" ht="24.95" customHeight="1">
      <c r="A2665" s="34" t="s">
        <v>3398</v>
      </c>
      <c r="B2665" s="402">
        <v>2</v>
      </c>
      <c r="C2665" s="390"/>
      <c r="D2665" s="390"/>
      <c r="E2665" s="390"/>
      <c r="F2665" s="390"/>
      <c r="G2665" s="382"/>
      <c r="H2665" s="538"/>
      <c r="I2665" s="388"/>
      <c r="J2665" s="389" t="s">
        <v>1538</v>
      </c>
      <c r="K2665" s="426"/>
      <c r="L2665" s="426"/>
      <c r="M2665" s="383"/>
      <c r="N2665" s="424" t="s">
        <v>1538</v>
      </c>
      <c r="O2665" s="215" t="s">
        <v>1538</v>
      </c>
      <c r="P2665" s="719"/>
      <c r="Q2665" s="720"/>
      <c r="R2665" s="721"/>
      <c r="S2665" s="722"/>
      <c r="T2665" s="385"/>
      <c r="U2665" s="386"/>
      <c r="V2665" s="387"/>
    </row>
    <row r="2666" spans="1:22" s="35" customFormat="1" ht="24.95" customHeight="1">
      <c r="A2666" s="34" t="s">
        <v>3399</v>
      </c>
      <c r="B2666" s="402">
        <v>3</v>
      </c>
      <c r="C2666" s="390"/>
      <c r="D2666" s="390"/>
      <c r="E2666" s="390"/>
      <c r="F2666" s="390"/>
      <c r="G2666" s="382"/>
      <c r="H2666" s="538"/>
      <c r="I2666" s="388"/>
      <c r="J2666" s="389" t="s">
        <v>1538</v>
      </c>
      <c r="K2666" s="426"/>
      <c r="L2666" s="426"/>
      <c r="M2666" s="383"/>
      <c r="N2666" s="424" t="s">
        <v>1538</v>
      </c>
      <c r="O2666" s="215" t="s">
        <v>1538</v>
      </c>
      <c r="P2666" s="719"/>
      <c r="Q2666" s="720"/>
      <c r="R2666" s="721"/>
      <c r="S2666" s="722"/>
      <c r="T2666" s="385"/>
      <c r="U2666" s="386"/>
      <c r="V2666" s="387"/>
    </row>
    <row r="2667" spans="1:22" s="35" customFormat="1" ht="24.95" customHeight="1">
      <c r="A2667" s="34" t="s">
        <v>3400</v>
      </c>
      <c r="B2667" s="402">
        <v>4</v>
      </c>
      <c r="C2667" s="390"/>
      <c r="D2667" s="390"/>
      <c r="E2667" s="390"/>
      <c r="F2667" s="390"/>
      <c r="G2667" s="382"/>
      <c r="H2667" s="538"/>
      <c r="I2667" s="388"/>
      <c r="J2667" s="389" t="s">
        <v>1538</v>
      </c>
      <c r="K2667" s="426"/>
      <c r="L2667" s="426"/>
      <c r="M2667" s="383"/>
      <c r="N2667" s="424" t="s">
        <v>1538</v>
      </c>
      <c r="O2667" s="215" t="s">
        <v>1538</v>
      </c>
      <c r="P2667" s="719"/>
      <c r="Q2667" s="720"/>
      <c r="R2667" s="721"/>
      <c r="S2667" s="722"/>
      <c r="T2667" s="385"/>
      <c r="U2667" s="386"/>
      <c r="V2667" s="387"/>
    </row>
    <row r="2668" spans="1:22" s="35" customFormat="1" ht="24.95" customHeight="1">
      <c r="A2668" s="34" t="s">
        <v>3401</v>
      </c>
      <c r="B2668" s="402">
        <v>6</v>
      </c>
      <c r="C2668" s="390"/>
      <c r="D2668" s="390"/>
      <c r="E2668" s="390"/>
      <c r="F2668" s="390"/>
      <c r="G2668" s="382"/>
      <c r="H2668" s="538"/>
      <c r="I2668" s="388"/>
      <c r="J2668" s="389" t="s">
        <v>1538</v>
      </c>
      <c r="K2668" s="426"/>
      <c r="L2668" s="426"/>
      <c r="M2668" s="383"/>
      <c r="N2668" s="424" t="s">
        <v>1538</v>
      </c>
      <c r="O2668" s="215" t="s">
        <v>1538</v>
      </c>
      <c r="P2668" s="719"/>
      <c r="Q2668" s="720"/>
      <c r="R2668" s="721"/>
      <c r="S2668" s="722"/>
      <c r="T2668" s="385"/>
      <c r="U2668" s="386"/>
      <c r="V2668" s="387"/>
    </row>
    <row r="2669" spans="1:22" s="35" customFormat="1" ht="24.95" customHeight="1">
      <c r="A2669" s="34" t="s">
        <v>3402</v>
      </c>
      <c r="B2669" s="402">
        <v>7</v>
      </c>
      <c r="C2669" s="390"/>
      <c r="D2669" s="390"/>
      <c r="E2669" s="390"/>
      <c r="F2669" s="390"/>
      <c r="G2669" s="382"/>
      <c r="H2669" s="538"/>
      <c r="I2669" s="388"/>
      <c r="J2669" s="389" t="s">
        <v>1538</v>
      </c>
      <c r="K2669" s="426"/>
      <c r="L2669" s="426"/>
      <c r="M2669" s="383"/>
      <c r="N2669" s="424" t="s">
        <v>1538</v>
      </c>
      <c r="O2669" s="215" t="s">
        <v>1538</v>
      </c>
      <c r="P2669" s="719"/>
      <c r="Q2669" s="720"/>
      <c r="R2669" s="721"/>
      <c r="S2669" s="722"/>
      <c r="T2669" s="385"/>
      <c r="U2669" s="386"/>
      <c r="V2669" s="387"/>
    </row>
    <row r="2670" spans="1:22" s="35" customFormat="1" ht="24.95" customHeight="1">
      <c r="A2670" s="34" t="s">
        <v>3403</v>
      </c>
      <c r="B2670" s="402">
        <v>8</v>
      </c>
      <c r="C2670" s="390"/>
      <c r="D2670" s="390"/>
      <c r="E2670" s="390"/>
      <c r="F2670" s="390"/>
      <c r="G2670" s="382"/>
      <c r="H2670" s="538"/>
      <c r="I2670" s="388"/>
      <c r="J2670" s="389" t="s">
        <v>1538</v>
      </c>
      <c r="K2670" s="426"/>
      <c r="L2670" s="426"/>
      <c r="M2670" s="383"/>
      <c r="N2670" s="424" t="s">
        <v>1538</v>
      </c>
      <c r="O2670" s="215" t="s">
        <v>1538</v>
      </c>
      <c r="P2670" s="719"/>
      <c r="Q2670" s="720"/>
      <c r="R2670" s="721"/>
      <c r="S2670" s="722"/>
      <c r="T2670" s="385"/>
      <c r="U2670" s="386"/>
      <c r="V2670" s="387"/>
    </row>
    <row r="2671" spans="1:22" s="35" customFormat="1" ht="24.95" customHeight="1">
      <c r="A2671" s="34" t="s">
        <v>3404</v>
      </c>
      <c r="B2671" s="402">
        <v>9</v>
      </c>
      <c r="C2671" s="390"/>
      <c r="D2671" s="390"/>
      <c r="E2671" s="390"/>
      <c r="F2671" s="390"/>
      <c r="G2671" s="382"/>
      <c r="H2671" s="538"/>
      <c r="I2671" s="388"/>
      <c r="J2671" s="389" t="s">
        <v>1538</v>
      </c>
      <c r="K2671" s="426"/>
      <c r="L2671" s="426"/>
      <c r="M2671" s="384"/>
      <c r="N2671" s="424" t="s">
        <v>1538</v>
      </c>
      <c r="O2671" s="215" t="s">
        <v>1538</v>
      </c>
      <c r="P2671" s="719"/>
      <c r="Q2671" s="720"/>
      <c r="R2671" s="721"/>
      <c r="S2671" s="722"/>
      <c r="T2671" s="385"/>
      <c r="U2671" s="386"/>
      <c r="V2671" s="387"/>
    </row>
    <row r="2672" spans="1:22" s="35" customFormat="1" ht="24.95" customHeight="1">
      <c r="A2672" s="34" t="s">
        <v>3405</v>
      </c>
      <c r="B2672" s="402">
        <v>9</v>
      </c>
      <c r="C2672" s="390"/>
      <c r="D2672" s="390"/>
      <c r="E2672" s="390"/>
      <c r="F2672" s="390"/>
      <c r="G2672" s="382"/>
      <c r="H2672" s="538"/>
      <c r="I2672" s="388"/>
      <c r="J2672" s="389" t="s">
        <v>1538</v>
      </c>
      <c r="K2672" s="426"/>
      <c r="L2672" s="426"/>
      <c r="M2672" s="384"/>
      <c r="N2672" s="424" t="s">
        <v>1538</v>
      </c>
      <c r="O2672" s="215" t="s">
        <v>1538</v>
      </c>
      <c r="P2672" s="719"/>
      <c r="Q2672" s="720"/>
      <c r="R2672" s="721"/>
      <c r="S2672" s="722"/>
      <c r="T2672" s="385"/>
      <c r="U2672" s="386"/>
      <c r="V2672" s="387"/>
    </row>
    <row r="2673" spans="1:22" s="35" customFormat="1" ht="24.95" customHeight="1" thickBot="1">
      <c r="A2673" s="34" t="s">
        <v>3406</v>
      </c>
      <c r="B2673" s="406">
        <v>10</v>
      </c>
      <c r="C2673" s="391"/>
      <c r="D2673" s="391"/>
      <c r="E2673" s="391"/>
      <c r="F2673" s="391"/>
      <c r="G2673" s="392"/>
      <c r="H2673" s="539"/>
      <c r="I2673" s="393"/>
      <c r="J2673" s="394" t="s">
        <v>1538</v>
      </c>
      <c r="K2673" s="427"/>
      <c r="L2673" s="427"/>
      <c r="M2673" s="395"/>
      <c r="N2673" s="424" t="s">
        <v>1538</v>
      </c>
      <c r="O2673" s="215" t="s">
        <v>1538</v>
      </c>
      <c r="P2673" s="719"/>
      <c r="Q2673" s="720"/>
      <c r="R2673" s="721"/>
      <c r="S2673" s="722"/>
      <c r="T2673" s="385"/>
      <c r="U2673" s="386"/>
      <c r="V2673" s="387"/>
    </row>
    <row r="2674" spans="1:22" s="20" customFormat="1" ht="12" customHeight="1">
      <c r="A2674" s="34"/>
      <c r="B2674" s="36"/>
      <c r="C2674" s="37"/>
      <c r="D2674" s="37"/>
      <c r="E2674" s="37"/>
      <c r="F2674" s="37"/>
      <c r="G2674" s="37"/>
      <c r="H2674" s="403"/>
      <c r="I2674" s="37"/>
      <c r="J2674" s="37"/>
      <c r="K2674" s="37"/>
      <c r="L2674" s="37"/>
      <c r="M2674" s="37"/>
      <c r="N2674" s="37"/>
      <c r="O2674" s="214"/>
      <c r="P2674" s="37"/>
      <c r="Q2674" s="37"/>
      <c r="R2674" s="214"/>
      <c r="S2674" s="37"/>
      <c r="T2674" s="37"/>
      <c r="U2674" s="38"/>
      <c r="V2674" s="39"/>
    </row>
    <row r="2675" spans="1:22" s="20" customFormat="1" ht="17.25" customHeight="1" thickBot="1">
      <c r="A2675" s="34" t="s">
        <v>3407</v>
      </c>
      <c r="B2675" s="473"/>
      <c r="C2675" s="474"/>
      <c r="D2675" s="474"/>
      <c r="E2675" s="474"/>
      <c r="F2675" s="474"/>
      <c r="G2675" s="474"/>
      <c r="H2675" s="474"/>
      <c r="I2675" s="474"/>
      <c r="J2675" s="474"/>
      <c r="K2675" s="474"/>
      <c r="L2675" s="474"/>
      <c r="M2675" s="474"/>
      <c r="N2675" s="410" t="s">
        <v>317</v>
      </c>
      <c r="O2675" s="411">
        <v>3308.54</v>
      </c>
      <c r="P2675" s="419"/>
      <c r="Q2675" s="419"/>
      <c r="R2675" s="420"/>
      <c r="S2675" s="420"/>
      <c r="T2675" s="421"/>
      <c r="U2675" s="422"/>
      <c r="V2675" s="423"/>
    </row>
    <row r="2676" spans="1:22" ht="17.25" customHeight="1">
      <c r="B2676" s="41"/>
      <c r="C2676" s="41"/>
      <c r="D2676" s="41"/>
      <c r="E2676" s="41"/>
      <c r="F2676" s="41"/>
      <c r="G2676" s="42"/>
      <c r="H2676" s="42"/>
      <c r="I2676" s="42"/>
      <c r="J2676" s="42"/>
      <c r="K2676" s="42"/>
      <c r="L2676" s="42"/>
      <c r="M2676" s="42"/>
      <c r="N2676" s="42"/>
      <c r="O2676" s="42"/>
      <c r="P2676" s="42"/>
      <c r="Q2676" s="42"/>
      <c r="R2676" s="42"/>
      <c r="S2676" s="42"/>
      <c r="T2676" s="42"/>
      <c r="U2676" s="42"/>
      <c r="V2676" s="42"/>
    </row>
    <row r="2677" spans="1:22" s="20" customFormat="1" ht="16.5" customHeight="1" thickBot="1">
      <c r="A2677" s="18"/>
      <c r="B2677" s="739" t="s">
        <v>65</v>
      </c>
      <c r="C2677" s="739"/>
      <c r="D2677" s="739"/>
      <c r="E2677" s="739"/>
      <c r="F2677" s="739"/>
      <c r="G2677" s="739"/>
      <c r="H2677" s="739"/>
      <c r="I2677" s="739"/>
      <c r="J2677" s="739"/>
      <c r="K2677" s="739"/>
      <c r="L2677" s="739"/>
      <c r="M2677" s="739"/>
      <c r="N2677" s="739"/>
      <c r="O2677" s="739"/>
      <c r="P2677" s="739"/>
      <c r="Q2677" s="739"/>
      <c r="R2677" s="739"/>
      <c r="S2677" s="739"/>
      <c r="T2677" s="739"/>
      <c r="U2677" s="739"/>
      <c r="V2677" s="739"/>
    </row>
    <row r="2678" spans="1:22" s="23" customFormat="1" ht="22.5" customHeight="1">
      <c r="A2678" s="96" t="s">
        <v>3408</v>
      </c>
      <c r="B2678" s="768" t="s">
        <v>62</v>
      </c>
      <c r="C2678" s="764" t="s">
        <v>83</v>
      </c>
      <c r="D2678" s="760"/>
      <c r="E2678" s="760"/>
      <c r="F2678" s="760"/>
      <c r="G2678" s="760"/>
      <c r="H2678" s="760"/>
      <c r="I2678" s="760"/>
      <c r="J2678" s="760"/>
      <c r="K2678" s="760"/>
      <c r="L2678" s="760"/>
      <c r="M2678" s="736"/>
      <c r="N2678" s="475"/>
      <c r="O2678" s="476"/>
      <c r="P2678" s="764" t="s">
        <v>90</v>
      </c>
      <c r="Q2678" s="760"/>
      <c r="R2678" s="760"/>
      <c r="S2678" s="736"/>
      <c r="T2678" s="735" t="s">
        <v>358</v>
      </c>
      <c r="U2678" s="736"/>
      <c r="V2678" s="742" t="s">
        <v>6</v>
      </c>
    </row>
    <row r="2679" spans="1:22" s="23" customFormat="1" ht="22.5" customHeight="1">
      <c r="A2679" s="96" t="s">
        <v>3409</v>
      </c>
      <c r="B2679" s="769"/>
      <c r="C2679" s="771" t="s">
        <v>84</v>
      </c>
      <c r="D2679" s="772"/>
      <c r="E2679" s="773"/>
      <c r="F2679" s="479">
        <v>2</v>
      </c>
      <c r="G2679" s="774" t="s">
        <v>287</v>
      </c>
      <c r="H2679" s="724" t="s">
        <v>286</v>
      </c>
      <c r="I2679" s="724"/>
      <c r="J2679" s="771" t="s">
        <v>285</v>
      </c>
      <c r="K2679" s="775"/>
      <c r="L2679" s="480"/>
      <c r="M2679" s="480"/>
      <c r="N2679" s="481"/>
      <c r="O2679" s="482"/>
      <c r="P2679" s="765"/>
      <c r="Q2679" s="766"/>
      <c r="R2679" s="766"/>
      <c r="S2679" s="767"/>
      <c r="T2679" s="737"/>
      <c r="U2679" s="738"/>
      <c r="V2679" s="743"/>
    </row>
    <row r="2680" spans="1:22" s="23" customFormat="1" ht="51.75" customHeight="1" thickBot="1">
      <c r="A2680" s="96" t="s">
        <v>3410</v>
      </c>
      <c r="B2680" s="769"/>
      <c r="C2680" s="772" t="s">
        <v>82</v>
      </c>
      <c r="D2680" s="773"/>
      <c r="E2680" s="483" t="s">
        <v>86</v>
      </c>
      <c r="F2680" s="477" t="s">
        <v>306</v>
      </c>
      <c r="G2680" s="774"/>
      <c r="H2680" s="724"/>
      <c r="I2680" s="724"/>
      <c r="J2680" s="467" t="s">
        <v>284</v>
      </c>
      <c r="K2680" s="478" t="s">
        <v>292</v>
      </c>
      <c r="L2680" s="484" t="s">
        <v>369</v>
      </c>
      <c r="M2680" s="484"/>
      <c r="N2680" s="485" t="s">
        <v>334</v>
      </c>
      <c r="O2680" s="486"/>
      <c r="P2680" s="417" t="s">
        <v>1579</v>
      </c>
      <c r="Q2680" s="306" t="s">
        <v>91</v>
      </c>
      <c r="R2680" s="307"/>
      <c r="S2680" s="97">
        <v>1</v>
      </c>
      <c r="T2680" s="740"/>
      <c r="U2680" s="741"/>
      <c r="V2680" s="744"/>
    </row>
    <row r="2681" spans="1:22" s="23" customFormat="1" ht="15.75" customHeight="1">
      <c r="A2681" s="96" t="s">
        <v>3411</v>
      </c>
      <c r="B2681" s="769"/>
      <c r="C2681" s="613">
        <v>1</v>
      </c>
      <c r="D2681" s="86" t="s">
        <v>617</v>
      </c>
      <c r="E2681" s="92">
        <v>0.9</v>
      </c>
      <c r="F2681" s="300">
        <v>3308.54</v>
      </c>
      <c r="G2681" s="300">
        <v>269.23</v>
      </c>
      <c r="H2681" s="745" t="s">
        <v>6</v>
      </c>
      <c r="I2681" s="746"/>
      <c r="J2681" s="93" t="s">
        <v>6</v>
      </c>
      <c r="K2681" s="91" t="s">
        <v>1538</v>
      </c>
      <c r="L2681" s="449" t="s">
        <v>1114</v>
      </c>
      <c r="M2681" s="450" t="s">
        <v>1557</v>
      </c>
      <c r="N2681" s="365" t="s">
        <v>24</v>
      </c>
      <c r="O2681" s="747" t="s">
        <v>15</v>
      </c>
      <c r="P2681" s="748"/>
      <c r="Q2681" s="751">
        <v>89</v>
      </c>
      <c r="R2681" s="754" t="s">
        <v>1114</v>
      </c>
      <c r="S2681" s="755"/>
      <c r="T2681" s="735" t="s">
        <v>68</v>
      </c>
      <c r="U2681" s="760"/>
      <c r="V2681" s="736"/>
    </row>
    <row r="2682" spans="1:22" s="23" customFormat="1" ht="15.75" customHeight="1" thickBot="1">
      <c r="A2682" s="96" t="s">
        <v>3412</v>
      </c>
      <c r="B2682" s="769"/>
      <c r="C2682" s="613">
        <v>2</v>
      </c>
      <c r="D2682" s="86" t="s">
        <v>618</v>
      </c>
      <c r="E2682" s="92">
        <v>0.1</v>
      </c>
      <c r="F2682" s="300" t="s">
        <v>1604</v>
      </c>
      <c r="G2682" s="300">
        <v>269.23</v>
      </c>
      <c r="H2682" s="745" t="s">
        <v>31</v>
      </c>
      <c r="I2682" s="746"/>
      <c r="J2682" s="93" t="s">
        <v>6</v>
      </c>
      <c r="K2682" s="91" t="s">
        <v>1538</v>
      </c>
      <c r="L2682" s="449"/>
      <c r="M2682" s="450" t="s">
        <v>1538</v>
      </c>
      <c r="N2682" s="365" t="s">
        <v>24</v>
      </c>
      <c r="O2682" s="747"/>
      <c r="P2682" s="748"/>
      <c r="Q2682" s="752"/>
      <c r="R2682" s="756"/>
      <c r="S2682" s="757"/>
      <c r="T2682" s="740"/>
      <c r="U2682" s="761"/>
      <c r="V2682" s="741"/>
    </row>
    <row r="2683" spans="1:22" s="23" customFormat="1" ht="15.75" customHeight="1">
      <c r="A2683" s="96" t="s">
        <v>3413</v>
      </c>
      <c r="B2683" s="769"/>
      <c r="C2683" s="613">
        <v>3</v>
      </c>
      <c r="D2683" s="86" t="s">
        <v>1538</v>
      </c>
      <c r="E2683" s="92" t="s">
        <v>1538</v>
      </c>
      <c r="F2683" s="300" t="s">
        <v>1538</v>
      </c>
      <c r="G2683" s="300" t="s">
        <v>1538</v>
      </c>
      <c r="H2683" s="745" t="s">
        <v>1538</v>
      </c>
      <c r="I2683" s="746"/>
      <c r="J2683" s="93" t="s">
        <v>1538</v>
      </c>
      <c r="K2683" s="91" t="s">
        <v>1538</v>
      </c>
      <c r="L2683" s="449"/>
      <c r="M2683" s="450" t="s">
        <v>1538</v>
      </c>
      <c r="N2683" s="365"/>
      <c r="O2683" s="749"/>
      <c r="P2683" s="750"/>
      <c r="Q2683" s="753"/>
      <c r="R2683" s="758"/>
      <c r="S2683" s="759"/>
      <c r="T2683" s="237"/>
      <c r="U2683" s="237"/>
      <c r="V2683" s="238"/>
    </row>
    <row r="2684" spans="1:22" s="23" customFormat="1" ht="15.75" customHeight="1">
      <c r="A2684" s="96" t="s">
        <v>3414</v>
      </c>
      <c r="B2684" s="769"/>
      <c r="C2684" s="613">
        <v>4</v>
      </c>
      <c r="D2684" s="86" t="s">
        <v>1538</v>
      </c>
      <c r="E2684" s="92" t="s">
        <v>1538</v>
      </c>
      <c r="F2684" s="300" t="s">
        <v>1538</v>
      </c>
      <c r="G2684" s="300" t="s">
        <v>1538</v>
      </c>
      <c r="H2684" s="745" t="s">
        <v>1538</v>
      </c>
      <c r="I2684" s="746"/>
      <c r="J2684" s="93" t="s">
        <v>1538</v>
      </c>
      <c r="K2684" s="91" t="s">
        <v>1538</v>
      </c>
      <c r="L2684" s="449"/>
      <c r="M2684" s="450" t="s">
        <v>1538</v>
      </c>
      <c r="N2684" s="365"/>
      <c r="O2684" s="762" t="s">
        <v>310</v>
      </c>
      <c r="P2684" s="771" t="s">
        <v>309</v>
      </c>
      <c r="Q2684" s="772"/>
      <c r="R2684" s="772"/>
      <c r="S2684" s="773"/>
      <c r="T2684" s="228"/>
      <c r="U2684" s="228"/>
      <c r="V2684" s="239"/>
    </row>
    <row r="2685" spans="1:22" s="23" customFormat="1" ht="17.25" customHeight="1">
      <c r="A2685" s="96" t="s">
        <v>3415</v>
      </c>
      <c r="B2685" s="769"/>
      <c r="C2685" s="613">
        <v>5</v>
      </c>
      <c r="D2685" s="86" t="s">
        <v>1538</v>
      </c>
      <c r="E2685" s="92" t="s">
        <v>1538</v>
      </c>
      <c r="F2685" s="300" t="s">
        <v>1538</v>
      </c>
      <c r="G2685" s="300" t="s">
        <v>1538</v>
      </c>
      <c r="H2685" s="745" t="s">
        <v>1538</v>
      </c>
      <c r="I2685" s="746"/>
      <c r="J2685" s="93" t="s">
        <v>1538</v>
      </c>
      <c r="K2685" s="91" t="s">
        <v>1538</v>
      </c>
      <c r="L2685" s="449"/>
      <c r="M2685" s="450" t="s">
        <v>1538</v>
      </c>
      <c r="N2685" s="365"/>
      <c r="O2685" s="763"/>
      <c r="P2685" s="467" t="s">
        <v>92</v>
      </c>
      <c r="Q2685" s="467" t="s">
        <v>294</v>
      </c>
      <c r="R2685" s="724" t="s">
        <v>307</v>
      </c>
      <c r="S2685" s="724"/>
      <c r="T2685" s="228"/>
      <c r="U2685" s="228"/>
      <c r="V2685" s="239"/>
    </row>
    <row r="2686" spans="1:22" s="23" customFormat="1" ht="16.5" customHeight="1" thickBot="1">
      <c r="A2686" s="96" t="s">
        <v>3416</v>
      </c>
      <c r="B2686" s="769"/>
      <c r="C2686" s="614">
        <v>6</v>
      </c>
      <c r="D2686" s="94" t="s">
        <v>1538</v>
      </c>
      <c r="E2686" s="95" t="s">
        <v>1538</v>
      </c>
      <c r="F2686" s="300" t="s">
        <v>1538</v>
      </c>
      <c r="G2686" s="300" t="s">
        <v>1538</v>
      </c>
      <c r="H2686" s="745" t="s">
        <v>1538</v>
      </c>
      <c r="I2686" s="746"/>
      <c r="J2686" s="93" t="s">
        <v>1538</v>
      </c>
      <c r="K2686" s="91" t="s">
        <v>1538</v>
      </c>
      <c r="L2686" s="449"/>
      <c r="M2686" s="450" t="s">
        <v>1538</v>
      </c>
      <c r="N2686" s="447"/>
      <c r="O2686" s="313" t="s">
        <v>6</v>
      </c>
      <c r="P2686" s="241">
        <v>1</v>
      </c>
      <c r="Q2686" s="242">
        <v>538.46153849999996</v>
      </c>
      <c r="R2686" s="776">
        <v>3308.54</v>
      </c>
      <c r="S2686" s="776"/>
      <c r="T2686" s="228"/>
      <c r="U2686" s="228"/>
      <c r="V2686" s="239"/>
    </row>
    <row r="2687" spans="1:22" s="23" customFormat="1" ht="16.5" customHeight="1" thickBot="1">
      <c r="A2687" s="96" t="s">
        <v>3417</v>
      </c>
      <c r="B2687" s="770"/>
      <c r="C2687" s="777" t="s">
        <v>88</v>
      </c>
      <c r="D2687" s="778"/>
      <c r="E2687" s="778"/>
      <c r="F2687" s="497"/>
      <c r="G2687" s="498"/>
      <c r="H2687" s="779" t="s">
        <v>6</v>
      </c>
      <c r="I2687" s="780"/>
      <c r="J2687" s="412" t="s">
        <v>6</v>
      </c>
      <c r="K2687" s="243" t="s">
        <v>6</v>
      </c>
      <c r="L2687" s="490"/>
      <c r="M2687" s="491"/>
      <c r="N2687" s="492"/>
      <c r="O2687" s="781" t="s">
        <v>1538</v>
      </c>
      <c r="P2687" s="781"/>
      <c r="Q2687" s="781"/>
      <c r="R2687" s="781"/>
      <c r="S2687" s="781"/>
      <c r="T2687" s="487"/>
      <c r="U2687" s="488"/>
      <c r="V2687" s="489"/>
    </row>
    <row r="2688" spans="1:22" ht="24.95" customHeight="1">
      <c r="C2688" s="21"/>
    </row>
    <row r="2689" spans="1:22" ht="24.95" customHeight="1">
      <c r="C2689" s="21"/>
    </row>
    <row r="2690" spans="1:22" s="33" customFormat="1" ht="24" thickBot="1">
      <c r="A2690" s="26">
        <v>90</v>
      </c>
      <c r="B2690" s="786" t="s">
        <v>49</v>
      </c>
      <c r="C2690" s="786"/>
      <c r="D2690" s="786"/>
      <c r="E2690" s="27">
        <v>90</v>
      </c>
      <c r="F2690" s="28" t="s">
        <v>476</v>
      </c>
      <c r="G2690" s="29"/>
      <c r="H2690" s="29"/>
      <c r="I2690" s="28"/>
      <c r="J2690" s="28"/>
      <c r="K2690" s="28"/>
      <c r="L2690" s="28"/>
      <c r="M2690" s="30"/>
      <c r="N2690" s="30"/>
      <c r="O2690" s="29"/>
      <c r="P2690" s="29"/>
      <c r="Q2690" s="31"/>
      <c r="R2690" s="31"/>
      <c r="S2690" s="31"/>
      <c r="T2690" s="31"/>
      <c r="U2690" s="32"/>
    </row>
    <row r="2691" spans="1:22" s="20" customFormat="1" ht="24.75" customHeight="1">
      <c r="A2691" s="18"/>
      <c r="B2691" s="787" t="s">
        <v>54</v>
      </c>
      <c r="C2691" s="464" t="s">
        <v>55</v>
      </c>
      <c r="D2691" s="465" t="s">
        <v>16</v>
      </c>
      <c r="E2691" s="465"/>
      <c r="F2691" s="465" t="s">
        <v>56</v>
      </c>
      <c r="G2691" s="466"/>
      <c r="H2691" s="723" t="s">
        <v>57</v>
      </c>
      <c r="I2691" s="789" t="s">
        <v>340</v>
      </c>
      <c r="J2691" s="723" t="s">
        <v>17</v>
      </c>
      <c r="K2691" s="723" t="s">
        <v>293</v>
      </c>
      <c r="L2691" s="723" t="s">
        <v>58</v>
      </c>
      <c r="M2691" s="723" t="s">
        <v>193</v>
      </c>
      <c r="N2691" s="782" t="s">
        <v>308</v>
      </c>
      <c r="O2691" s="783"/>
      <c r="P2691" s="784" t="s">
        <v>21</v>
      </c>
      <c r="Q2691" s="785"/>
      <c r="R2691" s="735" t="s">
        <v>205</v>
      </c>
      <c r="S2691" s="736"/>
      <c r="T2691" s="714" t="s">
        <v>180</v>
      </c>
      <c r="U2691" s="715"/>
      <c r="V2691" s="716"/>
    </row>
    <row r="2692" spans="1:22" s="20" customFormat="1" ht="73.5" customHeight="1">
      <c r="A2692" s="18"/>
      <c r="B2692" s="788"/>
      <c r="C2692" s="467" t="s">
        <v>59</v>
      </c>
      <c r="D2692" s="468" t="s">
        <v>3</v>
      </c>
      <c r="E2692" s="468" t="s">
        <v>18</v>
      </c>
      <c r="F2692" s="468" t="s">
        <v>60</v>
      </c>
      <c r="G2692" s="469" t="s">
        <v>61</v>
      </c>
      <c r="H2692" s="724"/>
      <c r="I2692" s="790"/>
      <c r="J2692" s="724"/>
      <c r="K2692" s="724"/>
      <c r="L2692" s="724"/>
      <c r="M2692" s="724"/>
      <c r="N2692" s="467" t="s">
        <v>191</v>
      </c>
      <c r="O2692" s="468" t="s">
        <v>73</v>
      </c>
      <c r="P2692" s="717"/>
      <c r="Q2692" s="718"/>
      <c r="R2692" s="737"/>
      <c r="S2692" s="738"/>
      <c r="T2692" s="470" t="s">
        <v>181</v>
      </c>
      <c r="U2692" s="471" t="s">
        <v>190</v>
      </c>
      <c r="V2692" s="472" t="s">
        <v>225</v>
      </c>
    </row>
    <row r="2693" spans="1:22" s="20" customFormat="1" ht="26.25" customHeight="1">
      <c r="A2693" s="18"/>
      <c r="B2693" s="396"/>
      <c r="C2693" s="397">
        <v>3</v>
      </c>
      <c r="D2693" s="397">
        <v>4</v>
      </c>
      <c r="E2693" s="397">
        <v>5</v>
      </c>
      <c r="F2693" s="397">
        <v>6</v>
      </c>
      <c r="G2693" s="397">
        <v>7</v>
      </c>
      <c r="H2693" s="397">
        <v>8</v>
      </c>
      <c r="I2693" s="397">
        <v>9</v>
      </c>
      <c r="J2693" s="397">
        <v>10</v>
      </c>
      <c r="K2693" s="397">
        <v>11</v>
      </c>
      <c r="L2693" s="397">
        <v>12</v>
      </c>
      <c r="M2693" s="397">
        <v>13</v>
      </c>
      <c r="N2693" s="397">
        <v>14</v>
      </c>
      <c r="O2693" s="397">
        <v>15</v>
      </c>
      <c r="P2693" s="398">
        <v>16</v>
      </c>
      <c r="Q2693" s="399">
        <v>17</v>
      </c>
      <c r="R2693" s="398">
        <v>18</v>
      </c>
      <c r="S2693" s="399">
        <v>19</v>
      </c>
      <c r="T2693" s="400">
        <v>20</v>
      </c>
      <c r="U2693" s="213">
        <v>21</v>
      </c>
      <c r="V2693" s="401">
        <v>22</v>
      </c>
    </row>
    <row r="2694" spans="1:22" s="35" customFormat="1" ht="50.1" customHeight="1">
      <c r="A2694" s="34" t="s">
        <v>3418</v>
      </c>
      <c r="B2694" s="402">
        <v>1</v>
      </c>
      <c r="C2694" s="390" t="s">
        <v>1353</v>
      </c>
      <c r="D2694" s="390" t="s">
        <v>1354</v>
      </c>
      <c r="E2694" s="390" t="s">
        <v>1355</v>
      </c>
      <c r="F2694" s="390" t="s">
        <v>671</v>
      </c>
      <c r="G2694" s="382">
        <v>0.7</v>
      </c>
      <c r="H2694" s="538" t="s">
        <v>24</v>
      </c>
      <c r="I2694" s="388">
        <v>1</v>
      </c>
      <c r="J2694" s="389" t="s">
        <v>619</v>
      </c>
      <c r="K2694" s="426">
        <v>39456</v>
      </c>
      <c r="L2694" s="426">
        <v>40136</v>
      </c>
      <c r="M2694" s="383">
        <v>1516.29</v>
      </c>
      <c r="N2694" s="424">
        <v>1061.403</v>
      </c>
      <c r="O2694" s="215">
        <v>1061.403</v>
      </c>
      <c r="P2694" s="719"/>
      <c r="Q2694" s="720"/>
      <c r="R2694" s="721"/>
      <c r="S2694" s="722"/>
      <c r="T2694" s="385" t="s">
        <v>24</v>
      </c>
      <c r="U2694" s="386">
        <v>24</v>
      </c>
      <c r="V2694" s="387" t="s">
        <v>24</v>
      </c>
    </row>
    <row r="2695" spans="1:22" s="35" customFormat="1" ht="50.1" customHeight="1">
      <c r="A2695" s="34" t="s">
        <v>3419</v>
      </c>
      <c r="B2695" s="402">
        <v>2</v>
      </c>
      <c r="C2695" s="390" t="s">
        <v>1356</v>
      </c>
      <c r="D2695" s="390" t="s">
        <v>1357</v>
      </c>
      <c r="E2695" s="390" t="s">
        <v>1358</v>
      </c>
      <c r="F2695" s="390" t="s">
        <v>672</v>
      </c>
      <c r="G2695" s="382">
        <v>1</v>
      </c>
      <c r="H2695" s="538" t="s">
        <v>24</v>
      </c>
      <c r="I2695" s="388">
        <v>2</v>
      </c>
      <c r="J2695" s="389" t="s">
        <v>620</v>
      </c>
      <c r="K2695" s="426">
        <v>40114</v>
      </c>
      <c r="L2695" s="426">
        <v>40719</v>
      </c>
      <c r="M2695" s="383">
        <v>1956.03</v>
      </c>
      <c r="N2695" s="424">
        <v>1956.03</v>
      </c>
      <c r="O2695" s="215">
        <v>1956.03</v>
      </c>
      <c r="P2695" s="719"/>
      <c r="Q2695" s="720"/>
      <c r="R2695" s="721"/>
      <c r="S2695" s="722"/>
      <c r="T2695" s="385" t="s">
        <v>24</v>
      </c>
      <c r="U2695" s="386">
        <v>16</v>
      </c>
      <c r="V2695" s="387" t="s">
        <v>24</v>
      </c>
    </row>
    <row r="2696" spans="1:22" s="35" customFormat="1" ht="50.1" customHeight="1">
      <c r="A2696" s="34" t="s">
        <v>3420</v>
      </c>
      <c r="B2696" s="402">
        <v>3</v>
      </c>
      <c r="C2696" s="390" t="s">
        <v>1359</v>
      </c>
      <c r="D2696" s="390" t="s">
        <v>1360</v>
      </c>
      <c r="E2696" s="390" t="s">
        <v>1361</v>
      </c>
      <c r="F2696" s="390" t="s">
        <v>672</v>
      </c>
      <c r="G2696" s="382">
        <v>1</v>
      </c>
      <c r="H2696" s="538" t="s">
        <v>24</v>
      </c>
      <c r="I2696" s="388">
        <v>1</v>
      </c>
      <c r="J2696" s="389" t="s">
        <v>619</v>
      </c>
      <c r="K2696" s="426">
        <v>42720</v>
      </c>
      <c r="L2696" s="426">
        <v>43250</v>
      </c>
      <c r="M2696" s="383">
        <v>809.09</v>
      </c>
      <c r="N2696" s="424">
        <v>809.09</v>
      </c>
      <c r="O2696" s="215">
        <v>809.09</v>
      </c>
      <c r="P2696" s="719"/>
      <c r="Q2696" s="720"/>
      <c r="R2696" s="721"/>
      <c r="S2696" s="722"/>
      <c r="T2696" s="385" t="s">
        <v>24</v>
      </c>
      <c r="U2696" s="386">
        <v>201</v>
      </c>
      <c r="V2696" s="387" t="s">
        <v>24</v>
      </c>
    </row>
    <row r="2697" spans="1:22" s="35" customFormat="1" ht="24.95" customHeight="1">
      <c r="A2697" s="34" t="s">
        <v>3421</v>
      </c>
      <c r="B2697" s="402">
        <v>4</v>
      </c>
      <c r="C2697" s="390"/>
      <c r="D2697" s="390"/>
      <c r="E2697" s="390"/>
      <c r="F2697" s="390"/>
      <c r="G2697" s="382"/>
      <c r="H2697" s="538"/>
      <c r="I2697" s="388"/>
      <c r="J2697" s="389" t="s">
        <v>1538</v>
      </c>
      <c r="K2697" s="426"/>
      <c r="L2697" s="426"/>
      <c r="M2697" s="383"/>
      <c r="N2697" s="424" t="s">
        <v>1538</v>
      </c>
      <c r="O2697" s="215" t="s">
        <v>1538</v>
      </c>
      <c r="P2697" s="719"/>
      <c r="Q2697" s="720"/>
      <c r="R2697" s="721"/>
      <c r="S2697" s="722"/>
      <c r="T2697" s="385"/>
      <c r="U2697" s="386"/>
      <c r="V2697" s="387"/>
    </row>
    <row r="2698" spans="1:22" s="35" customFormat="1" ht="24.95" customHeight="1">
      <c r="A2698" s="34" t="s">
        <v>3422</v>
      </c>
      <c r="B2698" s="402">
        <v>6</v>
      </c>
      <c r="C2698" s="390"/>
      <c r="D2698" s="390"/>
      <c r="E2698" s="390"/>
      <c r="F2698" s="390"/>
      <c r="G2698" s="382"/>
      <c r="H2698" s="538"/>
      <c r="I2698" s="388"/>
      <c r="J2698" s="389" t="s">
        <v>1538</v>
      </c>
      <c r="K2698" s="426"/>
      <c r="L2698" s="426"/>
      <c r="M2698" s="383"/>
      <c r="N2698" s="424" t="s">
        <v>1538</v>
      </c>
      <c r="O2698" s="215" t="s">
        <v>1538</v>
      </c>
      <c r="P2698" s="719"/>
      <c r="Q2698" s="720"/>
      <c r="R2698" s="721"/>
      <c r="S2698" s="722"/>
      <c r="T2698" s="385"/>
      <c r="U2698" s="386"/>
      <c r="V2698" s="387"/>
    </row>
    <row r="2699" spans="1:22" s="35" customFormat="1" ht="24.95" customHeight="1">
      <c r="A2699" s="34" t="s">
        <v>3423</v>
      </c>
      <c r="B2699" s="402">
        <v>7</v>
      </c>
      <c r="C2699" s="390"/>
      <c r="D2699" s="390"/>
      <c r="E2699" s="390"/>
      <c r="F2699" s="390"/>
      <c r="G2699" s="382"/>
      <c r="H2699" s="538"/>
      <c r="I2699" s="388"/>
      <c r="J2699" s="389" t="s">
        <v>1538</v>
      </c>
      <c r="K2699" s="426"/>
      <c r="L2699" s="426"/>
      <c r="M2699" s="383"/>
      <c r="N2699" s="424" t="s">
        <v>1538</v>
      </c>
      <c r="O2699" s="215" t="s">
        <v>1538</v>
      </c>
      <c r="P2699" s="719"/>
      <c r="Q2699" s="720"/>
      <c r="R2699" s="721"/>
      <c r="S2699" s="722"/>
      <c r="T2699" s="385"/>
      <c r="U2699" s="386"/>
      <c r="V2699" s="387"/>
    </row>
    <row r="2700" spans="1:22" s="35" customFormat="1" ht="24.95" customHeight="1">
      <c r="A2700" s="34" t="s">
        <v>3424</v>
      </c>
      <c r="B2700" s="402">
        <v>8</v>
      </c>
      <c r="C2700" s="390"/>
      <c r="D2700" s="390"/>
      <c r="E2700" s="390"/>
      <c r="F2700" s="390"/>
      <c r="G2700" s="382"/>
      <c r="H2700" s="538"/>
      <c r="I2700" s="388"/>
      <c r="J2700" s="389" t="s">
        <v>1538</v>
      </c>
      <c r="K2700" s="426"/>
      <c r="L2700" s="426"/>
      <c r="M2700" s="383"/>
      <c r="N2700" s="424" t="s">
        <v>1538</v>
      </c>
      <c r="O2700" s="215" t="s">
        <v>1538</v>
      </c>
      <c r="P2700" s="719"/>
      <c r="Q2700" s="720"/>
      <c r="R2700" s="721"/>
      <c r="S2700" s="722"/>
      <c r="T2700" s="385"/>
      <c r="U2700" s="386"/>
      <c r="V2700" s="387"/>
    </row>
    <row r="2701" spans="1:22" s="35" customFormat="1" ht="24.95" customHeight="1">
      <c r="A2701" s="34" t="s">
        <v>3425</v>
      </c>
      <c r="B2701" s="402">
        <v>9</v>
      </c>
      <c r="C2701" s="390"/>
      <c r="D2701" s="390"/>
      <c r="E2701" s="390"/>
      <c r="F2701" s="390"/>
      <c r="G2701" s="382"/>
      <c r="H2701" s="538"/>
      <c r="I2701" s="388"/>
      <c r="J2701" s="389" t="s">
        <v>1538</v>
      </c>
      <c r="K2701" s="426"/>
      <c r="L2701" s="426"/>
      <c r="M2701" s="384"/>
      <c r="N2701" s="424" t="s">
        <v>1538</v>
      </c>
      <c r="O2701" s="215" t="s">
        <v>1538</v>
      </c>
      <c r="P2701" s="719"/>
      <c r="Q2701" s="720"/>
      <c r="R2701" s="721"/>
      <c r="S2701" s="722"/>
      <c r="T2701" s="385"/>
      <c r="U2701" s="386"/>
      <c r="V2701" s="387"/>
    </row>
    <row r="2702" spans="1:22" s="35" customFormat="1" ht="24.95" customHeight="1">
      <c r="A2702" s="34" t="s">
        <v>3426</v>
      </c>
      <c r="B2702" s="402">
        <v>9</v>
      </c>
      <c r="C2702" s="390"/>
      <c r="D2702" s="390"/>
      <c r="E2702" s="390"/>
      <c r="F2702" s="390"/>
      <c r="G2702" s="382"/>
      <c r="H2702" s="538"/>
      <c r="I2702" s="388"/>
      <c r="J2702" s="389" t="s">
        <v>1538</v>
      </c>
      <c r="K2702" s="426"/>
      <c r="L2702" s="426"/>
      <c r="M2702" s="384"/>
      <c r="N2702" s="424" t="s">
        <v>1538</v>
      </c>
      <c r="O2702" s="215" t="s">
        <v>1538</v>
      </c>
      <c r="P2702" s="719"/>
      <c r="Q2702" s="720"/>
      <c r="R2702" s="721"/>
      <c r="S2702" s="722"/>
      <c r="T2702" s="385"/>
      <c r="U2702" s="386"/>
      <c r="V2702" s="387"/>
    </row>
    <row r="2703" spans="1:22" s="35" customFormat="1" ht="24.95" customHeight="1" thickBot="1">
      <c r="A2703" s="34" t="s">
        <v>3427</v>
      </c>
      <c r="B2703" s="406">
        <v>10</v>
      </c>
      <c r="C2703" s="391"/>
      <c r="D2703" s="391"/>
      <c r="E2703" s="391"/>
      <c r="F2703" s="391"/>
      <c r="G2703" s="392"/>
      <c r="H2703" s="539"/>
      <c r="I2703" s="393"/>
      <c r="J2703" s="394" t="s">
        <v>1538</v>
      </c>
      <c r="K2703" s="427"/>
      <c r="L2703" s="427"/>
      <c r="M2703" s="395"/>
      <c r="N2703" s="424" t="s">
        <v>1538</v>
      </c>
      <c r="O2703" s="215" t="s">
        <v>1538</v>
      </c>
      <c r="P2703" s="719"/>
      <c r="Q2703" s="720"/>
      <c r="R2703" s="721"/>
      <c r="S2703" s="722"/>
      <c r="T2703" s="385"/>
      <c r="U2703" s="386"/>
      <c r="V2703" s="387"/>
    </row>
    <row r="2704" spans="1:22" s="20" customFormat="1" ht="12" customHeight="1">
      <c r="A2704" s="34"/>
      <c r="B2704" s="36"/>
      <c r="C2704" s="37"/>
      <c r="D2704" s="37"/>
      <c r="E2704" s="37"/>
      <c r="F2704" s="37"/>
      <c r="G2704" s="37"/>
      <c r="H2704" s="403"/>
      <c r="I2704" s="37"/>
      <c r="J2704" s="37"/>
      <c r="K2704" s="37"/>
      <c r="L2704" s="37"/>
      <c r="M2704" s="37"/>
      <c r="N2704" s="37"/>
      <c r="O2704" s="214"/>
      <c r="P2704" s="37"/>
      <c r="Q2704" s="37"/>
      <c r="R2704" s="214"/>
      <c r="S2704" s="37"/>
      <c r="T2704" s="37"/>
      <c r="U2704" s="38"/>
      <c r="V2704" s="39"/>
    </row>
    <row r="2705" spans="1:22" s="20" customFormat="1" ht="17.25" customHeight="1" thickBot="1">
      <c r="A2705" s="34" t="s">
        <v>3428</v>
      </c>
      <c r="B2705" s="473"/>
      <c r="C2705" s="474"/>
      <c r="D2705" s="474"/>
      <c r="E2705" s="474"/>
      <c r="F2705" s="474"/>
      <c r="G2705" s="474"/>
      <c r="H2705" s="474"/>
      <c r="I2705" s="474"/>
      <c r="J2705" s="474"/>
      <c r="K2705" s="474"/>
      <c r="L2705" s="474"/>
      <c r="M2705" s="474"/>
      <c r="N2705" s="410" t="s">
        <v>317</v>
      </c>
      <c r="O2705" s="411">
        <v>1275.5076666666666</v>
      </c>
      <c r="P2705" s="419"/>
      <c r="Q2705" s="419"/>
      <c r="R2705" s="420"/>
      <c r="S2705" s="420"/>
      <c r="T2705" s="421"/>
      <c r="U2705" s="422"/>
      <c r="V2705" s="423"/>
    </row>
    <row r="2706" spans="1:22" ht="17.25" customHeight="1">
      <c r="B2706" s="41"/>
      <c r="C2706" s="41"/>
      <c r="D2706" s="41"/>
      <c r="E2706" s="41"/>
      <c r="F2706" s="41"/>
      <c r="G2706" s="42"/>
      <c r="H2706" s="42"/>
      <c r="I2706" s="42"/>
      <c r="J2706" s="42"/>
      <c r="K2706" s="42"/>
      <c r="L2706" s="42"/>
      <c r="M2706" s="42"/>
      <c r="N2706" s="42"/>
      <c r="O2706" s="42"/>
      <c r="P2706" s="42"/>
      <c r="Q2706" s="42"/>
      <c r="R2706" s="42"/>
      <c r="S2706" s="42"/>
      <c r="T2706" s="42"/>
      <c r="U2706" s="42"/>
      <c r="V2706" s="42"/>
    </row>
    <row r="2707" spans="1:22" s="20" customFormat="1" ht="16.5" customHeight="1" thickBot="1">
      <c r="A2707" s="18"/>
      <c r="B2707" s="739" t="s">
        <v>65</v>
      </c>
      <c r="C2707" s="739"/>
      <c r="D2707" s="739"/>
      <c r="E2707" s="739"/>
      <c r="F2707" s="739"/>
      <c r="G2707" s="739"/>
      <c r="H2707" s="739"/>
      <c r="I2707" s="739"/>
      <c r="J2707" s="739"/>
      <c r="K2707" s="739"/>
      <c r="L2707" s="739"/>
      <c r="M2707" s="739"/>
      <c r="N2707" s="739"/>
      <c r="O2707" s="739"/>
      <c r="P2707" s="739"/>
      <c r="Q2707" s="739"/>
      <c r="R2707" s="739"/>
      <c r="S2707" s="739"/>
      <c r="T2707" s="739"/>
      <c r="U2707" s="739"/>
      <c r="V2707" s="739"/>
    </row>
    <row r="2708" spans="1:22" s="23" customFormat="1" ht="22.5" customHeight="1">
      <c r="A2708" s="96" t="s">
        <v>3429</v>
      </c>
      <c r="B2708" s="768" t="s">
        <v>62</v>
      </c>
      <c r="C2708" s="764" t="s">
        <v>83</v>
      </c>
      <c r="D2708" s="760"/>
      <c r="E2708" s="760"/>
      <c r="F2708" s="760"/>
      <c r="G2708" s="760"/>
      <c r="H2708" s="760"/>
      <c r="I2708" s="760"/>
      <c r="J2708" s="760"/>
      <c r="K2708" s="760"/>
      <c r="L2708" s="760"/>
      <c r="M2708" s="736"/>
      <c r="N2708" s="475"/>
      <c r="O2708" s="476"/>
      <c r="P2708" s="764" t="s">
        <v>90</v>
      </c>
      <c r="Q2708" s="760"/>
      <c r="R2708" s="760"/>
      <c r="S2708" s="736"/>
      <c r="T2708" s="735" t="s">
        <v>358</v>
      </c>
      <c r="U2708" s="736"/>
      <c r="V2708" s="742" t="s">
        <v>6</v>
      </c>
    </row>
    <row r="2709" spans="1:22" s="23" customFormat="1" ht="22.5" customHeight="1">
      <c r="A2709" s="96" t="s">
        <v>3430</v>
      </c>
      <c r="B2709" s="769"/>
      <c r="C2709" s="771" t="s">
        <v>84</v>
      </c>
      <c r="D2709" s="772"/>
      <c r="E2709" s="773"/>
      <c r="F2709" s="479">
        <v>2</v>
      </c>
      <c r="G2709" s="774" t="s">
        <v>287</v>
      </c>
      <c r="H2709" s="724" t="s">
        <v>286</v>
      </c>
      <c r="I2709" s="724"/>
      <c r="J2709" s="771" t="s">
        <v>285</v>
      </c>
      <c r="K2709" s="775"/>
      <c r="L2709" s="480"/>
      <c r="M2709" s="480"/>
      <c r="N2709" s="481"/>
      <c r="O2709" s="482"/>
      <c r="P2709" s="765"/>
      <c r="Q2709" s="766"/>
      <c r="R2709" s="766"/>
      <c r="S2709" s="767"/>
      <c r="T2709" s="737"/>
      <c r="U2709" s="738"/>
      <c r="V2709" s="743"/>
    </row>
    <row r="2710" spans="1:22" s="23" customFormat="1" ht="51.75" customHeight="1" thickBot="1">
      <c r="A2710" s="96" t="s">
        <v>3431</v>
      </c>
      <c r="B2710" s="769"/>
      <c r="C2710" s="772" t="s">
        <v>82</v>
      </c>
      <c r="D2710" s="773"/>
      <c r="E2710" s="483" t="s">
        <v>86</v>
      </c>
      <c r="F2710" s="477" t="s">
        <v>306</v>
      </c>
      <c r="G2710" s="774"/>
      <c r="H2710" s="724"/>
      <c r="I2710" s="724"/>
      <c r="J2710" s="467" t="s">
        <v>284</v>
      </c>
      <c r="K2710" s="478" t="s">
        <v>292</v>
      </c>
      <c r="L2710" s="484" t="s">
        <v>369</v>
      </c>
      <c r="M2710" s="484"/>
      <c r="N2710" s="485" t="s">
        <v>334</v>
      </c>
      <c r="O2710" s="486"/>
      <c r="P2710" s="417" t="s">
        <v>1579</v>
      </c>
      <c r="Q2710" s="306" t="s">
        <v>91</v>
      </c>
      <c r="R2710" s="307"/>
      <c r="S2710" s="97">
        <v>3</v>
      </c>
      <c r="T2710" s="740"/>
      <c r="U2710" s="741"/>
      <c r="V2710" s="744"/>
    </row>
    <row r="2711" spans="1:22" s="23" customFormat="1" ht="15.75" customHeight="1">
      <c r="A2711" s="96" t="s">
        <v>3432</v>
      </c>
      <c r="B2711" s="769"/>
      <c r="C2711" s="613">
        <v>1</v>
      </c>
      <c r="D2711" s="86" t="s">
        <v>619</v>
      </c>
      <c r="E2711" s="92">
        <v>0.5</v>
      </c>
      <c r="F2711" s="300">
        <v>1870.4929999999999</v>
      </c>
      <c r="G2711" s="300">
        <v>269.23</v>
      </c>
      <c r="H2711" s="745" t="s">
        <v>6</v>
      </c>
      <c r="I2711" s="746"/>
      <c r="J2711" s="93" t="s">
        <v>6</v>
      </c>
      <c r="K2711" s="91" t="s">
        <v>1538</v>
      </c>
      <c r="L2711" s="449" t="s">
        <v>1114</v>
      </c>
      <c r="M2711" s="450" t="s">
        <v>1557</v>
      </c>
      <c r="N2711" s="365" t="s">
        <v>24</v>
      </c>
      <c r="O2711" s="747" t="s">
        <v>15</v>
      </c>
      <c r="P2711" s="748"/>
      <c r="Q2711" s="751">
        <v>90</v>
      </c>
      <c r="R2711" s="754" t="s">
        <v>1114</v>
      </c>
      <c r="S2711" s="755"/>
      <c r="T2711" s="735" t="s">
        <v>68</v>
      </c>
      <c r="U2711" s="760"/>
      <c r="V2711" s="736"/>
    </row>
    <row r="2712" spans="1:22" s="23" customFormat="1" ht="15.75" customHeight="1" thickBot="1">
      <c r="A2712" s="96" t="s">
        <v>3433</v>
      </c>
      <c r="B2712" s="769"/>
      <c r="C2712" s="613">
        <v>2</v>
      </c>
      <c r="D2712" s="86" t="s">
        <v>620</v>
      </c>
      <c r="E2712" s="92">
        <v>0.5</v>
      </c>
      <c r="F2712" s="300">
        <v>1956.03</v>
      </c>
      <c r="G2712" s="300">
        <v>269.23</v>
      </c>
      <c r="H2712" s="745" t="s">
        <v>6</v>
      </c>
      <c r="I2712" s="746"/>
      <c r="J2712" s="93" t="s">
        <v>6</v>
      </c>
      <c r="K2712" s="91" t="s">
        <v>1538</v>
      </c>
      <c r="L2712" s="449"/>
      <c r="M2712" s="450" t="s">
        <v>1538</v>
      </c>
      <c r="N2712" s="365" t="s">
        <v>24</v>
      </c>
      <c r="O2712" s="747"/>
      <c r="P2712" s="748"/>
      <c r="Q2712" s="752"/>
      <c r="R2712" s="756"/>
      <c r="S2712" s="757"/>
      <c r="T2712" s="740"/>
      <c r="U2712" s="761"/>
      <c r="V2712" s="741"/>
    </row>
    <row r="2713" spans="1:22" s="23" customFormat="1" ht="15.75" customHeight="1">
      <c r="A2713" s="96" t="s">
        <v>3434</v>
      </c>
      <c r="B2713" s="769"/>
      <c r="C2713" s="613">
        <v>3</v>
      </c>
      <c r="D2713" s="86" t="s">
        <v>1538</v>
      </c>
      <c r="E2713" s="92" t="s">
        <v>1538</v>
      </c>
      <c r="F2713" s="300" t="s">
        <v>1538</v>
      </c>
      <c r="G2713" s="300" t="s">
        <v>1538</v>
      </c>
      <c r="H2713" s="745" t="s">
        <v>1538</v>
      </c>
      <c r="I2713" s="746"/>
      <c r="J2713" s="93" t="s">
        <v>1538</v>
      </c>
      <c r="K2713" s="91" t="s">
        <v>1538</v>
      </c>
      <c r="L2713" s="449"/>
      <c r="M2713" s="450" t="s">
        <v>1538</v>
      </c>
      <c r="N2713" s="365"/>
      <c r="O2713" s="749"/>
      <c r="P2713" s="750"/>
      <c r="Q2713" s="753"/>
      <c r="R2713" s="758"/>
      <c r="S2713" s="759"/>
      <c r="T2713" s="237"/>
      <c r="U2713" s="237"/>
      <c r="V2713" s="238"/>
    </row>
    <row r="2714" spans="1:22" s="23" customFormat="1" ht="15.75" customHeight="1">
      <c r="A2714" s="96" t="s">
        <v>3435</v>
      </c>
      <c r="B2714" s="769"/>
      <c r="C2714" s="613">
        <v>4</v>
      </c>
      <c r="D2714" s="86" t="s">
        <v>1538</v>
      </c>
      <c r="E2714" s="92" t="s">
        <v>1538</v>
      </c>
      <c r="F2714" s="300" t="s">
        <v>1538</v>
      </c>
      <c r="G2714" s="300" t="s">
        <v>1538</v>
      </c>
      <c r="H2714" s="745" t="s">
        <v>1538</v>
      </c>
      <c r="I2714" s="746"/>
      <c r="J2714" s="93" t="s">
        <v>1538</v>
      </c>
      <c r="K2714" s="91" t="s">
        <v>1538</v>
      </c>
      <c r="L2714" s="449"/>
      <c r="M2714" s="450" t="s">
        <v>1538</v>
      </c>
      <c r="N2714" s="365"/>
      <c r="O2714" s="762" t="s">
        <v>310</v>
      </c>
      <c r="P2714" s="771" t="s">
        <v>309</v>
      </c>
      <c r="Q2714" s="772"/>
      <c r="R2714" s="772"/>
      <c r="S2714" s="773"/>
      <c r="T2714" s="228"/>
      <c r="U2714" s="228"/>
      <c r="V2714" s="239"/>
    </row>
    <row r="2715" spans="1:22" s="23" customFormat="1" ht="17.25" customHeight="1">
      <c r="A2715" s="96" t="s">
        <v>3436</v>
      </c>
      <c r="B2715" s="769"/>
      <c r="C2715" s="613">
        <v>5</v>
      </c>
      <c r="D2715" s="86" t="s">
        <v>1538</v>
      </c>
      <c r="E2715" s="92" t="s">
        <v>1538</v>
      </c>
      <c r="F2715" s="300" t="s">
        <v>1538</v>
      </c>
      <c r="G2715" s="300" t="s">
        <v>1538</v>
      </c>
      <c r="H2715" s="745" t="s">
        <v>1538</v>
      </c>
      <c r="I2715" s="746"/>
      <c r="J2715" s="93" t="s">
        <v>1538</v>
      </c>
      <c r="K2715" s="91" t="s">
        <v>1538</v>
      </c>
      <c r="L2715" s="449"/>
      <c r="M2715" s="450" t="s">
        <v>1538</v>
      </c>
      <c r="N2715" s="365"/>
      <c r="O2715" s="763"/>
      <c r="P2715" s="467" t="s">
        <v>92</v>
      </c>
      <c r="Q2715" s="467" t="s">
        <v>294</v>
      </c>
      <c r="R2715" s="724" t="s">
        <v>307</v>
      </c>
      <c r="S2715" s="724"/>
      <c r="T2715" s="228"/>
      <c r="U2715" s="228"/>
      <c r="V2715" s="239"/>
    </row>
    <row r="2716" spans="1:22" s="23" customFormat="1" ht="16.5" customHeight="1" thickBot="1">
      <c r="A2716" s="96" t="s">
        <v>3437</v>
      </c>
      <c r="B2716" s="769"/>
      <c r="C2716" s="614">
        <v>6</v>
      </c>
      <c r="D2716" s="94" t="s">
        <v>1538</v>
      </c>
      <c r="E2716" s="95" t="s">
        <v>1538</v>
      </c>
      <c r="F2716" s="300" t="s">
        <v>1538</v>
      </c>
      <c r="G2716" s="300" t="s">
        <v>1538</v>
      </c>
      <c r="H2716" s="745" t="s">
        <v>1538</v>
      </c>
      <c r="I2716" s="746"/>
      <c r="J2716" s="93" t="s">
        <v>1538</v>
      </c>
      <c r="K2716" s="91" t="s">
        <v>1538</v>
      </c>
      <c r="L2716" s="449"/>
      <c r="M2716" s="450" t="s">
        <v>1538</v>
      </c>
      <c r="N2716" s="447"/>
      <c r="O2716" s="313" t="s">
        <v>6</v>
      </c>
      <c r="P2716" s="241">
        <v>1</v>
      </c>
      <c r="Q2716" s="242">
        <v>538.46153849999996</v>
      </c>
      <c r="R2716" s="776">
        <v>3826.5230000000001</v>
      </c>
      <c r="S2716" s="776"/>
      <c r="T2716" s="228"/>
      <c r="U2716" s="228"/>
      <c r="V2716" s="239"/>
    </row>
    <row r="2717" spans="1:22" s="23" customFormat="1" ht="16.5" customHeight="1" thickBot="1">
      <c r="A2717" s="96" t="s">
        <v>3438</v>
      </c>
      <c r="B2717" s="770"/>
      <c r="C2717" s="777" t="s">
        <v>88</v>
      </c>
      <c r="D2717" s="778"/>
      <c r="E2717" s="778"/>
      <c r="F2717" s="497"/>
      <c r="G2717" s="498"/>
      <c r="H2717" s="779" t="s">
        <v>6</v>
      </c>
      <c r="I2717" s="780"/>
      <c r="J2717" s="412" t="s">
        <v>6</v>
      </c>
      <c r="K2717" s="243" t="s">
        <v>6</v>
      </c>
      <c r="L2717" s="490"/>
      <c r="M2717" s="491"/>
      <c r="N2717" s="492"/>
      <c r="O2717" s="781" t="s">
        <v>1538</v>
      </c>
      <c r="P2717" s="781"/>
      <c r="Q2717" s="781"/>
      <c r="R2717" s="781"/>
      <c r="S2717" s="781"/>
      <c r="T2717" s="487"/>
      <c r="U2717" s="488"/>
      <c r="V2717" s="489"/>
    </row>
    <row r="2718" spans="1:22" ht="24.95" customHeight="1">
      <c r="C2718" s="21"/>
    </row>
    <row r="2719" spans="1:22" ht="24.95" customHeight="1">
      <c r="C2719" s="21"/>
    </row>
    <row r="2720" spans="1:22" s="33" customFormat="1" ht="24" thickBot="1">
      <c r="A2720" s="26">
        <v>91</v>
      </c>
      <c r="B2720" s="786" t="s">
        <v>49</v>
      </c>
      <c r="C2720" s="786"/>
      <c r="D2720" s="786"/>
      <c r="E2720" s="27">
        <v>91</v>
      </c>
      <c r="F2720" s="28" t="s">
        <v>477</v>
      </c>
      <c r="G2720" s="29"/>
      <c r="H2720" s="29"/>
      <c r="I2720" s="28"/>
      <c r="J2720" s="28"/>
      <c r="K2720" s="28"/>
      <c r="L2720" s="28"/>
      <c r="M2720" s="30"/>
      <c r="N2720" s="30"/>
      <c r="O2720" s="29"/>
      <c r="P2720" s="29"/>
      <c r="Q2720" s="31"/>
      <c r="R2720" s="31"/>
      <c r="S2720" s="31"/>
      <c r="T2720" s="31"/>
      <c r="U2720" s="32"/>
    </row>
    <row r="2721" spans="1:22" s="20" customFormat="1" ht="24.75" customHeight="1">
      <c r="A2721" s="18"/>
      <c r="B2721" s="787" t="s">
        <v>54</v>
      </c>
      <c r="C2721" s="464" t="s">
        <v>55</v>
      </c>
      <c r="D2721" s="465" t="s">
        <v>16</v>
      </c>
      <c r="E2721" s="465"/>
      <c r="F2721" s="465" t="s">
        <v>56</v>
      </c>
      <c r="G2721" s="466"/>
      <c r="H2721" s="723" t="s">
        <v>57</v>
      </c>
      <c r="I2721" s="789" t="s">
        <v>340</v>
      </c>
      <c r="J2721" s="723" t="s">
        <v>17</v>
      </c>
      <c r="K2721" s="723" t="s">
        <v>293</v>
      </c>
      <c r="L2721" s="723" t="s">
        <v>58</v>
      </c>
      <c r="M2721" s="723" t="s">
        <v>193</v>
      </c>
      <c r="N2721" s="782" t="s">
        <v>308</v>
      </c>
      <c r="O2721" s="783"/>
      <c r="P2721" s="784" t="s">
        <v>21</v>
      </c>
      <c r="Q2721" s="785"/>
      <c r="R2721" s="735" t="s">
        <v>205</v>
      </c>
      <c r="S2721" s="736"/>
      <c r="T2721" s="714" t="s">
        <v>180</v>
      </c>
      <c r="U2721" s="715"/>
      <c r="V2721" s="716"/>
    </row>
    <row r="2722" spans="1:22" s="20" customFormat="1" ht="73.5" customHeight="1">
      <c r="A2722" s="18"/>
      <c r="B2722" s="788"/>
      <c r="C2722" s="467" t="s">
        <v>59</v>
      </c>
      <c r="D2722" s="468" t="s">
        <v>3</v>
      </c>
      <c r="E2722" s="468" t="s">
        <v>18</v>
      </c>
      <c r="F2722" s="468" t="s">
        <v>60</v>
      </c>
      <c r="G2722" s="469" t="s">
        <v>61</v>
      </c>
      <c r="H2722" s="724"/>
      <c r="I2722" s="790"/>
      <c r="J2722" s="724"/>
      <c r="K2722" s="724"/>
      <c r="L2722" s="724"/>
      <c r="M2722" s="724"/>
      <c r="N2722" s="467" t="s">
        <v>191</v>
      </c>
      <c r="O2722" s="468" t="s">
        <v>73</v>
      </c>
      <c r="P2722" s="717"/>
      <c r="Q2722" s="718"/>
      <c r="R2722" s="737"/>
      <c r="S2722" s="738"/>
      <c r="T2722" s="470" t="s">
        <v>181</v>
      </c>
      <c r="U2722" s="471" t="s">
        <v>190</v>
      </c>
      <c r="V2722" s="472" t="s">
        <v>225</v>
      </c>
    </row>
    <row r="2723" spans="1:22" s="20" customFormat="1" ht="26.25" customHeight="1">
      <c r="A2723" s="18"/>
      <c r="B2723" s="396"/>
      <c r="C2723" s="397">
        <v>3</v>
      </c>
      <c r="D2723" s="397">
        <v>4</v>
      </c>
      <c r="E2723" s="397">
        <v>5</v>
      </c>
      <c r="F2723" s="397">
        <v>6</v>
      </c>
      <c r="G2723" s="397">
        <v>7</v>
      </c>
      <c r="H2723" s="397">
        <v>8</v>
      </c>
      <c r="I2723" s="397">
        <v>9</v>
      </c>
      <c r="J2723" s="397">
        <v>10</v>
      </c>
      <c r="K2723" s="397">
        <v>11</v>
      </c>
      <c r="L2723" s="397">
        <v>12</v>
      </c>
      <c r="M2723" s="397">
        <v>13</v>
      </c>
      <c r="N2723" s="397">
        <v>14</v>
      </c>
      <c r="O2723" s="397">
        <v>15</v>
      </c>
      <c r="P2723" s="398">
        <v>16</v>
      </c>
      <c r="Q2723" s="399">
        <v>17</v>
      </c>
      <c r="R2723" s="398">
        <v>18</v>
      </c>
      <c r="S2723" s="399">
        <v>19</v>
      </c>
      <c r="T2723" s="400">
        <v>20</v>
      </c>
      <c r="U2723" s="213">
        <v>21</v>
      </c>
      <c r="V2723" s="401">
        <v>22</v>
      </c>
    </row>
    <row r="2724" spans="1:22" s="35" customFormat="1" ht="50.1" customHeight="1">
      <c r="A2724" s="34" t="s">
        <v>3439</v>
      </c>
      <c r="B2724" s="402">
        <v>1</v>
      </c>
      <c r="C2724" s="390" t="s">
        <v>1362</v>
      </c>
      <c r="D2724" s="390" t="s">
        <v>1363</v>
      </c>
      <c r="E2724" s="390" t="s">
        <v>1364</v>
      </c>
      <c r="F2724" s="390" t="s">
        <v>671</v>
      </c>
      <c r="G2724" s="382">
        <v>0.45</v>
      </c>
      <c r="H2724" s="538" t="s">
        <v>24</v>
      </c>
      <c r="I2724" s="388" t="s">
        <v>672</v>
      </c>
      <c r="J2724" s="389" t="s">
        <v>477</v>
      </c>
      <c r="K2724" s="426">
        <v>41781</v>
      </c>
      <c r="L2724" s="426">
        <v>42695</v>
      </c>
      <c r="M2724" s="383">
        <v>2891.87</v>
      </c>
      <c r="N2724" s="424">
        <v>1301.3415</v>
      </c>
      <c r="O2724" s="215">
        <v>1301.3415</v>
      </c>
      <c r="P2724" s="719"/>
      <c r="Q2724" s="720"/>
      <c r="R2724" s="721"/>
      <c r="S2724" s="722"/>
      <c r="T2724" s="385" t="s">
        <v>24</v>
      </c>
      <c r="U2724" s="386">
        <v>152</v>
      </c>
      <c r="V2724" s="387" t="s">
        <v>24</v>
      </c>
    </row>
    <row r="2725" spans="1:22" s="35" customFormat="1" ht="24.95" customHeight="1">
      <c r="A2725" s="34" t="s">
        <v>3440</v>
      </c>
      <c r="B2725" s="402">
        <v>2</v>
      </c>
      <c r="C2725" s="390"/>
      <c r="D2725" s="390"/>
      <c r="E2725" s="390"/>
      <c r="F2725" s="390"/>
      <c r="G2725" s="382"/>
      <c r="H2725" s="538"/>
      <c r="I2725" s="388"/>
      <c r="J2725" s="389" t="s">
        <v>1538</v>
      </c>
      <c r="K2725" s="426"/>
      <c r="L2725" s="426"/>
      <c r="M2725" s="383"/>
      <c r="N2725" s="424" t="s">
        <v>1538</v>
      </c>
      <c r="O2725" s="215" t="s">
        <v>1538</v>
      </c>
      <c r="P2725" s="719"/>
      <c r="Q2725" s="720"/>
      <c r="R2725" s="721"/>
      <c r="S2725" s="722"/>
      <c r="T2725" s="385"/>
      <c r="U2725" s="386"/>
      <c r="V2725" s="387"/>
    </row>
    <row r="2726" spans="1:22" s="35" customFormat="1" ht="24.95" customHeight="1">
      <c r="A2726" s="34" t="s">
        <v>3441</v>
      </c>
      <c r="B2726" s="402">
        <v>3</v>
      </c>
      <c r="C2726" s="390"/>
      <c r="D2726" s="390"/>
      <c r="E2726" s="390"/>
      <c r="F2726" s="390"/>
      <c r="G2726" s="382"/>
      <c r="H2726" s="538"/>
      <c r="I2726" s="388"/>
      <c r="J2726" s="389" t="s">
        <v>1538</v>
      </c>
      <c r="K2726" s="426"/>
      <c r="L2726" s="426"/>
      <c r="M2726" s="383"/>
      <c r="N2726" s="424" t="s">
        <v>1538</v>
      </c>
      <c r="O2726" s="215" t="s">
        <v>1538</v>
      </c>
      <c r="P2726" s="719"/>
      <c r="Q2726" s="720"/>
      <c r="R2726" s="721"/>
      <c r="S2726" s="722"/>
      <c r="T2726" s="385"/>
      <c r="U2726" s="386"/>
      <c r="V2726" s="387"/>
    </row>
    <row r="2727" spans="1:22" s="35" customFormat="1" ht="24.95" customHeight="1">
      <c r="A2727" s="34" t="s">
        <v>3442</v>
      </c>
      <c r="B2727" s="402">
        <v>4</v>
      </c>
      <c r="C2727" s="390"/>
      <c r="D2727" s="390"/>
      <c r="E2727" s="390"/>
      <c r="F2727" s="390"/>
      <c r="G2727" s="382"/>
      <c r="H2727" s="538"/>
      <c r="I2727" s="388"/>
      <c r="J2727" s="389" t="s">
        <v>1538</v>
      </c>
      <c r="K2727" s="426"/>
      <c r="L2727" s="426"/>
      <c r="M2727" s="383"/>
      <c r="N2727" s="424" t="s">
        <v>1538</v>
      </c>
      <c r="O2727" s="215" t="s">
        <v>1538</v>
      </c>
      <c r="P2727" s="719"/>
      <c r="Q2727" s="720"/>
      <c r="R2727" s="721"/>
      <c r="S2727" s="722"/>
      <c r="T2727" s="385"/>
      <c r="U2727" s="386"/>
      <c r="V2727" s="387"/>
    </row>
    <row r="2728" spans="1:22" s="35" customFormat="1" ht="24.95" customHeight="1">
      <c r="A2728" s="34" t="s">
        <v>3443</v>
      </c>
      <c r="B2728" s="402">
        <v>6</v>
      </c>
      <c r="C2728" s="390"/>
      <c r="D2728" s="390"/>
      <c r="E2728" s="390"/>
      <c r="F2728" s="390"/>
      <c r="G2728" s="382"/>
      <c r="H2728" s="538"/>
      <c r="I2728" s="388"/>
      <c r="J2728" s="389" t="s">
        <v>1538</v>
      </c>
      <c r="K2728" s="426"/>
      <c r="L2728" s="426"/>
      <c r="M2728" s="383"/>
      <c r="N2728" s="424" t="s">
        <v>1538</v>
      </c>
      <c r="O2728" s="215" t="s">
        <v>1538</v>
      </c>
      <c r="P2728" s="719"/>
      <c r="Q2728" s="720"/>
      <c r="R2728" s="721"/>
      <c r="S2728" s="722"/>
      <c r="T2728" s="385"/>
      <c r="U2728" s="386"/>
      <c r="V2728" s="387"/>
    </row>
    <row r="2729" spans="1:22" s="35" customFormat="1" ht="24.95" customHeight="1">
      <c r="A2729" s="34" t="s">
        <v>3444</v>
      </c>
      <c r="B2729" s="402">
        <v>7</v>
      </c>
      <c r="C2729" s="390"/>
      <c r="D2729" s="390"/>
      <c r="E2729" s="390"/>
      <c r="F2729" s="390"/>
      <c r="G2729" s="382"/>
      <c r="H2729" s="538"/>
      <c r="I2729" s="388"/>
      <c r="J2729" s="389" t="s">
        <v>1538</v>
      </c>
      <c r="K2729" s="426"/>
      <c r="L2729" s="426"/>
      <c r="M2729" s="383"/>
      <c r="N2729" s="424" t="s">
        <v>1538</v>
      </c>
      <c r="O2729" s="215" t="s">
        <v>1538</v>
      </c>
      <c r="P2729" s="719"/>
      <c r="Q2729" s="720"/>
      <c r="R2729" s="721"/>
      <c r="S2729" s="722"/>
      <c r="T2729" s="385"/>
      <c r="U2729" s="386"/>
      <c r="V2729" s="387"/>
    </row>
    <row r="2730" spans="1:22" s="35" customFormat="1" ht="24.95" customHeight="1">
      <c r="A2730" s="34" t="s">
        <v>3445</v>
      </c>
      <c r="B2730" s="402">
        <v>8</v>
      </c>
      <c r="C2730" s="390"/>
      <c r="D2730" s="390"/>
      <c r="E2730" s="390"/>
      <c r="F2730" s="390"/>
      <c r="G2730" s="382"/>
      <c r="H2730" s="538"/>
      <c r="I2730" s="388"/>
      <c r="J2730" s="389" t="s">
        <v>1538</v>
      </c>
      <c r="K2730" s="426"/>
      <c r="L2730" s="426"/>
      <c r="M2730" s="383"/>
      <c r="N2730" s="424" t="s">
        <v>1538</v>
      </c>
      <c r="O2730" s="215" t="s">
        <v>1538</v>
      </c>
      <c r="P2730" s="719"/>
      <c r="Q2730" s="720"/>
      <c r="R2730" s="721"/>
      <c r="S2730" s="722"/>
      <c r="T2730" s="385"/>
      <c r="U2730" s="386"/>
      <c r="V2730" s="387"/>
    </row>
    <row r="2731" spans="1:22" s="35" customFormat="1" ht="24.95" customHeight="1">
      <c r="A2731" s="34" t="s">
        <v>3446</v>
      </c>
      <c r="B2731" s="402">
        <v>9</v>
      </c>
      <c r="C2731" s="390"/>
      <c r="D2731" s="390"/>
      <c r="E2731" s="390"/>
      <c r="F2731" s="390"/>
      <c r="G2731" s="382"/>
      <c r="H2731" s="538"/>
      <c r="I2731" s="388"/>
      <c r="J2731" s="389" t="s">
        <v>1538</v>
      </c>
      <c r="K2731" s="426"/>
      <c r="L2731" s="426"/>
      <c r="M2731" s="384"/>
      <c r="N2731" s="424" t="s">
        <v>1538</v>
      </c>
      <c r="O2731" s="215" t="s">
        <v>1538</v>
      </c>
      <c r="P2731" s="719"/>
      <c r="Q2731" s="720"/>
      <c r="R2731" s="721"/>
      <c r="S2731" s="722"/>
      <c r="T2731" s="385"/>
      <c r="U2731" s="386"/>
      <c r="V2731" s="387"/>
    </row>
    <row r="2732" spans="1:22" s="35" customFormat="1" ht="24.95" customHeight="1">
      <c r="A2732" s="34" t="s">
        <v>3447</v>
      </c>
      <c r="B2732" s="402">
        <v>9</v>
      </c>
      <c r="C2732" s="390"/>
      <c r="D2732" s="390"/>
      <c r="E2732" s="390"/>
      <c r="F2732" s="390"/>
      <c r="G2732" s="382"/>
      <c r="H2732" s="538"/>
      <c r="I2732" s="388"/>
      <c r="J2732" s="389" t="s">
        <v>1538</v>
      </c>
      <c r="K2732" s="426"/>
      <c r="L2732" s="426"/>
      <c r="M2732" s="384"/>
      <c r="N2732" s="424" t="s">
        <v>1538</v>
      </c>
      <c r="O2732" s="215" t="s">
        <v>1538</v>
      </c>
      <c r="P2732" s="719"/>
      <c r="Q2732" s="720"/>
      <c r="R2732" s="721"/>
      <c r="S2732" s="722"/>
      <c r="T2732" s="385"/>
      <c r="U2732" s="386"/>
      <c r="V2732" s="387"/>
    </row>
    <row r="2733" spans="1:22" s="35" customFormat="1" ht="24.95" customHeight="1" thickBot="1">
      <c r="A2733" s="34" t="s">
        <v>3448</v>
      </c>
      <c r="B2733" s="406">
        <v>10</v>
      </c>
      <c r="C2733" s="391"/>
      <c r="D2733" s="391"/>
      <c r="E2733" s="391"/>
      <c r="F2733" s="391"/>
      <c r="G2733" s="392"/>
      <c r="H2733" s="539"/>
      <c r="I2733" s="393"/>
      <c r="J2733" s="394" t="s">
        <v>1538</v>
      </c>
      <c r="K2733" s="427"/>
      <c r="L2733" s="427"/>
      <c r="M2733" s="395"/>
      <c r="N2733" s="424" t="s">
        <v>1538</v>
      </c>
      <c r="O2733" s="215" t="s">
        <v>1538</v>
      </c>
      <c r="P2733" s="719"/>
      <c r="Q2733" s="720"/>
      <c r="R2733" s="721"/>
      <c r="S2733" s="722"/>
      <c r="T2733" s="385"/>
      <c r="U2733" s="386"/>
      <c r="V2733" s="387"/>
    </row>
    <row r="2734" spans="1:22" s="20" customFormat="1" ht="12" customHeight="1">
      <c r="A2734" s="34"/>
      <c r="B2734" s="36"/>
      <c r="C2734" s="37"/>
      <c r="D2734" s="37"/>
      <c r="E2734" s="37"/>
      <c r="F2734" s="37"/>
      <c r="G2734" s="37"/>
      <c r="H2734" s="403"/>
      <c r="I2734" s="37"/>
      <c r="J2734" s="37"/>
      <c r="K2734" s="37"/>
      <c r="L2734" s="37"/>
      <c r="M2734" s="37"/>
      <c r="N2734" s="37"/>
      <c r="O2734" s="214"/>
      <c r="P2734" s="37"/>
      <c r="Q2734" s="37"/>
      <c r="R2734" s="214"/>
      <c r="S2734" s="37"/>
      <c r="T2734" s="37"/>
      <c r="U2734" s="38"/>
      <c r="V2734" s="39"/>
    </row>
    <row r="2735" spans="1:22" s="20" customFormat="1" ht="17.25" customHeight="1" thickBot="1">
      <c r="A2735" s="34" t="s">
        <v>3449</v>
      </c>
      <c r="B2735" s="473"/>
      <c r="C2735" s="474"/>
      <c r="D2735" s="474"/>
      <c r="E2735" s="474"/>
      <c r="F2735" s="474"/>
      <c r="G2735" s="474"/>
      <c r="H2735" s="474"/>
      <c r="I2735" s="474"/>
      <c r="J2735" s="474"/>
      <c r="K2735" s="474"/>
      <c r="L2735" s="474"/>
      <c r="M2735" s="474"/>
      <c r="N2735" s="410" t="s">
        <v>317</v>
      </c>
      <c r="O2735" s="411">
        <v>1301.3415</v>
      </c>
      <c r="P2735" s="419"/>
      <c r="Q2735" s="419"/>
      <c r="R2735" s="420"/>
      <c r="S2735" s="420"/>
      <c r="T2735" s="421"/>
      <c r="U2735" s="422"/>
      <c r="V2735" s="423"/>
    </row>
    <row r="2736" spans="1:22" ht="17.25" customHeight="1">
      <c r="B2736" s="41"/>
      <c r="C2736" s="41"/>
      <c r="D2736" s="41"/>
      <c r="E2736" s="41"/>
      <c r="F2736" s="41"/>
      <c r="G2736" s="42"/>
      <c r="H2736" s="42"/>
      <c r="I2736" s="42"/>
      <c r="J2736" s="42"/>
      <c r="K2736" s="42"/>
      <c r="L2736" s="42"/>
      <c r="M2736" s="42"/>
      <c r="N2736" s="42"/>
      <c r="O2736" s="42"/>
      <c r="P2736" s="42"/>
      <c r="Q2736" s="42"/>
      <c r="R2736" s="42"/>
      <c r="S2736" s="42"/>
      <c r="T2736" s="42"/>
      <c r="U2736" s="42"/>
      <c r="V2736" s="42"/>
    </row>
    <row r="2737" spans="1:22" s="20" customFormat="1" ht="16.5" customHeight="1" thickBot="1">
      <c r="A2737" s="18"/>
      <c r="B2737" s="739" t="s">
        <v>65</v>
      </c>
      <c r="C2737" s="739"/>
      <c r="D2737" s="739"/>
      <c r="E2737" s="739"/>
      <c r="F2737" s="739"/>
      <c r="G2737" s="739"/>
      <c r="H2737" s="739"/>
      <c r="I2737" s="739"/>
      <c r="J2737" s="739"/>
      <c r="K2737" s="739"/>
      <c r="L2737" s="739"/>
      <c r="M2737" s="739"/>
      <c r="N2737" s="739"/>
      <c r="O2737" s="739"/>
      <c r="P2737" s="739"/>
      <c r="Q2737" s="739"/>
      <c r="R2737" s="739"/>
      <c r="S2737" s="739"/>
      <c r="T2737" s="739"/>
      <c r="U2737" s="739"/>
      <c r="V2737" s="739"/>
    </row>
    <row r="2738" spans="1:22" s="23" customFormat="1" ht="22.5" customHeight="1">
      <c r="A2738" s="96" t="s">
        <v>3450</v>
      </c>
      <c r="B2738" s="768" t="s">
        <v>62</v>
      </c>
      <c r="C2738" s="764" t="s">
        <v>83</v>
      </c>
      <c r="D2738" s="760"/>
      <c r="E2738" s="760"/>
      <c r="F2738" s="760"/>
      <c r="G2738" s="760"/>
      <c r="H2738" s="760"/>
      <c r="I2738" s="760"/>
      <c r="J2738" s="760"/>
      <c r="K2738" s="760"/>
      <c r="L2738" s="760"/>
      <c r="M2738" s="736"/>
      <c r="N2738" s="475"/>
      <c r="O2738" s="476"/>
      <c r="P2738" s="764" t="s">
        <v>90</v>
      </c>
      <c r="Q2738" s="760"/>
      <c r="R2738" s="760"/>
      <c r="S2738" s="736"/>
      <c r="T2738" s="735" t="s">
        <v>358</v>
      </c>
      <c r="U2738" s="736"/>
      <c r="V2738" s="742" t="s">
        <v>6</v>
      </c>
    </row>
    <row r="2739" spans="1:22" s="23" customFormat="1" ht="22.5" customHeight="1">
      <c r="A2739" s="96" t="s">
        <v>3451</v>
      </c>
      <c r="B2739" s="769"/>
      <c r="C2739" s="771" t="s">
        <v>84</v>
      </c>
      <c r="D2739" s="772"/>
      <c r="E2739" s="773"/>
      <c r="F2739" s="479">
        <v>1</v>
      </c>
      <c r="G2739" s="774" t="s">
        <v>287</v>
      </c>
      <c r="H2739" s="724" t="s">
        <v>286</v>
      </c>
      <c r="I2739" s="724"/>
      <c r="J2739" s="771" t="s">
        <v>285</v>
      </c>
      <c r="K2739" s="775"/>
      <c r="L2739" s="480"/>
      <c r="M2739" s="480"/>
      <c r="N2739" s="481"/>
      <c r="O2739" s="482"/>
      <c r="P2739" s="765"/>
      <c r="Q2739" s="766"/>
      <c r="R2739" s="766"/>
      <c r="S2739" s="767"/>
      <c r="T2739" s="737"/>
      <c r="U2739" s="738"/>
      <c r="V2739" s="743"/>
    </row>
    <row r="2740" spans="1:22" s="23" customFormat="1" ht="51.75" customHeight="1" thickBot="1">
      <c r="A2740" s="96" t="s">
        <v>3452</v>
      </c>
      <c r="B2740" s="769"/>
      <c r="C2740" s="772" t="s">
        <v>82</v>
      </c>
      <c r="D2740" s="773"/>
      <c r="E2740" s="483" t="s">
        <v>86</v>
      </c>
      <c r="F2740" s="477" t="s">
        <v>306</v>
      </c>
      <c r="G2740" s="774"/>
      <c r="H2740" s="724"/>
      <c r="I2740" s="724"/>
      <c r="J2740" s="467" t="s">
        <v>284</v>
      </c>
      <c r="K2740" s="478" t="s">
        <v>292</v>
      </c>
      <c r="L2740" s="484" t="s">
        <v>369</v>
      </c>
      <c r="M2740" s="484"/>
      <c r="N2740" s="485" t="s">
        <v>334</v>
      </c>
      <c r="O2740" s="486"/>
      <c r="P2740" s="417" t="s">
        <v>1579</v>
      </c>
      <c r="Q2740" s="306" t="s">
        <v>91</v>
      </c>
      <c r="R2740" s="307"/>
      <c r="S2740" s="97">
        <v>1</v>
      </c>
      <c r="T2740" s="740"/>
      <c r="U2740" s="741"/>
      <c r="V2740" s="744"/>
    </row>
    <row r="2741" spans="1:22" s="23" customFormat="1" ht="15.75" customHeight="1">
      <c r="A2741" s="96" t="s">
        <v>3453</v>
      </c>
      <c r="B2741" s="769"/>
      <c r="C2741" s="613">
        <v>1</v>
      </c>
      <c r="D2741" s="86" t="s">
        <v>1538</v>
      </c>
      <c r="E2741" s="92" t="s">
        <v>1538</v>
      </c>
      <c r="F2741" s="300" t="s">
        <v>1538</v>
      </c>
      <c r="G2741" s="300" t="s">
        <v>1538</v>
      </c>
      <c r="H2741" s="745" t="s">
        <v>1538</v>
      </c>
      <c r="I2741" s="746"/>
      <c r="J2741" s="93" t="s">
        <v>1538</v>
      </c>
      <c r="K2741" s="91" t="s">
        <v>1538</v>
      </c>
      <c r="L2741" s="449" t="s">
        <v>1114</v>
      </c>
      <c r="M2741" s="450" t="s">
        <v>1557</v>
      </c>
      <c r="N2741" s="365" t="s">
        <v>24</v>
      </c>
      <c r="O2741" s="747" t="s">
        <v>15</v>
      </c>
      <c r="P2741" s="748"/>
      <c r="Q2741" s="751">
        <v>91</v>
      </c>
      <c r="R2741" s="754" t="s">
        <v>1114</v>
      </c>
      <c r="S2741" s="755"/>
      <c r="T2741" s="735" t="s">
        <v>68</v>
      </c>
      <c r="U2741" s="760"/>
      <c r="V2741" s="736"/>
    </row>
    <row r="2742" spans="1:22" s="23" customFormat="1" ht="15.75" customHeight="1" thickBot="1">
      <c r="A2742" s="96" t="s">
        <v>3454</v>
      </c>
      <c r="B2742" s="769"/>
      <c r="C2742" s="613">
        <v>2</v>
      </c>
      <c r="D2742" s="86" t="s">
        <v>1538</v>
      </c>
      <c r="E2742" s="92" t="s">
        <v>1538</v>
      </c>
      <c r="F2742" s="300" t="s">
        <v>1538</v>
      </c>
      <c r="G2742" s="300" t="s">
        <v>1538</v>
      </c>
      <c r="H2742" s="745" t="s">
        <v>1538</v>
      </c>
      <c r="I2742" s="746"/>
      <c r="J2742" s="93" t="s">
        <v>1538</v>
      </c>
      <c r="K2742" s="91" t="s">
        <v>1538</v>
      </c>
      <c r="L2742" s="449"/>
      <c r="M2742" s="450" t="s">
        <v>1538</v>
      </c>
      <c r="N2742" s="365" t="s">
        <v>24</v>
      </c>
      <c r="O2742" s="747"/>
      <c r="P2742" s="748"/>
      <c r="Q2742" s="752"/>
      <c r="R2742" s="756"/>
      <c r="S2742" s="757"/>
      <c r="T2742" s="740"/>
      <c r="U2742" s="761"/>
      <c r="V2742" s="741"/>
    </row>
    <row r="2743" spans="1:22" s="23" customFormat="1" ht="15.75" customHeight="1">
      <c r="A2743" s="96" t="s">
        <v>3455</v>
      </c>
      <c r="B2743" s="769"/>
      <c r="C2743" s="613">
        <v>3</v>
      </c>
      <c r="D2743" s="86" t="s">
        <v>1538</v>
      </c>
      <c r="E2743" s="92" t="s">
        <v>1538</v>
      </c>
      <c r="F2743" s="300" t="s">
        <v>1538</v>
      </c>
      <c r="G2743" s="300" t="s">
        <v>1538</v>
      </c>
      <c r="H2743" s="745" t="s">
        <v>1538</v>
      </c>
      <c r="I2743" s="746"/>
      <c r="J2743" s="93" t="s">
        <v>1538</v>
      </c>
      <c r="K2743" s="91" t="s">
        <v>1538</v>
      </c>
      <c r="L2743" s="449"/>
      <c r="M2743" s="450" t="s">
        <v>1538</v>
      </c>
      <c r="N2743" s="365"/>
      <c r="O2743" s="749"/>
      <c r="P2743" s="750"/>
      <c r="Q2743" s="753"/>
      <c r="R2743" s="758"/>
      <c r="S2743" s="759"/>
      <c r="T2743" s="237"/>
      <c r="U2743" s="237"/>
      <c r="V2743" s="238"/>
    </row>
    <row r="2744" spans="1:22" s="23" customFormat="1" ht="15.75" customHeight="1">
      <c r="A2744" s="96" t="s">
        <v>3456</v>
      </c>
      <c r="B2744" s="769"/>
      <c r="C2744" s="613">
        <v>4</v>
      </c>
      <c r="D2744" s="86" t="s">
        <v>1538</v>
      </c>
      <c r="E2744" s="92" t="s">
        <v>1538</v>
      </c>
      <c r="F2744" s="300" t="s">
        <v>1538</v>
      </c>
      <c r="G2744" s="300" t="s">
        <v>1538</v>
      </c>
      <c r="H2744" s="745" t="s">
        <v>1538</v>
      </c>
      <c r="I2744" s="746"/>
      <c r="J2744" s="93" t="s">
        <v>1538</v>
      </c>
      <c r="K2744" s="91" t="s">
        <v>1538</v>
      </c>
      <c r="L2744" s="449"/>
      <c r="M2744" s="450" t="s">
        <v>1538</v>
      </c>
      <c r="N2744" s="365"/>
      <c r="O2744" s="762" t="s">
        <v>310</v>
      </c>
      <c r="P2744" s="771" t="s">
        <v>309</v>
      </c>
      <c r="Q2744" s="772"/>
      <c r="R2744" s="772"/>
      <c r="S2744" s="773"/>
      <c r="T2744" s="228"/>
      <c r="U2744" s="228"/>
      <c r="V2744" s="239"/>
    </row>
    <row r="2745" spans="1:22" s="23" customFormat="1" ht="17.25" customHeight="1">
      <c r="A2745" s="96" t="s">
        <v>3457</v>
      </c>
      <c r="B2745" s="769"/>
      <c r="C2745" s="613">
        <v>5</v>
      </c>
      <c r="D2745" s="86" t="s">
        <v>1538</v>
      </c>
      <c r="E2745" s="92" t="s">
        <v>1538</v>
      </c>
      <c r="F2745" s="300" t="s">
        <v>1538</v>
      </c>
      <c r="G2745" s="300" t="s">
        <v>1538</v>
      </c>
      <c r="H2745" s="745" t="s">
        <v>1538</v>
      </c>
      <c r="I2745" s="746"/>
      <c r="J2745" s="93" t="s">
        <v>1538</v>
      </c>
      <c r="K2745" s="91" t="s">
        <v>1538</v>
      </c>
      <c r="L2745" s="449"/>
      <c r="M2745" s="450" t="s">
        <v>1538</v>
      </c>
      <c r="N2745" s="365"/>
      <c r="O2745" s="763"/>
      <c r="P2745" s="467" t="s">
        <v>92</v>
      </c>
      <c r="Q2745" s="467" t="s">
        <v>294</v>
      </c>
      <c r="R2745" s="724" t="s">
        <v>307</v>
      </c>
      <c r="S2745" s="724"/>
      <c r="T2745" s="228"/>
      <c r="U2745" s="228"/>
      <c r="V2745" s="239"/>
    </row>
    <row r="2746" spans="1:22" s="23" customFormat="1" ht="16.5" customHeight="1" thickBot="1">
      <c r="A2746" s="96" t="s">
        <v>3458</v>
      </c>
      <c r="B2746" s="769"/>
      <c r="C2746" s="614">
        <v>6</v>
      </c>
      <c r="D2746" s="94" t="s">
        <v>1538</v>
      </c>
      <c r="E2746" s="95" t="s">
        <v>1538</v>
      </c>
      <c r="F2746" s="300" t="s">
        <v>1538</v>
      </c>
      <c r="G2746" s="300" t="s">
        <v>1538</v>
      </c>
      <c r="H2746" s="745" t="s">
        <v>1538</v>
      </c>
      <c r="I2746" s="746"/>
      <c r="J2746" s="93" t="s">
        <v>1538</v>
      </c>
      <c r="K2746" s="91" t="s">
        <v>1538</v>
      </c>
      <c r="L2746" s="449"/>
      <c r="M2746" s="450" t="s">
        <v>1538</v>
      </c>
      <c r="N2746" s="447"/>
      <c r="O2746" s="313" t="s">
        <v>6</v>
      </c>
      <c r="P2746" s="241">
        <v>1</v>
      </c>
      <c r="Q2746" s="242">
        <v>538.46153849999996</v>
      </c>
      <c r="R2746" s="776">
        <v>1301.3415</v>
      </c>
      <c r="S2746" s="776"/>
      <c r="T2746" s="228"/>
      <c r="U2746" s="228"/>
      <c r="V2746" s="239"/>
    </row>
    <row r="2747" spans="1:22" s="23" customFormat="1" ht="16.5" customHeight="1" thickBot="1">
      <c r="A2747" s="96" t="s">
        <v>3459</v>
      </c>
      <c r="B2747" s="770"/>
      <c r="C2747" s="777" t="s">
        <v>88</v>
      </c>
      <c r="D2747" s="778"/>
      <c r="E2747" s="778"/>
      <c r="F2747" s="497"/>
      <c r="G2747" s="498"/>
      <c r="H2747" s="779" t="s">
        <v>1538</v>
      </c>
      <c r="I2747" s="780"/>
      <c r="J2747" s="412" t="s">
        <v>1538</v>
      </c>
      <c r="K2747" s="243" t="s">
        <v>6</v>
      </c>
      <c r="L2747" s="490"/>
      <c r="M2747" s="491"/>
      <c r="N2747" s="492"/>
      <c r="O2747" s="781" t="s">
        <v>1538</v>
      </c>
      <c r="P2747" s="781"/>
      <c r="Q2747" s="781"/>
      <c r="R2747" s="781"/>
      <c r="S2747" s="781"/>
      <c r="T2747" s="487"/>
      <c r="U2747" s="488"/>
      <c r="V2747" s="489"/>
    </row>
    <row r="2748" spans="1:22" ht="24.95" customHeight="1">
      <c r="C2748" s="21"/>
    </row>
    <row r="2749" spans="1:22" ht="24.95" customHeight="1">
      <c r="C2749" s="21"/>
    </row>
    <row r="2750" spans="1:22" s="33" customFormat="1" ht="24" thickBot="1">
      <c r="A2750" s="26">
        <v>92</v>
      </c>
      <c r="B2750" s="786" t="s">
        <v>49</v>
      </c>
      <c r="C2750" s="786"/>
      <c r="D2750" s="786"/>
      <c r="E2750" s="27">
        <v>92</v>
      </c>
      <c r="F2750" s="28" t="s">
        <v>478</v>
      </c>
      <c r="G2750" s="29"/>
      <c r="H2750" s="29"/>
      <c r="I2750" s="28"/>
      <c r="J2750" s="28"/>
      <c r="K2750" s="28"/>
      <c r="L2750" s="28"/>
      <c r="M2750" s="30"/>
      <c r="N2750" s="30"/>
      <c r="O2750" s="29"/>
      <c r="P2750" s="29"/>
      <c r="Q2750" s="31"/>
      <c r="R2750" s="31"/>
      <c r="S2750" s="31"/>
      <c r="T2750" s="31"/>
      <c r="U2750" s="32"/>
    </row>
    <row r="2751" spans="1:22" s="20" customFormat="1" ht="24.75" customHeight="1">
      <c r="A2751" s="18"/>
      <c r="B2751" s="787" t="s">
        <v>54</v>
      </c>
      <c r="C2751" s="464" t="s">
        <v>55</v>
      </c>
      <c r="D2751" s="465" t="s">
        <v>16</v>
      </c>
      <c r="E2751" s="465"/>
      <c r="F2751" s="465" t="s">
        <v>56</v>
      </c>
      <c r="G2751" s="466"/>
      <c r="H2751" s="723" t="s">
        <v>57</v>
      </c>
      <c r="I2751" s="789" t="s">
        <v>340</v>
      </c>
      <c r="J2751" s="723" t="s">
        <v>17</v>
      </c>
      <c r="K2751" s="723" t="s">
        <v>293</v>
      </c>
      <c r="L2751" s="723" t="s">
        <v>58</v>
      </c>
      <c r="M2751" s="723" t="s">
        <v>193</v>
      </c>
      <c r="N2751" s="782" t="s">
        <v>308</v>
      </c>
      <c r="O2751" s="783"/>
      <c r="P2751" s="784" t="s">
        <v>21</v>
      </c>
      <c r="Q2751" s="785"/>
      <c r="R2751" s="735" t="s">
        <v>205</v>
      </c>
      <c r="S2751" s="736"/>
      <c r="T2751" s="714" t="s">
        <v>180</v>
      </c>
      <c r="U2751" s="715"/>
      <c r="V2751" s="716"/>
    </row>
    <row r="2752" spans="1:22" s="20" customFormat="1" ht="73.5" customHeight="1">
      <c r="A2752" s="18"/>
      <c r="B2752" s="788"/>
      <c r="C2752" s="467" t="s">
        <v>59</v>
      </c>
      <c r="D2752" s="468" t="s">
        <v>3</v>
      </c>
      <c r="E2752" s="468" t="s">
        <v>18</v>
      </c>
      <c r="F2752" s="468" t="s">
        <v>60</v>
      </c>
      <c r="G2752" s="469" t="s">
        <v>61</v>
      </c>
      <c r="H2752" s="724"/>
      <c r="I2752" s="790"/>
      <c r="J2752" s="724"/>
      <c r="K2752" s="724"/>
      <c r="L2752" s="724"/>
      <c r="M2752" s="724"/>
      <c r="N2752" s="467" t="s">
        <v>191</v>
      </c>
      <c r="O2752" s="468" t="s">
        <v>73</v>
      </c>
      <c r="P2752" s="717"/>
      <c r="Q2752" s="718"/>
      <c r="R2752" s="737"/>
      <c r="S2752" s="738"/>
      <c r="T2752" s="470" t="s">
        <v>181</v>
      </c>
      <c r="U2752" s="471" t="s">
        <v>190</v>
      </c>
      <c r="V2752" s="472" t="s">
        <v>225</v>
      </c>
    </row>
    <row r="2753" spans="1:22" s="20" customFormat="1" ht="26.25" customHeight="1">
      <c r="A2753" s="18"/>
      <c r="B2753" s="396"/>
      <c r="C2753" s="397">
        <v>3</v>
      </c>
      <c r="D2753" s="397">
        <v>4</v>
      </c>
      <c r="E2753" s="397">
        <v>5</v>
      </c>
      <c r="F2753" s="397">
        <v>6</v>
      </c>
      <c r="G2753" s="397">
        <v>7</v>
      </c>
      <c r="H2753" s="397">
        <v>8</v>
      </c>
      <c r="I2753" s="397">
        <v>9</v>
      </c>
      <c r="J2753" s="397">
        <v>10</v>
      </c>
      <c r="K2753" s="397">
        <v>11</v>
      </c>
      <c r="L2753" s="397">
        <v>12</v>
      </c>
      <c r="M2753" s="397">
        <v>13</v>
      </c>
      <c r="N2753" s="397">
        <v>14</v>
      </c>
      <c r="O2753" s="397">
        <v>15</v>
      </c>
      <c r="P2753" s="398">
        <v>16</v>
      </c>
      <c r="Q2753" s="399">
        <v>17</v>
      </c>
      <c r="R2753" s="398">
        <v>18</v>
      </c>
      <c r="S2753" s="399">
        <v>19</v>
      </c>
      <c r="T2753" s="400">
        <v>20</v>
      </c>
      <c r="U2753" s="213">
        <v>21</v>
      </c>
      <c r="V2753" s="401">
        <v>22</v>
      </c>
    </row>
    <row r="2754" spans="1:22" s="35" customFormat="1" ht="24.95" customHeight="1">
      <c r="A2754" s="34" t="s">
        <v>3460</v>
      </c>
      <c r="B2754" s="727">
        <v>1</v>
      </c>
      <c r="C2754" s="731" t="s">
        <v>1365</v>
      </c>
      <c r="D2754" s="731" t="s">
        <v>1366</v>
      </c>
      <c r="E2754" s="731" t="s">
        <v>1367</v>
      </c>
      <c r="F2754" s="731" t="s">
        <v>672</v>
      </c>
      <c r="G2754" s="622">
        <v>1</v>
      </c>
      <c r="H2754" s="725" t="s">
        <v>24</v>
      </c>
      <c r="I2754" s="388">
        <v>1</v>
      </c>
      <c r="J2754" s="389" t="s">
        <v>621</v>
      </c>
      <c r="K2754" s="733">
        <v>43850</v>
      </c>
      <c r="L2754" s="733">
        <v>44699</v>
      </c>
      <c r="M2754" s="623">
        <v>561.75</v>
      </c>
      <c r="N2754" s="424">
        <v>561.75</v>
      </c>
      <c r="O2754" s="215">
        <v>561.75</v>
      </c>
      <c r="P2754" s="719"/>
      <c r="Q2754" s="800"/>
      <c r="R2754" s="809"/>
      <c r="S2754" s="810"/>
      <c r="T2754" s="385" t="s">
        <v>24</v>
      </c>
      <c r="U2754" s="386">
        <v>60</v>
      </c>
      <c r="V2754" s="387" t="s">
        <v>24</v>
      </c>
    </row>
    <row r="2755" spans="1:22" s="35" customFormat="1" ht="24.95" customHeight="1">
      <c r="A2755" s="34" t="s">
        <v>3461</v>
      </c>
      <c r="B2755" s="728"/>
      <c r="C2755" s="732"/>
      <c r="D2755" s="732"/>
      <c r="E2755" s="732"/>
      <c r="F2755" s="732"/>
      <c r="G2755" s="622">
        <v>0.4</v>
      </c>
      <c r="H2755" s="726"/>
      <c r="I2755" s="388">
        <v>2</v>
      </c>
      <c r="J2755" s="389" t="s">
        <v>622</v>
      </c>
      <c r="K2755" s="734"/>
      <c r="L2755" s="734"/>
      <c r="M2755" s="615">
        <v>936.26</v>
      </c>
      <c r="N2755" s="424">
        <v>374.50400000000002</v>
      </c>
      <c r="O2755" s="215">
        <v>374.50400000000002</v>
      </c>
      <c r="P2755" s="719"/>
      <c r="Q2755" s="800"/>
      <c r="R2755" s="811"/>
      <c r="S2755" s="812"/>
      <c r="T2755" s="385" t="s">
        <v>24</v>
      </c>
      <c r="U2755" s="386">
        <v>18</v>
      </c>
      <c r="V2755" s="387" t="s">
        <v>24</v>
      </c>
    </row>
    <row r="2756" spans="1:22" s="35" customFormat="1" ht="50.1" customHeight="1">
      <c r="A2756" s="34" t="s">
        <v>3462</v>
      </c>
      <c r="B2756" s="402">
        <v>2</v>
      </c>
      <c r="C2756" s="390" t="s">
        <v>1368</v>
      </c>
      <c r="D2756" s="390" t="s">
        <v>1369</v>
      </c>
      <c r="E2756" s="390" t="s">
        <v>1370</v>
      </c>
      <c r="F2756" s="390" t="s">
        <v>672</v>
      </c>
      <c r="G2756" s="382">
        <v>1</v>
      </c>
      <c r="H2756" s="538" t="s">
        <v>24</v>
      </c>
      <c r="I2756" s="388">
        <v>1</v>
      </c>
      <c r="J2756" s="389" t="s">
        <v>621</v>
      </c>
      <c r="K2756" s="426">
        <v>43857</v>
      </c>
      <c r="L2756" s="426">
        <v>44412</v>
      </c>
      <c r="M2756" s="615">
        <v>2626</v>
      </c>
      <c r="N2756" s="424">
        <v>2626</v>
      </c>
      <c r="O2756" s="215">
        <v>2626</v>
      </c>
      <c r="P2756" s="719"/>
      <c r="Q2756" s="720"/>
      <c r="R2756" s="721"/>
      <c r="S2756" s="722"/>
      <c r="T2756" s="385" t="s">
        <v>24</v>
      </c>
      <c r="U2756" s="386">
        <v>57</v>
      </c>
      <c r="V2756" s="387" t="s">
        <v>24</v>
      </c>
    </row>
    <row r="2757" spans="1:22" s="35" customFormat="1" ht="50.1" customHeight="1">
      <c r="A2757" s="34" t="s">
        <v>3463</v>
      </c>
      <c r="B2757" s="402">
        <v>3</v>
      </c>
      <c r="C2757" s="390" t="s">
        <v>1371</v>
      </c>
      <c r="D2757" s="390" t="s">
        <v>1372</v>
      </c>
      <c r="E2757" s="390" t="s">
        <v>1373</v>
      </c>
      <c r="F2757" s="390" t="s">
        <v>671</v>
      </c>
      <c r="G2757" s="621">
        <v>1</v>
      </c>
      <c r="H2757" s="538" t="s">
        <v>24</v>
      </c>
      <c r="I2757" s="388">
        <v>1</v>
      </c>
      <c r="J2757" s="389" t="s">
        <v>621</v>
      </c>
      <c r="K2757" s="426">
        <v>42237</v>
      </c>
      <c r="L2757" s="618">
        <v>42511</v>
      </c>
      <c r="M2757" s="615">
        <v>262.94</v>
      </c>
      <c r="N2757" s="424">
        <v>262.94</v>
      </c>
      <c r="O2757" s="215">
        <v>262.94</v>
      </c>
      <c r="P2757" s="719"/>
      <c r="Q2757" s="720"/>
      <c r="R2757" s="721"/>
      <c r="S2757" s="722"/>
      <c r="T2757" s="385" t="s">
        <v>24</v>
      </c>
      <c r="U2757" s="386">
        <v>14</v>
      </c>
      <c r="V2757" s="387" t="s">
        <v>24</v>
      </c>
    </row>
    <row r="2758" spans="1:22" s="35" customFormat="1" ht="50.1" customHeight="1">
      <c r="A2758" s="34" t="s">
        <v>3464</v>
      </c>
      <c r="B2758" s="402">
        <v>4</v>
      </c>
      <c r="C2758" s="390" t="s">
        <v>1122</v>
      </c>
      <c r="D2758" s="390">
        <v>2180734</v>
      </c>
      <c r="E2758" s="390" t="s">
        <v>1374</v>
      </c>
      <c r="F2758" s="390" t="s">
        <v>671</v>
      </c>
      <c r="G2758" s="621">
        <v>1</v>
      </c>
      <c r="H2758" s="538" t="s">
        <v>24</v>
      </c>
      <c r="I2758" s="388">
        <v>1</v>
      </c>
      <c r="J2758" s="389" t="s">
        <v>621</v>
      </c>
      <c r="K2758" s="618">
        <v>43246</v>
      </c>
      <c r="L2758" s="426">
        <v>43725</v>
      </c>
      <c r="M2758" s="615">
        <v>180.44</v>
      </c>
      <c r="N2758" s="424">
        <v>180.44</v>
      </c>
      <c r="O2758" s="215">
        <v>180.44</v>
      </c>
      <c r="P2758" s="719"/>
      <c r="Q2758" s="720"/>
      <c r="R2758" s="721"/>
      <c r="S2758" s="722"/>
      <c r="T2758" s="385" t="s">
        <v>24</v>
      </c>
      <c r="U2758" s="386">
        <v>49</v>
      </c>
      <c r="V2758" s="387" t="s">
        <v>24</v>
      </c>
    </row>
    <row r="2759" spans="1:22" s="35" customFormat="1" ht="50.1" customHeight="1">
      <c r="A2759" s="34" t="s">
        <v>3465</v>
      </c>
      <c r="B2759" s="402">
        <v>5</v>
      </c>
      <c r="C2759" s="390" t="s">
        <v>1375</v>
      </c>
      <c r="D2759" s="390" t="s">
        <v>1376</v>
      </c>
      <c r="E2759" s="390" t="s">
        <v>1377</v>
      </c>
      <c r="F2759" s="390" t="s">
        <v>672</v>
      </c>
      <c r="G2759" s="382">
        <v>1</v>
      </c>
      <c r="H2759" s="538" t="s">
        <v>24</v>
      </c>
      <c r="I2759" s="388">
        <v>1</v>
      </c>
      <c r="J2759" s="389" t="s">
        <v>621</v>
      </c>
      <c r="K2759" s="426">
        <v>43132</v>
      </c>
      <c r="L2759" s="426">
        <v>43373</v>
      </c>
      <c r="M2759" s="383">
        <v>811.86</v>
      </c>
      <c r="N2759" s="424">
        <v>811.86</v>
      </c>
      <c r="O2759" s="215">
        <v>811.86</v>
      </c>
      <c r="P2759" s="719"/>
      <c r="Q2759" s="720"/>
      <c r="R2759" s="721"/>
      <c r="S2759" s="722"/>
      <c r="T2759" s="385" t="s">
        <v>24</v>
      </c>
      <c r="U2759" s="386">
        <v>32</v>
      </c>
      <c r="V2759" s="387" t="s">
        <v>24</v>
      </c>
    </row>
    <row r="2760" spans="1:22" s="35" customFormat="1" ht="24.95" customHeight="1">
      <c r="A2760" s="34" t="s">
        <v>3466</v>
      </c>
      <c r="B2760" s="402">
        <v>6</v>
      </c>
      <c r="C2760" s="390"/>
      <c r="D2760" s="390"/>
      <c r="E2760" s="390"/>
      <c r="F2760" s="390"/>
      <c r="G2760" s="382"/>
      <c r="H2760" s="538"/>
      <c r="I2760" s="388"/>
      <c r="J2760" s="389" t="s">
        <v>1538</v>
      </c>
      <c r="K2760" s="426"/>
      <c r="L2760" s="426"/>
      <c r="M2760" s="383"/>
      <c r="N2760" s="424" t="s">
        <v>1538</v>
      </c>
      <c r="O2760" s="215" t="s">
        <v>1538</v>
      </c>
      <c r="P2760" s="719"/>
      <c r="Q2760" s="720"/>
      <c r="R2760" s="721"/>
      <c r="S2760" s="722"/>
      <c r="T2760" s="385"/>
      <c r="U2760" s="386"/>
      <c r="V2760" s="387"/>
    </row>
    <row r="2761" spans="1:22" s="35" customFormat="1" ht="24.95" customHeight="1">
      <c r="A2761" s="34" t="s">
        <v>3467</v>
      </c>
      <c r="B2761" s="402">
        <v>7</v>
      </c>
      <c r="C2761" s="390"/>
      <c r="D2761" s="390"/>
      <c r="E2761" s="390"/>
      <c r="F2761" s="390"/>
      <c r="G2761" s="382"/>
      <c r="H2761" s="538"/>
      <c r="I2761" s="388"/>
      <c r="J2761" s="389" t="s">
        <v>1538</v>
      </c>
      <c r="K2761" s="426"/>
      <c r="L2761" s="426"/>
      <c r="M2761" s="384"/>
      <c r="N2761" s="424" t="s">
        <v>1538</v>
      </c>
      <c r="O2761" s="215" t="s">
        <v>1538</v>
      </c>
      <c r="P2761" s="719"/>
      <c r="Q2761" s="720"/>
      <c r="R2761" s="721"/>
      <c r="S2761" s="722"/>
      <c r="T2761" s="385"/>
      <c r="U2761" s="386"/>
      <c r="V2761" s="387"/>
    </row>
    <row r="2762" spans="1:22" s="35" customFormat="1" ht="24.95" customHeight="1">
      <c r="A2762" s="34" t="s">
        <v>3468</v>
      </c>
      <c r="B2762" s="402">
        <v>8</v>
      </c>
      <c r="C2762" s="390"/>
      <c r="D2762" s="390"/>
      <c r="E2762" s="390"/>
      <c r="F2762" s="390"/>
      <c r="G2762" s="382"/>
      <c r="H2762" s="538"/>
      <c r="I2762" s="388"/>
      <c r="J2762" s="389" t="s">
        <v>1538</v>
      </c>
      <c r="K2762" s="426"/>
      <c r="L2762" s="426"/>
      <c r="M2762" s="384"/>
      <c r="N2762" s="424" t="s">
        <v>1538</v>
      </c>
      <c r="O2762" s="215" t="s">
        <v>1538</v>
      </c>
      <c r="P2762" s="719"/>
      <c r="Q2762" s="720"/>
      <c r="R2762" s="721"/>
      <c r="S2762" s="722"/>
      <c r="T2762" s="385"/>
      <c r="U2762" s="386"/>
      <c r="V2762" s="387"/>
    </row>
    <row r="2763" spans="1:22" s="35" customFormat="1" ht="24.95" customHeight="1" thickBot="1">
      <c r="A2763" s="34" t="s">
        <v>3469</v>
      </c>
      <c r="B2763" s="402">
        <v>9</v>
      </c>
      <c r="C2763" s="391"/>
      <c r="D2763" s="391"/>
      <c r="E2763" s="391"/>
      <c r="F2763" s="391"/>
      <c r="G2763" s="392"/>
      <c r="H2763" s="539"/>
      <c r="I2763" s="393"/>
      <c r="J2763" s="394" t="s">
        <v>1538</v>
      </c>
      <c r="K2763" s="427"/>
      <c r="L2763" s="427"/>
      <c r="M2763" s="395"/>
      <c r="N2763" s="424" t="s">
        <v>1538</v>
      </c>
      <c r="O2763" s="215" t="s">
        <v>1538</v>
      </c>
      <c r="P2763" s="719"/>
      <c r="Q2763" s="720"/>
      <c r="R2763" s="721"/>
      <c r="S2763" s="722"/>
      <c r="T2763" s="385"/>
      <c r="U2763" s="386"/>
      <c r="V2763" s="387"/>
    </row>
    <row r="2764" spans="1:22" s="20" customFormat="1" ht="12" customHeight="1">
      <c r="A2764" s="34"/>
      <c r="B2764" s="36"/>
      <c r="C2764" s="37"/>
      <c r="D2764" s="37"/>
      <c r="E2764" s="37"/>
      <c r="F2764" s="37"/>
      <c r="G2764" s="37"/>
      <c r="H2764" s="403"/>
      <c r="I2764" s="37"/>
      <c r="J2764" s="37"/>
      <c r="K2764" s="37"/>
      <c r="L2764" s="37"/>
      <c r="M2764" s="37"/>
      <c r="N2764" s="37"/>
      <c r="O2764" s="214"/>
      <c r="P2764" s="37"/>
      <c r="Q2764" s="37"/>
      <c r="R2764" s="214"/>
      <c r="S2764" s="37"/>
      <c r="T2764" s="37"/>
      <c r="U2764" s="38"/>
      <c r="V2764" s="39"/>
    </row>
    <row r="2765" spans="1:22" s="20" customFormat="1" ht="17.25" customHeight="1" thickBot="1">
      <c r="A2765" s="34" t="s">
        <v>3470</v>
      </c>
      <c r="B2765" s="473"/>
      <c r="C2765" s="474"/>
      <c r="D2765" s="474"/>
      <c r="E2765" s="474"/>
      <c r="F2765" s="474"/>
      <c r="G2765" s="474"/>
      <c r="H2765" s="474"/>
      <c r="I2765" s="474"/>
      <c r="J2765" s="474"/>
      <c r="K2765" s="474"/>
      <c r="L2765" s="474"/>
      <c r="M2765" s="474"/>
      <c r="N2765" s="410" t="s">
        <v>317</v>
      </c>
      <c r="O2765" s="411">
        <v>963.49879999999996</v>
      </c>
      <c r="P2765" s="419"/>
      <c r="Q2765" s="419"/>
      <c r="R2765" s="420"/>
      <c r="S2765" s="420"/>
      <c r="T2765" s="421"/>
      <c r="U2765" s="422"/>
      <c r="V2765" s="423"/>
    </row>
    <row r="2766" spans="1:22" ht="17.25" customHeight="1">
      <c r="B2766" s="41"/>
      <c r="C2766" s="41"/>
      <c r="D2766" s="41"/>
      <c r="E2766" s="41"/>
      <c r="F2766" s="41"/>
      <c r="G2766" s="42"/>
      <c r="H2766" s="42"/>
      <c r="I2766" s="42"/>
      <c r="J2766" s="42"/>
      <c r="K2766" s="42"/>
      <c r="L2766" s="42"/>
      <c r="M2766" s="42"/>
      <c r="N2766" s="42"/>
      <c r="O2766" s="42"/>
      <c r="P2766" s="42"/>
      <c r="Q2766" s="42"/>
      <c r="R2766" s="42"/>
      <c r="S2766" s="42"/>
      <c r="T2766" s="42"/>
      <c r="U2766" s="42"/>
      <c r="V2766" s="42"/>
    </row>
    <row r="2767" spans="1:22" s="20" customFormat="1" ht="16.5" customHeight="1" thickBot="1">
      <c r="A2767" s="18"/>
      <c r="B2767" s="739" t="s">
        <v>65</v>
      </c>
      <c r="C2767" s="739"/>
      <c r="D2767" s="739"/>
      <c r="E2767" s="739"/>
      <c r="F2767" s="739"/>
      <c r="G2767" s="739"/>
      <c r="H2767" s="739"/>
      <c r="I2767" s="739"/>
      <c r="J2767" s="739"/>
      <c r="K2767" s="739"/>
      <c r="L2767" s="739"/>
      <c r="M2767" s="739"/>
      <c r="N2767" s="739"/>
      <c r="O2767" s="739"/>
      <c r="P2767" s="739"/>
      <c r="Q2767" s="739"/>
      <c r="R2767" s="739"/>
      <c r="S2767" s="739"/>
      <c r="T2767" s="739"/>
      <c r="U2767" s="739"/>
      <c r="V2767" s="739"/>
    </row>
    <row r="2768" spans="1:22" s="23" customFormat="1" ht="22.5" customHeight="1">
      <c r="A2768" s="96" t="s">
        <v>3471</v>
      </c>
      <c r="B2768" s="768" t="s">
        <v>62</v>
      </c>
      <c r="C2768" s="764" t="s">
        <v>83</v>
      </c>
      <c r="D2768" s="760"/>
      <c r="E2768" s="760"/>
      <c r="F2768" s="760"/>
      <c r="G2768" s="760"/>
      <c r="H2768" s="760"/>
      <c r="I2768" s="760"/>
      <c r="J2768" s="760"/>
      <c r="K2768" s="760"/>
      <c r="L2768" s="760"/>
      <c r="M2768" s="736"/>
      <c r="N2768" s="475"/>
      <c r="O2768" s="476"/>
      <c r="P2768" s="764" t="s">
        <v>90</v>
      </c>
      <c r="Q2768" s="760"/>
      <c r="R2768" s="760"/>
      <c r="S2768" s="736"/>
      <c r="T2768" s="735" t="s">
        <v>358</v>
      </c>
      <c r="U2768" s="736"/>
      <c r="V2768" s="742" t="s">
        <v>6</v>
      </c>
    </row>
    <row r="2769" spans="1:22" s="23" customFormat="1" ht="22.5" customHeight="1">
      <c r="A2769" s="96" t="s">
        <v>3472</v>
      </c>
      <c r="B2769" s="769"/>
      <c r="C2769" s="771" t="s">
        <v>84</v>
      </c>
      <c r="D2769" s="772"/>
      <c r="E2769" s="773"/>
      <c r="F2769" s="479">
        <v>2</v>
      </c>
      <c r="G2769" s="774" t="s">
        <v>287</v>
      </c>
      <c r="H2769" s="724" t="s">
        <v>286</v>
      </c>
      <c r="I2769" s="724"/>
      <c r="J2769" s="771" t="s">
        <v>285</v>
      </c>
      <c r="K2769" s="775"/>
      <c r="L2769" s="480"/>
      <c r="M2769" s="480"/>
      <c r="N2769" s="481"/>
      <c r="O2769" s="482"/>
      <c r="P2769" s="765"/>
      <c r="Q2769" s="766"/>
      <c r="R2769" s="766"/>
      <c r="S2769" s="767"/>
      <c r="T2769" s="737"/>
      <c r="U2769" s="738"/>
      <c r="V2769" s="743"/>
    </row>
    <row r="2770" spans="1:22" s="23" customFormat="1" ht="51.75" customHeight="1" thickBot="1">
      <c r="A2770" s="96" t="s">
        <v>3473</v>
      </c>
      <c r="B2770" s="769"/>
      <c r="C2770" s="772" t="s">
        <v>82</v>
      </c>
      <c r="D2770" s="773"/>
      <c r="E2770" s="483" t="s">
        <v>86</v>
      </c>
      <c r="F2770" s="477" t="s">
        <v>306</v>
      </c>
      <c r="G2770" s="774"/>
      <c r="H2770" s="724"/>
      <c r="I2770" s="724"/>
      <c r="J2770" s="467" t="s">
        <v>284</v>
      </c>
      <c r="K2770" s="478" t="s">
        <v>292</v>
      </c>
      <c r="L2770" s="484" t="s">
        <v>369</v>
      </c>
      <c r="M2770" s="484"/>
      <c r="N2770" s="485" t="s">
        <v>334</v>
      </c>
      <c r="O2770" s="486"/>
      <c r="P2770" s="417" t="s">
        <v>1579</v>
      </c>
      <c r="Q2770" s="306" t="s">
        <v>91</v>
      </c>
      <c r="R2770" s="307"/>
      <c r="S2770" s="97">
        <v>5</v>
      </c>
      <c r="T2770" s="740"/>
      <c r="U2770" s="741"/>
      <c r="V2770" s="744"/>
    </row>
    <row r="2771" spans="1:22" s="23" customFormat="1" ht="15.75" customHeight="1">
      <c r="A2771" s="96" t="s">
        <v>3474</v>
      </c>
      <c r="B2771" s="769"/>
      <c r="C2771" s="613">
        <v>1</v>
      </c>
      <c r="D2771" s="86" t="s">
        <v>621</v>
      </c>
      <c r="E2771" s="92">
        <v>0.5</v>
      </c>
      <c r="F2771" s="300">
        <v>4442.99</v>
      </c>
      <c r="G2771" s="300">
        <v>269.23</v>
      </c>
      <c r="H2771" s="745" t="s">
        <v>6</v>
      </c>
      <c r="I2771" s="746"/>
      <c r="J2771" s="93" t="s">
        <v>6</v>
      </c>
      <c r="K2771" s="91" t="s">
        <v>1538</v>
      </c>
      <c r="L2771" s="449" t="s">
        <v>1114</v>
      </c>
      <c r="M2771" s="450" t="s">
        <v>1557</v>
      </c>
      <c r="N2771" s="365" t="s">
        <v>24</v>
      </c>
      <c r="O2771" s="747" t="s">
        <v>15</v>
      </c>
      <c r="P2771" s="748"/>
      <c r="Q2771" s="751">
        <v>92</v>
      </c>
      <c r="R2771" s="754" t="s">
        <v>1114</v>
      </c>
      <c r="S2771" s="755"/>
      <c r="T2771" s="735" t="s">
        <v>68</v>
      </c>
      <c r="U2771" s="760"/>
      <c r="V2771" s="736"/>
    </row>
    <row r="2772" spans="1:22" s="23" customFormat="1" ht="15.75" customHeight="1" thickBot="1">
      <c r="A2772" s="96" t="s">
        <v>3475</v>
      </c>
      <c r="B2772" s="769"/>
      <c r="C2772" s="613">
        <v>2</v>
      </c>
      <c r="D2772" s="86" t="s">
        <v>622</v>
      </c>
      <c r="E2772" s="92">
        <v>0.5</v>
      </c>
      <c r="F2772" s="300">
        <v>374.50400000000002</v>
      </c>
      <c r="G2772" s="300">
        <v>269.23</v>
      </c>
      <c r="H2772" s="745" t="s">
        <v>6</v>
      </c>
      <c r="I2772" s="746"/>
      <c r="J2772" s="93" t="s">
        <v>6</v>
      </c>
      <c r="K2772" s="91" t="s">
        <v>1538</v>
      </c>
      <c r="L2772" s="449"/>
      <c r="M2772" s="450" t="s">
        <v>1538</v>
      </c>
      <c r="N2772" s="365" t="s">
        <v>24</v>
      </c>
      <c r="O2772" s="747"/>
      <c r="P2772" s="748"/>
      <c r="Q2772" s="752"/>
      <c r="R2772" s="756"/>
      <c r="S2772" s="757"/>
      <c r="T2772" s="740"/>
      <c r="U2772" s="761"/>
      <c r="V2772" s="741"/>
    </row>
    <row r="2773" spans="1:22" s="23" customFormat="1" ht="15.75" customHeight="1">
      <c r="A2773" s="96" t="s">
        <v>3476</v>
      </c>
      <c r="B2773" s="769"/>
      <c r="C2773" s="613">
        <v>3</v>
      </c>
      <c r="D2773" s="86" t="s">
        <v>1538</v>
      </c>
      <c r="E2773" s="92" t="s">
        <v>1538</v>
      </c>
      <c r="F2773" s="300" t="s">
        <v>1538</v>
      </c>
      <c r="G2773" s="300" t="s">
        <v>1538</v>
      </c>
      <c r="H2773" s="745" t="s">
        <v>1538</v>
      </c>
      <c r="I2773" s="746"/>
      <c r="J2773" s="93" t="s">
        <v>1538</v>
      </c>
      <c r="K2773" s="91" t="s">
        <v>1538</v>
      </c>
      <c r="L2773" s="449"/>
      <c r="M2773" s="450" t="s">
        <v>1538</v>
      </c>
      <c r="N2773" s="365"/>
      <c r="O2773" s="749"/>
      <c r="P2773" s="750"/>
      <c r="Q2773" s="753"/>
      <c r="R2773" s="758"/>
      <c r="S2773" s="759"/>
      <c r="T2773" s="237"/>
      <c r="U2773" s="237"/>
      <c r="V2773" s="238"/>
    </row>
    <row r="2774" spans="1:22" s="23" customFormat="1" ht="15.75" customHeight="1">
      <c r="A2774" s="96" t="s">
        <v>3477</v>
      </c>
      <c r="B2774" s="769"/>
      <c r="C2774" s="613">
        <v>4</v>
      </c>
      <c r="D2774" s="86" t="s">
        <v>1538</v>
      </c>
      <c r="E2774" s="92" t="s">
        <v>1538</v>
      </c>
      <c r="F2774" s="300" t="s">
        <v>1538</v>
      </c>
      <c r="G2774" s="300" t="s">
        <v>1538</v>
      </c>
      <c r="H2774" s="745" t="s">
        <v>1538</v>
      </c>
      <c r="I2774" s="746"/>
      <c r="J2774" s="93" t="s">
        <v>1538</v>
      </c>
      <c r="K2774" s="91" t="s">
        <v>1538</v>
      </c>
      <c r="L2774" s="449"/>
      <c r="M2774" s="450" t="s">
        <v>1538</v>
      </c>
      <c r="N2774" s="365"/>
      <c r="O2774" s="762" t="s">
        <v>310</v>
      </c>
      <c r="P2774" s="771" t="s">
        <v>309</v>
      </c>
      <c r="Q2774" s="772"/>
      <c r="R2774" s="772"/>
      <c r="S2774" s="773"/>
      <c r="T2774" s="228"/>
      <c r="U2774" s="228"/>
      <c r="V2774" s="239"/>
    </row>
    <row r="2775" spans="1:22" s="23" customFormat="1" ht="17.25" customHeight="1">
      <c r="A2775" s="96" t="s">
        <v>3478</v>
      </c>
      <c r="B2775" s="769"/>
      <c r="C2775" s="613">
        <v>5</v>
      </c>
      <c r="D2775" s="86" t="s">
        <v>1538</v>
      </c>
      <c r="E2775" s="92" t="s">
        <v>1538</v>
      </c>
      <c r="F2775" s="300" t="s">
        <v>1538</v>
      </c>
      <c r="G2775" s="300" t="s">
        <v>1538</v>
      </c>
      <c r="H2775" s="745" t="s">
        <v>1538</v>
      </c>
      <c r="I2775" s="746"/>
      <c r="J2775" s="93" t="s">
        <v>1538</v>
      </c>
      <c r="K2775" s="91" t="s">
        <v>1538</v>
      </c>
      <c r="L2775" s="449"/>
      <c r="M2775" s="450" t="s">
        <v>1538</v>
      </c>
      <c r="N2775" s="365"/>
      <c r="O2775" s="763"/>
      <c r="P2775" s="467" t="s">
        <v>92</v>
      </c>
      <c r="Q2775" s="467" t="s">
        <v>294</v>
      </c>
      <c r="R2775" s="724" t="s">
        <v>307</v>
      </c>
      <c r="S2775" s="724"/>
      <c r="T2775" s="228"/>
      <c r="U2775" s="228"/>
      <c r="V2775" s="239"/>
    </row>
    <row r="2776" spans="1:22" s="23" customFormat="1" ht="16.5" customHeight="1" thickBot="1">
      <c r="A2776" s="96" t="s">
        <v>3479</v>
      </c>
      <c r="B2776" s="769"/>
      <c r="C2776" s="614">
        <v>6</v>
      </c>
      <c r="D2776" s="94" t="s">
        <v>1538</v>
      </c>
      <c r="E2776" s="95" t="s">
        <v>1538</v>
      </c>
      <c r="F2776" s="300" t="s">
        <v>1538</v>
      </c>
      <c r="G2776" s="300" t="s">
        <v>1538</v>
      </c>
      <c r="H2776" s="745" t="s">
        <v>1538</v>
      </c>
      <c r="I2776" s="746"/>
      <c r="J2776" s="93" t="s">
        <v>1538</v>
      </c>
      <c r="K2776" s="91" t="s">
        <v>1538</v>
      </c>
      <c r="L2776" s="449"/>
      <c r="M2776" s="450" t="s">
        <v>1538</v>
      </c>
      <c r="N2776" s="447"/>
      <c r="O2776" s="313" t="s">
        <v>6</v>
      </c>
      <c r="P2776" s="241">
        <v>1</v>
      </c>
      <c r="Q2776" s="242">
        <v>538.46153849999996</v>
      </c>
      <c r="R2776" s="776">
        <v>4817.4939999999997</v>
      </c>
      <c r="S2776" s="776"/>
      <c r="T2776" s="228"/>
      <c r="U2776" s="228"/>
      <c r="V2776" s="239"/>
    </row>
    <row r="2777" spans="1:22" s="23" customFormat="1" ht="16.5" customHeight="1" thickBot="1">
      <c r="A2777" s="96" t="s">
        <v>3480</v>
      </c>
      <c r="B2777" s="770"/>
      <c r="C2777" s="777" t="s">
        <v>88</v>
      </c>
      <c r="D2777" s="778"/>
      <c r="E2777" s="778"/>
      <c r="F2777" s="497"/>
      <c r="G2777" s="498"/>
      <c r="H2777" s="779" t="s">
        <v>6</v>
      </c>
      <c r="I2777" s="780"/>
      <c r="J2777" s="412" t="s">
        <v>6</v>
      </c>
      <c r="K2777" s="243" t="s">
        <v>6</v>
      </c>
      <c r="L2777" s="490"/>
      <c r="M2777" s="491"/>
      <c r="N2777" s="492"/>
      <c r="O2777" s="781" t="s">
        <v>1538</v>
      </c>
      <c r="P2777" s="781"/>
      <c r="Q2777" s="781"/>
      <c r="R2777" s="781"/>
      <c r="S2777" s="781"/>
      <c r="T2777" s="487"/>
      <c r="U2777" s="488"/>
      <c r="V2777" s="489"/>
    </row>
    <row r="2778" spans="1:22" ht="24.95" customHeight="1">
      <c r="C2778" s="21"/>
    </row>
    <row r="2779" spans="1:22" ht="24.95" customHeight="1">
      <c r="C2779" s="21"/>
    </row>
    <row r="2780" spans="1:22" s="33" customFormat="1" ht="24" thickBot="1">
      <c r="A2780" s="26">
        <v>93</v>
      </c>
      <c r="B2780" s="786" t="s">
        <v>49</v>
      </c>
      <c r="C2780" s="786"/>
      <c r="D2780" s="786"/>
      <c r="E2780" s="27">
        <v>93</v>
      </c>
      <c r="F2780" s="28" t="s">
        <v>479</v>
      </c>
      <c r="G2780" s="29"/>
      <c r="H2780" s="29"/>
      <c r="I2780" s="28"/>
      <c r="J2780" s="28"/>
      <c r="K2780" s="28"/>
      <c r="L2780" s="28"/>
      <c r="M2780" s="30"/>
      <c r="N2780" s="30"/>
      <c r="O2780" s="29"/>
      <c r="P2780" s="29"/>
      <c r="Q2780" s="31"/>
      <c r="R2780" s="31"/>
      <c r="S2780" s="31"/>
      <c r="T2780" s="31"/>
      <c r="U2780" s="32"/>
    </row>
    <row r="2781" spans="1:22" s="20" customFormat="1" ht="24.75" customHeight="1">
      <c r="A2781" s="18"/>
      <c r="B2781" s="787" t="s">
        <v>54</v>
      </c>
      <c r="C2781" s="464" t="s">
        <v>55</v>
      </c>
      <c r="D2781" s="465" t="s">
        <v>16</v>
      </c>
      <c r="E2781" s="465"/>
      <c r="F2781" s="465" t="s">
        <v>56</v>
      </c>
      <c r="G2781" s="466"/>
      <c r="H2781" s="723" t="s">
        <v>57</v>
      </c>
      <c r="I2781" s="789" t="s">
        <v>340</v>
      </c>
      <c r="J2781" s="723" t="s">
        <v>17</v>
      </c>
      <c r="K2781" s="723" t="s">
        <v>293</v>
      </c>
      <c r="L2781" s="723" t="s">
        <v>58</v>
      </c>
      <c r="M2781" s="723" t="s">
        <v>193</v>
      </c>
      <c r="N2781" s="782" t="s">
        <v>308</v>
      </c>
      <c r="O2781" s="783"/>
      <c r="P2781" s="784" t="s">
        <v>21</v>
      </c>
      <c r="Q2781" s="785"/>
      <c r="R2781" s="735" t="s">
        <v>205</v>
      </c>
      <c r="S2781" s="736"/>
      <c r="T2781" s="714" t="s">
        <v>180</v>
      </c>
      <c r="U2781" s="715"/>
      <c r="V2781" s="716"/>
    </row>
    <row r="2782" spans="1:22" s="20" customFormat="1" ht="73.5" customHeight="1">
      <c r="A2782" s="18"/>
      <c r="B2782" s="788"/>
      <c r="C2782" s="467" t="s">
        <v>59</v>
      </c>
      <c r="D2782" s="468" t="s">
        <v>3</v>
      </c>
      <c r="E2782" s="468" t="s">
        <v>18</v>
      </c>
      <c r="F2782" s="468" t="s">
        <v>60</v>
      </c>
      <c r="G2782" s="469" t="s">
        <v>61</v>
      </c>
      <c r="H2782" s="724"/>
      <c r="I2782" s="790"/>
      <c r="J2782" s="724"/>
      <c r="K2782" s="724"/>
      <c r="L2782" s="724"/>
      <c r="M2782" s="724"/>
      <c r="N2782" s="467" t="s">
        <v>191</v>
      </c>
      <c r="O2782" s="468" t="s">
        <v>73</v>
      </c>
      <c r="P2782" s="717"/>
      <c r="Q2782" s="718"/>
      <c r="R2782" s="737"/>
      <c r="S2782" s="738"/>
      <c r="T2782" s="470" t="s">
        <v>181</v>
      </c>
      <c r="U2782" s="471" t="s">
        <v>190</v>
      </c>
      <c r="V2782" s="472" t="s">
        <v>225</v>
      </c>
    </row>
    <row r="2783" spans="1:22" s="20" customFormat="1" ht="26.25" customHeight="1">
      <c r="A2783" s="18"/>
      <c r="B2783" s="396"/>
      <c r="C2783" s="397">
        <v>3</v>
      </c>
      <c r="D2783" s="397">
        <v>4</v>
      </c>
      <c r="E2783" s="397">
        <v>5</v>
      </c>
      <c r="F2783" s="397">
        <v>6</v>
      </c>
      <c r="G2783" s="397">
        <v>7</v>
      </c>
      <c r="H2783" s="397">
        <v>8</v>
      </c>
      <c r="I2783" s="397">
        <v>9</v>
      </c>
      <c r="J2783" s="397">
        <v>10</v>
      </c>
      <c r="K2783" s="397">
        <v>11</v>
      </c>
      <c r="L2783" s="397">
        <v>12</v>
      </c>
      <c r="M2783" s="397">
        <v>13</v>
      </c>
      <c r="N2783" s="397">
        <v>14</v>
      </c>
      <c r="O2783" s="397">
        <v>15</v>
      </c>
      <c r="P2783" s="398">
        <v>16</v>
      </c>
      <c r="Q2783" s="399">
        <v>17</v>
      </c>
      <c r="R2783" s="398">
        <v>18</v>
      </c>
      <c r="S2783" s="399">
        <v>19</v>
      </c>
      <c r="T2783" s="400">
        <v>20</v>
      </c>
      <c r="U2783" s="213">
        <v>21</v>
      </c>
      <c r="V2783" s="401">
        <v>22</v>
      </c>
    </row>
    <row r="2784" spans="1:22" s="35" customFormat="1" ht="50.1" customHeight="1">
      <c r="A2784" s="34" t="s">
        <v>3481</v>
      </c>
      <c r="B2784" s="402">
        <v>1</v>
      </c>
      <c r="C2784" s="390" t="s">
        <v>1378</v>
      </c>
      <c r="D2784" s="390" t="s">
        <v>1379</v>
      </c>
      <c r="E2784" s="390" t="s">
        <v>1380</v>
      </c>
      <c r="F2784" s="390" t="s">
        <v>672</v>
      </c>
      <c r="G2784" s="382">
        <v>1</v>
      </c>
      <c r="H2784" s="538" t="s">
        <v>24</v>
      </c>
      <c r="I2784" s="388" t="s">
        <v>672</v>
      </c>
      <c r="J2784" s="389" t="s">
        <v>479</v>
      </c>
      <c r="K2784" s="426">
        <v>32965</v>
      </c>
      <c r="L2784" s="426">
        <v>35123</v>
      </c>
      <c r="M2784" s="383">
        <v>8428.84</v>
      </c>
      <c r="N2784" s="424">
        <v>8428.84</v>
      </c>
      <c r="O2784" s="215">
        <v>8428.84</v>
      </c>
      <c r="P2784" s="719"/>
      <c r="Q2784" s="720"/>
      <c r="R2784" s="721"/>
      <c r="S2784" s="722"/>
      <c r="T2784" s="385" t="s">
        <v>24</v>
      </c>
      <c r="U2784" s="386">
        <v>8</v>
      </c>
      <c r="V2784" s="387" t="s">
        <v>24</v>
      </c>
    </row>
    <row r="2785" spans="1:22" s="35" customFormat="1" ht="50.1" customHeight="1">
      <c r="A2785" s="34" t="s">
        <v>3482</v>
      </c>
      <c r="B2785" s="402">
        <v>2</v>
      </c>
      <c r="C2785" s="390" t="s">
        <v>691</v>
      </c>
      <c r="D2785" s="390" t="s">
        <v>1381</v>
      </c>
      <c r="E2785" s="390" t="s">
        <v>1382</v>
      </c>
      <c r="F2785" s="390" t="s">
        <v>671</v>
      </c>
      <c r="G2785" s="382">
        <v>0.5</v>
      </c>
      <c r="H2785" s="538" t="s">
        <v>24</v>
      </c>
      <c r="I2785" s="388" t="s">
        <v>672</v>
      </c>
      <c r="J2785" s="389" t="s">
        <v>479</v>
      </c>
      <c r="K2785" s="426">
        <v>39146</v>
      </c>
      <c r="L2785" s="426">
        <v>39786</v>
      </c>
      <c r="M2785" s="383">
        <v>2488.81</v>
      </c>
      <c r="N2785" s="424">
        <v>1244.405</v>
      </c>
      <c r="O2785" s="215">
        <v>1244.405</v>
      </c>
      <c r="P2785" s="719"/>
      <c r="Q2785" s="720"/>
      <c r="R2785" s="721"/>
      <c r="S2785" s="722"/>
      <c r="T2785" s="385" t="s">
        <v>24</v>
      </c>
      <c r="U2785" s="386">
        <v>10</v>
      </c>
      <c r="V2785" s="387" t="s">
        <v>24</v>
      </c>
    </row>
    <row r="2786" spans="1:22" s="35" customFormat="1" ht="50.1" customHeight="1">
      <c r="A2786" s="34" t="s">
        <v>3483</v>
      </c>
      <c r="B2786" s="402">
        <v>3</v>
      </c>
      <c r="C2786" s="390" t="s">
        <v>691</v>
      </c>
      <c r="D2786" s="390" t="s">
        <v>1383</v>
      </c>
      <c r="E2786" s="390" t="s">
        <v>1384</v>
      </c>
      <c r="F2786" s="390" t="s">
        <v>671</v>
      </c>
      <c r="G2786" s="382">
        <v>0.6</v>
      </c>
      <c r="H2786" s="538" t="s">
        <v>24</v>
      </c>
      <c r="I2786" s="388" t="s">
        <v>672</v>
      </c>
      <c r="J2786" s="389" t="s">
        <v>479</v>
      </c>
      <c r="K2786" s="426">
        <v>36454</v>
      </c>
      <c r="L2786" s="426">
        <v>36661</v>
      </c>
      <c r="M2786" s="383">
        <v>1676.24</v>
      </c>
      <c r="N2786" s="424">
        <v>1005.7439999999999</v>
      </c>
      <c r="O2786" s="215">
        <v>1005.744</v>
      </c>
      <c r="P2786" s="719"/>
      <c r="Q2786" s="720"/>
      <c r="R2786" s="721"/>
      <c r="S2786" s="722"/>
      <c r="T2786" s="385" t="s">
        <v>24</v>
      </c>
      <c r="U2786" s="386">
        <v>61</v>
      </c>
      <c r="V2786" s="387" t="s">
        <v>24</v>
      </c>
    </row>
    <row r="2787" spans="1:22" s="35" customFormat="1" ht="50.1" customHeight="1">
      <c r="A2787" s="34" t="s">
        <v>3484</v>
      </c>
      <c r="B2787" s="402">
        <v>4</v>
      </c>
      <c r="C2787" s="390" t="s">
        <v>691</v>
      </c>
      <c r="D2787" s="390" t="s">
        <v>1385</v>
      </c>
      <c r="E2787" s="390" t="s">
        <v>1386</v>
      </c>
      <c r="F2787" s="390" t="s">
        <v>671</v>
      </c>
      <c r="G2787" s="382">
        <v>0.6</v>
      </c>
      <c r="H2787" s="538" t="s">
        <v>24</v>
      </c>
      <c r="I2787" s="388" t="s">
        <v>672</v>
      </c>
      <c r="J2787" s="389" t="s">
        <v>479</v>
      </c>
      <c r="K2787" s="426">
        <v>36662</v>
      </c>
      <c r="L2787" s="426">
        <v>36860</v>
      </c>
      <c r="M2787" s="383">
        <v>1493.22</v>
      </c>
      <c r="N2787" s="424">
        <v>895.93200000000002</v>
      </c>
      <c r="O2787" s="215">
        <v>895.93200000000002</v>
      </c>
      <c r="P2787" s="719"/>
      <c r="Q2787" s="720"/>
      <c r="R2787" s="721"/>
      <c r="S2787" s="722"/>
      <c r="T2787" s="385" t="s">
        <v>24</v>
      </c>
      <c r="U2787" s="386">
        <v>65</v>
      </c>
      <c r="V2787" s="387" t="s">
        <v>24</v>
      </c>
    </row>
    <row r="2788" spans="1:22" s="35" customFormat="1" ht="50.1" customHeight="1">
      <c r="A2788" s="34" t="s">
        <v>3485</v>
      </c>
      <c r="B2788" s="402">
        <v>5</v>
      </c>
      <c r="C2788" s="390" t="s">
        <v>1387</v>
      </c>
      <c r="D2788" s="390" t="s">
        <v>1388</v>
      </c>
      <c r="E2788" s="390" t="s">
        <v>1389</v>
      </c>
      <c r="F2788" s="390" t="s">
        <v>671</v>
      </c>
      <c r="G2788" s="382">
        <v>0.4</v>
      </c>
      <c r="H2788" s="616" t="s">
        <v>23</v>
      </c>
      <c r="I2788" s="388" t="s">
        <v>672</v>
      </c>
      <c r="J2788" s="389" t="s">
        <v>479</v>
      </c>
      <c r="K2788" s="426">
        <v>41457</v>
      </c>
      <c r="L2788" s="426">
        <v>41944</v>
      </c>
      <c r="M2788" s="383">
        <v>7745.72</v>
      </c>
      <c r="N2788" s="424" t="s">
        <v>1538</v>
      </c>
      <c r="O2788" s="215" t="s">
        <v>1538</v>
      </c>
      <c r="P2788" s="719"/>
      <c r="Q2788" s="720"/>
      <c r="R2788" s="791"/>
      <c r="S2788" s="792"/>
      <c r="T2788" s="385" t="s">
        <v>24</v>
      </c>
      <c r="U2788" s="386">
        <v>135</v>
      </c>
      <c r="V2788" s="387" t="s">
        <v>24</v>
      </c>
    </row>
    <row r="2789" spans="1:22" s="35" customFormat="1" ht="24.95" customHeight="1">
      <c r="A2789" s="34" t="s">
        <v>3486</v>
      </c>
      <c r="B2789" s="402">
        <v>6</v>
      </c>
      <c r="C2789" s="390"/>
      <c r="D2789" s="390"/>
      <c r="E2789" s="390"/>
      <c r="F2789" s="390"/>
      <c r="G2789" s="382"/>
      <c r="H2789" s="538"/>
      <c r="I2789" s="388"/>
      <c r="J2789" s="389" t="s">
        <v>1538</v>
      </c>
      <c r="K2789" s="426"/>
      <c r="L2789" s="426"/>
      <c r="M2789" s="383"/>
      <c r="N2789" s="424" t="s">
        <v>1538</v>
      </c>
      <c r="O2789" s="215" t="s">
        <v>1538</v>
      </c>
      <c r="P2789" s="719"/>
      <c r="Q2789" s="720"/>
      <c r="R2789" s="721"/>
      <c r="S2789" s="722"/>
      <c r="T2789" s="385"/>
      <c r="U2789" s="386"/>
      <c r="V2789" s="387"/>
    </row>
    <row r="2790" spans="1:22" s="35" customFormat="1" ht="24.95" customHeight="1">
      <c r="A2790" s="34" t="s">
        <v>3487</v>
      </c>
      <c r="B2790" s="402">
        <v>7</v>
      </c>
      <c r="C2790" s="390"/>
      <c r="D2790" s="390"/>
      <c r="E2790" s="390"/>
      <c r="F2790" s="390"/>
      <c r="G2790" s="382"/>
      <c r="H2790" s="538"/>
      <c r="I2790" s="388"/>
      <c r="J2790" s="389" t="s">
        <v>1538</v>
      </c>
      <c r="K2790" s="426"/>
      <c r="L2790" s="426"/>
      <c r="M2790" s="383"/>
      <c r="N2790" s="424" t="s">
        <v>1538</v>
      </c>
      <c r="O2790" s="215" t="s">
        <v>1538</v>
      </c>
      <c r="P2790" s="719"/>
      <c r="Q2790" s="720"/>
      <c r="R2790" s="721"/>
      <c r="S2790" s="722"/>
      <c r="T2790" s="385"/>
      <c r="U2790" s="386"/>
      <c r="V2790" s="387"/>
    </row>
    <row r="2791" spans="1:22" s="35" customFormat="1" ht="24.95" customHeight="1">
      <c r="A2791" s="34" t="s">
        <v>3488</v>
      </c>
      <c r="B2791" s="402">
        <v>8</v>
      </c>
      <c r="C2791" s="390"/>
      <c r="D2791" s="390"/>
      <c r="E2791" s="390"/>
      <c r="F2791" s="390"/>
      <c r="G2791" s="382"/>
      <c r="H2791" s="538"/>
      <c r="I2791" s="388"/>
      <c r="J2791" s="389" t="s">
        <v>1538</v>
      </c>
      <c r="K2791" s="426"/>
      <c r="L2791" s="426"/>
      <c r="M2791" s="384"/>
      <c r="N2791" s="424" t="s">
        <v>1538</v>
      </c>
      <c r="O2791" s="215" t="s">
        <v>1538</v>
      </c>
      <c r="P2791" s="719"/>
      <c r="Q2791" s="720"/>
      <c r="R2791" s="721"/>
      <c r="S2791" s="722"/>
      <c r="T2791" s="385"/>
      <c r="U2791" s="386"/>
      <c r="V2791" s="387"/>
    </row>
    <row r="2792" spans="1:22" s="35" customFormat="1" ht="24.95" customHeight="1">
      <c r="A2792" s="34" t="s">
        <v>3489</v>
      </c>
      <c r="B2792" s="402">
        <v>9</v>
      </c>
      <c r="C2792" s="390"/>
      <c r="D2792" s="390"/>
      <c r="E2792" s="390"/>
      <c r="F2792" s="390"/>
      <c r="G2792" s="382"/>
      <c r="H2792" s="538"/>
      <c r="I2792" s="388"/>
      <c r="J2792" s="389" t="s">
        <v>1538</v>
      </c>
      <c r="K2792" s="426"/>
      <c r="L2792" s="426"/>
      <c r="M2792" s="384"/>
      <c r="N2792" s="424" t="s">
        <v>1538</v>
      </c>
      <c r="O2792" s="215" t="s">
        <v>1538</v>
      </c>
      <c r="P2792" s="719"/>
      <c r="Q2792" s="720"/>
      <c r="R2792" s="721"/>
      <c r="S2792" s="722"/>
      <c r="T2792" s="385"/>
      <c r="U2792" s="386"/>
      <c r="V2792" s="387"/>
    </row>
    <row r="2793" spans="1:22" s="35" customFormat="1" ht="24.95" customHeight="1" thickBot="1">
      <c r="A2793" s="34" t="s">
        <v>3490</v>
      </c>
      <c r="B2793" s="402">
        <v>10</v>
      </c>
      <c r="C2793" s="391"/>
      <c r="D2793" s="391"/>
      <c r="E2793" s="391"/>
      <c r="F2793" s="391"/>
      <c r="G2793" s="392"/>
      <c r="H2793" s="539"/>
      <c r="I2793" s="393"/>
      <c r="J2793" s="394" t="s">
        <v>1538</v>
      </c>
      <c r="K2793" s="427"/>
      <c r="L2793" s="427"/>
      <c r="M2793" s="395"/>
      <c r="N2793" s="424" t="s">
        <v>1538</v>
      </c>
      <c r="O2793" s="215" t="s">
        <v>1538</v>
      </c>
      <c r="P2793" s="719"/>
      <c r="Q2793" s="720"/>
      <c r="R2793" s="721"/>
      <c r="S2793" s="722"/>
      <c r="T2793" s="385"/>
      <c r="U2793" s="386"/>
      <c r="V2793" s="387"/>
    </row>
    <row r="2794" spans="1:22" s="20" customFormat="1" ht="12" customHeight="1">
      <c r="A2794" s="34"/>
      <c r="B2794" s="36"/>
      <c r="C2794" s="37"/>
      <c r="D2794" s="37"/>
      <c r="E2794" s="37"/>
      <c r="F2794" s="37"/>
      <c r="G2794" s="37"/>
      <c r="H2794" s="403"/>
      <c r="I2794" s="37"/>
      <c r="J2794" s="37"/>
      <c r="K2794" s="37"/>
      <c r="L2794" s="37"/>
      <c r="M2794" s="37"/>
      <c r="N2794" s="37"/>
      <c r="O2794" s="214"/>
      <c r="P2794" s="37"/>
      <c r="Q2794" s="37"/>
      <c r="R2794" s="214"/>
      <c r="S2794" s="37"/>
      <c r="T2794" s="37"/>
      <c r="U2794" s="38"/>
      <c r="V2794" s="39"/>
    </row>
    <row r="2795" spans="1:22" s="20" customFormat="1" ht="17.25" customHeight="1" thickBot="1">
      <c r="A2795" s="34" t="s">
        <v>3491</v>
      </c>
      <c r="B2795" s="473"/>
      <c r="C2795" s="474"/>
      <c r="D2795" s="474"/>
      <c r="E2795" s="474"/>
      <c r="F2795" s="474"/>
      <c r="G2795" s="474"/>
      <c r="H2795" s="474"/>
      <c r="I2795" s="474"/>
      <c r="J2795" s="474"/>
      <c r="K2795" s="474"/>
      <c r="L2795" s="474"/>
      <c r="M2795" s="474"/>
      <c r="N2795" s="410" t="s">
        <v>317</v>
      </c>
      <c r="O2795" s="411">
        <v>2893.7302500000005</v>
      </c>
      <c r="P2795" s="419"/>
      <c r="Q2795" s="419"/>
      <c r="R2795" s="420"/>
      <c r="S2795" s="420"/>
      <c r="T2795" s="421"/>
      <c r="U2795" s="422"/>
      <c r="V2795" s="423"/>
    </row>
    <row r="2796" spans="1:22" ht="17.25" customHeight="1">
      <c r="B2796" s="41"/>
      <c r="C2796" s="41"/>
      <c r="D2796" s="41"/>
      <c r="E2796" s="41"/>
      <c r="F2796" s="41"/>
      <c r="G2796" s="42"/>
      <c r="H2796" s="42"/>
      <c r="I2796" s="42"/>
      <c r="J2796" s="42"/>
      <c r="K2796" s="42"/>
      <c r="L2796" s="42"/>
      <c r="M2796" s="42"/>
      <c r="N2796" s="42"/>
      <c r="O2796" s="42"/>
      <c r="P2796" s="42"/>
      <c r="Q2796" s="42"/>
      <c r="R2796" s="42"/>
      <c r="S2796" s="42"/>
      <c r="T2796" s="42"/>
      <c r="U2796" s="42"/>
      <c r="V2796" s="42"/>
    </row>
    <row r="2797" spans="1:22" s="20" customFormat="1" ht="16.5" customHeight="1" thickBot="1">
      <c r="A2797" s="18"/>
      <c r="B2797" s="739" t="s">
        <v>65</v>
      </c>
      <c r="C2797" s="739"/>
      <c r="D2797" s="739"/>
      <c r="E2797" s="739"/>
      <c r="F2797" s="739"/>
      <c r="G2797" s="739"/>
      <c r="H2797" s="739"/>
      <c r="I2797" s="739"/>
      <c r="J2797" s="739"/>
      <c r="K2797" s="739"/>
      <c r="L2797" s="739"/>
      <c r="M2797" s="739"/>
      <c r="N2797" s="739"/>
      <c r="O2797" s="739"/>
      <c r="P2797" s="739"/>
      <c r="Q2797" s="739"/>
      <c r="R2797" s="739"/>
      <c r="S2797" s="739"/>
      <c r="T2797" s="739"/>
      <c r="U2797" s="739"/>
      <c r="V2797" s="739"/>
    </row>
    <row r="2798" spans="1:22" s="23" customFormat="1" ht="22.5" customHeight="1">
      <c r="A2798" s="96" t="s">
        <v>3492</v>
      </c>
      <c r="B2798" s="768" t="s">
        <v>62</v>
      </c>
      <c r="C2798" s="764" t="s">
        <v>83</v>
      </c>
      <c r="D2798" s="760"/>
      <c r="E2798" s="760"/>
      <c r="F2798" s="760"/>
      <c r="G2798" s="760"/>
      <c r="H2798" s="760"/>
      <c r="I2798" s="760"/>
      <c r="J2798" s="760"/>
      <c r="K2798" s="760"/>
      <c r="L2798" s="760"/>
      <c r="M2798" s="736"/>
      <c r="N2798" s="475"/>
      <c r="O2798" s="476"/>
      <c r="P2798" s="764" t="s">
        <v>90</v>
      </c>
      <c r="Q2798" s="760"/>
      <c r="R2798" s="760"/>
      <c r="S2798" s="736"/>
      <c r="T2798" s="735" t="s">
        <v>358</v>
      </c>
      <c r="U2798" s="736"/>
      <c r="V2798" s="742" t="s">
        <v>6</v>
      </c>
    </row>
    <row r="2799" spans="1:22" s="23" customFormat="1" ht="22.5" customHeight="1">
      <c r="A2799" s="96" t="s">
        <v>3493</v>
      </c>
      <c r="B2799" s="769"/>
      <c r="C2799" s="771" t="s">
        <v>84</v>
      </c>
      <c r="D2799" s="772"/>
      <c r="E2799" s="773"/>
      <c r="F2799" s="479">
        <v>1</v>
      </c>
      <c r="G2799" s="774" t="s">
        <v>287</v>
      </c>
      <c r="H2799" s="724" t="s">
        <v>286</v>
      </c>
      <c r="I2799" s="724"/>
      <c r="J2799" s="771" t="s">
        <v>285</v>
      </c>
      <c r="K2799" s="775"/>
      <c r="L2799" s="480"/>
      <c r="M2799" s="480"/>
      <c r="N2799" s="481"/>
      <c r="O2799" s="482"/>
      <c r="P2799" s="765"/>
      <c r="Q2799" s="766"/>
      <c r="R2799" s="766"/>
      <c r="S2799" s="767"/>
      <c r="T2799" s="737"/>
      <c r="U2799" s="738"/>
      <c r="V2799" s="743"/>
    </row>
    <row r="2800" spans="1:22" s="23" customFormat="1" ht="51.75" customHeight="1" thickBot="1">
      <c r="A2800" s="96" t="s">
        <v>3494</v>
      </c>
      <c r="B2800" s="769"/>
      <c r="C2800" s="772" t="s">
        <v>82</v>
      </c>
      <c r="D2800" s="773"/>
      <c r="E2800" s="483" t="s">
        <v>86</v>
      </c>
      <c r="F2800" s="477" t="s">
        <v>306</v>
      </c>
      <c r="G2800" s="774"/>
      <c r="H2800" s="724"/>
      <c r="I2800" s="724"/>
      <c r="J2800" s="467" t="s">
        <v>284</v>
      </c>
      <c r="K2800" s="478" t="s">
        <v>292</v>
      </c>
      <c r="L2800" s="484" t="s">
        <v>369</v>
      </c>
      <c r="M2800" s="484"/>
      <c r="N2800" s="485" t="s">
        <v>334</v>
      </c>
      <c r="O2800" s="486"/>
      <c r="P2800" s="417" t="s">
        <v>1579</v>
      </c>
      <c r="Q2800" s="306" t="s">
        <v>91</v>
      </c>
      <c r="R2800" s="307"/>
      <c r="S2800" s="97">
        <v>4</v>
      </c>
      <c r="T2800" s="740"/>
      <c r="U2800" s="741"/>
      <c r="V2800" s="744"/>
    </row>
    <row r="2801" spans="1:22" s="23" customFormat="1" ht="15.75" customHeight="1">
      <c r="A2801" s="96" t="s">
        <v>3495</v>
      </c>
      <c r="B2801" s="769"/>
      <c r="C2801" s="613">
        <v>1</v>
      </c>
      <c r="D2801" s="86" t="s">
        <v>1538</v>
      </c>
      <c r="E2801" s="92" t="s">
        <v>1538</v>
      </c>
      <c r="F2801" s="300" t="s">
        <v>1538</v>
      </c>
      <c r="G2801" s="300" t="s">
        <v>1538</v>
      </c>
      <c r="H2801" s="745" t="s">
        <v>1538</v>
      </c>
      <c r="I2801" s="746"/>
      <c r="J2801" s="93" t="s">
        <v>1538</v>
      </c>
      <c r="K2801" s="91" t="s">
        <v>1538</v>
      </c>
      <c r="L2801" s="449" t="s">
        <v>1114</v>
      </c>
      <c r="M2801" s="450" t="s">
        <v>1557</v>
      </c>
      <c r="N2801" s="365" t="s">
        <v>24</v>
      </c>
      <c r="O2801" s="747" t="s">
        <v>15</v>
      </c>
      <c r="P2801" s="748"/>
      <c r="Q2801" s="751">
        <v>93</v>
      </c>
      <c r="R2801" s="754" t="s">
        <v>1114</v>
      </c>
      <c r="S2801" s="755"/>
      <c r="T2801" s="735" t="s">
        <v>68</v>
      </c>
      <c r="U2801" s="760"/>
      <c r="V2801" s="736"/>
    </row>
    <row r="2802" spans="1:22" s="23" customFormat="1" ht="15.75" customHeight="1" thickBot="1">
      <c r="A2802" s="96" t="s">
        <v>3496</v>
      </c>
      <c r="B2802" s="769"/>
      <c r="C2802" s="613">
        <v>2</v>
      </c>
      <c r="D2802" s="86" t="s">
        <v>1538</v>
      </c>
      <c r="E2802" s="92" t="s">
        <v>1538</v>
      </c>
      <c r="F2802" s="300" t="s">
        <v>1538</v>
      </c>
      <c r="G2802" s="300" t="s">
        <v>1538</v>
      </c>
      <c r="H2802" s="745" t="s">
        <v>1538</v>
      </c>
      <c r="I2802" s="746"/>
      <c r="J2802" s="93" t="s">
        <v>1538</v>
      </c>
      <c r="K2802" s="91" t="s">
        <v>1538</v>
      </c>
      <c r="L2802" s="449"/>
      <c r="M2802" s="450" t="s">
        <v>1538</v>
      </c>
      <c r="N2802" s="365" t="s">
        <v>24</v>
      </c>
      <c r="O2802" s="747"/>
      <c r="P2802" s="748"/>
      <c r="Q2802" s="752"/>
      <c r="R2802" s="756"/>
      <c r="S2802" s="757"/>
      <c r="T2802" s="740"/>
      <c r="U2802" s="761"/>
      <c r="V2802" s="741"/>
    </row>
    <row r="2803" spans="1:22" s="23" customFormat="1" ht="15.75" customHeight="1">
      <c r="A2803" s="96" t="s">
        <v>3497</v>
      </c>
      <c r="B2803" s="769"/>
      <c r="C2803" s="613">
        <v>3</v>
      </c>
      <c r="D2803" s="86" t="s">
        <v>1538</v>
      </c>
      <c r="E2803" s="92" t="s">
        <v>1538</v>
      </c>
      <c r="F2803" s="300" t="s">
        <v>1538</v>
      </c>
      <c r="G2803" s="300" t="s">
        <v>1538</v>
      </c>
      <c r="H2803" s="745" t="s">
        <v>1538</v>
      </c>
      <c r="I2803" s="746"/>
      <c r="J2803" s="93" t="s">
        <v>1538</v>
      </c>
      <c r="K2803" s="91" t="s">
        <v>1538</v>
      </c>
      <c r="L2803" s="449"/>
      <c r="M2803" s="450" t="s">
        <v>1538</v>
      </c>
      <c r="N2803" s="365"/>
      <c r="O2803" s="749"/>
      <c r="P2803" s="750"/>
      <c r="Q2803" s="753"/>
      <c r="R2803" s="758"/>
      <c r="S2803" s="759"/>
      <c r="T2803" s="237"/>
      <c r="U2803" s="237"/>
      <c r="V2803" s="238"/>
    </row>
    <row r="2804" spans="1:22" s="23" customFormat="1" ht="15.75" customHeight="1">
      <c r="A2804" s="96" t="s">
        <v>3498</v>
      </c>
      <c r="B2804" s="769"/>
      <c r="C2804" s="613">
        <v>4</v>
      </c>
      <c r="D2804" s="86" t="s">
        <v>1538</v>
      </c>
      <c r="E2804" s="92" t="s">
        <v>1538</v>
      </c>
      <c r="F2804" s="300" t="s">
        <v>1538</v>
      </c>
      <c r="G2804" s="300" t="s">
        <v>1538</v>
      </c>
      <c r="H2804" s="745" t="s">
        <v>1538</v>
      </c>
      <c r="I2804" s="746"/>
      <c r="J2804" s="93" t="s">
        <v>1538</v>
      </c>
      <c r="K2804" s="91" t="s">
        <v>1538</v>
      </c>
      <c r="L2804" s="449"/>
      <c r="M2804" s="450" t="s">
        <v>1538</v>
      </c>
      <c r="N2804" s="365"/>
      <c r="O2804" s="762" t="s">
        <v>310</v>
      </c>
      <c r="P2804" s="771" t="s">
        <v>309</v>
      </c>
      <c r="Q2804" s="772"/>
      <c r="R2804" s="772"/>
      <c r="S2804" s="773"/>
      <c r="T2804" s="228"/>
      <c r="U2804" s="228"/>
      <c r="V2804" s="239"/>
    </row>
    <row r="2805" spans="1:22" s="23" customFormat="1" ht="17.25" customHeight="1">
      <c r="A2805" s="96" t="s">
        <v>3499</v>
      </c>
      <c r="B2805" s="769"/>
      <c r="C2805" s="613">
        <v>5</v>
      </c>
      <c r="D2805" s="86" t="s">
        <v>1538</v>
      </c>
      <c r="E2805" s="92" t="s">
        <v>1538</v>
      </c>
      <c r="F2805" s="300" t="s">
        <v>1538</v>
      </c>
      <c r="G2805" s="300" t="s">
        <v>1538</v>
      </c>
      <c r="H2805" s="745" t="s">
        <v>1538</v>
      </c>
      <c r="I2805" s="746"/>
      <c r="J2805" s="93" t="s">
        <v>1538</v>
      </c>
      <c r="K2805" s="91" t="s">
        <v>1538</v>
      </c>
      <c r="L2805" s="449"/>
      <c r="M2805" s="450" t="s">
        <v>1538</v>
      </c>
      <c r="N2805" s="365"/>
      <c r="O2805" s="763"/>
      <c r="P2805" s="467" t="s">
        <v>92</v>
      </c>
      <c r="Q2805" s="467" t="s">
        <v>294</v>
      </c>
      <c r="R2805" s="724" t="s">
        <v>307</v>
      </c>
      <c r="S2805" s="724"/>
      <c r="T2805" s="228"/>
      <c r="U2805" s="228"/>
      <c r="V2805" s="239"/>
    </row>
    <row r="2806" spans="1:22" s="23" customFormat="1" ht="16.5" customHeight="1" thickBot="1">
      <c r="A2806" s="96" t="s">
        <v>3500</v>
      </c>
      <c r="B2806" s="769"/>
      <c r="C2806" s="614">
        <v>6</v>
      </c>
      <c r="D2806" s="94" t="s">
        <v>1538</v>
      </c>
      <c r="E2806" s="95" t="s">
        <v>1538</v>
      </c>
      <c r="F2806" s="300" t="s">
        <v>1538</v>
      </c>
      <c r="G2806" s="300" t="s">
        <v>1538</v>
      </c>
      <c r="H2806" s="745" t="s">
        <v>1538</v>
      </c>
      <c r="I2806" s="746"/>
      <c r="J2806" s="93" t="s">
        <v>1538</v>
      </c>
      <c r="K2806" s="91" t="s">
        <v>1538</v>
      </c>
      <c r="L2806" s="449"/>
      <c r="M2806" s="450" t="s">
        <v>1538</v>
      </c>
      <c r="N2806" s="447"/>
      <c r="O2806" s="313" t="s">
        <v>6</v>
      </c>
      <c r="P2806" s="241">
        <v>1</v>
      </c>
      <c r="Q2806" s="242">
        <v>538.46153849999996</v>
      </c>
      <c r="R2806" s="776">
        <v>11574.921000000002</v>
      </c>
      <c r="S2806" s="776"/>
      <c r="T2806" s="228"/>
      <c r="U2806" s="228"/>
      <c r="V2806" s="239"/>
    </row>
    <row r="2807" spans="1:22" s="23" customFormat="1" ht="16.5" customHeight="1" thickBot="1">
      <c r="A2807" s="96" t="s">
        <v>3501</v>
      </c>
      <c r="B2807" s="770"/>
      <c r="C2807" s="777" t="s">
        <v>88</v>
      </c>
      <c r="D2807" s="778"/>
      <c r="E2807" s="778"/>
      <c r="F2807" s="497"/>
      <c r="G2807" s="498"/>
      <c r="H2807" s="779" t="s">
        <v>1538</v>
      </c>
      <c r="I2807" s="780"/>
      <c r="J2807" s="412" t="s">
        <v>1538</v>
      </c>
      <c r="K2807" s="243" t="s">
        <v>6</v>
      </c>
      <c r="L2807" s="490"/>
      <c r="M2807" s="491"/>
      <c r="N2807" s="492"/>
      <c r="O2807" s="781" t="s">
        <v>1538</v>
      </c>
      <c r="P2807" s="781"/>
      <c r="Q2807" s="781"/>
      <c r="R2807" s="781"/>
      <c r="S2807" s="781"/>
      <c r="T2807" s="487"/>
      <c r="U2807" s="488"/>
      <c r="V2807" s="489"/>
    </row>
    <row r="2808" spans="1:22" ht="24.95" customHeight="1">
      <c r="C2808" s="21"/>
    </row>
    <row r="2809" spans="1:22" ht="24.95" customHeight="1">
      <c r="C2809" s="21"/>
    </row>
    <row r="2810" spans="1:22" s="33" customFormat="1" ht="24" thickBot="1">
      <c r="A2810" s="26">
        <v>94</v>
      </c>
      <c r="B2810" s="786" t="s">
        <v>49</v>
      </c>
      <c r="C2810" s="786"/>
      <c r="D2810" s="786"/>
      <c r="E2810" s="27">
        <v>94</v>
      </c>
      <c r="F2810" s="28" t="s">
        <v>480</v>
      </c>
      <c r="G2810" s="29"/>
      <c r="H2810" s="29"/>
      <c r="I2810" s="28"/>
      <c r="J2810" s="28"/>
      <c r="K2810" s="28"/>
      <c r="L2810" s="28"/>
      <c r="M2810" s="30"/>
      <c r="N2810" s="30"/>
      <c r="O2810" s="29"/>
      <c r="P2810" s="29"/>
      <c r="Q2810" s="31"/>
      <c r="R2810" s="31"/>
      <c r="S2810" s="31"/>
      <c r="T2810" s="31"/>
      <c r="U2810" s="32"/>
    </row>
    <row r="2811" spans="1:22" s="20" customFormat="1" ht="24.75" customHeight="1">
      <c r="A2811" s="18"/>
      <c r="B2811" s="787" t="s">
        <v>54</v>
      </c>
      <c r="C2811" s="464" t="s">
        <v>55</v>
      </c>
      <c r="D2811" s="465" t="s">
        <v>16</v>
      </c>
      <c r="E2811" s="465"/>
      <c r="F2811" s="465" t="s">
        <v>56</v>
      </c>
      <c r="G2811" s="466"/>
      <c r="H2811" s="723" t="s">
        <v>57</v>
      </c>
      <c r="I2811" s="789" t="s">
        <v>340</v>
      </c>
      <c r="J2811" s="723" t="s">
        <v>17</v>
      </c>
      <c r="K2811" s="723" t="s">
        <v>293</v>
      </c>
      <c r="L2811" s="723" t="s">
        <v>58</v>
      </c>
      <c r="M2811" s="723" t="s">
        <v>193</v>
      </c>
      <c r="N2811" s="782" t="s">
        <v>308</v>
      </c>
      <c r="O2811" s="783"/>
      <c r="P2811" s="784" t="s">
        <v>21</v>
      </c>
      <c r="Q2811" s="785"/>
      <c r="R2811" s="735" t="s">
        <v>205</v>
      </c>
      <c r="S2811" s="736"/>
      <c r="T2811" s="714" t="s">
        <v>180</v>
      </c>
      <c r="U2811" s="715"/>
      <c r="V2811" s="716"/>
    </row>
    <row r="2812" spans="1:22" s="20" customFormat="1" ht="73.5" customHeight="1">
      <c r="A2812" s="18"/>
      <c r="B2812" s="788"/>
      <c r="C2812" s="467" t="s">
        <v>59</v>
      </c>
      <c r="D2812" s="468" t="s">
        <v>3</v>
      </c>
      <c r="E2812" s="468" t="s">
        <v>18</v>
      </c>
      <c r="F2812" s="468" t="s">
        <v>60</v>
      </c>
      <c r="G2812" s="469" t="s">
        <v>61</v>
      </c>
      <c r="H2812" s="724"/>
      <c r="I2812" s="790"/>
      <c r="J2812" s="724"/>
      <c r="K2812" s="724"/>
      <c r="L2812" s="724"/>
      <c r="M2812" s="724"/>
      <c r="N2812" s="467" t="s">
        <v>191</v>
      </c>
      <c r="O2812" s="468" t="s">
        <v>73</v>
      </c>
      <c r="P2812" s="717"/>
      <c r="Q2812" s="718"/>
      <c r="R2812" s="737"/>
      <c r="S2812" s="738"/>
      <c r="T2812" s="470" t="s">
        <v>181</v>
      </c>
      <c r="U2812" s="471" t="s">
        <v>190</v>
      </c>
      <c r="V2812" s="472" t="s">
        <v>225</v>
      </c>
    </row>
    <row r="2813" spans="1:22" s="20" customFormat="1" ht="26.25" customHeight="1">
      <c r="A2813" s="18"/>
      <c r="B2813" s="396"/>
      <c r="C2813" s="397">
        <v>3</v>
      </c>
      <c r="D2813" s="397">
        <v>4</v>
      </c>
      <c r="E2813" s="397">
        <v>5</v>
      </c>
      <c r="F2813" s="397">
        <v>6</v>
      </c>
      <c r="G2813" s="397">
        <v>7</v>
      </c>
      <c r="H2813" s="397">
        <v>8</v>
      </c>
      <c r="I2813" s="397">
        <v>9</v>
      </c>
      <c r="J2813" s="397">
        <v>10</v>
      </c>
      <c r="K2813" s="397">
        <v>11</v>
      </c>
      <c r="L2813" s="397">
        <v>12</v>
      </c>
      <c r="M2813" s="397">
        <v>13</v>
      </c>
      <c r="N2813" s="397">
        <v>14</v>
      </c>
      <c r="O2813" s="397">
        <v>15</v>
      </c>
      <c r="P2813" s="398">
        <v>16</v>
      </c>
      <c r="Q2813" s="399">
        <v>17</v>
      </c>
      <c r="R2813" s="398">
        <v>18</v>
      </c>
      <c r="S2813" s="399">
        <v>19</v>
      </c>
      <c r="T2813" s="400">
        <v>20</v>
      </c>
      <c r="U2813" s="213">
        <v>21</v>
      </c>
      <c r="V2813" s="401">
        <v>22</v>
      </c>
    </row>
    <row r="2814" spans="1:22" s="35" customFormat="1" ht="50.1" customHeight="1">
      <c r="A2814" s="34" t="s">
        <v>3502</v>
      </c>
      <c r="B2814" s="402">
        <v>1</v>
      </c>
      <c r="C2814" s="390" t="s">
        <v>1390</v>
      </c>
      <c r="D2814" s="390" t="s">
        <v>1391</v>
      </c>
      <c r="E2814" s="390" t="s">
        <v>1392</v>
      </c>
      <c r="F2814" s="390" t="s">
        <v>672</v>
      </c>
      <c r="G2814" s="382">
        <v>1</v>
      </c>
      <c r="H2814" s="538" t="s">
        <v>24</v>
      </c>
      <c r="I2814" s="388">
        <v>1</v>
      </c>
      <c r="J2814" s="389" t="s">
        <v>623</v>
      </c>
      <c r="K2814" s="426">
        <v>41379</v>
      </c>
      <c r="L2814" s="426">
        <v>42232</v>
      </c>
      <c r="M2814" s="383">
        <v>2040.08</v>
      </c>
      <c r="N2814" s="424">
        <v>2040.08</v>
      </c>
      <c r="O2814" s="215">
        <v>2040.08</v>
      </c>
      <c r="P2814" s="719"/>
      <c r="Q2814" s="720"/>
      <c r="R2814" s="721"/>
      <c r="S2814" s="722"/>
      <c r="T2814" s="385" t="s">
        <v>24</v>
      </c>
      <c r="U2814" s="386">
        <v>37</v>
      </c>
      <c r="V2814" s="387" t="s">
        <v>24</v>
      </c>
    </row>
    <row r="2815" spans="1:22" s="35" customFormat="1" ht="50.1" customHeight="1">
      <c r="A2815" s="34" t="s">
        <v>3503</v>
      </c>
      <c r="B2815" s="402">
        <v>2</v>
      </c>
      <c r="C2815" s="390" t="s">
        <v>1393</v>
      </c>
      <c r="D2815" s="390" t="s">
        <v>1394</v>
      </c>
      <c r="E2815" s="390" t="s">
        <v>1395</v>
      </c>
      <c r="F2815" s="390" t="s">
        <v>672</v>
      </c>
      <c r="G2815" s="382">
        <v>1</v>
      </c>
      <c r="H2815" s="538" t="s">
        <v>24</v>
      </c>
      <c r="I2815" s="388">
        <v>2</v>
      </c>
      <c r="J2815" s="389" t="s">
        <v>624</v>
      </c>
      <c r="K2815" s="426">
        <v>43444</v>
      </c>
      <c r="L2815" s="426">
        <v>43724</v>
      </c>
      <c r="M2815" s="383">
        <v>339.88</v>
      </c>
      <c r="N2815" s="424">
        <v>339.88</v>
      </c>
      <c r="O2815" s="215">
        <v>339.88</v>
      </c>
      <c r="P2815" s="719"/>
      <c r="Q2815" s="720"/>
      <c r="R2815" s="719"/>
      <c r="S2815" s="799"/>
      <c r="T2815" s="385" t="s">
        <v>24</v>
      </c>
      <c r="U2815" s="386">
        <v>35</v>
      </c>
      <c r="V2815" s="387" t="s">
        <v>24</v>
      </c>
    </row>
    <row r="2816" spans="1:22" s="35" customFormat="1" ht="24.95" customHeight="1">
      <c r="A2816" s="34" t="s">
        <v>3504</v>
      </c>
      <c r="B2816" s="402">
        <v>3</v>
      </c>
      <c r="C2816" s="390"/>
      <c r="D2816" s="390"/>
      <c r="E2816" s="390"/>
      <c r="F2816" s="390"/>
      <c r="G2816" s="382"/>
      <c r="H2816" s="538"/>
      <c r="I2816" s="388"/>
      <c r="J2816" s="389" t="s">
        <v>1538</v>
      </c>
      <c r="K2816" s="426"/>
      <c r="L2816" s="426"/>
      <c r="M2816" s="383"/>
      <c r="N2816" s="424" t="s">
        <v>1538</v>
      </c>
      <c r="O2816" s="215" t="s">
        <v>1538</v>
      </c>
      <c r="P2816" s="719"/>
      <c r="Q2816" s="720"/>
      <c r="R2816" s="721"/>
      <c r="S2816" s="722"/>
      <c r="T2816" s="385"/>
      <c r="U2816" s="386"/>
      <c r="V2816" s="387"/>
    </row>
    <row r="2817" spans="1:22" s="35" customFormat="1" ht="24.95" customHeight="1">
      <c r="A2817" s="34" t="s">
        <v>3505</v>
      </c>
      <c r="B2817" s="402">
        <v>4</v>
      </c>
      <c r="C2817" s="390"/>
      <c r="D2817" s="390"/>
      <c r="E2817" s="390"/>
      <c r="F2817" s="390"/>
      <c r="G2817" s="382"/>
      <c r="H2817" s="538"/>
      <c r="I2817" s="388"/>
      <c r="J2817" s="389" t="s">
        <v>1538</v>
      </c>
      <c r="K2817" s="426"/>
      <c r="L2817" s="426"/>
      <c r="M2817" s="383"/>
      <c r="N2817" s="424" t="s">
        <v>1538</v>
      </c>
      <c r="O2817" s="215" t="s">
        <v>1538</v>
      </c>
      <c r="P2817" s="719"/>
      <c r="Q2817" s="720"/>
      <c r="R2817" s="721"/>
      <c r="S2817" s="722"/>
      <c r="T2817" s="385"/>
      <c r="U2817" s="386"/>
      <c r="V2817" s="387"/>
    </row>
    <row r="2818" spans="1:22" s="35" customFormat="1" ht="24.95" customHeight="1">
      <c r="A2818" s="34" t="s">
        <v>3506</v>
      </c>
      <c r="B2818" s="402">
        <v>6</v>
      </c>
      <c r="C2818" s="390"/>
      <c r="D2818" s="390"/>
      <c r="E2818" s="390"/>
      <c r="F2818" s="390"/>
      <c r="G2818" s="382"/>
      <c r="H2818" s="538"/>
      <c r="I2818" s="388"/>
      <c r="J2818" s="389" t="s">
        <v>1538</v>
      </c>
      <c r="K2818" s="426"/>
      <c r="L2818" s="426"/>
      <c r="M2818" s="383"/>
      <c r="N2818" s="424" t="s">
        <v>1538</v>
      </c>
      <c r="O2818" s="215" t="s">
        <v>1538</v>
      </c>
      <c r="P2818" s="719"/>
      <c r="Q2818" s="720"/>
      <c r="R2818" s="721"/>
      <c r="S2818" s="722"/>
      <c r="T2818" s="385"/>
      <c r="U2818" s="386"/>
      <c r="V2818" s="387"/>
    </row>
    <row r="2819" spans="1:22" s="35" customFormat="1" ht="24.95" customHeight="1">
      <c r="A2819" s="34" t="s">
        <v>3507</v>
      </c>
      <c r="B2819" s="402">
        <v>7</v>
      </c>
      <c r="C2819" s="390"/>
      <c r="D2819" s="390"/>
      <c r="E2819" s="390"/>
      <c r="F2819" s="390"/>
      <c r="G2819" s="382"/>
      <c r="H2819" s="538"/>
      <c r="I2819" s="388"/>
      <c r="J2819" s="389" t="s">
        <v>1538</v>
      </c>
      <c r="K2819" s="426"/>
      <c r="L2819" s="426"/>
      <c r="M2819" s="383"/>
      <c r="N2819" s="424" t="s">
        <v>1538</v>
      </c>
      <c r="O2819" s="215" t="s">
        <v>1538</v>
      </c>
      <c r="P2819" s="719"/>
      <c r="Q2819" s="720"/>
      <c r="R2819" s="721"/>
      <c r="S2819" s="722"/>
      <c r="T2819" s="385"/>
      <c r="U2819" s="386"/>
      <c r="V2819" s="387"/>
    </row>
    <row r="2820" spans="1:22" s="35" customFormat="1" ht="24.95" customHeight="1">
      <c r="A2820" s="34" t="s">
        <v>3508</v>
      </c>
      <c r="B2820" s="402">
        <v>8</v>
      </c>
      <c r="C2820" s="390"/>
      <c r="D2820" s="390"/>
      <c r="E2820" s="390"/>
      <c r="F2820" s="390"/>
      <c r="G2820" s="382"/>
      <c r="H2820" s="538"/>
      <c r="I2820" s="388"/>
      <c r="J2820" s="389" t="s">
        <v>1538</v>
      </c>
      <c r="K2820" s="426"/>
      <c r="L2820" s="426"/>
      <c r="M2820" s="383"/>
      <c r="N2820" s="424" t="s">
        <v>1538</v>
      </c>
      <c r="O2820" s="215" t="s">
        <v>1538</v>
      </c>
      <c r="P2820" s="719"/>
      <c r="Q2820" s="720"/>
      <c r="R2820" s="721"/>
      <c r="S2820" s="722"/>
      <c r="T2820" s="385"/>
      <c r="U2820" s="386"/>
      <c r="V2820" s="387"/>
    </row>
    <row r="2821" spans="1:22" s="35" customFormat="1" ht="24.95" customHeight="1">
      <c r="A2821" s="34" t="s">
        <v>3509</v>
      </c>
      <c r="B2821" s="402">
        <v>9</v>
      </c>
      <c r="C2821" s="390"/>
      <c r="D2821" s="390"/>
      <c r="E2821" s="390"/>
      <c r="F2821" s="390"/>
      <c r="G2821" s="382"/>
      <c r="H2821" s="538"/>
      <c r="I2821" s="388"/>
      <c r="J2821" s="389" t="s">
        <v>1538</v>
      </c>
      <c r="K2821" s="426"/>
      <c r="L2821" s="426"/>
      <c r="M2821" s="384"/>
      <c r="N2821" s="424" t="s">
        <v>1538</v>
      </c>
      <c r="O2821" s="215" t="s">
        <v>1538</v>
      </c>
      <c r="P2821" s="719"/>
      <c r="Q2821" s="720"/>
      <c r="R2821" s="721"/>
      <c r="S2821" s="722"/>
      <c r="T2821" s="385"/>
      <c r="U2821" s="386"/>
      <c r="V2821" s="387"/>
    </row>
    <row r="2822" spans="1:22" s="35" customFormat="1" ht="24.95" customHeight="1">
      <c r="A2822" s="34" t="s">
        <v>3510</v>
      </c>
      <c r="B2822" s="402">
        <v>9</v>
      </c>
      <c r="C2822" s="390"/>
      <c r="D2822" s="390"/>
      <c r="E2822" s="390"/>
      <c r="F2822" s="390"/>
      <c r="G2822" s="382"/>
      <c r="H2822" s="538"/>
      <c r="I2822" s="388"/>
      <c r="J2822" s="389" t="s">
        <v>1538</v>
      </c>
      <c r="K2822" s="426"/>
      <c r="L2822" s="426"/>
      <c r="M2822" s="384"/>
      <c r="N2822" s="424" t="s">
        <v>1538</v>
      </c>
      <c r="O2822" s="215" t="s">
        <v>1538</v>
      </c>
      <c r="P2822" s="719"/>
      <c r="Q2822" s="720"/>
      <c r="R2822" s="721"/>
      <c r="S2822" s="722"/>
      <c r="T2822" s="385"/>
      <c r="U2822" s="386"/>
      <c r="V2822" s="387"/>
    </row>
    <row r="2823" spans="1:22" s="35" customFormat="1" ht="24.95" customHeight="1" thickBot="1">
      <c r="A2823" s="34" t="s">
        <v>3511</v>
      </c>
      <c r="B2823" s="406">
        <v>10</v>
      </c>
      <c r="C2823" s="391"/>
      <c r="D2823" s="391"/>
      <c r="E2823" s="391"/>
      <c r="F2823" s="391"/>
      <c r="G2823" s="392"/>
      <c r="H2823" s="539"/>
      <c r="I2823" s="393"/>
      <c r="J2823" s="394" t="s">
        <v>1538</v>
      </c>
      <c r="K2823" s="427"/>
      <c r="L2823" s="427"/>
      <c r="M2823" s="395"/>
      <c r="N2823" s="424" t="s">
        <v>1538</v>
      </c>
      <c r="O2823" s="215" t="s">
        <v>1538</v>
      </c>
      <c r="P2823" s="719"/>
      <c r="Q2823" s="720"/>
      <c r="R2823" s="721"/>
      <c r="S2823" s="722"/>
      <c r="T2823" s="385"/>
      <c r="U2823" s="386"/>
      <c r="V2823" s="387"/>
    </row>
    <row r="2824" spans="1:22" s="20" customFormat="1" ht="12" customHeight="1">
      <c r="A2824" s="34"/>
      <c r="B2824" s="36"/>
      <c r="C2824" s="37"/>
      <c r="D2824" s="37"/>
      <c r="E2824" s="37"/>
      <c r="F2824" s="37"/>
      <c r="G2824" s="37"/>
      <c r="H2824" s="403"/>
      <c r="I2824" s="37"/>
      <c r="J2824" s="37"/>
      <c r="K2824" s="37"/>
      <c r="L2824" s="37"/>
      <c r="M2824" s="37"/>
      <c r="N2824" s="37"/>
      <c r="O2824" s="214"/>
      <c r="P2824" s="37"/>
      <c r="Q2824" s="37"/>
      <c r="R2824" s="214"/>
      <c r="S2824" s="37"/>
      <c r="T2824" s="37"/>
      <c r="U2824" s="38"/>
      <c r="V2824" s="39"/>
    </row>
    <row r="2825" spans="1:22" s="20" customFormat="1" ht="17.25" customHeight="1" thickBot="1">
      <c r="A2825" s="34" t="s">
        <v>3512</v>
      </c>
      <c r="B2825" s="473"/>
      <c r="C2825" s="474"/>
      <c r="D2825" s="474"/>
      <c r="E2825" s="474"/>
      <c r="F2825" s="474"/>
      <c r="G2825" s="474"/>
      <c r="H2825" s="474"/>
      <c r="I2825" s="474"/>
      <c r="J2825" s="474"/>
      <c r="K2825" s="474"/>
      <c r="L2825" s="474"/>
      <c r="M2825" s="474"/>
      <c r="N2825" s="410" t="s">
        <v>317</v>
      </c>
      <c r="O2825" s="411">
        <v>1189.98</v>
      </c>
      <c r="P2825" s="419"/>
      <c r="Q2825" s="419"/>
      <c r="R2825" s="420"/>
      <c r="S2825" s="420"/>
      <c r="T2825" s="421"/>
      <c r="U2825" s="422"/>
      <c r="V2825" s="423"/>
    </row>
    <row r="2826" spans="1:22" ht="17.25" customHeight="1">
      <c r="B2826" s="41"/>
      <c r="C2826" s="41"/>
      <c r="D2826" s="41"/>
      <c r="E2826" s="41"/>
      <c r="F2826" s="41"/>
      <c r="G2826" s="42"/>
      <c r="H2826" s="42"/>
      <c r="I2826" s="42"/>
      <c r="J2826" s="42"/>
      <c r="K2826" s="42"/>
      <c r="L2826" s="42"/>
      <c r="M2826" s="42"/>
      <c r="N2826" s="42"/>
      <c r="O2826" s="42"/>
      <c r="P2826" s="42"/>
      <c r="Q2826" s="42"/>
      <c r="R2826" s="42"/>
      <c r="S2826" s="42"/>
      <c r="T2826" s="42"/>
      <c r="U2826" s="42"/>
      <c r="V2826" s="42"/>
    </row>
    <row r="2827" spans="1:22" s="20" customFormat="1" ht="16.5" customHeight="1" thickBot="1">
      <c r="A2827" s="18"/>
      <c r="B2827" s="739" t="s">
        <v>65</v>
      </c>
      <c r="C2827" s="739"/>
      <c r="D2827" s="739"/>
      <c r="E2827" s="739"/>
      <c r="F2827" s="739"/>
      <c r="G2827" s="739"/>
      <c r="H2827" s="739"/>
      <c r="I2827" s="739"/>
      <c r="J2827" s="739"/>
      <c r="K2827" s="739"/>
      <c r="L2827" s="739"/>
      <c r="M2827" s="739"/>
      <c r="N2827" s="739"/>
      <c r="O2827" s="739"/>
      <c r="P2827" s="739"/>
      <c r="Q2827" s="739"/>
      <c r="R2827" s="739"/>
      <c r="S2827" s="739"/>
      <c r="T2827" s="739"/>
      <c r="U2827" s="739"/>
      <c r="V2827" s="739"/>
    </row>
    <row r="2828" spans="1:22" s="23" customFormat="1" ht="22.5" customHeight="1">
      <c r="A2828" s="96" t="s">
        <v>3513</v>
      </c>
      <c r="B2828" s="768" t="s">
        <v>62</v>
      </c>
      <c r="C2828" s="764" t="s">
        <v>83</v>
      </c>
      <c r="D2828" s="760"/>
      <c r="E2828" s="760"/>
      <c r="F2828" s="760"/>
      <c r="G2828" s="760"/>
      <c r="H2828" s="760"/>
      <c r="I2828" s="760"/>
      <c r="J2828" s="760"/>
      <c r="K2828" s="760"/>
      <c r="L2828" s="760"/>
      <c r="M2828" s="736"/>
      <c r="N2828" s="475"/>
      <c r="O2828" s="476"/>
      <c r="P2828" s="764" t="s">
        <v>90</v>
      </c>
      <c r="Q2828" s="760"/>
      <c r="R2828" s="760"/>
      <c r="S2828" s="736"/>
      <c r="T2828" s="735" t="s">
        <v>358</v>
      </c>
      <c r="U2828" s="736"/>
      <c r="V2828" s="742" t="s">
        <v>6</v>
      </c>
    </row>
    <row r="2829" spans="1:22" s="23" customFormat="1" ht="22.5" customHeight="1">
      <c r="A2829" s="96" t="s">
        <v>3514</v>
      </c>
      <c r="B2829" s="769"/>
      <c r="C2829" s="771" t="s">
        <v>84</v>
      </c>
      <c r="D2829" s="772"/>
      <c r="E2829" s="773"/>
      <c r="F2829" s="479">
        <v>2</v>
      </c>
      <c r="G2829" s="774" t="s">
        <v>287</v>
      </c>
      <c r="H2829" s="724" t="s">
        <v>286</v>
      </c>
      <c r="I2829" s="724"/>
      <c r="J2829" s="771" t="s">
        <v>285</v>
      </c>
      <c r="K2829" s="775"/>
      <c r="L2829" s="480"/>
      <c r="M2829" s="480"/>
      <c r="N2829" s="481"/>
      <c r="O2829" s="482"/>
      <c r="P2829" s="765"/>
      <c r="Q2829" s="766"/>
      <c r="R2829" s="766"/>
      <c r="S2829" s="767"/>
      <c r="T2829" s="737"/>
      <c r="U2829" s="738"/>
      <c r="V2829" s="743"/>
    </row>
    <row r="2830" spans="1:22" s="23" customFormat="1" ht="51.75" customHeight="1" thickBot="1">
      <c r="A2830" s="96" t="s">
        <v>3515</v>
      </c>
      <c r="B2830" s="769"/>
      <c r="C2830" s="772" t="s">
        <v>82</v>
      </c>
      <c r="D2830" s="773"/>
      <c r="E2830" s="483" t="s">
        <v>86</v>
      </c>
      <c r="F2830" s="477" t="s">
        <v>306</v>
      </c>
      <c r="G2830" s="774"/>
      <c r="H2830" s="724"/>
      <c r="I2830" s="724"/>
      <c r="J2830" s="467" t="s">
        <v>284</v>
      </c>
      <c r="K2830" s="478" t="s">
        <v>292</v>
      </c>
      <c r="L2830" s="484" t="s">
        <v>369</v>
      </c>
      <c r="M2830" s="484"/>
      <c r="N2830" s="485" t="s">
        <v>334</v>
      </c>
      <c r="O2830" s="486"/>
      <c r="P2830" s="417" t="s">
        <v>1579</v>
      </c>
      <c r="Q2830" s="306" t="s">
        <v>91</v>
      </c>
      <c r="R2830" s="307"/>
      <c r="S2830" s="97">
        <v>2</v>
      </c>
      <c r="T2830" s="740"/>
      <c r="U2830" s="741"/>
      <c r="V2830" s="744"/>
    </row>
    <row r="2831" spans="1:22" s="23" customFormat="1" ht="15.75" customHeight="1">
      <c r="A2831" s="96" t="s">
        <v>3516</v>
      </c>
      <c r="B2831" s="769"/>
      <c r="C2831" s="613">
        <v>1</v>
      </c>
      <c r="D2831" s="86" t="s">
        <v>623</v>
      </c>
      <c r="E2831" s="92">
        <v>0.6</v>
      </c>
      <c r="F2831" s="300">
        <v>2040.08</v>
      </c>
      <c r="G2831" s="300">
        <v>269.23</v>
      </c>
      <c r="H2831" s="745" t="s">
        <v>6</v>
      </c>
      <c r="I2831" s="746"/>
      <c r="J2831" s="93" t="s">
        <v>6</v>
      </c>
      <c r="K2831" s="91" t="s">
        <v>1538</v>
      </c>
      <c r="L2831" s="449" t="s">
        <v>1114</v>
      </c>
      <c r="M2831" s="450" t="s">
        <v>1557</v>
      </c>
      <c r="N2831" s="365" t="s">
        <v>24</v>
      </c>
      <c r="O2831" s="747" t="s">
        <v>15</v>
      </c>
      <c r="P2831" s="748"/>
      <c r="Q2831" s="751">
        <v>94</v>
      </c>
      <c r="R2831" s="754" t="s">
        <v>1114</v>
      </c>
      <c r="S2831" s="755"/>
      <c r="T2831" s="735" t="s">
        <v>68</v>
      </c>
      <c r="U2831" s="760"/>
      <c r="V2831" s="736"/>
    </row>
    <row r="2832" spans="1:22" s="23" customFormat="1" ht="15.75" customHeight="1" thickBot="1">
      <c r="A2832" s="96" t="s">
        <v>3517</v>
      </c>
      <c r="B2832" s="769"/>
      <c r="C2832" s="613">
        <v>2</v>
      </c>
      <c r="D2832" s="86" t="s">
        <v>624</v>
      </c>
      <c r="E2832" s="92">
        <v>0.4</v>
      </c>
      <c r="F2832" s="300">
        <v>339.88</v>
      </c>
      <c r="G2832" s="300">
        <v>269.23</v>
      </c>
      <c r="H2832" s="745" t="s">
        <v>6</v>
      </c>
      <c r="I2832" s="746"/>
      <c r="J2832" s="93" t="s">
        <v>6</v>
      </c>
      <c r="K2832" s="91" t="s">
        <v>1538</v>
      </c>
      <c r="L2832" s="449"/>
      <c r="M2832" s="450" t="s">
        <v>1538</v>
      </c>
      <c r="N2832" s="365" t="s">
        <v>24</v>
      </c>
      <c r="O2832" s="747"/>
      <c r="P2832" s="748"/>
      <c r="Q2832" s="752"/>
      <c r="R2832" s="756"/>
      <c r="S2832" s="757"/>
      <c r="T2832" s="740"/>
      <c r="U2832" s="761"/>
      <c r="V2832" s="741"/>
    </row>
    <row r="2833" spans="1:22" s="23" customFormat="1" ht="15.75" customHeight="1">
      <c r="A2833" s="96" t="s">
        <v>3518</v>
      </c>
      <c r="B2833" s="769"/>
      <c r="C2833" s="613">
        <v>3</v>
      </c>
      <c r="D2833" s="86" t="s">
        <v>1538</v>
      </c>
      <c r="E2833" s="92" t="s">
        <v>1538</v>
      </c>
      <c r="F2833" s="300" t="s">
        <v>1538</v>
      </c>
      <c r="G2833" s="300" t="s">
        <v>1538</v>
      </c>
      <c r="H2833" s="745" t="s">
        <v>1538</v>
      </c>
      <c r="I2833" s="746"/>
      <c r="J2833" s="93" t="s">
        <v>1538</v>
      </c>
      <c r="K2833" s="91" t="s">
        <v>1538</v>
      </c>
      <c r="L2833" s="449"/>
      <c r="M2833" s="450" t="s">
        <v>1538</v>
      </c>
      <c r="N2833" s="365"/>
      <c r="O2833" s="749"/>
      <c r="P2833" s="750"/>
      <c r="Q2833" s="753"/>
      <c r="R2833" s="758"/>
      <c r="S2833" s="759"/>
      <c r="T2833" s="237"/>
      <c r="U2833" s="237"/>
      <c r="V2833" s="238"/>
    </row>
    <row r="2834" spans="1:22" s="23" customFormat="1" ht="15.75" customHeight="1">
      <c r="A2834" s="96" t="s">
        <v>3519</v>
      </c>
      <c r="B2834" s="769"/>
      <c r="C2834" s="613">
        <v>4</v>
      </c>
      <c r="D2834" s="86" t="s">
        <v>1538</v>
      </c>
      <c r="E2834" s="92" t="s">
        <v>1538</v>
      </c>
      <c r="F2834" s="300" t="s">
        <v>1538</v>
      </c>
      <c r="G2834" s="300" t="s">
        <v>1538</v>
      </c>
      <c r="H2834" s="745" t="s">
        <v>1538</v>
      </c>
      <c r="I2834" s="746"/>
      <c r="J2834" s="93" t="s">
        <v>1538</v>
      </c>
      <c r="K2834" s="91" t="s">
        <v>1538</v>
      </c>
      <c r="L2834" s="449"/>
      <c r="M2834" s="450" t="s">
        <v>1538</v>
      </c>
      <c r="N2834" s="365"/>
      <c r="O2834" s="762" t="s">
        <v>310</v>
      </c>
      <c r="P2834" s="771" t="s">
        <v>309</v>
      </c>
      <c r="Q2834" s="772"/>
      <c r="R2834" s="772"/>
      <c r="S2834" s="773"/>
      <c r="T2834" s="228"/>
      <c r="U2834" s="228"/>
      <c r="V2834" s="239"/>
    </row>
    <row r="2835" spans="1:22" s="23" customFormat="1" ht="17.25" customHeight="1">
      <c r="A2835" s="96" t="s">
        <v>3520</v>
      </c>
      <c r="B2835" s="769"/>
      <c r="C2835" s="613">
        <v>5</v>
      </c>
      <c r="D2835" s="86" t="s">
        <v>1538</v>
      </c>
      <c r="E2835" s="92" t="s">
        <v>1538</v>
      </c>
      <c r="F2835" s="300" t="s">
        <v>1538</v>
      </c>
      <c r="G2835" s="300" t="s">
        <v>1538</v>
      </c>
      <c r="H2835" s="745" t="s">
        <v>1538</v>
      </c>
      <c r="I2835" s="746"/>
      <c r="J2835" s="93" t="s">
        <v>1538</v>
      </c>
      <c r="K2835" s="91" t="s">
        <v>1538</v>
      </c>
      <c r="L2835" s="449"/>
      <c r="M2835" s="450" t="s">
        <v>1538</v>
      </c>
      <c r="N2835" s="365"/>
      <c r="O2835" s="763"/>
      <c r="P2835" s="467" t="s">
        <v>92</v>
      </c>
      <c r="Q2835" s="467" t="s">
        <v>294</v>
      </c>
      <c r="R2835" s="724" t="s">
        <v>307</v>
      </c>
      <c r="S2835" s="724"/>
      <c r="T2835" s="228"/>
      <c r="U2835" s="228"/>
      <c r="V2835" s="239"/>
    </row>
    <row r="2836" spans="1:22" s="23" customFormat="1" ht="16.5" customHeight="1" thickBot="1">
      <c r="A2836" s="96" t="s">
        <v>3521</v>
      </c>
      <c r="B2836" s="769"/>
      <c r="C2836" s="614">
        <v>6</v>
      </c>
      <c r="D2836" s="94" t="s">
        <v>1538</v>
      </c>
      <c r="E2836" s="95" t="s">
        <v>1538</v>
      </c>
      <c r="F2836" s="300" t="s">
        <v>1538</v>
      </c>
      <c r="G2836" s="300" t="s">
        <v>1538</v>
      </c>
      <c r="H2836" s="745" t="s">
        <v>1538</v>
      </c>
      <c r="I2836" s="746"/>
      <c r="J2836" s="93" t="s">
        <v>1538</v>
      </c>
      <c r="K2836" s="91" t="s">
        <v>1538</v>
      </c>
      <c r="L2836" s="449"/>
      <c r="M2836" s="450" t="s">
        <v>1538</v>
      </c>
      <c r="N2836" s="447"/>
      <c r="O2836" s="313" t="s">
        <v>6</v>
      </c>
      <c r="P2836" s="241">
        <v>1</v>
      </c>
      <c r="Q2836" s="242">
        <v>538.46153849999996</v>
      </c>
      <c r="R2836" s="776">
        <v>2379.96</v>
      </c>
      <c r="S2836" s="776"/>
      <c r="T2836" s="228"/>
      <c r="U2836" s="228"/>
      <c r="V2836" s="239"/>
    </row>
    <row r="2837" spans="1:22" s="23" customFormat="1" ht="16.5" customHeight="1" thickBot="1">
      <c r="A2837" s="96" t="s">
        <v>3522</v>
      </c>
      <c r="B2837" s="770"/>
      <c r="C2837" s="777" t="s">
        <v>88</v>
      </c>
      <c r="D2837" s="778"/>
      <c r="E2837" s="778"/>
      <c r="F2837" s="497"/>
      <c r="G2837" s="498"/>
      <c r="H2837" s="779" t="s">
        <v>6</v>
      </c>
      <c r="I2837" s="780"/>
      <c r="J2837" s="412" t="s">
        <v>6</v>
      </c>
      <c r="K2837" s="243" t="s">
        <v>6</v>
      </c>
      <c r="L2837" s="490"/>
      <c r="M2837" s="491"/>
      <c r="N2837" s="492"/>
      <c r="O2837" s="781" t="s">
        <v>1538</v>
      </c>
      <c r="P2837" s="781"/>
      <c r="Q2837" s="781"/>
      <c r="R2837" s="781"/>
      <c r="S2837" s="781"/>
      <c r="T2837" s="487"/>
      <c r="U2837" s="488"/>
      <c r="V2837" s="489"/>
    </row>
    <row r="2838" spans="1:22" ht="24.95" customHeight="1">
      <c r="C2838" s="21"/>
    </row>
    <row r="2839" spans="1:22" ht="24.95" customHeight="1">
      <c r="C2839" s="21"/>
    </row>
    <row r="2840" spans="1:22" s="33" customFormat="1" ht="24" thickBot="1">
      <c r="A2840" s="26">
        <v>95</v>
      </c>
      <c r="B2840" s="786" t="s">
        <v>49</v>
      </c>
      <c r="C2840" s="786"/>
      <c r="D2840" s="786"/>
      <c r="E2840" s="27">
        <v>95</v>
      </c>
      <c r="F2840" s="28" t="s">
        <v>481</v>
      </c>
      <c r="G2840" s="29"/>
      <c r="H2840" s="29"/>
      <c r="I2840" s="28"/>
      <c r="J2840" s="28"/>
      <c r="K2840" s="28"/>
      <c r="L2840" s="28"/>
      <c r="M2840" s="30"/>
      <c r="N2840" s="30"/>
      <c r="O2840" s="29"/>
      <c r="P2840" s="29"/>
      <c r="Q2840" s="31"/>
      <c r="R2840" s="31"/>
      <c r="S2840" s="31"/>
      <c r="T2840" s="31"/>
      <c r="U2840" s="32"/>
    </row>
    <row r="2841" spans="1:22" s="20" customFormat="1" ht="24.75" customHeight="1">
      <c r="A2841" s="18"/>
      <c r="B2841" s="787" t="s">
        <v>54</v>
      </c>
      <c r="C2841" s="464" t="s">
        <v>55</v>
      </c>
      <c r="D2841" s="465" t="s">
        <v>16</v>
      </c>
      <c r="E2841" s="465"/>
      <c r="F2841" s="465" t="s">
        <v>56</v>
      </c>
      <c r="G2841" s="466"/>
      <c r="H2841" s="723" t="s">
        <v>57</v>
      </c>
      <c r="I2841" s="789" t="s">
        <v>340</v>
      </c>
      <c r="J2841" s="723" t="s">
        <v>17</v>
      </c>
      <c r="K2841" s="723" t="s">
        <v>293</v>
      </c>
      <c r="L2841" s="723" t="s">
        <v>58</v>
      </c>
      <c r="M2841" s="723" t="s">
        <v>193</v>
      </c>
      <c r="N2841" s="782" t="s">
        <v>308</v>
      </c>
      <c r="O2841" s="783"/>
      <c r="P2841" s="784" t="s">
        <v>21</v>
      </c>
      <c r="Q2841" s="785"/>
      <c r="R2841" s="735" t="s">
        <v>205</v>
      </c>
      <c r="S2841" s="736"/>
      <c r="T2841" s="714" t="s">
        <v>180</v>
      </c>
      <c r="U2841" s="715"/>
      <c r="V2841" s="716"/>
    </row>
    <row r="2842" spans="1:22" s="20" customFormat="1" ht="73.5" customHeight="1">
      <c r="A2842" s="18"/>
      <c r="B2842" s="788"/>
      <c r="C2842" s="467" t="s">
        <v>59</v>
      </c>
      <c r="D2842" s="468" t="s">
        <v>3</v>
      </c>
      <c r="E2842" s="468" t="s">
        <v>18</v>
      </c>
      <c r="F2842" s="468" t="s">
        <v>60</v>
      </c>
      <c r="G2842" s="469" t="s">
        <v>61</v>
      </c>
      <c r="H2842" s="724"/>
      <c r="I2842" s="790"/>
      <c r="J2842" s="724"/>
      <c r="K2842" s="724"/>
      <c r="L2842" s="724"/>
      <c r="M2842" s="724"/>
      <c r="N2842" s="467" t="s">
        <v>191</v>
      </c>
      <c r="O2842" s="468" t="s">
        <v>73</v>
      </c>
      <c r="P2842" s="717"/>
      <c r="Q2842" s="718"/>
      <c r="R2842" s="737"/>
      <c r="S2842" s="738"/>
      <c r="T2842" s="470" t="s">
        <v>181</v>
      </c>
      <c r="U2842" s="471" t="s">
        <v>190</v>
      </c>
      <c r="V2842" s="472" t="s">
        <v>225</v>
      </c>
    </row>
    <row r="2843" spans="1:22" s="20" customFormat="1" ht="26.25" customHeight="1">
      <c r="A2843" s="18"/>
      <c r="B2843" s="396"/>
      <c r="C2843" s="397">
        <v>3</v>
      </c>
      <c r="D2843" s="397">
        <v>4</v>
      </c>
      <c r="E2843" s="397">
        <v>5</v>
      </c>
      <c r="F2843" s="397">
        <v>6</v>
      </c>
      <c r="G2843" s="397">
        <v>7</v>
      </c>
      <c r="H2843" s="397">
        <v>8</v>
      </c>
      <c r="I2843" s="397">
        <v>9</v>
      </c>
      <c r="J2843" s="397">
        <v>10</v>
      </c>
      <c r="K2843" s="397">
        <v>11</v>
      </c>
      <c r="L2843" s="397">
        <v>12</v>
      </c>
      <c r="M2843" s="397">
        <v>13</v>
      </c>
      <c r="N2843" s="397">
        <v>14</v>
      </c>
      <c r="O2843" s="397">
        <v>15</v>
      </c>
      <c r="P2843" s="398">
        <v>16</v>
      </c>
      <c r="Q2843" s="399">
        <v>17</v>
      </c>
      <c r="R2843" s="398">
        <v>18</v>
      </c>
      <c r="S2843" s="399">
        <v>19</v>
      </c>
      <c r="T2843" s="400">
        <v>20</v>
      </c>
      <c r="U2843" s="213">
        <v>21</v>
      </c>
      <c r="V2843" s="401">
        <v>22</v>
      </c>
    </row>
    <row r="2844" spans="1:22" s="35" customFormat="1" ht="50.1" customHeight="1">
      <c r="A2844" s="34" t="s">
        <v>3523</v>
      </c>
      <c r="B2844" s="402">
        <v>1</v>
      </c>
      <c r="C2844" s="390" t="s">
        <v>682</v>
      </c>
      <c r="D2844" s="390" t="s">
        <v>1396</v>
      </c>
      <c r="E2844" s="390" t="s">
        <v>1397</v>
      </c>
      <c r="F2844" s="390" t="s">
        <v>671</v>
      </c>
      <c r="G2844" s="382">
        <v>0.17</v>
      </c>
      <c r="H2844" s="538" t="s">
        <v>24</v>
      </c>
      <c r="I2844" s="388">
        <v>2</v>
      </c>
      <c r="J2844" s="389" t="s">
        <v>626</v>
      </c>
      <c r="K2844" s="426">
        <v>40077</v>
      </c>
      <c r="L2844" s="426">
        <v>41977</v>
      </c>
      <c r="M2844" s="383">
        <v>13631.34</v>
      </c>
      <c r="N2844" s="424">
        <v>2317.3278</v>
      </c>
      <c r="O2844" s="215">
        <v>2317.3278</v>
      </c>
      <c r="P2844" s="719"/>
      <c r="Q2844" s="720"/>
      <c r="R2844" s="721"/>
      <c r="S2844" s="722"/>
      <c r="T2844" s="385" t="s">
        <v>24</v>
      </c>
      <c r="U2844" s="386">
        <v>72</v>
      </c>
      <c r="V2844" s="387" t="s">
        <v>24</v>
      </c>
    </row>
    <row r="2845" spans="1:22" s="35" customFormat="1" ht="50.1" customHeight="1">
      <c r="A2845" s="34" t="s">
        <v>3524</v>
      </c>
      <c r="B2845" s="402">
        <v>2</v>
      </c>
      <c r="C2845" s="390" t="s">
        <v>1398</v>
      </c>
      <c r="D2845" s="390" t="s">
        <v>1399</v>
      </c>
      <c r="E2845" s="390" t="s">
        <v>1400</v>
      </c>
      <c r="F2845" s="390" t="s">
        <v>672</v>
      </c>
      <c r="G2845" s="382">
        <v>1</v>
      </c>
      <c r="H2845" s="538" t="s">
        <v>24</v>
      </c>
      <c r="I2845" s="388">
        <v>1</v>
      </c>
      <c r="J2845" s="389" t="s">
        <v>625</v>
      </c>
      <c r="K2845" s="426">
        <v>41501</v>
      </c>
      <c r="L2845" s="426">
        <v>41959</v>
      </c>
      <c r="M2845" s="383">
        <v>1482.7</v>
      </c>
      <c r="N2845" s="424">
        <v>1482.7</v>
      </c>
      <c r="O2845" s="215">
        <v>1482.7</v>
      </c>
      <c r="P2845" s="719"/>
      <c r="Q2845" s="720"/>
      <c r="R2845" s="721"/>
      <c r="S2845" s="722"/>
      <c r="T2845" s="385" t="s">
        <v>24</v>
      </c>
      <c r="U2845" s="386">
        <v>67</v>
      </c>
      <c r="V2845" s="387" t="s">
        <v>24</v>
      </c>
    </row>
    <row r="2846" spans="1:22" s="35" customFormat="1" ht="50.1" customHeight="1">
      <c r="A2846" s="34" t="s">
        <v>3525</v>
      </c>
      <c r="B2846" s="402">
        <v>3</v>
      </c>
      <c r="C2846" s="390" t="s">
        <v>691</v>
      </c>
      <c r="D2846" s="390" t="s">
        <v>1401</v>
      </c>
      <c r="E2846" s="390" t="s">
        <v>1402</v>
      </c>
      <c r="F2846" s="390" t="s">
        <v>672</v>
      </c>
      <c r="G2846" s="382">
        <v>1</v>
      </c>
      <c r="H2846" s="538" t="s">
        <v>24</v>
      </c>
      <c r="I2846" s="388">
        <v>1</v>
      </c>
      <c r="J2846" s="389" t="s">
        <v>625</v>
      </c>
      <c r="K2846" s="426">
        <v>38399</v>
      </c>
      <c r="L2846" s="426">
        <v>39493</v>
      </c>
      <c r="M2846" s="383">
        <v>1018.97</v>
      </c>
      <c r="N2846" s="424">
        <v>1018.97</v>
      </c>
      <c r="O2846" s="215">
        <v>1018.97</v>
      </c>
      <c r="P2846" s="719"/>
      <c r="Q2846" s="720"/>
      <c r="R2846" s="721"/>
      <c r="S2846" s="722"/>
      <c r="T2846" s="385" t="s">
        <v>24</v>
      </c>
      <c r="U2846" s="386">
        <v>49</v>
      </c>
      <c r="V2846" s="387" t="s">
        <v>24</v>
      </c>
    </row>
    <row r="2847" spans="1:22" s="35" customFormat="1" ht="50.1" customHeight="1">
      <c r="A2847" s="34" t="s">
        <v>3526</v>
      </c>
      <c r="B2847" s="402">
        <v>4</v>
      </c>
      <c r="C2847" s="390" t="s">
        <v>1403</v>
      </c>
      <c r="D2847" s="390" t="s">
        <v>1404</v>
      </c>
      <c r="E2847" s="390" t="s">
        <v>1405</v>
      </c>
      <c r="F2847" s="390" t="s">
        <v>671</v>
      </c>
      <c r="G2847" s="382">
        <v>0.5</v>
      </c>
      <c r="H2847" s="538" t="s">
        <v>24</v>
      </c>
      <c r="I2847" s="388">
        <v>1</v>
      </c>
      <c r="J2847" s="389" t="s">
        <v>625</v>
      </c>
      <c r="K2847" s="426">
        <v>42471</v>
      </c>
      <c r="L2847" s="426">
        <v>42809</v>
      </c>
      <c r="M2847" s="383">
        <v>518.5</v>
      </c>
      <c r="N2847" s="424">
        <v>259.25</v>
      </c>
      <c r="O2847" s="215">
        <v>259.25</v>
      </c>
      <c r="P2847" s="719"/>
      <c r="Q2847" s="720"/>
      <c r="R2847" s="721"/>
      <c r="S2847" s="722"/>
      <c r="T2847" s="385" t="s">
        <v>24</v>
      </c>
      <c r="U2847" s="386">
        <v>93</v>
      </c>
      <c r="V2847" s="387" t="s">
        <v>24</v>
      </c>
    </row>
    <row r="2848" spans="1:22" s="35" customFormat="1" ht="50.1" customHeight="1">
      <c r="A2848" s="34" t="s">
        <v>3527</v>
      </c>
      <c r="B2848" s="402">
        <v>5</v>
      </c>
      <c r="C2848" s="390" t="s">
        <v>682</v>
      </c>
      <c r="D2848" s="390" t="s">
        <v>1406</v>
      </c>
      <c r="E2848" s="390" t="s">
        <v>1407</v>
      </c>
      <c r="F2848" s="390" t="s">
        <v>672</v>
      </c>
      <c r="G2848" s="382">
        <v>1</v>
      </c>
      <c r="H2848" s="538" t="s">
        <v>24</v>
      </c>
      <c r="I2848" s="388">
        <v>1</v>
      </c>
      <c r="J2848" s="389" t="s">
        <v>625</v>
      </c>
      <c r="K2848" s="426">
        <v>42244</v>
      </c>
      <c r="L2848" s="426">
        <v>42428</v>
      </c>
      <c r="M2848" s="383">
        <v>431.62</v>
      </c>
      <c r="N2848" s="424">
        <v>431.62</v>
      </c>
      <c r="O2848" s="215">
        <v>431.62</v>
      </c>
      <c r="P2848" s="719"/>
      <c r="Q2848" s="720"/>
      <c r="R2848" s="721"/>
      <c r="S2848" s="722"/>
      <c r="T2848" s="385" t="s">
        <v>24</v>
      </c>
      <c r="U2848" s="386">
        <v>82</v>
      </c>
      <c r="V2848" s="387" t="s">
        <v>24</v>
      </c>
    </row>
    <row r="2849" spans="1:22" s="35" customFormat="1" ht="24.95" customHeight="1">
      <c r="A2849" s="34" t="s">
        <v>3528</v>
      </c>
      <c r="B2849" s="727">
        <v>6</v>
      </c>
      <c r="C2849" s="731" t="s">
        <v>682</v>
      </c>
      <c r="D2849" s="731" t="s">
        <v>1408</v>
      </c>
      <c r="E2849" s="731" t="s">
        <v>1409</v>
      </c>
      <c r="F2849" s="390" t="s">
        <v>671</v>
      </c>
      <c r="G2849" s="382">
        <v>0.1</v>
      </c>
      <c r="H2849" s="725" t="s">
        <v>24</v>
      </c>
      <c r="I2849" s="388">
        <v>1</v>
      </c>
      <c r="J2849" s="389" t="s">
        <v>625</v>
      </c>
      <c r="K2849" s="733">
        <v>42180</v>
      </c>
      <c r="L2849" s="733">
        <v>44469</v>
      </c>
      <c r="M2849" s="383">
        <v>7181.45</v>
      </c>
      <c r="N2849" s="424">
        <v>718.14499999999998</v>
      </c>
      <c r="O2849" s="215">
        <v>718.14499999999998</v>
      </c>
      <c r="P2849" s="719"/>
      <c r="Q2849" s="720"/>
      <c r="R2849" s="721"/>
      <c r="S2849" s="722"/>
      <c r="T2849" s="385" t="s">
        <v>24</v>
      </c>
      <c r="U2849" s="386">
        <v>105</v>
      </c>
      <c r="V2849" s="387" t="s">
        <v>24</v>
      </c>
    </row>
    <row r="2850" spans="1:22" s="35" customFormat="1" ht="24.95" customHeight="1">
      <c r="A2850" s="34" t="s">
        <v>3529</v>
      </c>
      <c r="B2850" s="728"/>
      <c r="C2850" s="732"/>
      <c r="D2850" s="732"/>
      <c r="E2850" s="732"/>
      <c r="F2850" s="390" t="s">
        <v>671</v>
      </c>
      <c r="G2850" s="382">
        <v>0.1</v>
      </c>
      <c r="H2850" s="726"/>
      <c r="I2850" s="388">
        <v>2</v>
      </c>
      <c r="J2850" s="389" t="s">
        <v>626</v>
      </c>
      <c r="K2850" s="734"/>
      <c r="L2850" s="734"/>
      <c r="M2850" s="383">
        <v>7109.18</v>
      </c>
      <c r="N2850" s="424">
        <v>710.91800000000012</v>
      </c>
      <c r="O2850" s="215">
        <v>710.91800000000001</v>
      </c>
      <c r="P2850" s="719"/>
      <c r="Q2850" s="720"/>
      <c r="R2850" s="721"/>
      <c r="S2850" s="722"/>
      <c r="T2850" s="385" t="s">
        <v>24</v>
      </c>
      <c r="U2850" s="386">
        <v>126</v>
      </c>
      <c r="V2850" s="387" t="s">
        <v>24</v>
      </c>
    </row>
    <row r="2851" spans="1:22" s="35" customFormat="1" ht="24.95" customHeight="1">
      <c r="A2851" s="34" t="s">
        <v>3530</v>
      </c>
      <c r="B2851" s="402">
        <v>7</v>
      </c>
      <c r="C2851" s="390"/>
      <c r="D2851" s="390"/>
      <c r="E2851" s="390"/>
      <c r="F2851" s="390"/>
      <c r="G2851" s="382"/>
      <c r="H2851" s="538"/>
      <c r="I2851" s="388"/>
      <c r="J2851" s="389" t="s">
        <v>1538</v>
      </c>
      <c r="K2851" s="426"/>
      <c r="L2851" s="426"/>
      <c r="M2851" s="384"/>
      <c r="N2851" s="424" t="s">
        <v>1538</v>
      </c>
      <c r="O2851" s="215" t="s">
        <v>1538</v>
      </c>
      <c r="P2851" s="719"/>
      <c r="Q2851" s="720"/>
      <c r="R2851" s="721"/>
      <c r="S2851" s="722"/>
      <c r="T2851" s="385"/>
      <c r="U2851" s="386"/>
      <c r="V2851" s="387"/>
    </row>
    <row r="2852" spans="1:22" s="35" customFormat="1" ht="24.95" customHeight="1">
      <c r="A2852" s="34" t="s">
        <v>3531</v>
      </c>
      <c r="B2852" s="402">
        <v>8</v>
      </c>
      <c r="C2852" s="390"/>
      <c r="D2852" s="390"/>
      <c r="E2852" s="390"/>
      <c r="F2852" s="390"/>
      <c r="G2852" s="382"/>
      <c r="H2852" s="538"/>
      <c r="I2852" s="388"/>
      <c r="J2852" s="389" t="s">
        <v>1538</v>
      </c>
      <c r="K2852" s="426"/>
      <c r="L2852" s="426"/>
      <c r="M2852" s="384"/>
      <c r="N2852" s="424" t="s">
        <v>1538</v>
      </c>
      <c r="O2852" s="215" t="s">
        <v>1538</v>
      </c>
      <c r="P2852" s="719"/>
      <c r="Q2852" s="720"/>
      <c r="R2852" s="721"/>
      <c r="S2852" s="722"/>
      <c r="T2852" s="385"/>
      <c r="U2852" s="386"/>
      <c r="V2852" s="387"/>
    </row>
    <row r="2853" spans="1:22" s="35" customFormat="1" ht="24.95" customHeight="1" thickBot="1">
      <c r="A2853" s="34" t="s">
        <v>3532</v>
      </c>
      <c r="B2853" s="402">
        <v>9</v>
      </c>
      <c r="C2853" s="391"/>
      <c r="D2853" s="391"/>
      <c r="E2853" s="391"/>
      <c r="F2853" s="391"/>
      <c r="G2853" s="392"/>
      <c r="H2853" s="539"/>
      <c r="I2853" s="393"/>
      <c r="J2853" s="394" t="s">
        <v>1538</v>
      </c>
      <c r="K2853" s="427"/>
      <c r="L2853" s="427"/>
      <c r="M2853" s="395"/>
      <c r="N2853" s="424" t="s">
        <v>1538</v>
      </c>
      <c r="O2853" s="215" t="s">
        <v>1538</v>
      </c>
      <c r="P2853" s="719"/>
      <c r="Q2853" s="720"/>
      <c r="R2853" s="721"/>
      <c r="S2853" s="722"/>
      <c r="T2853" s="385"/>
      <c r="U2853" s="386"/>
      <c r="V2853" s="387"/>
    </row>
    <row r="2854" spans="1:22" s="20" customFormat="1" ht="12" customHeight="1">
      <c r="A2854" s="34"/>
      <c r="B2854" s="36"/>
      <c r="C2854" s="37"/>
      <c r="D2854" s="37"/>
      <c r="E2854" s="37"/>
      <c r="F2854" s="37"/>
      <c r="G2854" s="37"/>
      <c r="H2854" s="403"/>
      <c r="I2854" s="37"/>
      <c r="J2854" s="37"/>
      <c r="K2854" s="37"/>
      <c r="L2854" s="37"/>
      <c r="M2854" s="37"/>
      <c r="N2854" s="37"/>
      <c r="O2854" s="214"/>
      <c r="P2854" s="37"/>
      <c r="Q2854" s="37"/>
      <c r="R2854" s="214"/>
      <c r="S2854" s="37"/>
      <c r="T2854" s="37"/>
      <c r="U2854" s="38"/>
      <c r="V2854" s="39"/>
    </row>
    <row r="2855" spans="1:22" s="20" customFormat="1" ht="17.25" customHeight="1" thickBot="1">
      <c r="A2855" s="34" t="s">
        <v>3533</v>
      </c>
      <c r="B2855" s="473"/>
      <c r="C2855" s="474"/>
      <c r="D2855" s="474"/>
      <c r="E2855" s="474"/>
      <c r="F2855" s="474"/>
      <c r="G2855" s="474"/>
      <c r="H2855" s="474"/>
      <c r="I2855" s="474"/>
      <c r="J2855" s="474"/>
      <c r="K2855" s="474"/>
      <c r="L2855" s="474"/>
      <c r="M2855" s="474"/>
      <c r="N2855" s="410" t="s">
        <v>317</v>
      </c>
      <c r="O2855" s="411">
        <v>1156.4884666666667</v>
      </c>
      <c r="P2855" s="419"/>
      <c r="Q2855" s="419"/>
      <c r="R2855" s="420"/>
      <c r="S2855" s="420"/>
      <c r="T2855" s="421"/>
      <c r="U2855" s="422"/>
      <c r="V2855" s="423"/>
    </row>
    <row r="2856" spans="1:22" ht="17.25" customHeight="1">
      <c r="B2856" s="41"/>
      <c r="C2856" s="41"/>
      <c r="D2856" s="41"/>
      <c r="E2856" s="41"/>
      <c r="F2856" s="41"/>
      <c r="G2856" s="42"/>
      <c r="H2856" s="42"/>
      <c r="I2856" s="42"/>
      <c r="J2856" s="42"/>
      <c r="K2856" s="42"/>
      <c r="L2856" s="42"/>
      <c r="M2856" s="42"/>
      <c r="N2856" s="42"/>
      <c r="O2856" s="42"/>
      <c r="P2856" s="42"/>
      <c r="Q2856" s="42"/>
      <c r="R2856" s="42"/>
      <c r="S2856" s="42"/>
      <c r="T2856" s="42"/>
      <c r="U2856" s="42"/>
      <c r="V2856" s="42"/>
    </row>
    <row r="2857" spans="1:22" s="20" customFormat="1" ht="16.5" customHeight="1" thickBot="1">
      <c r="A2857" s="18"/>
      <c r="B2857" s="739" t="s">
        <v>65</v>
      </c>
      <c r="C2857" s="739"/>
      <c r="D2857" s="739"/>
      <c r="E2857" s="739"/>
      <c r="F2857" s="739"/>
      <c r="G2857" s="739"/>
      <c r="H2857" s="739"/>
      <c r="I2857" s="739"/>
      <c r="J2857" s="739"/>
      <c r="K2857" s="739"/>
      <c r="L2857" s="739"/>
      <c r="M2857" s="739"/>
      <c r="N2857" s="739"/>
      <c r="O2857" s="739"/>
      <c r="P2857" s="739"/>
      <c r="Q2857" s="739"/>
      <c r="R2857" s="739"/>
      <c r="S2857" s="739"/>
      <c r="T2857" s="739"/>
      <c r="U2857" s="739"/>
      <c r="V2857" s="739"/>
    </row>
    <row r="2858" spans="1:22" s="23" customFormat="1" ht="22.5" customHeight="1">
      <c r="A2858" s="96" t="s">
        <v>3534</v>
      </c>
      <c r="B2858" s="768" t="s">
        <v>62</v>
      </c>
      <c r="C2858" s="764" t="s">
        <v>83</v>
      </c>
      <c r="D2858" s="760"/>
      <c r="E2858" s="760"/>
      <c r="F2858" s="760"/>
      <c r="G2858" s="760"/>
      <c r="H2858" s="760"/>
      <c r="I2858" s="760"/>
      <c r="J2858" s="760"/>
      <c r="K2858" s="760"/>
      <c r="L2858" s="760"/>
      <c r="M2858" s="736"/>
      <c r="N2858" s="475"/>
      <c r="O2858" s="476"/>
      <c r="P2858" s="764" t="s">
        <v>90</v>
      </c>
      <c r="Q2858" s="760"/>
      <c r="R2858" s="760"/>
      <c r="S2858" s="736"/>
      <c r="T2858" s="735" t="s">
        <v>358</v>
      </c>
      <c r="U2858" s="736"/>
      <c r="V2858" s="742" t="s">
        <v>6</v>
      </c>
    </row>
    <row r="2859" spans="1:22" s="23" customFormat="1" ht="22.5" customHeight="1">
      <c r="A2859" s="96" t="s">
        <v>3535</v>
      </c>
      <c r="B2859" s="769"/>
      <c r="C2859" s="771" t="s">
        <v>84</v>
      </c>
      <c r="D2859" s="772"/>
      <c r="E2859" s="773"/>
      <c r="F2859" s="479">
        <v>2</v>
      </c>
      <c r="G2859" s="774" t="s">
        <v>287</v>
      </c>
      <c r="H2859" s="724" t="s">
        <v>286</v>
      </c>
      <c r="I2859" s="724"/>
      <c r="J2859" s="771" t="s">
        <v>285</v>
      </c>
      <c r="K2859" s="775"/>
      <c r="L2859" s="480"/>
      <c r="M2859" s="480"/>
      <c r="N2859" s="481"/>
      <c r="O2859" s="482"/>
      <c r="P2859" s="765"/>
      <c r="Q2859" s="766"/>
      <c r="R2859" s="766"/>
      <c r="S2859" s="767"/>
      <c r="T2859" s="737"/>
      <c r="U2859" s="738"/>
      <c r="V2859" s="743"/>
    </row>
    <row r="2860" spans="1:22" s="23" customFormat="1" ht="51.75" customHeight="1" thickBot="1">
      <c r="A2860" s="96" t="s">
        <v>3536</v>
      </c>
      <c r="B2860" s="769"/>
      <c r="C2860" s="772" t="s">
        <v>82</v>
      </c>
      <c r="D2860" s="773"/>
      <c r="E2860" s="483" t="s">
        <v>86</v>
      </c>
      <c r="F2860" s="477" t="s">
        <v>306</v>
      </c>
      <c r="G2860" s="774"/>
      <c r="H2860" s="724"/>
      <c r="I2860" s="724"/>
      <c r="J2860" s="467" t="s">
        <v>284</v>
      </c>
      <c r="K2860" s="478" t="s">
        <v>292</v>
      </c>
      <c r="L2860" s="484" t="s">
        <v>369</v>
      </c>
      <c r="M2860" s="484"/>
      <c r="N2860" s="485" t="s">
        <v>334</v>
      </c>
      <c r="O2860" s="486"/>
      <c r="P2860" s="417" t="s">
        <v>1579</v>
      </c>
      <c r="Q2860" s="306" t="s">
        <v>91</v>
      </c>
      <c r="R2860" s="307"/>
      <c r="S2860" s="97">
        <v>6</v>
      </c>
      <c r="T2860" s="740"/>
      <c r="U2860" s="741"/>
      <c r="V2860" s="744"/>
    </row>
    <row r="2861" spans="1:22" s="23" customFormat="1" ht="15.75" customHeight="1">
      <c r="A2861" s="96" t="s">
        <v>3537</v>
      </c>
      <c r="B2861" s="769"/>
      <c r="C2861" s="613">
        <v>1</v>
      </c>
      <c r="D2861" s="86" t="s">
        <v>625</v>
      </c>
      <c r="E2861" s="92">
        <v>0.5</v>
      </c>
      <c r="F2861" s="300">
        <v>3910.6849999999999</v>
      </c>
      <c r="G2861" s="300">
        <v>269.23</v>
      </c>
      <c r="H2861" s="745" t="s">
        <v>6</v>
      </c>
      <c r="I2861" s="746"/>
      <c r="J2861" s="93" t="s">
        <v>6</v>
      </c>
      <c r="K2861" s="91" t="s">
        <v>1538</v>
      </c>
      <c r="L2861" s="449" t="s">
        <v>1114</v>
      </c>
      <c r="M2861" s="450" t="s">
        <v>1557</v>
      </c>
      <c r="N2861" s="365" t="s">
        <v>24</v>
      </c>
      <c r="O2861" s="747" t="s">
        <v>15</v>
      </c>
      <c r="P2861" s="748"/>
      <c r="Q2861" s="751">
        <v>95</v>
      </c>
      <c r="R2861" s="754" t="s">
        <v>1114</v>
      </c>
      <c r="S2861" s="755"/>
      <c r="T2861" s="735" t="s">
        <v>68</v>
      </c>
      <c r="U2861" s="760"/>
      <c r="V2861" s="736"/>
    </row>
    <row r="2862" spans="1:22" s="23" customFormat="1" ht="15.75" customHeight="1" thickBot="1">
      <c r="A2862" s="96" t="s">
        <v>3538</v>
      </c>
      <c r="B2862" s="769"/>
      <c r="C2862" s="613">
        <v>2</v>
      </c>
      <c r="D2862" s="86" t="s">
        <v>626</v>
      </c>
      <c r="E2862" s="92">
        <v>0.5</v>
      </c>
      <c r="F2862" s="300">
        <v>3028.2458000000001</v>
      </c>
      <c r="G2862" s="300">
        <v>269.23</v>
      </c>
      <c r="H2862" s="745" t="s">
        <v>6</v>
      </c>
      <c r="I2862" s="746"/>
      <c r="J2862" s="93" t="s">
        <v>6</v>
      </c>
      <c r="K2862" s="91" t="s">
        <v>1538</v>
      </c>
      <c r="L2862" s="449"/>
      <c r="M2862" s="450" t="s">
        <v>1538</v>
      </c>
      <c r="N2862" s="365" t="s">
        <v>24</v>
      </c>
      <c r="O2862" s="747"/>
      <c r="P2862" s="748"/>
      <c r="Q2862" s="752"/>
      <c r="R2862" s="756"/>
      <c r="S2862" s="757"/>
      <c r="T2862" s="740"/>
      <c r="U2862" s="761"/>
      <c r="V2862" s="741"/>
    </row>
    <row r="2863" spans="1:22" s="23" customFormat="1" ht="15.75" customHeight="1">
      <c r="A2863" s="96" t="s">
        <v>3539</v>
      </c>
      <c r="B2863" s="769"/>
      <c r="C2863" s="613">
        <v>3</v>
      </c>
      <c r="D2863" s="86" t="s">
        <v>1538</v>
      </c>
      <c r="E2863" s="92" t="s">
        <v>1538</v>
      </c>
      <c r="F2863" s="300" t="s">
        <v>1538</v>
      </c>
      <c r="G2863" s="300" t="s">
        <v>1538</v>
      </c>
      <c r="H2863" s="745" t="s">
        <v>1538</v>
      </c>
      <c r="I2863" s="746"/>
      <c r="J2863" s="93" t="s">
        <v>1538</v>
      </c>
      <c r="K2863" s="91" t="s">
        <v>1538</v>
      </c>
      <c r="L2863" s="449"/>
      <c r="M2863" s="450" t="s">
        <v>1538</v>
      </c>
      <c r="N2863" s="365"/>
      <c r="O2863" s="749"/>
      <c r="P2863" s="750"/>
      <c r="Q2863" s="753"/>
      <c r="R2863" s="758"/>
      <c r="S2863" s="759"/>
      <c r="T2863" s="237"/>
      <c r="U2863" s="237"/>
      <c r="V2863" s="238"/>
    </row>
    <row r="2864" spans="1:22" s="23" customFormat="1" ht="15.75" customHeight="1">
      <c r="A2864" s="96" t="s">
        <v>3540</v>
      </c>
      <c r="B2864" s="769"/>
      <c r="C2864" s="613">
        <v>4</v>
      </c>
      <c r="D2864" s="86" t="s">
        <v>1538</v>
      </c>
      <c r="E2864" s="92" t="s">
        <v>1538</v>
      </c>
      <c r="F2864" s="300" t="s">
        <v>1538</v>
      </c>
      <c r="G2864" s="300" t="s">
        <v>1538</v>
      </c>
      <c r="H2864" s="745" t="s">
        <v>1538</v>
      </c>
      <c r="I2864" s="746"/>
      <c r="J2864" s="93" t="s">
        <v>1538</v>
      </c>
      <c r="K2864" s="91" t="s">
        <v>1538</v>
      </c>
      <c r="L2864" s="449"/>
      <c r="M2864" s="450" t="s">
        <v>1538</v>
      </c>
      <c r="N2864" s="365"/>
      <c r="O2864" s="762" t="s">
        <v>310</v>
      </c>
      <c r="P2864" s="771" t="s">
        <v>309</v>
      </c>
      <c r="Q2864" s="772"/>
      <c r="R2864" s="772"/>
      <c r="S2864" s="773"/>
      <c r="T2864" s="228"/>
      <c r="U2864" s="228"/>
      <c r="V2864" s="239"/>
    </row>
    <row r="2865" spans="1:22" s="23" customFormat="1" ht="17.25" customHeight="1">
      <c r="A2865" s="96" t="s">
        <v>3541</v>
      </c>
      <c r="B2865" s="769"/>
      <c r="C2865" s="613">
        <v>5</v>
      </c>
      <c r="D2865" s="86" t="s">
        <v>1538</v>
      </c>
      <c r="E2865" s="92" t="s">
        <v>1538</v>
      </c>
      <c r="F2865" s="300" t="s">
        <v>1538</v>
      </c>
      <c r="G2865" s="300" t="s">
        <v>1538</v>
      </c>
      <c r="H2865" s="745" t="s">
        <v>1538</v>
      </c>
      <c r="I2865" s="746"/>
      <c r="J2865" s="93" t="s">
        <v>1538</v>
      </c>
      <c r="K2865" s="91" t="s">
        <v>1538</v>
      </c>
      <c r="L2865" s="449"/>
      <c r="M2865" s="450" t="s">
        <v>1538</v>
      </c>
      <c r="N2865" s="365"/>
      <c r="O2865" s="763"/>
      <c r="P2865" s="467" t="s">
        <v>92</v>
      </c>
      <c r="Q2865" s="467" t="s">
        <v>294</v>
      </c>
      <c r="R2865" s="724" t="s">
        <v>307</v>
      </c>
      <c r="S2865" s="724"/>
      <c r="T2865" s="228"/>
      <c r="U2865" s="228"/>
      <c r="V2865" s="239"/>
    </row>
    <row r="2866" spans="1:22" s="23" customFormat="1" ht="16.5" customHeight="1" thickBot="1">
      <c r="A2866" s="96" t="s">
        <v>3542</v>
      </c>
      <c r="B2866" s="769"/>
      <c r="C2866" s="614">
        <v>6</v>
      </c>
      <c r="D2866" s="94" t="s">
        <v>1538</v>
      </c>
      <c r="E2866" s="95" t="s">
        <v>1538</v>
      </c>
      <c r="F2866" s="300" t="s">
        <v>1538</v>
      </c>
      <c r="G2866" s="300" t="s">
        <v>1538</v>
      </c>
      <c r="H2866" s="745" t="s">
        <v>1538</v>
      </c>
      <c r="I2866" s="746"/>
      <c r="J2866" s="93" t="s">
        <v>1538</v>
      </c>
      <c r="K2866" s="91" t="s">
        <v>1538</v>
      </c>
      <c r="L2866" s="449"/>
      <c r="M2866" s="450" t="s">
        <v>1538</v>
      </c>
      <c r="N2866" s="447"/>
      <c r="O2866" s="313" t="s">
        <v>6</v>
      </c>
      <c r="P2866" s="241">
        <v>1</v>
      </c>
      <c r="Q2866" s="242">
        <v>538.46153849999996</v>
      </c>
      <c r="R2866" s="776">
        <v>6938.9308000000001</v>
      </c>
      <c r="S2866" s="776"/>
      <c r="T2866" s="228"/>
      <c r="U2866" s="228"/>
      <c r="V2866" s="239"/>
    </row>
    <row r="2867" spans="1:22" s="23" customFormat="1" ht="16.5" customHeight="1" thickBot="1">
      <c r="A2867" s="96" t="s">
        <v>3543</v>
      </c>
      <c r="B2867" s="770"/>
      <c r="C2867" s="777" t="s">
        <v>88</v>
      </c>
      <c r="D2867" s="778"/>
      <c r="E2867" s="778"/>
      <c r="F2867" s="497"/>
      <c r="G2867" s="498"/>
      <c r="H2867" s="779" t="s">
        <v>6</v>
      </c>
      <c r="I2867" s="780"/>
      <c r="J2867" s="412" t="s">
        <v>6</v>
      </c>
      <c r="K2867" s="243" t="s">
        <v>6</v>
      </c>
      <c r="L2867" s="490"/>
      <c r="M2867" s="491"/>
      <c r="N2867" s="492"/>
      <c r="O2867" s="781" t="s">
        <v>1538</v>
      </c>
      <c r="P2867" s="781"/>
      <c r="Q2867" s="781"/>
      <c r="R2867" s="781"/>
      <c r="S2867" s="781"/>
      <c r="T2867" s="487"/>
      <c r="U2867" s="488"/>
      <c r="V2867" s="489"/>
    </row>
    <row r="2868" spans="1:22" ht="24.95" customHeight="1">
      <c r="C2868" s="21"/>
    </row>
    <row r="2869" spans="1:22" ht="24.95" customHeight="1">
      <c r="C2869" s="21"/>
    </row>
    <row r="2870" spans="1:22" s="33" customFormat="1" ht="24" thickBot="1">
      <c r="A2870" s="26">
        <v>96</v>
      </c>
      <c r="B2870" s="786" t="s">
        <v>49</v>
      </c>
      <c r="C2870" s="786"/>
      <c r="D2870" s="786"/>
      <c r="E2870" s="27">
        <v>96</v>
      </c>
      <c r="F2870" s="28" t="s">
        <v>482</v>
      </c>
      <c r="G2870" s="29"/>
      <c r="H2870" s="29"/>
      <c r="I2870" s="28"/>
      <c r="J2870" s="28"/>
      <c r="K2870" s="28"/>
      <c r="L2870" s="28"/>
      <c r="M2870" s="30"/>
      <c r="N2870" s="30"/>
      <c r="O2870" s="29"/>
      <c r="P2870" s="29"/>
      <c r="Q2870" s="31"/>
      <c r="R2870" s="31"/>
      <c r="S2870" s="31"/>
      <c r="T2870" s="31"/>
      <c r="U2870" s="32"/>
    </row>
    <row r="2871" spans="1:22" s="20" customFormat="1" ht="24.75" customHeight="1">
      <c r="A2871" s="18"/>
      <c r="B2871" s="787" t="s">
        <v>54</v>
      </c>
      <c r="C2871" s="464" t="s">
        <v>55</v>
      </c>
      <c r="D2871" s="465" t="s">
        <v>16</v>
      </c>
      <c r="E2871" s="465"/>
      <c r="F2871" s="465" t="s">
        <v>56</v>
      </c>
      <c r="G2871" s="466"/>
      <c r="H2871" s="723" t="s">
        <v>57</v>
      </c>
      <c r="I2871" s="789" t="s">
        <v>340</v>
      </c>
      <c r="J2871" s="723" t="s">
        <v>17</v>
      </c>
      <c r="K2871" s="723" t="s">
        <v>293</v>
      </c>
      <c r="L2871" s="723" t="s">
        <v>58</v>
      </c>
      <c r="M2871" s="723" t="s">
        <v>193</v>
      </c>
      <c r="N2871" s="782" t="s">
        <v>308</v>
      </c>
      <c r="O2871" s="783"/>
      <c r="P2871" s="784" t="s">
        <v>21</v>
      </c>
      <c r="Q2871" s="785"/>
      <c r="R2871" s="735" t="s">
        <v>205</v>
      </c>
      <c r="S2871" s="736"/>
      <c r="T2871" s="714" t="s">
        <v>180</v>
      </c>
      <c r="U2871" s="715"/>
      <c r="V2871" s="716"/>
    </row>
    <row r="2872" spans="1:22" s="20" customFormat="1" ht="73.5" customHeight="1">
      <c r="A2872" s="18"/>
      <c r="B2872" s="788"/>
      <c r="C2872" s="467" t="s">
        <v>59</v>
      </c>
      <c r="D2872" s="468" t="s">
        <v>3</v>
      </c>
      <c r="E2872" s="468" t="s">
        <v>18</v>
      </c>
      <c r="F2872" s="468" t="s">
        <v>60</v>
      </c>
      <c r="G2872" s="469" t="s">
        <v>61</v>
      </c>
      <c r="H2872" s="724"/>
      <c r="I2872" s="790"/>
      <c r="J2872" s="724"/>
      <c r="K2872" s="724"/>
      <c r="L2872" s="724"/>
      <c r="M2872" s="724"/>
      <c r="N2872" s="467" t="s">
        <v>191</v>
      </c>
      <c r="O2872" s="468" t="s">
        <v>73</v>
      </c>
      <c r="P2872" s="717"/>
      <c r="Q2872" s="718"/>
      <c r="R2872" s="737"/>
      <c r="S2872" s="738"/>
      <c r="T2872" s="470" t="s">
        <v>181</v>
      </c>
      <c r="U2872" s="471" t="s">
        <v>190</v>
      </c>
      <c r="V2872" s="472" t="s">
        <v>225</v>
      </c>
    </row>
    <row r="2873" spans="1:22" s="20" customFormat="1" ht="26.25" customHeight="1">
      <c r="A2873" s="18"/>
      <c r="B2873" s="396"/>
      <c r="C2873" s="397">
        <v>3</v>
      </c>
      <c r="D2873" s="397">
        <v>4</v>
      </c>
      <c r="E2873" s="397">
        <v>5</v>
      </c>
      <c r="F2873" s="397">
        <v>6</v>
      </c>
      <c r="G2873" s="397">
        <v>7</v>
      </c>
      <c r="H2873" s="397">
        <v>8</v>
      </c>
      <c r="I2873" s="397">
        <v>9</v>
      </c>
      <c r="J2873" s="397">
        <v>10</v>
      </c>
      <c r="K2873" s="397">
        <v>11</v>
      </c>
      <c r="L2873" s="397">
        <v>12</v>
      </c>
      <c r="M2873" s="397">
        <v>13</v>
      </c>
      <c r="N2873" s="397">
        <v>14</v>
      </c>
      <c r="O2873" s="397">
        <v>15</v>
      </c>
      <c r="P2873" s="398">
        <v>16</v>
      </c>
      <c r="Q2873" s="399">
        <v>17</v>
      </c>
      <c r="R2873" s="398">
        <v>18</v>
      </c>
      <c r="S2873" s="399">
        <v>19</v>
      </c>
      <c r="T2873" s="400">
        <v>20</v>
      </c>
      <c r="U2873" s="213">
        <v>21</v>
      </c>
      <c r="V2873" s="401">
        <v>22</v>
      </c>
    </row>
    <row r="2874" spans="1:22" s="35" customFormat="1" ht="50.1" customHeight="1">
      <c r="A2874" s="34" t="s">
        <v>3544</v>
      </c>
      <c r="B2874" s="402">
        <v>1</v>
      </c>
      <c r="C2874" s="390" t="s">
        <v>1410</v>
      </c>
      <c r="D2874" s="390" t="s">
        <v>1411</v>
      </c>
      <c r="E2874" s="390" t="s">
        <v>1412</v>
      </c>
      <c r="F2874" s="390" t="s">
        <v>671</v>
      </c>
      <c r="G2874" s="382">
        <v>0.55000000000000004</v>
      </c>
      <c r="H2874" s="616" t="s">
        <v>23</v>
      </c>
      <c r="I2874" s="388">
        <v>2</v>
      </c>
      <c r="J2874" s="389" t="s">
        <v>628</v>
      </c>
      <c r="K2874" s="426">
        <v>42424</v>
      </c>
      <c r="L2874" s="426">
        <v>43519</v>
      </c>
      <c r="M2874" s="383">
        <v>3094.86</v>
      </c>
      <c r="N2874" s="424" t="s">
        <v>1538</v>
      </c>
      <c r="O2874" s="215" t="s">
        <v>1538</v>
      </c>
      <c r="P2874" s="801"/>
      <c r="Q2874" s="800"/>
      <c r="R2874" s="791"/>
      <c r="S2874" s="792"/>
      <c r="T2874" s="385" t="s">
        <v>23</v>
      </c>
      <c r="U2874" s="386">
        <v>58</v>
      </c>
      <c r="V2874" s="387" t="s">
        <v>23</v>
      </c>
    </row>
    <row r="2875" spans="1:22" s="35" customFormat="1" ht="50.1" customHeight="1">
      <c r="A2875" s="34" t="s">
        <v>3545</v>
      </c>
      <c r="B2875" s="402">
        <v>2</v>
      </c>
      <c r="C2875" s="390" t="s">
        <v>682</v>
      </c>
      <c r="D2875" s="390" t="s">
        <v>1413</v>
      </c>
      <c r="E2875" s="390" t="s">
        <v>1414</v>
      </c>
      <c r="F2875" s="390" t="s">
        <v>671</v>
      </c>
      <c r="G2875" s="382">
        <v>0.8</v>
      </c>
      <c r="H2875" s="538" t="s">
        <v>24</v>
      </c>
      <c r="I2875" s="388">
        <v>1</v>
      </c>
      <c r="J2875" s="389" t="s">
        <v>627</v>
      </c>
      <c r="K2875" s="426">
        <v>37735</v>
      </c>
      <c r="L2875" s="426">
        <v>37902</v>
      </c>
      <c r="M2875" s="383">
        <v>433.07</v>
      </c>
      <c r="N2875" s="424">
        <v>346.45600000000002</v>
      </c>
      <c r="O2875" s="215">
        <v>346.45600000000002</v>
      </c>
      <c r="P2875" s="719"/>
      <c r="Q2875" s="720"/>
      <c r="R2875" s="791"/>
      <c r="S2875" s="792"/>
      <c r="T2875" s="385" t="s">
        <v>24</v>
      </c>
      <c r="U2875" s="386">
        <v>42</v>
      </c>
      <c r="V2875" s="387" t="s">
        <v>24</v>
      </c>
    </row>
    <row r="2876" spans="1:22" s="35" customFormat="1" ht="24.95" customHeight="1">
      <c r="A2876" s="34" t="s">
        <v>3546</v>
      </c>
      <c r="B2876" s="402">
        <v>3</v>
      </c>
      <c r="C2876" s="390"/>
      <c r="D2876" s="390"/>
      <c r="E2876" s="390"/>
      <c r="F2876" s="390"/>
      <c r="G2876" s="382"/>
      <c r="H2876" s="538"/>
      <c r="I2876" s="388"/>
      <c r="J2876" s="389" t="s">
        <v>1538</v>
      </c>
      <c r="K2876" s="426"/>
      <c r="L2876" s="426"/>
      <c r="M2876" s="383"/>
      <c r="N2876" s="424" t="s">
        <v>1538</v>
      </c>
      <c r="O2876" s="215" t="s">
        <v>1538</v>
      </c>
      <c r="P2876" s="719"/>
      <c r="Q2876" s="720"/>
      <c r="R2876" s="721"/>
      <c r="S2876" s="722"/>
      <c r="T2876" s="385"/>
      <c r="U2876" s="386"/>
      <c r="V2876" s="387"/>
    </row>
    <row r="2877" spans="1:22" s="35" customFormat="1" ht="24.95" customHeight="1">
      <c r="A2877" s="34" t="s">
        <v>3547</v>
      </c>
      <c r="B2877" s="402">
        <v>4</v>
      </c>
      <c r="C2877" s="390"/>
      <c r="D2877" s="390"/>
      <c r="E2877" s="390"/>
      <c r="F2877" s="390"/>
      <c r="G2877" s="382"/>
      <c r="H2877" s="538"/>
      <c r="I2877" s="388"/>
      <c r="J2877" s="389" t="s">
        <v>1538</v>
      </c>
      <c r="K2877" s="426"/>
      <c r="L2877" s="426"/>
      <c r="M2877" s="383"/>
      <c r="N2877" s="424" t="s">
        <v>1538</v>
      </c>
      <c r="O2877" s="215" t="s">
        <v>1538</v>
      </c>
      <c r="P2877" s="719"/>
      <c r="Q2877" s="720"/>
      <c r="R2877" s="721"/>
      <c r="S2877" s="722"/>
      <c r="T2877" s="385"/>
      <c r="U2877" s="386"/>
      <c r="V2877" s="387"/>
    </row>
    <row r="2878" spans="1:22" s="35" customFormat="1" ht="24.95" customHeight="1">
      <c r="A2878" s="34" t="s">
        <v>3548</v>
      </c>
      <c r="B2878" s="402">
        <v>6</v>
      </c>
      <c r="C2878" s="390"/>
      <c r="D2878" s="390"/>
      <c r="E2878" s="390"/>
      <c r="F2878" s="390"/>
      <c r="G2878" s="382"/>
      <c r="H2878" s="538"/>
      <c r="I2878" s="388"/>
      <c r="J2878" s="389" t="s">
        <v>1538</v>
      </c>
      <c r="K2878" s="426"/>
      <c r="L2878" s="426"/>
      <c r="M2878" s="383"/>
      <c r="N2878" s="424" t="s">
        <v>1538</v>
      </c>
      <c r="O2878" s="215" t="s">
        <v>1538</v>
      </c>
      <c r="P2878" s="719"/>
      <c r="Q2878" s="720"/>
      <c r="R2878" s="721"/>
      <c r="S2878" s="722"/>
      <c r="T2878" s="385"/>
      <c r="U2878" s="386"/>
      <c r="V2878" s="387"/>
    </row>
    <row r="2879" spans="1:22" s="35" customFormat="1" ht="24.95" customHeight="1">
      <c r="A2879" s="34" t="s">
        <v>3549</v>
      </c>
      <c r="B2879" s="402">
        <v>7</v>
      </c>
      <c r="C2879" s="390"/>
      <c r="D2879" s="390"/>
      <c r="E2879" s="390"/>
      <c r="F2879" s="390"/>
      <c r="G2879" s="382"/>
      <c r="H2879" s="538"/>
      <c r="I2879" s="388"/>
      <c r="J2879" s="389" t="s">
        <v>1538</v>
      </c>
      <c r="K2879" s="426"/>
      <c r="L2879" s="426"/>
      <c r="M2879" s="383"/>
      <c r="N2879" s="424" t="s">
        <v>1538</v>
      </c>
      <c r="O2879" s="215" t="s">
        <v>1538</v>
      </c>
      <c r="P2879" s="719"/>
      <c r="Q2879" s="720"/>
      <c r="R2879" s="721"/>
      <c r="S2879" s="722"/>
      <c r="T2879" s="385"/>
      <c r="U2879" s="386"/>
      <c r="V2879" s="387"/>
    </row>
    <row r="2880" spans="1:22" s="35" customFormat="1" ht="24.95" customHeight="1">
      <c r="A2880" s="34" t="s">
        <v>3550</v>
      </c>
      <c r="B2880" s="402">
        <v>8</v>
      </c>
      <c r="C2880" s="390"/>
      <c r="D2880" s="390"/>
      <c r="E2880" s="390"/>
      <c r="F2880" s="390"/>
      <c r="G2880" s="382"/>
      <c r="H2880" s="538"/>
      <c r="I2880" s="388"/>
      <c r="J2880" s="389" t="s">
        <v>1538</v>
      </c>
      <c r="K2880" s="426"/>
      <c r="L2880" s="426"/>
      <c r="M2880" s="383"/>
      <c r="N2880" s="424" t="s">
        <v>1538</v>
      </c>
      <c r="O2880" s="215" t="s">
        <v>1538</v>
      </c>
      <c r="P2880" s="719"/>
      <c r="Q2880" s="720"/>
      <c r="R2880" s="721"/>
      <c r="S2880" s="722"/>
      <c r="T2880" s="385"/>
      <c r="U2880" s="386"/>
      <c r="V2880" s="387"/>
    </row>
    <row r="2881" spans="1:22" s="35" customFormat="1" ht="24.95" customHeight="1">
      <c r="A2881" s="34" t="s">
        <v>3551</v>
      </c>
      <c r="B2881" s="402">
        <v>9</v>
      </c>
      <c r="C2881" s="390"/>
      <c r="D2881" s="390"/>
      <c r="E2881" s="390"/>
      <c r="F2881" s="390"/>
      <c r="G2881" s="382"/>
      <c r="H2881" s="538"/>
      <c r="I2881" s="388"/>
      <c r="J2881" s="389" t="s">
        <v>1538</v>
      </c>
      <c r="K2881" s="426"/>
      <c r="L2881" s="426"/>
      <c r="M2881" s="384"/>
      <c r="N2881" s="424" t="s">
        <v>1538</v>
      </c>
      <c r="O2881" s="215" t="s">
        <v>1538</v>
      </c>
      <c r="P2881" s="719"/>
      <c r="Q2881" s="720"/>
      <c r="R2881" s="721"/>
      <c r="S2881" s="722"/>
      <c r="T2881" s="385"/>
      <c r="U2881" s="386"/>
      <c r="V2881" s="387"/>
    </row>
    <row r="2882" spans="1:22" s="35" customFormat="1" ht="24.95" customHeight="1">
      <c r="A2882" s="34" t="s">
        <v>3552</v>
      </c>
      <c r="B2882" s="402">
        <v>9</v>
      </c>
      <c r="C2882" s="390"/>
      <c r="D2882" s="390"/>
      <c r="E2882" s="390"/>
      <c r="F2882" s="390"/>
      <c r="G2882" s="382"/>
      <c r="H2882" s="538"/>
      <c r="I2882" s="388"/>
      <c r="J2882" s="389" t="s">
        <v>1538</v>
      </c>
      <c r="K2882" s="426"/>
      <c r="L2882" s="426"/>
      <c r="M2882" s="384"/>
      <c r="N2882" s="424" t="s">
        <v>1538</v>
      </c>
      <c r="O2882" s="215" t="s">
        <v>1538</v>
      </c>
      <c r="P2882" s="719"/>
      <c r="Q2882" s="720"/>
      <c r="R2882" s="721"/>
      <c r="S2882" s="722"/>
      <c r="T2882" s="385"/>
      <c r="U2882" s="386"/>
      <c r="V2882" s="387"/>
    </row>
    <row r="2883" spans="1:22" s="35" customFormat="1" ht="24.95" customHeight="1" thickBot="1">
      <c r="A2883" s="34" t="s">
        <v>3553</v>
      </c>
      <c r="B2883" s="406">
        <v>10</v>
      </c>
      <c r="C2883" s="391"/>
      <c r="D2883" s="391"/>
      <c r="E2883" s="391"/>
      <c r="F2883" s="391"/>
      <c r="G2883" s="392"/>
      <c r="H2883" s="539"/>
      <c r="I2883" s="393"/>
      <c r="J2883" s="394" t="s">
        <v>1538</v>
      </c>
      <c r="K2883" s="427"/>
      <c r="L2883" s="427"/>
      <c r="M2883" s="395"/>
      <c r="N2883" s="424" t="s">
        <v>1538</v>
      </c>
      <c r="O2883" s="215" t="s">
        <v>1538</v>
      </c>
      <c r="P2883" s="719"/>
      <c r="Q2883" s="720"/>
      <c r="R2883" s="721"/>
      <c r="S2883" s="722"/>
      <c r="T2883" s="385"/>
      <c r="U2883" s="386"/>
      <c r="V2883" s="387"/>
    </row>
    <row r="2884" spans="1:22" s="20" customFormat="1" ht="12" customHeight="1">
      <c r="A2884" s="34"/>
      <c r="B2884" s="36"/>
      <c r="C2884" s="37"/>
      <c r="D2884" s="37"/>
      <c r="E2884" s="37"/>
      <c r="F2884" s="37"/>
      <c r="G2884" s="37"/>
      <c r="H2884" s="403"/>
      <c r="I2884" s="37"/>
      <c r="J2884" s="37"/>
      <c r="K2884" s="37"/>
      <c r="L2884" s="37"/>
      <c r="M2884" s="37"/>
      <c r="N2884" s="37"/>
      <c r="O2884" s="214"/>
      <c r="P2884" s="37"/>
      <c r="Q2884" s="37"/>
      <c r="R2884" s="214"/>
      <c r="S2884" s="37"/>
      <c r="T2884" s="37"/>
      <c r="U2884" s="38"/>
      <c r="V2884" s="39"/>
    </row>
    <row r="2885" spans="1:22" s="20" customFormat="1" ht="17.25" customHeight="1" thickBot="1">
      <c r="A2885" s="34" t="s">
        <v>3554</v>
      </c>
      <c r="B2885" s="473"/>
      <c r="C2885" s="474"/>
      <c r="D2885" s="474"/>
      <c r="E2885" s="474"/>
      <c r="F2885" s="474"/>
      <c r="G2885" s="474"/>
      <c r="H2885" s="474"/>
      <c r="I2885" s="474"/>
      <c r="J2885" s="474"/>
      <c r="K2885" s="474"/>
      <c r="L2885" s="474"/>
      <c r="M2885" s="474"/>
      <c r="N2885" s="410" t="s">
        <v>317</v>
      </c>
      <c r="O2885" s="411">
        <v>346.45600000000002</v>
      </c>
      <c r="P2885" s="419"/>
      <c r="Q2885" s="419"/>
      <c r="R2885" s="420"/>
      <c r="S2885" s="420"/>
      <c r="T2885" s="421"/>
      <c r="U2885" s="422"/>
      <c r="V2885" s="423"/>
    </row>
    <row r="2886" spans="1:22" ht="17.25" customHeight="1">
      <c r="B2886" s="41"/>
      <c r="C2886" s="41"/>
      <c r="D2886" s="41"/>
      <c r="E2886" s="41"/>
      <c r="F2886" s="41"/>
      <c r="G2886" s="42"/>
      <c r="H2886" s="42"/>
      <c r="I2886" s="42"/>
      <c r="J2886" s="42"/>
      <c r="K2886" s="42"/>
      <c r="L2886" s="42"/>
      <c r="M2886" s="42"/>
      <c r="N2886" s="42"/>
      <c r="O2886" s="42"/>
      <c r="P2886" s="42"/>
      <c r="Q2886" s="42"/>
      <c r="R2886" s="42"/>
      <c r="S2886" s="42"/>
      <c r="T2886" s="42"/>
      <c r="U2886" s="42"/>
      <c r="V2886" s="42"/>
    </row>
    <row r="2887" spans="1:22" s="20" customFormat="1" ht="16.5" customHeight="1" thickBot="1">
      <c r="A2887" s="18"/>
      <c r="B2887" s="739" t="s">
        <v>65</v>
      </c>
      <c r="C2887" s="739"/>
      <c r="D2887" s="739"/>
      <c r="E2887" s="739"/>
      <c r="F2887" s="739"/>
      <c r="G2887" s="739"/>
      <c r="H2887" s="739"/>
      <c r="I2887" s="739"/>
      <c r="J2887" s="739"/>
      <c r="K2887" s="739"/>
      <c r="L2887" s="739"/>
      <c r="M2887" s="739"/>
      <c r="N2887" s="739"/>
      <c r="O2887" s="739"/>
      <c r="P2887" s="739"/>
      <c r="Q2887" s="739"/>
      <c r="R2887" s="739"/>
      <c r="S2887" s="739"/>
      <c r="T2887" s="739"/>
      <c r="U2887" s="739"/>
      <c r="V2887" s="739"/>
    </row>
    <row r="2888" spans="1:22" s="23" customFormat="1" ht="22.5" customHeight="1">
      <c r="A2888" s="96" t="s">
        <v>3555</v>
      </c>
      <c r="B2888" s="768" t="s">
        <v>62</v>
      </c>
      <c r="C2888" s="764" t="s">
        <v>83</v>
      </c>
      <c r="D2888" s="760"/>
      <c r="E2888" s="760"/>
      <c r="F2888" s="760"/>
      <c r="G2888" s="760"/>
      <c r="H2888" s="760"/>
      <c r="I2888" s="760"/>
      <c r="J2888" s="760"/>
      <c r="K2888" s="760"/>
      <c r="L2888" s="760"/>
      <c r="M2888" s="736"/>
      <c r="N2888" s="475"/>
      <c r="O2888" s="476"/>
      <c r="P2888" s="764" t="s">
        <v>90</v>
      </c>
      <c r="Q2888" s="760"/>
      <c r="R2888" s="760"/>
      <c r="S2888" s="736"/>
      <c r="T2888" s="735" t="s">
        <v>358</v>
      </c>
      <c r="U2888" s="736"/>
      <c r="V2888" s="742" t="s">
        <v>6</v>
      </c>
    </row>
    <row r="2889" spans="1:22" s="23" customFormat="1" ht="22.5" customHeight="1">
      <c r="A2889" s="96" t="s">
        <v>3556</v>
      </c>
      <c r="B2889" s="769"/>
      <c r="C2889" s="771" t="s">
        <v>84</v>
      </c>
      <c r="D2889" s="772"/>
      <c r="E2889" s="773"/>
      <c r="F2889" s="479">
        <v>3</v>
      </c>
      <c r="G2889" s="774" t="s">
        <v>287</v>
      </c>
      <c r="H2889" s="724" t="s">
        <v>286</v>
      </c>
      <c r="I2889" s="724"/>
      <c r="J2889" s="771" t="s">
        <v>285</v>
      </c>
      <c r="K2889" s="775"/>
      <c r="L2889" s="480"/>
      <c r="M2889" s="480"/>
      <c r="N2889" s="481"/>
      <c r="O2889" s="482"/>
      <c r="P2889" s="765"/>
      <c r="Q2889" s="766"/>
      <c r="R2889" s="766"/>
      <c r="S2889" s="767"/>
      <c r="T2889" s="737"/>
      <c r="U2889" s="738"/>
      <c r="V2889" s="743"/>
    </row>
    <row r="2890" spans="1:22" s="23" customFormat="1" ht="51.75" customHeight="1" thickBot="1">
      <c r="A2890" s="96" t="s">
        <v>3557</v>
      </c>
      <c r="B2890" s="769"/>
      <c r="C2890" s="772" t="s">
        <v>82</v>
      </c>
      <c r="D2890" s="773"/>
      <c r="E2890" s="483" t="s">
        <v>86</v>
      </c>
      <c r="F2890" s="477" t="s">
        <v>306</v>
      </c>
      <c r="G2890" s="774"/>
      <c r="H2890" s="724"/>
      <c r="I2890" s="724"/>
      <c r="J2890" s="467" t="s">
        <v>284</v>
      </c>
      <c r="K2890" s="478" t="s">
        <v>292</v>
      </c>
      <c r="L2890" s="484" t="s">
        <v>369</v>
      </c>
      <c r="M2890" s="484"/>
      <c r="N2890" s="485" t="s">
        <v>334</v>
      </c>
      <c r="O2890" s="486"/>
      <c r="P2890" s="417" t="s">
        <v>1579</v>
      </c>
      <c r="Q2890" s="306" t="s">
        <v>91</v>
      </c>
      <c r="R2890" s="307"/>
      <c r="S2890" s="97">
        <v>1</v>
      </c>
      <c r="T2890" s="740"/>
      <c r="U2890" s="741"/>
      <c r="V2890" s="744"/>
    </row>
    <row r="2891" spans="1:22" s="23" customFormat="1" ht="15.75" customHeight="1">
      <c r="A2891" s="96" t="s">
        <v>3558</v>
      </c>
      <c r="B2891" s="769"/>
      <c r="C2891" s="613">
        <v>1</v>
      </c>
      <c r="D2891" s="86" t="s">
        <v>627</v>
      </c>
      <c r="E2891" s="92">
        <v>0.45</v>
      </c>
      <c r="F2891" s="300">
        <v>346.45600000000002</v>
      </c>
      <c r="G2891" s="300">
        <v>269.23</v>
      </c>
      <c r="H2891" s="745" t="s">
        <v>6</v>
      </c>
      <c r="I2891" s="746"/>
      <c r="J2891" s="93" t="s">
        <v>6</v>
      </c>
      <c r="K2891" s="91" t="s">
        <v>1538</v>
      </c>
      <c r="L2891" s="449" t="s">
        <v>1114</v>
      </c>
      <c r="M2891" s="450" t="s">
        <v>1557</v>
      </c>
      <c r="N2891" s="365" t="s">
        <v>24</v>
      </c>
      <c r="O2891" s="747" t="s">
        <v>15</v>
      </c>
      <c r="P2891" s="748"/>
      <c r="Q2891" s="751">
        <v>96</v>
      </c>
      <c r="R2891" s="754" t="s">
        <v>1114</v>
      </c>
      <c r="S2891" s="755"/>
      <c r="T2891" s="735" t="s">
        <v>68</v>
      </c>
      <c r="U2891" s="760"/>
      <c r="V2891" s="736"/>
    </row>
    <row r="2892" spans="1:22" s="23" customFormat="1" ht="15.75" customHeight="1" thickBot="1">
      <c r="A2892" s="96" t="s">
        <v>3559</v>
      </c>
      <c r="B2892" s="769"/>
      <c r="C2892" s="613">
        <v>2</v>
      </c>
      <c r="D2892" s="86" t="s">
        <v>628</v>
      </c>
      <c r="E2892" s="92">
        <v>0.45</v>
      </c>
      <c r="F2892" s="300" t="s">
        <v>1604</v>
      </c>
      <c r="G2892" s="300">
        <v>269.23</v>
      </c>
      <c r="H2892" s="745" t="s">
        <v>31</v>
      </c>
      <c r="I2892" s="746"/>
      <c r="J2892" s="93" t="s">
        <v>31</v>
      </c>
      <c r="K2892" s="91" t="s">
        <v>1836</v>
      </c>
      <c r="L2892" s="449"/>
      <c r="M2892" s="450" t="s">
        <v>1538</v>
      </c>
      <c r="N2892" s="365" t="s">
        <v>23</v>
      </c>
      <c r="O2892" s="747"/>
      <c r="P2892" s="748"/>
      <c r="Q2892" s="752"/>
      <c r="R2892" s="756"/>
      <c r="S2892" s="757"/>
      <c r="T2892" s="740"/>
      <c r="U2892" s="761"/>
      <c r="V2892" s="741"/>
    </row>
    <row r="2893" spans="1:22" s="23" customFormat="1" ht="15.75" customHeight="1">
      <c r="A2893" s="96" t="s">
        <v>3560</v>
      </c>
      <c r="B2893" s="769"/>
      <c r="C2893" s="613">
        <v>3</v>
      </c>
      <c r="D2893" s="86" t="s">
        <v>629</v>
      </c>
      <c r="E2893" s="92">
        <v>0.1</v>
      </c>
      <c r="F2893" s="300" t="s">
        <v>1604</v>
      </c>
      <c r="G2893" s="300">
        <v>269.23</v>
      </c>
      <c r="H2893" s="745" t="s">
        <v>31</v>
      </c>
      <c r="I2893" s="746"/>
      <c r="J2893" s="93" t="s">
        <v>6</v>
      </c>
      <c r="K2893" s="91" t="s">
        <v>1538</v>
      </c>
      <c r="L2893" s="449"/>
      <c r="M2893" s="450" t="s">
        <v>1538</v>
      </c>
      <c r="N2893" s="365" t="s">
        <v>24</v>
      </c>
      <c r="O2893" s="749"/>
      <c r="P2893" s="750"/>
      <c r="Q2893" s="753"/>
      <c r="R2893" s="758"/>
      <c r="S2893" s="759"/>
      <c r="T2893" s="237"/>
      <c r="U2893" s="237"/>
      <c r="V2893" s="238"/>
    </row>
    <row r="2894" spans="1:22" s="23" customFormat="1" ht="15.75" customHeight="1">
      <c r="A2894" s="96" t="s">
        <v>3561</v>
      </c>
      <c r="B2894" s="769"/>
      <c r="C2894" s="613">
        <v>4</v>
      </c>
      <c r="D2894" s="86" t="s">
        <v>1538</v>
      </c>
      <c r="E2894" s="92" t="s">
        <v>1538</v>
      </c>
      <c r="F2894" s="300" t="s">
        <v>1538</v>
      </c>
      <c r="G2894" s="300" t="s">
        <v>1538</v>
      </c>
      <c r="H2894" s="745" t="s">
        <v>1538</v>
      </c>
      <c r="I2894" s="746"/>
      <c r="J2894" s="93" t="s">
        <v>1538</v>
      </c>
      <c r="K2894" s="91" t="s">
        <v>1538</v>
      </c>
      <c r="L2894" s="449"/>
      <c r="M2894" s="450" t="s">
        <v>1538</v>
      </c>
      <c r="N2894" s="365"/>
      <c r="O2894" s="762" t="s">
        <v>310</v>
      </c>
      <c r="P2894" s="771" t="s">
        <v>309</v>
      </c>
      <c r="Q2894" s="772"/>
      <c r="R2894" s="772"/>
      <c r="S2894" s="773"/>
      <c r="T2894" s="228"/>
      <c r="U2894" s="228"/>
      <c r="V2894" s="239"/>
    </row>
    <row r="2895" spans="1:22" s="23" customFormat="1" ht="17.25" customHeight="1">
      <c r="A2895" s="96" t="s">
        <v>3562</v>
      </c>
      <c r="B2895" s="769"/>
      <c r="C2895" s="613">
        <v>5</v>
      </c>
      <c r="D2895" s="86" t="s">
        <v>1538</v>
      </c>
      <c r="E2895" s="92" t="s">
        <v>1538</v>
      </c>
      <c r="F2895" s="300" t="s">
        <v>1538</v>
      </c>
      <c r="G2895" s="300" t="s">
        <v>1538</v>
      </c>
      <c r="H2895" s="745" t="s">
        <v>1538</v>
      </c>
      <c r="I2895" s="746"/>
      <c r="J2895" s="93" t="s">
        <v>1538</v>
      </c>
      <c r="K2895" s="91" t="s">
        <v>1538</v>
      </c>
      <c r="L2895" s="449"/>
      <c r="M2895" s="450" t="s">
        <v>1538</v>
      </c>
      <c r="N2895" s="365"/>
      <c r="O2895" s="763"/>
      <c r="P2895" s="467" t="s">
        <v>92</v>
      </c>
      <c r="Q2895" s="467" t="s">
        <v>294</v>
      </c>
      <c r="R2895" s="724" t="s">
        <v>307</v>
      </c>
      <c r="S2895" s="724"/>
      <c r="T2895" s="228"/>
      <c r="U2895" s="228"/>
      <c r="V2895" s="239"/>
    </row>
    <row r="2896" spans="1:22" s="23" customFormat="1" ht="16.5" customHeight="1" thickBot="1">
      <c r="A2896" s="96" t="s">
        <v>3563</v>
      </c>
      <c r="B2896" s="769"/>
      <c r="C2896" s="614">
        <v>6</v>
      </c>
      <c r="D2896" s="94" t="s">
        <v>1538</v>
      </c>
      <c r="E2896" s="95" t="s">
        <v>1538</v>
      </c>
      <c r="F2896" s="300" t="s">
        <v>1538</v>
      </c>
      <c r="G2896" s="300" t="s">
        <v>1538</v>
      </c>
      <c r="H2896" s="745" t="s">
        <v>1538</v>
      </c>
      <c r="I2896" s="746"/>
      <c r="J2896" s="93" t="s">
        <v>1538</v>
      </c>
      <c r="K2896" s="91" t="s">
        <v>1538</v>
      </c>
      <c r="L2896" s="449"/>
      <c r="M2896" s="450" t="s">
        <v>1538</v>
      </c>
      <c r="N2896" s="447"/>
      <c r="O2896" s="313" t="s">
        <v>31</v>
      </c>
      <c r="P2896" s="241">
        <v>1</v>
      </c>
      <c r="Q2896" s="242">
        <v>538.46153849999996</v>
      </c>
      <c r="R2896" s="776">
        <v>346.45600000000002</v>
      </c>
      <c r="S2896" s="776"/>
      <c r="T2896" s="228"/>
      <c r="U2896" s="228"/>
      <c r="V2896" s="239"/>
    </row>
    <row r="2897" spans="1:22" s="23" customFormat="1" ht="16.5" customHeight="1" thickBot="1">
      <c r="A2897" s="96" t="s">
        <v>3564</v>
      </c>
      <c r="B2897" s="770"/>
      <c r="C2897" s="777" t="s">
        <v>88</v>
      </c>
      <c r="D2897" s="778"/>
      <c r="E2897" s="778"/>
      <c r="F2897" s="497"/>
      <c r="G2897" s="498"/>
      <c r="H2897" s="779" t="s">
        <v>6</v>
      </c>
      <c r="I2897" s="780"/>
      <c r="J2897" s="412" t="s">
        <v>31</v>
      </c>
      <c r="K2897" s="243" t="s">
        <v>31</v>
      </c>
      <c r="L2897" s="490"/>
      <c r="M2897" s="491"/>
      <c r="N2897" s="492"/>
      <c r="O2897" s="781" t="s">
        <v>1564</v>
      </c>
      <c r="P2897" s="781"/>
      <c r="Q2897" s="781"/>
      <c r="R2897" s="781"/>
      <c r="S2897" s="781"/>
      <c r="T2897" s="487"/>
      <c r="U2897" s="488"/>
      <c r="V2897" s="489"/>
    </row>
    <row r="2898" spans="1:22" ht="24.95" customHeight="1">
      <c r="C2898" s="21"/>
    </row>
    <row r="2899" spans="1:22" ht="24.95" customHeight="1">
      <c r="C2899" s="21"/>
    </row>
    <row r="2900" spans="1:22" s="33" customFormat="1" ht="24" thickBot="1">
      <c r="A2900" s="26">
        <v>97</v>
      </c>
      <c r="B2900" s="786" t="s">
        <v>49</v>
      </c>
      <c r="C2900" s="786"/>
      <c r="D2900" s="786"/>
      <c r="E2900" s="27">
        <v>97</v>
      </c>
      <c r="F2900" s="28" t="s">
        <v>483</v>
      </c>
      <c r="G2900" s="29"/>
      <c r="H2900" s="29"/>
      <c r="I2900" s="28"/>
      <c r="J2900" s="28"/>
      <c r="K2900" s="28"/>
      <c r="L2900" s="28"/>
      <c r="M2900" s="30"/>
      <c r="N2900" s="30"/>
      <c r="O2900" s="29"/>
      <c r="P2900" s="29"/>
      <c r="Q2900" s="31"/>
      <c r="R2900" s="31"/>
      <c r="S2900" s="31"/>
      <c r="T2900" s="31"/>
      <c r="U2900" s="32"/>
    </row>
    <row r="2901" spans="1:22" s="20" customFormat="1" ht="24.75" customHeight="1">
      <c r="A2901" s="18"/>
      <c r="B2901" s="787" t="s">
        <v>54</v>
      </c>
      <c r="C2901" s="464" t="s">
        <v>55</v>
      </c>
      <c r="D2901" s="465" t="s">
        <v>16</v>
      </c>
      <c r="E2901" s="465"/>
      <c r="F2901" s="465" t="s">
        <v>56</v>
      </c>
      <c r="G2901" s="466"/>
      <c r="H2901" s="723" t="s">
        <v>57</v>
      </c>
      <c r="I2901" s="789" t="s">
        <v>340</v>
      </c>
      <c r="J2901" s="723" t="s">
        <v>17</v>
      </c>
      <c r="K2901" s="723" t="s">
        <v>293</v>
      </c>
      <c r="L2901" s="723" t="s">
        <v>58</v>
      </c>
      <c r="M2901" s="723" t="s">
        <v>193</v>
      </c>
      <c r="N2901" s="782" t="s">
        <v>308</v>
      </c>
      <c r="O2901" s="783"/>
      <c r="P2901" s="784" t="s">
        <v>21</v>
      </c>
      <c r="Q2901" s="785"/>
      <c r="R2901" s="735" t="s">
        <v>205</v>
      </c>
      <c r="S2901" s="736"/>
      <c r="T2901" s="714" t="s">
        <v>180</v>
      </c>
      <c r="U2901" s="715"/>
      <c r="V2901" s="716"/>
    </row>
    <row r="2902" spans="1:22" s="20" customFormat="1" ht="73.5" customHeight="1">
      <c r="A2902" s="18"/>
      <c r="B2902" s="788"/>
      <c r="C2902" s="467" t="s">
        <v>59</v>
      </c>
      <c r="D2902" s="468" t="s">
        <v>3</v>
      </c>
      <c r="E2902" s="468" t="s">
        <v>18</v>
      </c>
      <c r="F2902" s="468" t="s">
        <v>60</v>
      </c>
      <c r="G2902" s="469" t="s">
        <v>61</v>
      </c>
      <c r="H2902" s="724"/>
      <c r="I2902" s="790"/>
      <c r="J2902" s="724"/>
      <c r="K2902" s="724"/>
      <c r="L2902" s="724"/>
      <c r="M2902" s="724"/>
      <c r="N2902" s="467" t="s">
        <v>191</v>
      </c>
      <c r="O2902" s="468" t="s">
        <v>73</v>
      </c>
      <c r="P2902" s="717"/>
      <c r="Q2902" s="718"/>
      <c r="R2902" s="737"/>
      <c r="S2902" s="738"/>
      <c r="T2902" s="470" t="s">
        <v>181</v>
      </c>
      <c r="U2902" s="471" t="s">
        <v>190</v>
      </c>
      <c r="V2902" s="472" t="s">
        <v>225</v>
      </c>
    </row>
    <row r="2903" spans="1:22" s="20" customFormat="1" ht="26.25" customHeight="1">
      <c r="A2903" s="18"/>
      <c r="B2903" s="396"/>
      <c r="C2903" s="397">
        <v>3</v>
      </c>
      <c r="D2903" s="397">
        <v>4</v>
      </c>
      <c r="E2903" s="397">
        <v>5</v>
      </c>
      <c r="F2903" s="397">
        <v>6</v>
      </c>
      <c r="G2903" s="397">
        <v>7</v>
      </c>
      <c r="H2903" s="397">
        <v>8</v>
      </c>
      <c r="I2903" s="397">
        <v>9</v>
      </c>
      <c r="J2903" s="397">
        <v>10</v>
      </c>
      <c r="K2903" s="397">
        <v>11</v>
      </c>
      <c r="L2903" s="397">
        <v>12</v>
      </c>
      <c r="M2903" s="397">
        <v>13</v>
      </c>
      <c r="N2903" s="397">
        <v>14</v>
      </c>
      <c r="O2903" s="397">
        <v>15</v>
      </c>
      <c r="P2903" s="398">
        <v>16</v>
      </c>
      <c r="Q2903" s="399">
        <v>17</v>
      </c>
      <c r="R2903" s="398">
        <v>18</v>
      </c>
      <c r="S2903" s="399">
        <v>19</v>
      </c>
      <c r="T2903" s="400">
        <v>20</v>
      </c>
      <c r="U2903" s="213">
        <v>21</v>
      </c>
      <c r="V2903" s="401">
        <v>22</v>
      </c>
    </row>
    <row r="2904" spans="1:22" s="35" customFormat="1" ht="50.1" customHeight="1">
      <c r="A2904" s="34" t="s">
        <v>3565</v>
      </c>
      <c r="B2904" s="402">
        <v>1</v>
      </c>
      <c r="C2904" s="390" t="s">
        <v>682</v>
      </c>
      <c r="D2904" s="390" t="s">
        <v>1415</v>
      </c>
      <c r="E2904" s="390" t="s">
        <v>1416</v>
      </c>
      <c r="F2904" s="390" t="s">
        <v>671</v>
      </c>
      <c r="G2904" s="382">
        <v>0.51</v>
      </c>
      <c r="H2904" s="538" t="s">
        <v>24</v>
      </c>
      <c r="I2904" s="388" t="s">
        <v>672</v>
      </c>
      <c r="J2904" s="389" t="s">
        <v>483</v>
      </c>
      <c r="K2904" s="426">
        <v>39114</v>
      </c>
      <c r="L2904" s="426">
        <v>40117</v>
      </c>
      <c r="M2904" s="383">
        <v>5297.65</v>
      </c>
      <c r="N2904" s="424">
        <v>2701.8015</v>
      </c>
      <c r="O2904" s="215">
        <v>2701.8015</v>
      </c>
      <c r="P2904" s="719"/>
      <c r="Q2904" s="720"/>
      <c r="R2904" s="721"/>
      <c r="S2904" s="722"/>
      <c r="T2904" s="385" t="s">
        <v>24</v>
      </c>
      <c r="U2904" s="386">
        <v>3</v>
      </c>
      <c r="V2904" s="387" t="s">
        <v>24</v>
      </c>
    </row>
    <row r="2905" spans="1:22" s="35" customFormat="1" ht="50.1" customHeight="1">
      <c r="A2905" s="34" t="s">
        <v>3566</v>
      </c>
      <c r="B2905" s="402">
        <v>2</v>
      </c>
      <c r="C2905" s="390" t="s">
        <v>691</v>
      </c>
      <c r="D2905" s="390" t="s">
        <v>1417</v>
      </c>
      <c r="E2905" s="390" t="s">
        <v>1418</v>
      </c>
      <c r="F2905" s="390" t="s">
        <v>672</v>
      </c>
      <c r="G2905" s="382">
        <v>1</v>
      </c>
      <c r="H2905" s="538" t="s">
        <v>24</v>
      </c>
      <c r="I2905" s="388" t="s">
        <v>672</v>
      </c>
      <c r="J2905" s="389" t="s">
        <v>483</v>
      </c>
      <c r="K2905" s="426">
        <v>36382</v>
      </c>
      <c r="L2905" s="426">
        <v>36860</v>
      </c>
      <c r="M2905" s="383">
        <v>397.12</v>
      </c>
      <c r="N2905" s="424">
        <v>397.12</v>
      </c>
      <c r="O2905" s="215">
        <v>397.12</v>
      </c>
      <c r="P2905" s="719"/>
      <c r="Q2905" s="720"/>
      <c r="R2905" s="721"/>
      <c r="S2905" s="722"/>
      <c r="T2905" s="385" t="s">
        <v>24</v>
      </c>
      <c r="U2905" s="386">
        <v>66</v>
      </c>
      <c r="V2905" s="387" t="s">
        <v>24</v>
      </c>
    </row>
    <row r="2906" spans="1:22" s="35" customFormat="1" ht="50.1" customHeight="1">
      <c r="A2906" s="34" t="s">
        <v>3567</v>
      </c>
      <c r="B2906" s="402">
        <v>3</v>
      </c>
      <c r="C2906" s="390" t="s">
        <v>1419</v>
      </c>
      <c r="D2906" s="390" t="s">
        <v>1420</v>
      </c>
      <c r="E2906" s="390" t="s">
        <v>1421</v>
      </c>
      <c r="F2906" s="390" t="s">
        <v>672</v>
      </c>
      <c r="G2906" s="382">
        <v>1</v>
      </c>
      <c r="H2906" s="538" t="s">
        <v>24</v>
      </c>
      <c r="I2906" s="388" t="s">
        <v>672</v>
      </c>
      <c r="J2906" s="389" t="s">
        <v>483</v>
      </c>
      <c r="K2906" s="426">
        <v>42262</v>
      </c>
      <c r="L2906" s="426">
        <v>42459</v>
      </c>
      <c r="M2906" s="383">
        <v>515.1</v>
      </c>
      <c r="N2906" s="424">
        <v>515.1</v>
      </c>
      <c r="O2906" s="215">
        <v>515.1</v>
      </c>
      <c r="P2906" s="719"/>
      <c r="Q2906" s="720"/>
      <c r="R2906" s="721"/>
      <c r="S2906" s="722"/>
      <c r="T2906" s="385" t="s">
        <v>24</v>
      </c>
      <c r="U2906" s="386">
        <v>107</v>
      </c>
      <c r="V2906" s="387" t="s">
        <v>24</v>
      </c>
    </row>
    <row r="2907" spans="1:22" s="35" customFormat="1" ht="24.95" customHeight="1">
      <c r="A2907" s="34" t="s">
        <v>3568</v>
      </c>
      <c r="B2907" s="402">
        <v>4</v>
      </c>
      <c r="C2907" s="390"/>
      <c r="D2907" s="390"/>
      <c r="E2907" s="390"/>
      <c r="F2907" s="390"/>
      <c r="G2907" s="382"/>
      <c r="H2907" s="538"/>
      <c r="I2907" s="388"/>
      <c r="J2907" s="389" t="s">
        <v>1538</v>
      </c>
      <c r="K2907" s="426"/>
      <c r="L2907" s="426"/>
      <c r="M2907" s="383"/>
      <c r="N2907" s="424" t="s">
        <v>1538</v>
      </c>
      <c r="O2907" s="215" t="s">
        <v>1538</v>
      </c>
      <c r="P2907" s="719"/>
      <c r="Q2907" s="720"/>
      <c r="R2907" s="721"/>
      <c r="S2907" s="722"/>
      <c r="T2907" s="385"/>
      <c r="U2907" s="386"/>
      <c r="V2907" s="387"/>
    </row>
    <row r="2908" spans="1:22" s="35" customFormat="1" ht="24.95" customHeight="1">
      <c r="A2908" s="34" t="s">
        <v>3569</v>
      </c>
      <c r="B2908" s="402">
        <v>6</v>
      </c>
      <c r="C2908" s="390"/>
      <c r="D2908" s="390"/>
      <c r="E2908" s="390"/>
      <c r="F2908" s="390"/>
      <c r="G2908" s="382"/>
      <c r="H2908" s="538"/>
      <c r="I2908" s="388"/>
      <c r="J2908" s="389" t="s">
        <v>1538</v>
      </c>
      <c r="K2908" s="426"/>
      <c r="L2908" s="426"/>
      <c r="M2908" s="383"/>
      <c r="N2908" s="424" t="s">
        <v>1538</v>
      </c>
      <c r="O2908" s="215" t="s">
        <v>1538</v>
      </c>
      <c r="P2908" s="719"/>
      <c r="Q2908" s="720"/>
      <c r="R2908" s="721"/>
      <c r="S2908" s="722"/>
      <c r="T2908" s="385"/>
      <c r="U2908" s="386"/>
      <c r="V2908" s="387"/>
    </row>
    <row r="2909" spans="1:22" s="35" customFormat="1" ht="24.95" customHeight="1">
      <c r="A2909" s="34" t="s">
        <v>3570</v>
      </c>
      <c r="B2909" s="402">
        <v>7</v>
      </c>
      <c r="C2909" s="390"/>
      <c r="D2909" s="390"/>
      <c r="E2909" s="390"/>
      <c r="F2909" s="390"/>
      <c r="G2909" s="382"/>
      <c r="H2909" s="538"/>
      <c r="I2909" s="388"/>
      <c r="J2909" s="389" t="s">
        <v>1538</v>
      </c>
      <c r="K2909" s="426"/>
      <c r="L2909" s="426"/>
      <c r="M2909" s="383"/>
      <c r="N2909" s="424" t="s">
        <v>1538</v>
      </c>
      <c r="O2909" s="215" t="s">
        <v>1538</v>
      </c>
      <c r="P2909" s="719"/>
      <c r="Q2909" s="720"/>
      <c r="R2909" s="721"/>
      <c r="S2909" s="722"/>
      <c r="T2909" s="385"/>
      <c r="U2909" s="386"/>
      <c r="V2909" s="387"/>
    </row>
    <row r="2910" spans="1:22" s="35" customFormat="1" ht="24.95" customHeight="1">
      <c r="A2910" s="34" t="s">
        <v>3571</v>
      </c>
      <c r="B2910" s="402">
        <v>8</v>
      </c>
      <c r="C2910" s="390"/>
      <c r="D2910" s="390"/>
      <c r="E2910" s="390"/>
      <c r="F2910" s="390"/>
      <c r="G2910" s="382"/>
      <c r="H2910" s="538"/>
      <c r="I2910" s="388"/>
      <c r="J2910" s="389" t="s">
        <v>1538</v>
      </c>
      <c r="K2910" s="426"/>
      <c r="L2910" s="426"/>
      <c r="M2910" s="383"/>
      <c r="N2910" s="424" t="s">
        <v>1538</v>
      </c>
      <c r="O2910" s="215" t="s">
        <v>1538</v>
      </c>
      <c r="P2910" s="719"/>
      <c r="Q2910" s="720"/>
      <c r="R2910" s="721"/>
      <c r="S2910" s="722"/>
      <c r="T2910" s="385"/>
      <c r="U2910" s="386"/>
      <c r="V2910" s="387"/>
    </row>
    <row r="2911" spans="1:22" s="35" customFormat="1" ht="24.95" customHeight="1">
      <c r="A2911" s="34" t="s">
        <v>3572</v>
      </c>
      <c r="B2911" s="402">
        <v>9</v>
      </c>
      <c r="C2911" s="390"/>
      <c r="D2911" s="390"/>
      <c r="E2911" s="390"/>
      <c r="F2911" s="390"/>
      <c r="G2911" s="382"/>
      <c r="H2911" s="538"/>
      <c r="I2911" s="388"/>
      <c r="J2911" s="389" t="s">
        <v>1538</v>
      </c>
      <c r="K2911" s="426"/>
      <c r="L2911" s="426"/>
      <c r="M2911" s="384"/>
      <c r="N2911" s="424" t="s">
        <v>1538</v>
      </c>
      <c r="O2911" s="215" t="s">
        <v>1538</v>
      </c>
      <c r="P2911" s="719"/>
      <c r="Q2911" s="720"/>
      <c r="R2911" s="721"/>
      <c r="S2911" s="722"/>
      <c r="T2911" s="385"/>
      <c r="U2911" s="386"/>
      <c r="V2911" s="387"/>
    </row>
    <row r="2912" spans="1:22" s="35" customFormat="1" ht="24.95" customHeight="1">
      <c r="A2912" s="34" t="s">
        <v>3573</v>
      </c>
      <c r="B2912" s="402">
        <v>9</v>
      </c>
      <c r="C2912" s="390"/>
      <c r="D2912" s="390"/>
      <c r="E2912" s="390"/>
      <c r="F2912" s="390"/>
      <c r="G2912" s="382"/>
      <c r="H2912" s="538"/>
      <c r="I2912" s="388"/>
      <c r="J2912" s="389" t="s">
        <v>1538</v>
      </c>
      <c r="K2912" s="426"/>
      <c r="L2912" s="426"/>
      <c r="M2912" s="384"/>
      <c r="N2912" s="424" t="s">
        <v>1538</v>
      </c>
      <c r="O2912" s="215" t="s">
        <v>1538</v>
      </c>
      <c r="P2912" s="719"/>
      <c r="Q2912" s="720"/>
      <c r="R2912" s="721"/>
      <c r="S2912" s="722"/>
      <c r="T2912" s="385"/>
      <c r="U2912" s="386"/>
      <c r="V2912" s="387"/>
    </row>
    <row r="2913" spans="1:22" s="35" customFormat="1" ht="24.95" customHeight="1" thickBot="1">
      <c r="A2913" s="34" t="s">
        <v>3574</v>
      </c>
      <c r="B2913" s="406">
        <v>10</v>
      </c>
      <c r="C2913" s="391"/>
      <c r="D2913" s="391"/>
      <c r="E2913" s="391"/>
      <c r="F2913" s="391"/>
      <c r="G2913" s="392"/>
      <c r="H2913" s="539"/>
      <c r="I2913" s="393"/>
      <c r="J2913" s="394" t="s">
        <v>1538</v>
      </c>
      <c r="K2913" s="427"/>
      <c r="L2913" s="427"/>
      <c r="M2913" s="395"/>
      <c r="N2913" s="424" t="s">
        <v>1538</v>
      </c>
      <c r="O2913" s="215" t="s">
        <v>1538</v>
      </c>
      <c r="P2913" s="719"/>
      <c r="Q2913" s="720"/>
      <c r="R2913" s="721"/>
      <c r="S2913" s="722"/>
      <c r="T2913" s="385"/>
      <c r="U2913" s="386"/>
      <c r="V2913" s="387"/>
    </row>
    <row r="2914" spans="1:22" s="20" customFormat="1" ht="12" customHeight="1">
      <c r="A2914" s="34"/>
      <c r="B2914" s="36"/>
      <c r="C2914" s="37"/>
      <c r="D2914" s="37"/>
      <c r="E2914" s="37"/>
      <c r="F2914" s="37"/>
      <c r="G2914" s="37"/>
      <c r="H2914" s="403"/>
      <c r="I2914" s="37"/>
      <c r="J2914" s="37"/>
      <c r="K2914" s="37"/>
      <c r="L2914" s="37"/>
      <c r="M2914" s="37"/>
      <c r="N2914" s="37"/>
      <c r="O2914" s="214"/>
      <c r="P2914" s="37"/>
      <c r="Q2914" s="37"/>
      <c r="R2914" s="214"/>
      <c r="S2914" s="37"/>
      <c r="T2914" s="37"/>
      <c r="U2914" s="38"/>
      <c r="V2914" s="39"/>
    </row>
    <row r="2915" spans="1:22" s="20" customFormat="1" ht="17.25" customHeight="1" thickBot="1">
      <c r="A2915" s="34" t="s">
        <v>3575</v>
      </c>
      <c r="B2915" s="473"/>
      <c r="C2915" s="474"/>
      <c r="D2915" s="474"/>
      <c r="E2915" s="474"/>
      <c r="F2915" s="474"/>
      <c r="G2915" s="474"/>
      <c r="H2915" s="474"/>
      <c r="I2915" s="474"/>
      <c r="J2915" s="474"/>
      <c r="K2915" s="474"/>
      <c r="L2915" s="474"/>
      <c r="M2915" s="474"/>
      <c r="N2915" s="410" t="s">
        <v>317</v>
      </c>
      <c r="O2915" s="411">
        <v>1204.6738333333333</v>
      </c>
      <c r="P2915" s="419"/>
      <c r="Q2915" s="419"/>
      <c r="R2915" s="420"/>
      <c r="S2915" s="420"/>
      <c r="T2915" s="421"/>
      <c r="U2915" s="422"/>
      <c r="V2915" s="423"/>
    </row>
    <row r="2916" spans="1:22" ht="17.25" customHeight="1">
      <c r="B2916" s="41"/>
      <c r="C2916" s="41"/>
      <c r="D2916" s="41"/>
      <c r="E2916" s="41"/>
      <c r="F2916" s="41"/>
      <c r="G2916" s="42"/>
      <c r="H2916" s="42"/>
      <c r="I2916" s="42"/>
      <c r="J2916" s="42"/>
      <c r="K2916" s="42"/>
      <c r="L2916" s="42"/>
      <c r="M2916" s="42"/>
      <c r="N2916" s="42"/>
      <c r="O2916" s="42"/>
      <c r="P2916" s="42"/>
      <c r="Q2916" s="42"/>
      <c r="R2916" s="42"/>
      <c r="S2916" s="42"/>
      <c r="T2916" s="42"/>
      <c r="U2916" s="42"/>
      <c r="V2916" s="42"/>
    </row>
    <row r="2917" spans="1:22" s="20" customFormat="1" ht="16.5" customHeight="1" thickBot="1">
      <c r="A2917" s="18"/>
      <c r="B2917" s="739" t="s">
        <v>65</v>
      </c>
      <c r="C2917" s="739"/>
      <c r="D2917" s="739"/>
      <c r="E2917" s="739"/>
      <c r="F2917" s="739"/>
      <c r="G2917" s="739"/>
      <c r="H2917" s="739"/>
      <c r="I2917" s="739"/>
      <c r="J2917" s="739"/>
      <c r="K2917" s="739"/>
      <c r="L2917" s="739"/>
      <c r="M2917" s="739"/>
      <c r="N2917" s="739"/>
      <c r="O2917" s="739"/>
      <c r="P2917" s="739"/>
      <c r="Q2917" s="739"/>
      <c r="R2917" s="739"/>
      <c r="S2917" s="739"/>
      <c r="T2917" s="739"/>
      <c r="U2917" s="739"/>
      <c r="V2917" s="739"/>
    </row>
    <row r="2918" spans="1:22" s="23" customFormat="1" ht="22.5" customHeight="1">
      <c r="A2918" s="96" t="s">
        <v>3576</v>
      </c>
      <c r="B2918" s="768" t="s">
        <v>62</v>
      </c>
      <c r="C2918" s="764" t="s">
        <v>83</v>
      </c>
      <c r="D2918" s="760"/>
      <c r="E2918" s="760"/>
      <c r="F2918" s="760"/>
      <c r="G2918" s="760"/>
      <c r="H2918" s="760"/>
      <c r="I2918" s="760"/>
      <c r="J2918" s="760"/>
      <c r="K2918" s="760"/>
      <c r="L2918" s="760"/>
      <c r="M2918" s="736"/>
      <c r="N2918" s="475"/>
      <c r="O2918" s="476"/>
      <c r="P2918" s="764" t="s">
        <v>90</v>
      </c>
      <c r="Q2918" s="760"/>
      <c r="R2918" s="760"/>
      <c r="S2918" s="736"/>
      <c r="T2918" s="735" t="s">
        <v>358</v>
      </c>
      <c r="U2918" s="736"/>
      <c r="V2918" s="742" t="s">
        <v>6</v>
      </c>
    </row>
    <row r="2919" spans="1:22" s="23" customFormat="1" ht="22.5" customHeight="1">
      <c r="A2919" s="96" t="s">
        <v>3577</v>
      </c>
      <c r="B2919" s="769"/>
      <c r="C2919" s="771" t="s">
        <v>84</v>
      </c>
      <c r="D2919" s="772"/>
      <c r="E2919" s="773"/>
      <c r="F2919" s="479">
        <v>1</v>
      </c>
      <c r="G2919" s="774" t="s">
        <v>287</v>
      </c>
      <c r="H2919" s="724" t="s">
        <v>286</v>
      </c>
      <c r="I2919" s="724"/>
      <c r="J2919" s="771" t="s">
        <v>285</v>
      </c>
      <c r="K2919" s="775"/>
      <c r="L2919" s="480"/>
      <c r="M2919" s="480"/>
      <c r="N2919" s="481"/>
      <c r="O2919" s="482"/>
      <c r="P2919" s="765"/>
      <c r="Q2919" s="766"/>
      <c r="R2919" s="766"/>
      <c r="S2919" s="767"/>
      <c r="T2919" s="737"/>
      <c r="U2919" s="738"/>
      <c r="V2919" s="743"/>
    </row>
    <row r="2920" spans="1:22" s="23" customFormat="1" ht="51.75" customHeight="1" thickBot="1">
      <c r="A2920" s="96" t="s">
        <v>3578</v>
      </c>
      <c r="B2920" s="769"/>
      <c r="C2920" s="772" t="s">
        <v>82</v>
      </c>
      <c r="D2920" s="773"/>
      <c r="E2920" s="483" t="s">
        <v>86</v>
      </c>
      <c r="F2920" s="477" t="s">
        <v>306</v>
      </c>
      <c r="G2920" s="774"/>
      <c r="H2920" s="724"/>
      <c r="I2920" s="724"/>
      <c r="J2920" s="467" t="s">
        <v>284</v>
      </c>
      <c r="K2920" s="478" t="s">
        <v>292</v>
      </c>
      <c r="L2920" s="484" t="s">
        <v>369</v>
      </c>
      <c r="M2920" s="484"/>
      <c r="N2920" s="485" t="s">
        <v>334</v>
      </c>
      <c r="O2920" s="486"/>
      <c r="P2920" s="417" t="s">
        <v>1579</v>
      </c>
      <c r="Q2920" s="306" t="s">
        <v>91</v>
      </c>
      <c r="R2920" s="307"/>
      <c r="S2920" s="97">
        <v>3</v>
      </c>
      <c r="T2920" s="740"/>
      <c r="U2920" s="741"/>
      <c r="V2920" s="744"/>
    </row>
    <row r="2921" spans="1:22" s="23" customFormat="1" ht="15.75" customHeight="1">
      <c r="A2921" s="96" t="s">
        <v>3579</v>
      </c>
      <c r="B2921" s="769"/>
      <c r="C2921" s="613">
        <v>1</v>
      </c>
      <c r="D2921" s="86" t="s">
        <v>1538</v>
      </c>
      <c r="E2921" s="92" t="s">
        <v>1538</v>
      </c>
      <c r="F2921" s="300" t="s">
        <v>1538</v>
      </c>
      <c r="G2921" s="300" t="s">
        <v>1538</v>
      </c>
      <c r="H2921" s="745" t="s">
        <v>1538</v>
      </c>
      <c r="I2921" s="746"/>
      <c r="J2921" s="93" t="s">
        <v>1538</v>
      </c>
      <c r="K2921" s="91" t="s">
        <v>1538</v>
      </c>
      <c r="L2921" s="449" t="s">
        <v>1114</v>
      </c>
      <c r="M2921" s="450" t="s">
        <v>1557</v>
      </c>
      <c r="N2921" s="365" t="s">
        <v>24</v>
      </c>
      <c r="O2921" s="747" t="s">
        <v>15</v>
      </c>
      <c r="P2921" s="748"/>
      <c r="Q2921" s="751">
        <v>97</v>
      </c>
      <c r="R2921" s="754" t="s">
        <v>1114</v>
      </c>
      <c r="S2921" s="755"/>
      <c r="T2921" s="735" t="s">
        <v>68</v>
      </c>
      <c r="U2921" s="760"/>
      <c r="V2921" s="736"/>
    </row>
    <row r="2922" spans="1:22" s="23" customFormat="1" ht="15.75" customHeight="1" thickBot="1">
      <c r="A2922" s="96" t="s">
        <v>3580</v>
      </c>
      <c r="B2922" s="769"/>
      <c r="C2922" s="613">
        <v>2</v>
      </c>
      <c r="D2922" s="86" t="s">
        <v>1538</v>
      </c>
      <c r="E2922" s="92" t="s">
        <v>1538</v>
      </c>
      <c r="F2922" s="300" t="s">
        <v>1538</v>
      </c>
      <c r="G2922" s="300" t="s">
        <v>1538</v>
      </c>
      <c r="H2922" s="745" t="s">
        <v>1538</v>
      </c>
      <c r="I2922" s="746"/>
      <c r="J2922" s="93" t="s">
        <v>1538</v>
      </c>
      <c r="K2922" s="91" t="s">
        <v>1538</v>
      </c>
      <c r="L2922" s="449"/>
      <c r="M2922" s="450" t="s">
        <v>1538</v>
      </c>
      <c r="N2922" s="365" t="s">
        <v>24</v>
      </c>
      <c r="O2922" s="747"/>
      <c r="P2922" s="748"/>
      <c r="Q2922" s="752"/>
      <c r="R2922" s="756"/>
      <c r="S2922" s="757"/>
      <c r="T2922" s="740"/>
      <c r="U2922" s="761"/>
      <c r="V2922" s="741"/>
    </row>
    <row r="2923" spans="1:22" s="23" customFormat="1" ht="15.75" customHeight="1">
      <c r="A2923" s="96" t="s">
        <v>3581</v>
      </c>
      <c r="B2923" s="769"/>
      <c r="C2923" s="613">
        <v>3</v>
      </c>
      <c r="D2923" s="86" t="s">
        <v>1538</v>
      </c>
      <c r="E2923" s="92" t="s">
        <v>1538</v>
      </c>
      <c r="F2923" s="300" t="s">
        <v>1538</v>
      </c>
      <c r="G2923" s="300" t="s">
        <v>1538</v>
      </c>
      <c r="H2923" s="745" t="s">
        <v>1538</v>
      </c>
      <c r="I2923" s="746"/>
      <c r="J2923" s="93" t="s">
        <v>1538</v>
      </c>
      <c r="K2923" s="91" t="s">
        <v>1538</v>
      </c>
      <c r="L2923" s="449"/>
      <c r="M2923" s="450" t="s">
        <v>1538</v>
      </c>
      <c r="N2923" s="365"/>
      <c r="O2923" s="749"/>
      <c r="P2923" s="750"/>
      <c r="Q2923" s="753"/>
      <c r="R2923" s="758"/>
      <c r="S2923" s="759"/>
      <c r="T2923" s="237"/>
      <c r="U2923" s="237"/>
      <c r="V2923" s="238"/>
    </row>
    <row r="2924" spans="1:22" s="23" customFormat="1" ht="15.75" customHeight="1">
      <c r="A2924" s="96" t="s">
        <v>3582</v>
      </c>
      <c r="B2924" s="769"/>
      <c r="C2924" s="613">
        <v>4</v>
      </c>
      <c r="D2924" s="86" t="s">
        <v>1538</v>
      </c>
      <c r="E2924" s="92" t="s">
        <v>1538</v>
      </c>
      <c r="F2924" s="300" t="s">
        <v>1538</v>
      </c>
      <c r="G2924" s="300" t="s">
        <v>1538</v>
      </c>
      <c r="H2924" s="745" t="s">
        <v>1538</v>
      </c>
      <c r="I2924" s="746"/>
      <c r="J2924" s="93" t="s">
        <v>1538</v>
      </c>
      <c r="K2924" s="91" t="s">
        <v>1538</v>
      </c>
      <c r="L2924" s="449"/>
      <c r="M2924" s="450" t="s">
        <v>1538</v>
      </c>
      <c r="N2924" s="365"/>
      <c r="O2924" s="762" t="s">
        <v>310</v>
      </c>
      <c r="P2924" s="771" t="s">
        <v>309</v>
      </c>
      <c r="Q2924" s="772"/>
      <c r="R2924" s="772"/>
      <c r="S2924" s="773"/>
      <c r="T2924" s="228"/>
      <c r="U2924" s="228"/>
      <c r="V2924" s="239"/>
    </row>
    <row r="2925" spans="1:22" s="23" customFormat="1" ht="17.25" customHeight="1">
      <c r="A2925" s="96" t="s">
        <v>3583</v>
      </c>
      <c r="B2925" s="769"/>
      <c r="C2925" s="613">
        <v>5</v>
      </c>
      <c r="D2925" s="86" t="s">
        <v>1538</v>
      </c>
      <c r="E2925" s="92" t="s">
        <v>1538</v>
      </c>
      <c r="F2925" s="300" t="s">
        <v>1538</v>
      </c>
      <c r="G2925" s="300" t="s">
        <v>1538</v>
      </c>
      <c r="H2925" s="745" t="s">
        <v>1538</v>
      </c>
      <c r="I2925" s="746"/>
      <c r="J2925" s="93" t="s">
        <v>1538</v>
      </c>
      <c r="K2925" s="91" t="s">
        <v>1538</v>
      </c>
      <c r="L2925" s="449"/>
      <c r="M2925" s="450" t="s">
        <v>1538</v>
      </c>
      <c r="N2925" s="365"/>
      <c r="O2925" s="763"/>
      <c r="P2925" s="467" t="s">
        <v>92</v>
      </c>
      <c r="Q2925" s="467" t="s">
        <v>294</v>
      </c>
      <c r="R2925" s="724" t="s">
        <v>307</v>
      </c>
      <c r="S2925" s="724"/>
      <c r="T2925" s="228"/>
      <c r="U2925" s="228"/>
      <c r="V2925" s="239"/>
    </row>
    <row r="2926" spans="1:22" s="23" customFormat="1" ht="16.5" customHeight="1" thickBot="1">
      <c r="A2926" s="96" t="s">
        <v>3584</v>
      </c>
      <c r="B2926" s="769"/>
      <c r="C2926" s="614">
        <v>6</v>
      </c>
      <c r="D2926" s="94" t="s">
        <v>1538</v>
      </c>
      <c r="E2926" s="95" t="s">
        <v>1538</v>
      </c>
      <c r="F2926" s="300" t="s">
        <v>1538</v>
      </c>
      <c r="G2926" s="300" t="s">
        <v>1538</v>
      </c>
      <c r="H2926" s="745" t="s">
        <v>1538</v>
      </c>
      <c r="I2926" s="746"/>
      <c r="J2926" s="93" t="s">
        <v>1538</v>
      </c>
      <c r="K2926" s="91" t="s">
        <v>1538</v>
      </c>
      <c r="L2926" s="449"/>
      <c r="M2926" s="450" t="s">
        <v>1538</v>
      </c>
      <c r="N2926" s="447"/>
      <c r="O2926" s="313" t="s">
        <v>6</v>
      </c>
      <c r="P2926" s="241">
        <v>1</v>
      </c>
      <c r="Q2926" s="242">
        <v>538.46153849999996</v>
      </c>
      <c r="R2926" s="776">
        <v>3614.0214999999998</v>
      </c>
      <c r="S2926" s="776"/>
      <c r="T2926" s="228"/>
      <c r="U2926" s="228"/>
      <c r="V2926" s="239"/>
    </row>
    <row r="2927" spans="1:22" s="23" customFormat="1" ht="16.5" customHeight="1" thickBot="1">
      <c r="A2927" s="96" t="s">
        <v>3585</v>
      </c>
      <c r="B2927" s="770"/>
      <c r="C2927" s="777" t="s">
        <v>88</v>
      </c>
      <c r="D2927" s="778"/>
      <c r="E2927" s="778"/>
      <c r="F2927" s="497"/>
      <c r="G2927" s="498"/>
      <c r="H2927" s="779" t="s">
        <v>1538</v>
      </c>
      <c r="I2927" s="780"/>
      <c r="J2927" s="412" t="s">
        <v>1538</v>
      </c>
      <c r="K2927" s="243" t="s">
        <v>6</v>
      </c>
      <c r="L2927" s="490"/>
      <c r="M2927" s="491"/>
      <c r="N2927" s="492"/>
      <c r="O2927" s="781" t="s">
        <v>1538</v>
      </c>
      <c r="P2927" s="781"/>
      <c r="Q2927" s="781"/>
      <c r="R2927" s="781"/>
      <c r="S2927" s="781"/>
      <c r="T2927" s="487"/>
      <c r="U2927" s="488"/>
      <c r="V2927" s="489"/>
    </row>
    <row r="2928" spans="1:22" ht="24.95" customHeight="1">
      <c r="C2928" s="21"/>
    </row>
    <row r="2929" spans="1:22" ht="24.95" customHeight="1">
      <c r="C2929" s="21"/>
    </row>
    <row r="2930" spans="1:22" s="33" customFormat="1" ht="24" thickBot="1">
      <c r="A2930" s="26">
        <v>98</v>
      </c>
      <c r="B2930" s="786" t="s">
        <v>49</v>
      </c>
      <c r="C2930" s="786"/>
      <c r="D2930" s="786"/>
      <c r="E2930" s="27">
        <v>98</v>
      </c>
      <c r="F2930" s="28" t="s">
        <v>484</v>
      </c>
      <c r="G2930" s="29"/>
      <c r="H2930" s="29"/>
      <c r="I2930" s="28"/>
      <c r="J2930" s="28"/>
      <c r="K2930" s="28"/>
      <c r="L2930" s="28"/>
      <c r="M2930" s="30"/>
      <c r="N2930" s="30"/>
      <c r="O2930" s="29"/>
      <c r="P2930" s="29"/>
      <c r="Q2930" s="31"/>
      <c r="R2930" s="31"/>
      <c r="S2930" s="31"/>
      <c r="T2930" s="31"/>
      <c r="U2930" s="32"/>
    </row>
    <row r="2931" spans="1:22" s="20" customFormat="1" ht="24.75" customHeight="1">
      <c r="A2931" s="18"/>
      <c r="B2931" s="787" t="s">
        <v>54</v>
      </c>
      <c r="C2931" s="464" t="s">
        <v>55</v>
      </c>
      <c r="D2931" s="465" t="s">
        <v>16</v>
      </c>
      <c r="E2931" s="465"/>
      <c r="F2931" s="465" t="s">
        <v>56</v>
      </c>
      <c r="G2931" s="466"/>
      <c r="H2931" s="723" t="s">
        <v>57</v>
      </c>
      <c r="I2931" s="789" t="s">
        <v>340</v>
      </c>
      <c r="J2931" s="723" t="s">
        <v>17</v>
      </c>
      <c r="K2931" s="723" t="s">
        <v>293</v>
      </c>
      <c r="L2931" s="723" t="s">
        <v>58</v>
      </c>
      <c r="M2931" s="723" t="s">
        <v>193</v>
      </c>
      <c r="N2931" s="782" t="s">
        <v>308</v>
      </c>
      <c r="O2931" s="783"/>
      <c r="P2931" s="784" t="s">
        <v>21</v>
      </c>
      <c r="Q2931" s="785"/>
      <c r="R2931" s="735" t="s">
        <v>205</v>
      </c>
      <c r="S2931" s="736"/>
      <c r="T2931" s="714" t="s">
        <v>180</v>
      </c>
      <c r="U2931" s="715"/>
      <c r="V2931" s="716"/>
    </row>
    <row r="2932" spans="1:22" s="20" customFormat="1" ht="73.5" customHeight="1">
      <c r="A2932" s="18"/>
      <c r="B2932" s="788"/>
      <c r="C2932" s="467" t="s">
        <v>59</v>
      </c>
      <c r="D2932" s="468" t="s">
        <v>3</v>
      </c>
      <c r="E2932" s="468" t="s">
        <v>18</v>
      </c>
      <c r="F2932" s="468" t="s">
        <v>60</v>
      </c>
      <c r="G2932" s="469" t="s">
        <v>61</v>
      </c>
      <c r="H2932" s="724"/>
      <c r="I2932" s="790"/>
      <c r="J2932" s="724"/>
      <c r="K2932" s="724"/>
      <c r="L2932" s="724"/>
      <c r="M2932" s="724"/>
      <c r="N2932" s="467" t="s">
        <v>191</v>
      </c>
      <c r="O2932" s="468" t="s">
        <v>73</v>
      </c>
      <c r="P2932" s="717"/>
      <c r="Q2932" s="718"/>
      <c r="R2932" s="737"/>
      <c r="S2932" s="738"/>
      <c r="T2932" s="470" t="s">
        <v>181</v>
      </c>
      <c r="U2932" s="471" t="s">
        <v>190</v>
      </c>
      <c r="V2932" s="472" t="s">
        <v>225</v>
      </c>
    </row>
    <row r="2933" spans="1:22" s="20" customFormat="1" ht="26.25" customHeight="1">
      <c r="A2933" s="18"/>
      <c r="B2933" s="396"/>
      <c r="C2933" s="397">
        <v>3</v>
      </c>
      <c r="D2933" s="397">
        <v>4</v>
      </c>
      <c r="E2933" s="397">
        <v>5</v>
      </c>
      <c r="F2933" s="397">
        <v>6</v>
      </c>
      <c r="G2933" s="397">
        <v>7</v>
      </c>
      <c r="H2933" s="397">
        <v>8</v>
      </c>
      <c r="I2933" s="397">
        <v>9</v>
      </c>
      <c r="J2933" s="397">
        <v>10</v>
      </c>
      <c r="K2933" s="397">
        <v>11</v>
      </c>
      <c r="L2933" s="397">
        <v>12</v>
      </c>
      <c r="M2933" s="397">
        <v>13</v>
      </c>
      <c r="N2933" s="397">
        <v>14</v>
      </c>
      <c r="O2933" s="397">
        <v>15</v>
      </c>
      <c r="P2933" s="398">
        <v>16</v>
      </c>
      <c r="Q2933" s="399">
        <v>17</v>
      </c>
      <c r="R2933" s="398">
        <v>18</v>
      </c>
      <c r="S2933" s="399">
        <v>19</v>
      </c>
      <c r="T2933" s="400">
        <v>20</v>
      </c>
      <c r="U2933" s="213">
        <v>21</v>
      </c>
      <c r="V2933" s="401">
        <v>22</v>
      </c>
    </row>
    <row r="2934" spans="1:22" s="35" customFormat="1" ht="50.1" customHeight="1">
      <c r="A2934" s="34" t="s">
        <v>3586</v>
      </c>
      <c r="B2934" s="402">
        <v>1</v>
      </c>
      <c r="C2934" s="390" t="s">
        <v>682</v>
      </c>
      <c r="D2934" s="390" t="s">
        <v>1422</v>
      </c>
      <c r="E2934" s="390" t="s">
        <v>1423</v>
      </c>
      <c r="F2934" s="390" t="s">
        <v>671</v>
      </c>
      <c r="G2934" s="382">
        <v>0.5</v>
      </c>
      <c r="H2934" s="538" t="s">
        <v>24</v>
      </c>
      <c r="I2934" s="388">
        <v>2</v>
      </c>
      <c r="J2934" s="389" t="s">
        <v>631</v>
      </c>
      <c r="K2934" s="426">
        <v>38338</v>
      </c>
      <c r="L2934" s="426">
        <v>40296</v>
      </c>
      <c r="M2934" s="383">
        <v>10895.16</v>
      </c>
      <c r="N2934" s="424">
        <v>5447.58</v>
      </c>
      <c r="O2934" s="215">
        <v>5447.58</v>
      </c>
      <c r="P2934" s="719"/>
      <c r="Q2934" s="720"/>
      <c r="R2934" s="721"/>
      <c r="S2934" s="722"/>
      <c r="T2934" s="385" t="s">
        <v>24</v>
      </c>
      <c r="U2934" s="386">
        <v>11</v>
      </c>
      <c r="V2934" s="387" t="s">
        <v>24</v>
      </c>
    </row>
    <row r="2935" spans="1:22" s="35" customFormat="1" ht="50.1" customHeight="1">
      <c r="A2935" s="34" t="s">
        <v>3587</v>
      </c>
      <c r="B2935" s="402">
        <v>2</v>
      </c>
      <c r="C2935" s="390" t="s">
        <v>1424</v>
      </c>
      <c r="D2935" s="390" t="s">
        <v>1425</v>
      </c>
      <c r="E2935" s="390" t="s">
        <v>1426</v>
      </c>
      <c r="F2935" s="390" t="s">
        <v>672</v>
      </c>
      <c r="G2935" s="382">
        <v>0.5</v>
      </c>
      <c r="H2935" s="538" t="s">
        <v>24</v>
      </c>
      <c r="I2935" s="388">
        <v>2</v>
      </c>
      <c r="J2935" s="389" t="s">
        <v>631</v>
      </c>
      <c r="K2935" s="426">
        <v>35450</v>
      </c>
      <c r="L2935" s="426">
        <v>35728</v>
      </c>
      <c r="M2935" s="615">
        <v>3179.58</v>
      </c>
      <c r="N2935" s="424">
        <v>1589.79</v>
      </c>
      <c r="O2935" s="215">
        <v>1589.79</v>
      </c>
      <c r="P2935" s="719"/>
      <c r="Q2935" s="720"/>
      <c r="R2935" s="721"/>
      <c r="S2935" s="722"/>
      <c r="T2935" s="385" t="s">
        <v>24</v>
      </c>
      <c r="U2935" s="386">
        <v>19</v>
      </c>
      <c r="V2935" s="387" t="s">
        <v>24</v>
      </c>
    </row>
    <row r="2936" spans="1:22" s="35" customFormat="1" ht="24.95" customHeight="1">
      <c r="A2936" s="34" t="s">
        <v>3588</v>
      </c>
      <c r="B2936" s="402">
        <v>3</v>
      </c>
      <c r="C2936" s="390"/>
      <c r="D2936" s="390"/>
      <c r="E2936" s="390"/>
      <c r="F2936" s="390"/>
      <c r="G2936" s="382"/>
      <c r="H2936" s="538"/>
      <c r="I2936" s="388"/>
      <c r="J2936" s="389" t="s">
        <v>1538</v>
      </c>
      <c r="K2936" s="426"/>
      <c r="L2936" s="426"/>
      <c r="M2936" s="383"/>
      <c r="N2936" s="424" t="s">
        <v>1538</v>
      </c>
      <c r="O2936" s="215" t="s">
        <v>1538</v>
      </c>
      <c r="P2936" s="719"/>
      <c r="Q2936" s="720"/>
      <c r="R2936" s="721"/>
      <c r="S2936" s="722"/>
      <c r="T2936" s="385"/>
      <c r="U2936" s="386"/>
      <c r="V2936" s="387"/>
    </row>
    <row r="2937" spans="1:22" s="35" customFormat="1" ht="24.95" customHeight="1">
      <c r="A2937" s="34" t="s">
        <v>3589</v>
      </c>
      <c r="B2937" s="402">
        <v>4</v>
      </c>
      <c r="C2937" s="390"/>
      <c r="D2937" s="390"/>
      <c r="E2937" s="390"/>
      <c r="F2937" s="390"/>
      <c r="G2937" s="382"/>
      <c r="H2937" s="538"/>
      <c r="I2937" s="388"/>
      <c r="J2937" s="389" t="s">
        <v>1538</v>
      </c>
      <c r="K2937" s="426"/>
      <c r="L2937" s="426"/>
      <c r="M2937" s="383"/>
      <c r="N2937" s="424" t="s">
        <v>1538</v>
      </c>
      <c r="O2937" s="215" t="s">
        <v>1538</v>
      </c>
      <c r="P2937" s="719"/>
      <c r="Q2937" s="720"/>
      <c r="R2937" s="721"/>
      <c r="S2937" s="722"/>
      <c r="T2937" s="385"/>
      <c r="U2937" s="386"/>
      <c r="V2937" s="387"/>
    </row>
    <row r="2938" spans="1:22" s="35" customFormat="1" ht="24.95" customHeight="1">
      <c r="A2938" s="34" t="s">
        <v>3590</v>
      </c>
      <c r="B2938" s="402">
        <v>6</v>
      </c>
      <c r="C2938" s="390"/>
      <c r="D2938" s="390"/>
      <c r="E2938" s="390"/>
      <c r="F2938" s="390"/>
      <c r="G2938" s="382"/>
      <c r="H2938" s="538"/>
      <c r="I2938" s="388"/>
      <c r="J2938" s="389" t="s">
        <v>1538</v>
      </c>
      <c r="K2938" s="426"/>
      <c r="L2938" s="426"/>
      <c r="M2938" s="383"/>
      <c r="N2938" s="424" t="s">
        <v>1538</v>
      </c>
      <c r="O2938" s="215" t="s">
        <v>1538</v>
      </c>
      <c r="P2938" s="719"/>
      <c r="Q2938" s="720"/>
      <c r="R2938" s="721"/>
      <c r="S2938" s="722"/>
      <c r="T2938" s="385"/>
      <c r="U2938" s="386"/>
      <c r="V2938" s="387"/>
    </row>
    <row r="2939" spans="1:22" s="35" customFormat="1" ht="24.95" customHeight="1">
      <c r="A2939" s="34" t="s">
        <v>3591</v>
      </c>
      <c r="B2939" s="402">
        <v>7</v>
      </c>
      <c r="C2939" s="390"/>
      <c r="D2939" s="390"/>
      <c r="E2939" s="390"/>
      <c r="F2939" s="390"/>
      <c r="G2939" s="382"/>
      <c r="H2939" s="538"/>
      <c r="I2939" s="388"/>
      <c r="J2939" s="389" t="s">
        <v>1538</v>
      </c>
      <c r="K2939" s="426"/>
      <c r="L2939" s="426"/>
      <c r="M2939" s="383"/>
      <c r="N2939" s="424" t="s">
        <v>1538</v>
      </c>
      <c r="O2939" s="215" t="s">
        <v>1538</v>
      </c>
      <c r="P2939" s="719"/>
      <c r="Q2939" s="720"/>
      <c r="R2939" s="721"/>
      <c r="S2939" s="722"/>
      <c r="T2939" s="385"/>
      <c r="U2939" s="386"/>
      <c r="V2939" s="387"/>
    </row>
    <row r="2940" spans="1:22" s="35" customFormat="1" ht="24.95" customHeight="1">
      <c r="A2940" s="34" t="s">
        <v>3592</v>
      </c>
      <c r="B2940" s="402">
        <v>8</v>
      </c>
      <c r="C2940" s="390"/>
      <c r="D2940" s="390"/>
      <c r="E2940" s="390"/>
      <c r="F2940" s="390"/>
      <c r="G2940" s="382"/>
      <c r="H2940" s="538"/>
      <c r="I2940" s="388"/>
      <c r="J2940" s="389" t="s">
        <v>1538</v>
      </c>
      <c r="K2940" s="426"/>
      <c r="L2940" s="426"/>
      <c r="M2940" s="383"/>
      <c r="N2940" s="424" t="s">
        <v>1538</v>
      </c>
      <c r="O2940" s="215" t="s">
        <v>1538</v>
      </c>
      <c r="P2940" s="719"/>
      <c r="Q2940" s="720"/>
      <c r="R2940" s="721"/>
      <c r="S2940" s="722"/>
      <c r="T2940" s="385"/>
      <c r="U2940" s="386"/>
      <c r="V2940" s="387"/>
    </row>
    <row r="2941" spans="1:22" s="35" customFormat="1" ht="24.95" customHeight="1">
      <c r="A2941" s="34" t="s">
        <v>3593</v>
      </c>
      <c r="B2941" s="402">
        <v>9</v>
      </c>
      <c r="C2941" s="390"/>
      <c r="D2941" s="390"/>
      <c r="E2941" s="390"/>
      <c r="F2941" s="390"/>
      <c r="G2941" s="382"/>
      <c r="H2941" s="538"/>
      <c r="I2941" s="388"/>
      <c r="J2941" s="389" t="s">
        <v>1538</v>
      </c>
      <c r="K2941" s="426"/>
      <c r="L2941" s="426"/>
      <c r="M2941" s="384"/>
      <c r="N2941" s="424" t="s">
        <v>1538</v>
      </c>
      <c r="O2941" s="215" t="s">
        <v>1538</v>
      </c>
      <c r="P2941" s="719"/>
      <c r="Q2941" s="720"/>
      <c r="R2941" s="721"/>
      <c r="S2941" s="722"/>
      <c r="T2941" s="385"/>
      <c r="U2941" s="386"/>
      <c r="V2941" s="387"/>
    </row>
    <row r="2942" spans="1:22" s="35" customFormat="1" ht="24.95" customHeight="1">
      <c r="A2942" s="34" t="s">
        <v>3594</v>
      </c>
      <c r="B2942" s="402">
        <v>9</v>
      </c>
      <c r="C2942" s="390"/>
      <c r="D2942" s="390"/>
      <c r="E2942" s="390"/>
      <c r="F2942" s="390"/>
      <c r="G2942" s="382"/>
      <c r="H2942" s="538"/>
      <c r="I2942" s="388"/>
      <c r="J2942" s="389" t="s">
        <v>1538</v>
      </c>
      <c r="K2942" s="426"/>
      <c r="L2942" s="426"/>
      <c r="M2942" s="384"/>
      <c r="N2942" s="424" t="s">
        <v>1538</v>
      </c>
      <c r="O2942" s="215" t="s">
        <v>1538</v>
      </c>
      <c r="P2942" s="719"/>
      <c r="Q2942" s="720"/>
      <c r="R2942" s="721"/>
      <c r="S2942" s="722"/>
      <c r="T2942" s="385"/>
      <c r="U2942" s="386"/>
      <c r="V2942" s="387"/>
    </row>
    <row r="2943" spans="1:22" s="35" customFormat="1" ht="24.95" customHeight="1" thickBot="1">
      <c r="A2943" s="34" t="s">
        <v>3595</v>
      </c>
      <c r="B2943" s="406">
        <v>10</v>
      </c>
      <c r="C2943" s="391"/>
      <c r="D2943" s="391"/>
      <c r="E2943" s="391"/>
      <c r="F2943" s="391"/>
      <c r="G2943" s="392"/>
      <c r="H2943" s="539"/>
      <c r="I2943" s="393"/>
      <c r="J2943" s="394" t="s">
        <v>1538</v>
      </c>
      <c r="K2943" s="427"/>
      <c r="L2943" s="427"/>
      <c r="M2943" s="395"/>
      <c r="N2943" s="424" t="s">
        <v>1538</v>
      </c>
      <c r="O2943" s="215" t="s">
        <v>1538</v>
      </c>
      <c r="P2943" s="719"/>
      <c r="Q2943" s="720"/>
      <c r="R2943" s="721"/>
      <c r="S2943" s="722"/>
      <c r="T2943" s="385"/>
      <c r="U2943" s="386"/>
      <c r="V2943" s="387"/>
    </row>
    <row r="2944" spans="1:22" s="20" customFormat="1" ht="12" customHeight="1">
      <c r="A2944" s="34"/>
      <c r="B2944" s="36"/>
      <c r="C2944" s="37"/>
      <c r="D2944" s="37"/>
      <c r="E2944" s="37"/>
      <c r="F2944" s="37"/>
      <c r="G2944" s="37"/>
      <c r="H2944" s="403"/>
      <c r="I2944" s="37"/>
      <c r="J2944" s="37"/>
      <c r="K2944" s="37"/>
      <c r="L2944" s="37"/>
      <c r="M2944" s="37"/>
      <c r="N2944" s="37"/>
      <c r="O2944" s="214"/>
      <c r="P2944" s="37"/>
      <c r="Q2944" s="37"/>
      <c r="R2944" s="214"/>
      <c r="S2944" s="37"/>
      <c r="T2944" s="37"/>
      <c r="U2944" s="38"/>
      <c r="V2944" s="39"/>
    </row>
    <row r="2945" spans="1:22" s="20" customFormat="1" ht="17.25" customHeight="1" thickBot="1">
      <c r="A2945" s="34" t="s">
        <v>3596</v>
      </c>
      <c r="B2945" s="473"/>
      <c r="C2945" s="474"/>
      <c r="D2945" s="474"/>
      <c r="E2945" s="474"/>
      <c r="F2945" s="474"/>
      <c r="G2945" s="474"/>
      <c r="H2945" s="474"/>
      <c r="I2945" s="474"/>
      <c r="J2945" s="474"/>
      <c r="K2945" s="474"/>
      <c r="L2945" s="474"/>
      <c r="M2945" s="474"/>
      <c r="N2945" s="410" t="s">
        <v>317</v>
      </c>
      <c r="O2945" s="411">
        <v>3518.6849999999999</v>
      </c>
      <c r="P2945" s="419"/>
      <c r="Q2945" s="419"/>
      <c r="R2945" s="420"/>
      <c r="S2945" s="420"/>
      <c r="T2945" s="421"/>
      <c r="U2945" s="422"/>
      <c r="V2945" s="423"/>
    </row>
    <row r="2946" spans="1:22" ht="17.25" customHeight="1">
      <c r="B2946" s="41"/>
      <c r="C2946" s="41"/>
      <c r="D2946" s="41"/>
      <c r="E2946" s="41"/>
      <c r="F2946" s="41"/>
      <c r="G2946" s="42"/>
      <c r="H2946" s="42"/>
      <c r="I2946" s="42"/>
      <c r="J2946" s="42"/>
      <c r="K2946" s="42"/>
      <c r="L2946" s="42"/>
      <c r="M2946" s="42"/>
      <c r="N2946" s="42"/>
      <c r="O2946" s="42"/>
      <c r="P2946" s="42"/>
      <c r="Q2946" s="42"/>
      <c r="R2946" s="42"/>
      <c r="S2946" s="42"/>
      <c r="T2946" s="42"/>
      <c r="U2946" s="42"/>
      <c r="V2946" s="42"/>
    </row>
    <row r="2947" spans="1:22" s="20" customFormat="1" ht="16.5" customHeight="1" thickBot="1">
      <c r="A2947" s="18"/>
      <c r="B2947" s="739" t="s">
        <v>65</v>
      </c>
      <c r="C2947" s="739"/>
      <c r="D2947" s="739"/>
      <c r="E2947" s="739"/>
      <c r="F2947" s="739"/>
      <c r="G2947" s="739"/>
      <c r="H2947" s="739"/>
      <c r="I2947" s="739"/>
      <c r="J2947" s="739"/>
      <c r="K2947" s="739"/>
      <c r="L2947" s="739"/>
      <c r="M2947" s="739"/>
      <c r="N2947" s="739"/>
      <c r="O2947" s="739"/>
      <c r="P2947" s="739"/>
      <c r="Q2947" s="739"/>
      <c r="R2947" s="739"/>
      <c r="S2947" s="739"/>
      <c r="T2947" s="739"/>
      <c r="U2947" s="739"/>
      <c r="V2947" s="739"/>
    </row>
    <row r="2948" spans="1:22" s="23" customFormat="1" ht="22.5" customHeight="1">
      <c r="A2948" s="96" t="s">
        <v>3597</v>
      </c>
      <c r="B2948" s="768" t="s">
        <v>62</v>
      </c>
      <c r="C2948" s="764" t="s">
        <v>83</v>
      </c>
      <c r="D2948" s="760"/>
      <c r="E2948" s="760"/>
      <c r="F2948" s="760"/>
      <c r="G2948" s="760"/>
      <c r="H2948" s="760"/>
      <c r="I2948" s="760"/>
      <c r="J2948" s="760"/>
      <c r="K2948" s="760"/>
      <c r="L2948" s="760"/>
      <c r="M2948" s="736"/>
      <c r="N2948" s="475"/>
      <c r="O2948" s="476"/>
      <c r="P2948" s="764" t="s">
        <v>90</v>
      </c>
      <c r="Q2948" s="760"/>
      <c r="R2948" s="760"/>
      <c r="S2948" s="736"/>
      <c r="T2948" s="735" t="s">
        <v>358</v>
      </c>
      <c r="U2948" s="736"/>
      <c r="V2948" s="742" t="s">
        <v>6</v>
      </c>
    </row>
    <row r="2949" spans="1:22" s="23" customFormat="1" ht="22.5" customHeight="1">
      <c r="A2949" s="96" t="s">
        <v>3598</v>
      </c>
      <c r="B2949" s="769"/>
      <c r="C2949" s="771" t="s">
        <v>84</v>
      </c>
      <c r="D2949" s="772"/>
      <c r="E2949" s="773"/>
      <c r="F2949" s="479">
        <v>2</v>
      </c>
      <c r="G2949" s="774" t="s">
        <v>287</v>
      </c>
      <c r="H2949" s="724" t="s">
        <v>286</v>
      </c>
      <c r="I2949" s="724"/>
      <c r="J2949" s="771" t="s">
        <v>285</v>
      </c>
      <c r="K2949" s="775"/>
      <c r="L2949" s="480"/>
      <c r="M2949" s="480"/>
      <c r="N2949" s="481"/>
      <c r="O2949" s="482"/>
      <c r="P2949" s="765"/>
      <c r="Q2949" s="766"/>
      <c r="R2949" s="766"/>
      <c r="S2949" s="767"/>
      <c r="T2949" s="737"/>
      <c r="U2949" s="738"/>
      <c r="V2949" s="743"/>
    </row>
    <row r="2950" spans="1:22" s="23" customFormat="1" ht="51.75" customHeight="1" thickBot="1">
      <c r="A2950" s="96" t="s">
        <v>3599</v>
      </c>
      <c r="B2950" s="769"/>
      <c r="C2950" s="772" t="s">
        <v>82</v>
      </c>
      <c r="D2950" s="773"/>
      <c r="E2950" s="483" t="s">
        <v>86</v>
      </c>
      <c r="F2950" s="477" t="s">
        <v>306</v>
      </c>
      <c r="G2950" s="774"/>
      <c r="H2950" s="724"/>
      <c r="I2950" s="724"/>
      <c r="J2950" s="467" t="s">
        <v>284</v>
      </c>
      <c r="K2950" s="478" t="s">
        <v>292</v>
      </c>
      <c r="L2950" s="484" t="s">
        <v>369</v>
      </c>
      <c r="M2950" s="484"/>
      <c r="N2950" s="485" t="s">
        <v>334</v>
      </c>
      <c r="O2950" s="486"/>
      <c r="P2950" s="417" t="s">
        <v>1579</v>
      </c>
      <c r="Q2950" s="306" t="s">
        <v>91</v>
      </c>
      <c r="R2950" s="307"/>
      <c r="S2950" s="97">
        <v>2</v>
      </c>
      <c r="T2950" s="740"/>
      <c r="U2950" s="741"/>
      <c r="V2950" s="744"/>
    </row>
    <row r="2951" spans="1:22" s="23" customFormat="1" ht="15.75" customHeight="1">
      <c r="A2951" s="96" t="s">
        <v>3600</v>
      </c>
      <c r="B2951" s="769"/>
      <c r="C2951" s="613">
        <v>1</v>
      </c>
      <c r="D2951" s="86" t="s">
        <v>630</v>
      </c>
      <c r="E2951" s="92">
        <v>0.1</v>
      </c>
      <c r="F2951" s="300" t="s">
        <v>1604</v>
      </c>
      <c r="G2951" s="300">
        <v>269.23</v>
      </c>
      <c r="H2951" s="745" t="s">
        <v>31</v>
      </c>
      <c r="I2951" s="746"/>
      <c r="J2951" s="93" t="s">
        <v>6</v>
      </c>
      <c r="K2951" s="91" t="s">
        <v>1538</v>
      </c>
      <c r="L2951" s="449" t="s">
        <v>361</v>
      </c>
      <c r="M2951" s="450" t="s">
        <v>1602</v>
      </c>
      <c r="N2951" s="365" t="s">
        <v>24</v>
      </c>
      <c r="O2951" s="747" t="s">
        <v>15</v>
      </c>
      <c r="P2951" s="748"/>
      <c r="Q2951" s="751">
        <v>98</v>
      </c>
      <c r="R2951" s="754" t="s">
        <v>361</v>
      </c>
      <c r="S2951" s="755"/>
      <c r="T2951" s="735" t="s">
        <v>68</v>
      </c>
      <c r="U2951" s="760"/>
      <c r="V2951" s="736"/>
    </row>
    <row r="2952" spans="1:22" s="23" customFormat="1" ht="15.75" customHeight="1" thickBot="1">
      <c r="A2952" s="96" t="s">
        <v>3601</v>
      </c>
      <c r="B2952" s="769"/>
      <c r="C2952" s="613">
        <v>2</v>
      </c>
      <c r="D2952" s="86" t="s">
        <v>631</v>
      </c>
      <c r="E2952" s="92">
        <v>0.9</v>
      </c>
      <c r="F2952" s="300">
        <v>7037.37</v>
      </c>
      <c r="G2952" s="300">
        <v>269.23</v>
      </c>
      <c r="H2952" s="745" t="s">
        <v>6</v>
      </c>
      <c r="I2952" s="746"/>
      <c r="J2952" s="93" t="s">
        <v>6</v>
      </c>
      <c r="K2952" s="91" t="s">
        <v>1538</v>
      </c>
      <c r="L2952" s="449"/>
      <c r="M2952" s="450" t="s">
        <v>1538</v>
      </c>
      <c r="N2952" s="365" t="s">
        <v>24</v>
      </c>
      <c r="O2952" s="747"/>
      <c r="P2952" s="748"/>
      <c r="Q2952" s="752"/>
      <c r="R2952" s="756"/>
      <c r="S2952" s="757"/>
      <c r="T2952" s="740"/>
      <c r="U2952" s="761"/>
      <c r="V2952" s="741"/>
    </row>
    <row r="2953" spans="1:22" s="23" customFormat="1" ht="15.75" customHeight="1">
      <c r="A2953" s="96" t="s">
        <v>3602</v>
      </c>
      <c r="B2953" s="769"/>
      <c r="C2953" s="613">
        <v>3</v>
      </c>
      <c r="D2953" s="86" t="s">
        <v>1538</v>
      </c>
      <c r="E2953" s="92" t="s">
        <v>1538</v>
      </c>
      <c r="F2953" s="300" t="s">
        <v>1538</v>
      </c>
      <c r="G2953" s="300" t="s">
        <v>1538</v>
      </c>
      <c r="H2953" s="745" t="s">
        <v>1538</v>
      </c>
      <c r="I2953" s="746"/>
      <c r="J2953" s="93" t="s">
        <v>1538</v>
      </c>
      <c r="K2953" s="91" t="s">
        <v>1538</v>
      </c>
      <c r="L2953" s="449"/>
      <c r="M2953" s="450" t="s">
        <v>1538</v>
      </c>
      <c r="N2953" s="365"/>
      <c r="O2953" s="749"/>
      <c r="P2953" s="750"/>
      <c r="Q2953" s="753"/>
      <c r="R2953" s="758"/>
      <c r="S2953" s="759"/>
      <c r="T2953" s="237"/>
      <c r="U2953" s="237"/>
      <c r="V2953" s="238"/>
    </row>
    <row r="2954" spans="1:22" s="23" customFormat="1" ht="15.75" customHeight="1">
      <c r="A2954" s="96" t="s">
        <v>3603</v>
      </c>
      <c r="B2954" s="769"/>
      <c r="C2954" s="613">
        <v>4</v>
      </c>
      <c r="D2954" s="86" t="s">
        <v>1538</v>
      </c>
      <c r="E2954" s="92" t="s">
        <v>1538</v>
      </c>
      <c r="F2954" s="300" t="s">
        <v>1538</v>
      </c>
      <c r="G2954" s="300" t="s">
        <v>1538</v>
      </c>
      <c r="H2954" s="745" t="s">
        <v>1538</v>
      </c>
      <c r="I2954" s="746"/>
      <c r="J2954" s="93" t="s">
        <v>1538</v>
      </c>
      <c r="K2954" s="91" t="s">
        <v>1538</v>
      </c>
      <c r="L2954" s="449"/>
      <c r="M2954" s="450" t="s">
        <v>1538</v>
      </c>
      <c r="N2954" s="365"/>
      <c r="O2954" s="762" t="s">
        <v>310</v>
      </c>
      <c r="P2954" s="771" t="s">
        <v>309</v>
      </c>
      <c r="Q2954" s="772"/>
      <c r="R2954" s="772"/>
      <c r="S2954" s="773"/>
      <c r="T2954" s="228"/>
      <c r="U2954" s="228"/>
      <c r="V2954" s="239"/>
    </row>
    <row r="2955" spans="1:22" s="23" customFormat="1" ht="17.25" customHeight="1">
      <c r="A2955" s="96" t="s">
        <v>3604</v>
      </c>
      <c r="B2955" s="769"/>
      <c r="C2955" s="613">
        <v>5</v>
      </c>
      <c r="D2955" s="86" t="s">
        <v>1538</v>
      </c>
      <c r="E2955" s="92" t="s">
        <v>1538</v>
      </c>
      <c r="F2955" s="300" t="s">
        <v>1538</v>
      </c>
      <c r="G2955" s="300" t="s">
        <v>1538</v>
      </c>
      <c r="H2955" s="745" t="s">
        <v>1538</v>
      </c>
      <c r="I2955" s="746"/>
      <c r="J2955" s="93" t="s">
        <v>1538</v>
      </c>
      <c r="K2955" s="91" t="s">
        <v>1538</v>
      </c>
      <c r="L2955" s="449"/>
      <c r="M2955" s="450" t="s">
        <v>1538</v>
      </c>
      <c r="N2955" s="365"/>
      <c r="O2955" s="763"/>
      <c r="P2955" s="467" t="s">
        <v>92</v>
      </c>
      <c r="Q2955" s="467" t="s">
        <v>294</v>
      </c>
      <c r="R2955" s="724" t="s">
        <v>307</v>
      </c>
      <c r="S2955" s="724"/>
      <c r="T2955" s="228"/>
      <c r="U2955" s="228"/>
      <c r="V2955" s="239"/>
    </row>
    <row r="2956" spans="1:22" s="23" customFormat="1" ht="16.5" customHeight="1" thickBot="1">
      <c r="A2956" s="96" t="s">
        <v>3605</v>
      </c>
      <c r="B2956" s="769"/>
      <c r="C2956" s="614">
        <v>6</v>
      </c>
      <c r="D2956" s="94" t="s">
        <v>1538</v>
      </c>
      <c r="E2956" s="95" t="s">
        <v>1538</v>
      </c>
      <c r="F2956" s="300" t="s">
        <v>1538</v>
      </c>
      <c r="G2956" s="300" t="s">
        <v>1538</v>
      </c>
      <c r="H2956" s="745" t="s">
        <v>1538</v>
      </c>
      <c r="I2956" s="746"/>
      <c r="J2956" s="93" t="s">
        <v>1538</v>
      </c>
      <c r="K2956" s="91" t="s">
        <v>1538</v>
      </c>
      <c r="L2956" s="449"/>
      <c r="M2956" s="450" t="s">
        <v>1538</v>
      </c>
      <c r="N2956" s="447"/>
      <c r="O2956" s="313" t="s">
        <v>6</v>
      </c>
      <c r="P2956" s="241">
        <v>1</v>
      </c>
      <c r="Q2956" s="242">
        <v>538.46153849999996</v>
      </c>
      <c r="R2956" s="776">
        <v>7037.37</v>
      </c>
      <c r="S2956" s="776"/>
      <c r="T2956" s="228"/>
      <c r="U2956" s="228"/>
      <c r="V2956" s="239"/>
    </row>
    <row r="2957" spans="1:22" s="23" customFormat="1" ht="16.5" customHeight="1" thickBot="1">
      <c r="A2957" s="96" t="s">
        <v>3606</v>
      </c>
      <c r="B2957" s="770"/>
      <c r="C2957" s="777" t="s">
        <v>88</v>
      </c>
      <c r="D2957" s="778"/>
      <c r="E2957" s="778"/>
      <c r="F2957" s="497"/>
      <c r="G2957" s="498"/>
      <c r="H2957" s="779" t="s">
        <v>6</v>
      </c>
      <c r="I2957" s="780"/>
      <c r="J2957" s="412" t="s">
        <v>6</v>
      </c>
      <c r="K2957" s="243" t="s">
        <v>6</v>
      </c>
      <c r="L2957" s="490"/>
      <c r="M2957" s="491"/>
      <c r="N2957" s="492"/>
      <c r="O2957" s="781" t="s">
        <v>1538</v>
      </c>
      <c r="P2957" s="781"/>
      <c r="Q2957" s="781"/>
      <c r="R2957" s="781"/>
      <c r="S2957" s="781"/>
      <c r="T2957" s="487"/>
      <c r="U2957" s="488"/>
      <c r="V2957" s="489"/>
    </row>
    <row r="2958" spans="1:22" ht="24.95" customHeight="1">
      <c r="C2958" s="21"/>
    </row>
    <row r="2959" spans="1:22" ht="24.95" customHeight="1">
      <c r="C2959" s="21"/>
    </row>
    <row r="2960" spans="1:22" s="33" customFormat="1" ht="24" thickBot="1">
      <c r="A2960" s="26">
        <v>99</v>
      </c>
      <c r="B2960" s="786" t="s">
        <v>49</v>
      </c>
      <c r="C2960" s="786"/>
      <c r="D2960" s="786"/>
      <c r="E2960" s="27">
        <v>99</v>
      </c>
      <c r="F2960" s="28" t="s">
        <v>485</v>
      </c>
      <c r="G2960" s="29"/>
      <c r="H2960" s="29"/>
      <c r="I2960" s="28"/>
      <c r="J2960" s="28"/>
      <c r="K2960" s="28"/>
      <c r="L2960" s="28"/>
      <c r="M2960" s="30"/>
      <c r="N2960" s="30"/>
      <c r="O2960" s="29"/>
      <c r="P2960" s="29"/>
      <c r="Q2960" s="31"/>
      <c r="R2960" s="31"/>
      <c r="S2960" s="31"/>
      <c r="T2960" s="31"/>
      <c r="U2960" s="32"/>
    </row>
    <row r="2961" spans="1:22" s="20" customFormat="1" ht="24.75" customHeight="1">
      <c r="A2961" s="18"/>
      <c r="B2961" s="787" t="s">
        <v>54</v>
      </c>
      <c r="C2961" s="464" t="s">
        <v>55</v>
      </c>
      <c r="D2961" s="465" t="s">
        <v>16</v>
      </c>
      <c r="E2961" s="465"/>
      <c r="F2961" s="465" t="s">
        <v>56</v>
      </c>
      <c r="G2961" s="466"/>
      <c r="H2961" s="723" t="s">
        <v>57</v>
      </c>
      <c r="I2961" s="789" t="s">
        <v>340</v>
      </c>
      <c r="J2961" s="723" t="s">
        <v>17</v>
      </c>
      <c r="K2961" s="723" t="s">
        <v>293</v>
      </c>
      <c r="L2961" s="723" t="s">
        <v>58</v>
      </c>
      <c r="M2961" s="723" t="s">
        <v>193</v>
      </c>
      <c r="N2961" s="782" t="s">
        <v>308</v>
      </c>
      <c r="O2961" s="783"/>
      <c r="P2961" s="784" t="s">
        <v>21</v>
      </c>
      <c r="Q2961" s="785"/>
      <c r="R2961" s="735" t="s">
        <v>205</v>
      </c>
      <c r="S2961" s="736"/>
      <c r="T2961" s="714" t="s">
        <v>180</v>
      </c>
      <c r="U2961" s="715"/>
      <c r="V2961" s="716"/>
    </row>
    <row r="2962" spans="1:22" s="20" customFormat="1" ht="73.5" customHeight="1">
      <c r="A2962" s="18"/>
      <c r="B2962" s="788"/>
      <c r="C2962" s="467" t="s">
        <v>59</v>
      </c>
      <c r="D2962" s="468" t="s">
        <v>3</v>
      </c>
      <c r="E2962" s="468" t="s">
        <v>18</v>
      </c>
      <c r="F2962" s="468" t="s">
        <v>60</v>
      </c>
      <c r="G2962" s="469" t="s">
        <v>61</v>
      </c>
      <c r="H2962" s="724"/>
      <c r="I2962" s="790"/>
      <c r="J2962" s="724"/>
      <c r="K2962" s="724"/>
      <c r="L2962" s="724"/>
      <c r="M2962" s="724"/>
      <c r="N2962" s="467" t="s">
        <v>191</v>
      </c>
      <c r="O2962" s="468" t="s">
        <v>73</v>
      </c>
      <c r="P2962" s="717"/>
      <c r="Q2962" s="718"/>
      <c r="R2962" s="737"/>
      <c r="S2962" s="738"/>
      <c r="T2962" s="470" t="s">
        <v>181</v>
      </c>
      <c r="U2962" s="471" t="s">
        <v>190</v>
      </c>
      <c r="V2962" s="472" t="s">
        <v>225</v>
      </c>
    </row>
    <row r="2963" spans="1:22" s="20" customFormat="1" ht="26.25" customHeight="1">
      <c r="A2963" s="18"/>
      <c r="B2963" s="396"/>
      <c r="C2963" s="397">
        <v>3</v>
      </c>
      <c r="D2963" s="397">
        <v>4</v>
      </c>
      <c r="E2963" s="397">
        <v>5</v>
      </c>
      <c r="F2963" s="397">
        <v>6</v>
      </c>
      <c r="G2963" s="397">
        <v>7</v>
      </c>
      <c r="H2963" s="397">
        <v>8</v>
      </c>
      <c r="I2963" s="397">
        <v>9</v>
      </c>
      <c r="J2963" s="397">
        <v>10</v>
      </c>
      <c r="K2963" s="397">
        <v>11</v>
      </c>
      <c r="L2963" s="397">
        <v>12</v>
      </c>
      <c r="M2963" s="397">
        <v>13</v>
      </c>
      <c r="N2963" s="397">
        <v>14</v>
      </c>
      <c r="O2963" s="397">
        <v>15</v>
      </c>
      <c r="P2963" s="398">
        <v>16</v>
      </c>
      <c r="Q2963" s="399">
        <v>17</v>
      </c>
      <c r="R2963" s="398">
        <v>18</v>
      </c>
      <c r="S2963" s="399">
        <v>19</v>
      </c>
      <c r="T2963" s="400">
        <v>20</v>
      </c>
      <c r="U2963" s="213">
        <v>21</v>
      </c>
      <c r="V2963" s="401">
        <v>22</v>
      </c>
    </row>
    <row r="2964" spans="1:22" s="35" customFormat="1" ht="50.1" customHeight="1">
      <c r="A2964" s="34" t="s">
        <v>3607</v>
      </c>
      <c r="B2964" s="402">
        <v>1</v>
      </c>
      <c r="C2964" s="390" t="s">
        <v>1427</v>
      </c>
      <c r="D2964" s="390" t="s">
        <v>1428</v>
      </c>
      <c r="E2964" s="390" t="s">
        <v>1429</v>
      </c>
      <c r="F2964" s="390" t="s">
        <v>672</v>
      </c>
      <c r="G2964" s="382">
        <v>1</v>
      </c>
      <c r="H2964" s="538" t="s">
        <v>24</v>
      </c>
      <c r="I2964" s="388">
        <v>1</v>
      </c>
      <c r="J2964" s="389" t="s">
        <v>632</v>
      </c>
      <c r="K2964" s="426">
        <v>35017</v>
      </c>
      <c r="L2964" s="426">
        <v>35151</v>
      </c>
      <c r="M2964" s="615">
        <v>137.63</v>
      </c>
      <c r="N2964" s="424">
        <v>137.63</v>
      </c>
      <c r="O2964" s="215">
        <v>137.63</v>
      </c>
      <c r="P2964" s="719"/>
      <c r="Q2964" s="720"/>
      <c r="R2964" s="721"/>
      <c r="S2964" s="722"/>
      <c r="T2964" s="385" t="s">
        <v>24</v>
      </c>
      <c r="U2964" s="386">
        <v>10</v>
      </c>
      <c r="V2964" s="387" t="s">
        <v>24</v>
      </c>
    </row>
    <row r="2965" spans="1:22" s="35" customFormat="1" ht="50.1" customHeight="1">
      <c r="A2965" s="34" t="s">
        <v>3608</v>
      </c>
      <c r="B2965" s="402">
        <v>2</v>
      </c>
      <c r="C2965" s="390" t="s">
        <v>1427</v>
      </c>
      <c r="D2965" s="390" t="s">
        <v>1430</v>
      </c>
      <c r="E2965" s="390" t="s">
        <v>1431</v>
      </c>
      <c r="F2965" s="390" t="s">
        <v>672</v>
      </c>
      <c r="G2965" s="382">
        <v>1</v>
      </c>
      <c r="H2965" s="538" t="s">
        <v>24</v>
      </c>
      <c r="I2965" s="388">
        <v>1</v>
      </c>
      <c r="J2965" s="389" t="s">
        <v>632</v>
      </c>
      <c r="K2965" s="426">
        <v>35024</v>
      </c>
      <c r="L2965" s="426">
        <v>35182</v>
      </c>
      <c r="M2965" s="383">
        <v>75.819999999999993</v>
      </c>
      <c r="N2965" s="424">
        <v>75.819999999999993</v>
      </c>
      <c r="O2965" s="215">
        <v>75.819999999999993</v>
      </c>
      <c r="P2965" s="719"/>
      <c r="Q2965" s="720"/>
      <c r="R2965" s="721"/>
      <c r="S2965" s="722"/>
      <c r="T2965" s="385" t="s">
        <v>24</v>
      </c>
      <c r="U2965" s="386">
        <v>11</v>
      </c>
      <c r="V2965" s="387" t="s">
        <v>24</v>
      </c>
    </row>
    <row r="2966" spans="1:22" s="35" customFormat="1" ht="50.1" customHeight="1">
      <c r="A2966" s="34" t="s">
        <v>3609</v>
      </c>
      <c r="B2966" s="402">
        <v>3</v>
      </c>
      <c r="C2966" s="390" t="s">
        <v>682</v>
      </c>
      <c r="D2966" s="390" t="s">
        <v>1432</v>
      </c>
      <c r="E2966" s="390" t="s">
        <v>1433</v>
      </c>
      <c r="F2966" s="390" t="s">
        <v>671</v>
      </c>
      <c r="G2966" s="382">
        <v>0.3</v>
      </c>
      <c r="H2966" s="538" t="s">
        <v>24</v>
      </c>
      <c r="I2966" s="388">
        <v>1</v>
      </c>
      <c r="J2966" s="389" t="s">
        <v>632</v>
      </c>
      <c r="K2966" s="426">
        <v>43098</v>
      </c>
      <c r="L2966" s="426">
        <v>44712</v>
      </c>
      <c r="M2966" s="383">
        <v>10898.03</v>
      </c>
      <c r="N2966" s="424">
        <v>3269.4090000000001</v>
      </c>
      <c r="O2966" s="215">
        <v>3269.4090000000001</v>
      </c>
      <c r="P2966" s="719"/>
      <c r="Q2966" s="720"/>
      <c r="R2966" s="721"/>
      <c r="S2966" s="722"/>
      <c r="T2966" s="385" t="s">
        <v>24</v>
      </c>
      <c r="U2966" s="386">
        <v>28</v>
      </c>
      <c r="V2966" s="387" t="s">
        <v>24</v>
      </c>
    </row>
    <row r="2967" spans="1:22" s="35" customFormat="1" ht="24.95" customHeight="1">
      <c r="A2967" s="34" t="s">
        <v>3610</v>
      </c>
      <c r="B2967" s="402">
        <v>4</v>
      </c>
      <c r="C2967" s="390"/>
      <c r="D2967" s="390"/>
      <c r="E2967" s="390"/>
      <c r="F2967" s="390"/>
      <c r="G2967" s="382"/>
      <c r="H2967" s="538"/>
      <c r="I2967" s="388"/>
      <c r="J2967" s="389" t="s">
        <v>1538</v>
      </c>
      <c r="K2967" s="426"/>
      <c r="L2967" s="426"/>
      <c r="M2967" s="383"/>
      <c r="N2967" s="424" t="s">
        <v>1538</v>
      </c>
      <c r="O2967" s="215" t="s">
        <v>1538</v>
      </c>
      <c r="P2967" s="719"/>
      <c r="Q2967" s="720"/>
      <c r="R2967" s="721"/>
      <c r="S2967" s="722"/>
      <c r="T2967" s="385"/>
      <c r="U2967" s="386"/>
      <c r="V2967" s="387"/>
    </row>
    <row r="2968" spans="1:22" s="35" customFormat="1" ht="24.95" customHeight="1">
      <c r="A2968" s="34" t="s">
        <v>3611</v>
      </c>
      <c r="B2968" s="402">
        <v>6</v>
      </c>
      <c r="C2968" s="390"/>
      <c r="D2968" s="390"/>
      <c r="E2968" s="390"/>
      <c r="F2968" s="390"/>
      <c r="G2968" s="382"/>
      <c r="H2968" s="538"/>
      <c r="I2968" s="388"/>
      <c r="J2968" s="389" t="s">
        <v>1538</v>
      </c>
      <c r="K2968" s="426"/>
      <c r="L2968" s="426"/>
      <c r="M2968" s="383"/>
      <c r="N2968" s="424" t="s">
        <v>1538</v>
      </c>
      <c r="O2968" s="215" t="s">
        <v>1538</v>
      </c>
      <c r="P2968" s="719"/>
      <c r="Q2968" s="720"/>
      <c r="R2968" s="721"/>
      <c r="S2968" s="722"/>
      <c r="T2968" s="385"/>
      <c r="U2968" s="386"/>
      <c r="V2968" s="387"/>
    </row>
    <row r="2969" spans="1:22" s="35" customFormat="1" ht="24.95" customHeight="1">
      <c r="A2969" s="34" t="s">
        <v>3612</v>
      </c>
      <c r="B2969" s="402">
        <v>7</v>
      </c>
      <c r="C2969" s="390"/>
      <c r="D2969" s="390"/>
      <c r="E2969" s="390"/>
      <c r="F2969" s="390"/>
      <c r="G2969" s="382"/>
      <c r="H2969" s="538"/>
      <c r="I2969" s="388"/>
      <c r="J2969" s="389" t="s">
        <v>1538</v>
      </c>
      <c r="K2969" s="426"/>
      <c r="L2969" s="426"/>
      <c r="M2969" s="383"/>
      <c r="N2969" s="424" t="s">
        <v>1538</v>
      </c>
      <c r="O2969" s="215" t="s">
        <v>1538</v>
      </c>
      <c r="P2969" s="719"/>
      <c r="Q2969" s="720"/>
      <c r="R2969" s="721"/>
      <c r="S2969" s="722"/>
      <c r="T2969" s="385"/>
      <c r="U2969" s="386"/>
      <c r="V2969" s="387"/>
    </row>
    <row r="2970" spans="1:22" s="35" customFormat="1" ht="24.95" customHeight="1">
      <c r="A2970" s="34" t="s">
        <v>3613</v>
      </c>
      <c r="B2970" s="402">
        <v>8</v>
      </c>
      <c r="C2970" s="390"/>
      <c r="D2970" s="390"/>
      <c r="E2970" s="390"/>
      <c r="F2970" s="390"/>
      <c r="G2970" s="382"/>
      <c r="H2970" s="538"/>
      <c r="I2970" s="388"/>
      <c r="J2970" s="389" t="s">
        <v>1538</v>
      </c>
      <c r="K2970" s="426"/>
      <c r="L2970" s="426"/>
      <c r="M2970" s="383"/>
      <c r="N2970" s="424" t="s">
        <v>1538</v>
      </c>
      <c r="O2970" s="215" t="s">
        <v>1538</v>
      </c>
      <c r="P2970" s="719"/>
      <c r="Q2970" s="720"/>
      <c r="R2970" s="721"/>
      <c r="S2970" s="722"/>
      <c r="T2970" s="385"/>
      <c r="U2970" s="386"/>
      <c r="V2970" s="387"/>
    </row>
    <row r="2971" spans="1:22" s="35" customFormat="1" ht="24.95" customHeight="1">
      <c r="A2971" s="34" t="s">
        <v>3614</v>
      </c>
      <c r="B2971" s="402">
        <v>9</v>
      </c>
      <c r="C2971" s="390"/>
      <c r="D2971" s="390"/>
      <c r="E2971" s="390"/>
      <c r="F2971" s="390"/>
      <c r="G2971" s="382"/>
      <c r="H2971" s="538"/>
      <c r="I2971" s="388"/>
      <c r="J2971" s="389" t="s">
        <v>1538</v>
      </c>
      <c r="K2971" s="426"/>
      <c r="L2971" s="426"/>
      <c r="M2971" s="384"/>
      <c r="N2971" s="424" t="s">
        <v>1538</v>
      </c>
      <c r="O2971" s="215" t="s">
        <v>1538</v>
      </c>
      <c r="P2971" s="719"/>
      <c r="Q2971" s="720"/>
      <c r="R2971" s="721"/>
      <c r="S2971" s="722"/>
      <c r="T2971" s="385"/>
      <c r="U2971" s="386"/>
      <c r="V2971" s="387"/>
    </row>
    <row r="2972" spans="1:22" s="35" customFormat="1" ht="24.95" customHeight="1">
      <c r="A2972" s="34" t="s">
        <v>3615</v>
      </c>
      <c r="B2972" s="402">
        <v>9</v>
      </c>
      <c r="C2972" s="390"/>
      <c r="D2972" s="390"/>
      <c r="E2972" s="390"/>
      <c r="F2972" s="390"/>
      <c r="G2972" s="382"/>
      <c r="H2972" s="538"/>
      <c r="I2972" s="388"/>
      <c r="J2972" s="389" t="s">
        <v>1538</v>
      </c>
      <c r="K2972" s="426"/>
      <c r="L2972" s="426"/>
      <c r="M2972" s="384"/>
      <c r="N2972" s="424" t="s">
        <v>1538</v>
      </c>
      <c r="O2972" s="215" t="s">
        <v>1538</v>
      </c>
      <c r="P2972" s="719"/>
      <c r="Q2972" s="720"/>
      <c r="R2972" s="721"/>
      <c r="S2972" s="722"/>
      <c r="T2972" s="385"/>
      <c r="U2972" s="386"/>
      <c r="V2972" s="387"/>
    </row>
    <row r="2973" spans="1:22" s="35" customFormat="1" ht="24.95" customHeight="1" thickBot="1">
      <c r="A2973" s="34" t="s">
        <v>3616</v>
      </c>
      <c r="B2973" s="406">
        <v>10</v>
      </c>
      <c r="C2973" s="391"/>
      <c r="D2973" s="391"/>
      <c r="E2973" s="391"/>
      <c r="F2973" s="391"/>
      <c r="G2973" s="392"/>
      <c r="H2973" s="539"/>
      <c r="I2973" s="393"/>
      <c r="J2973" s="394" t="s">
        <v>1538</v>
      </c>
      <c r="K2973" s="427"/>
      <c r="L2973" s="427"/>
      <c r="M2973" s="395"/>
      <c r="N2973" s="424" t="s">
        <v>1538</v>
      </c>
      <c r="O2973" s="215" t="s">
        <v>1538</v>
      </c>
      <c r="P2973" s="719"/>
      <c r="Q2973" s="720"/>
      <c r="R2973" s="721"/>
      <c r="S2973" s="722"/>
      <c r="T2973" s="385"/>
      <c r="U2973" s="386"/>
      <c r="V2973" s="387"/>
    </row>
    <row r="2974" spans="1:22" s="20" customFormat="1" ht="12" customHeight="1">
      <c r="A2974" s="34"/>
      <c r="B2974" s="36"/>
      <c r="C2974" s="37"/>
      <c r="D2974" s="37"/>
      <c r="E2974" s="37"/>
      <c r="F2974" s="37"/>
      <c r="G2974" s="37"/>
      <c r="H2974" s="403"/>
      <c r="I2974" s="37"/>
      <c r="J2974" s="37"/>
      <c r="K2974" s="37"/>
      <c r="L2974" s="37"/>
      <c r="M2974" s="37"/>
      <c r="N2974" s="37"/>
      <c r="O2974" s="214"/>
      <c r="P2974" s="37"/>
      <c r="Q2974" s="37"/>
      <c r="R2974" s="214"/>
      <c r="S2974" s="37"/>
      <c r="T2974" s="37"/>
      <c r="U2974" s="38"/>
      <c r="V2974" s="39"/>
    </row>
    <row r="2975" spans="1:22" s="20" customFormat="1" ht="17.25" customHeight="1" thickBot="1">
      <c r="A2975" s="34" t="s">
        <v>3617</v>
      </c>
      <c r="B2975" s="473"/>
      <c r="C2975" s="474"/>
      <c r="D2975" s="474"/>
      <c r="E2975" s="474"/>
      <c r="F2975" s="474"/>
      <c r="G2975" s="474"/>
      <c r="H2975" s="474"/>
      <c r="I2975" s="474"/>
      <c r="J2975" s="474"/>
      <c r="K2975" s="474"/>
      <c r="L2975" s="474"/>
      <c r="M2975" s="474"/>
      <c r="N2975" s="410" t="s">
        <v>317</v>
      </c>
      <c r="O2975" s="411">
        <v>1160.953</v>
      </c>
      <c r="P2975" s="419"/>
      <c r="Q2975" s="419"/>
      <c r="R2975" s="420"/>
      <c r="S2975" s="420"/>
      <c r="T2975" s="421"/>
      <c r="U2975" s="422"/>
      <c r="V2975" s="423"/>
    </row>
    <row r="2976" spans="1:22" ht="17.25" customHeight="1">
      <c r="B2976" s="41"/>
      <c r="C2976" s="41"/>
      <c r="D2976" s="41"/>
      <c r="E2976" s="41"/>
      <c r="F2976" s="41"/>
      <c r="G2976" s="42"/>
      <c r="H2976" s="42"/>
      <c r="I2976" s="42"/>
      <c r="J2976" s="42"/>
      <c r="K2976" s="42"/>
      <c r="L2976" s="42"/>
      <c r="M2976" s="42"/>
      <c r="N2976" s="42"/>
      <c r="O2976" s="42"/>
      <c r="P2976" s="42"/>
      <c r="Q2976" s="42"/>
      <c r="R2976" s="42"/>
      <c r="S2976" s="42"/>
      <c r="T2976" s="42"/>
      <c r="U2976" s="42"/>
      <c r="V2976" s="42"/>
    </row>
    <row r="2977" spans="1:22" s="20" customFormat="1" ht="16.5" customHeight="1" thickBot="1">
      <c r="A2977" s="18"/>
      <c r="B2977" s="739" t="s">
        <v>65</v>
      </c>
      <c r="C2977" s="739"/>
      <c r="D2977" s="739"/>
      <c r="E2977" s="739"/>
      <c r="F2977" s="739"/>
      <c r="G2977" s="739"/>
      <c r="H2977" s="739"/>
      <c r="I2977" s="739"/>
      <c r="J2977" s="739"/>
      <c r="K2977" s="739"/>
      <c r="L2977" s="739"/>
      <c r="M2977" s="739"/>
      <c r="N2977" s="739"/>
      <c r="O2977" s="739"/>
      <c r="P2977" s="739"/>
      <c r="Q2977" s="739"/>
      <c r="R2977" s="739"/>
      <c r="S2977" s="739"/>
      <c r="T2977" s="739"/>
      <c r="U2977" s="739"/>
      <c r="V2977" s="739"/>
    </row>
    <row r="2978" spans="1:22" s="23" customFormat="1" ht="22.5" customHeight="1">
      <c r="A2978" s="96" t="s">
        <v>3618</v>
      </c>
      <c r="B2978" s="768" t="s">
        <v>62</v>
      </c>
      <c r="C2978" s="764" t="s">
        <v>83</v>
      </c>
      <c r="D2978" s="760"/>
      <c r="E2978" s="760"/>
      <c r="F2978" s="760"/>
      <c r="G2978" s="760"/>
      <c r="H2978" s="760"/>
      <c r="I2978" s="760"/>
      <c r="J2978" s="760"/>
      <c r="K2978" s="760"/>
      <c r="L2978" s="760"/>
      <c r="M2978" s="736"/>
      <c r="N2978" s="475"/>
      <c r="O2978" s="476"/>
      <c r="P2978" s="764" t="s">
        <v>90</v>
      </c>
      <c r="Q2978" s="760"/>
      <c r="R2978" s="760"/>
      <c r="S2978" s="736"/>
      <c r="T2978" s="735" t="s">
        <v>358</v>
      </c>
      <c r="U2978" s="736"/>
      <c r="V2978" s="742" t="s">
        <v>6</v>
      </c>
    </row>
    <row r="2979" spans="1:22" s="23" customFormat="1" ht="22.5" customHeight="1">
      <c r="A2979" s="96" t="s">
        <v>3619</v>
      </c>
      <c r="B2979" s="769"/>
      <c r="C2979" s="771" t="s">
        <v>84</v>
      </c>
      <c r="D2979" s="772"/>
      <c r="E2979" s="773"/>
      <c r="F2979" s="479">
        <v>2</v>
      </c>
      <c r="G2979" s="774" t="s">
        <v>287</v>
      </c>
      <c r="H2979" s="724" t="s">
        <v>286</v>
      </c>
      <c r="I2979" s="724"/>
      <c r="J2979" s="771" t="s">
        <v>285</v>
      </c>
      <c r="K2979" s="775"/>
      <c r="L2979" s="480"/>
      <c r="M2979" s="480"/>
      <c r="N2979" s="481"/>
      <c r="O2979" s="482"/>
      <c r="P2979" s="765"/>
      <c r="Q2979" s="766"/>
      <c r="R2979" s="766"/>
      <c r="S2979" s="767"/>
      <c r="T2979" s="737"/>
      <c r="U2979" s="738"/>
      <c r="V2979" s="743"/>
    </row>
    <row r="2980" spans="1:22" s="23" customFormat="1" ht="51.75" customHeight="1" thickBot="1">
      <c r="A2980" s="96" t="s">
        <v>3620</v>
      </c>
      <c r="B2980" s="769"/>
      <c r="C2980" s="772" t="s">
        <v>82</v>
      </c>
      <c r="D2980" s="773"/>
      <c r="E2980" s="483" t="s">
        <v>86</v>
      </c>
      <c r="F2980" s="477" t="s">
        <v>306</v>
      </c>
      <c r="G2980" s="774"/>
      <c r="H2980" s="724"/>
      <c r="I2980" s="724"/>
      <c r="J2980" s="467" t="s">
        <v>284</v>
      </c>
      <c r="K2980" s="478" t="s">
        <v>292</v>
      </c>
      <c r="L2980" s="484" t="s">
        <v>369</v>
      </c>
      <c r="M2980" s="484"/>
      <c r="N2980" s="485" t="s">
        <v>334</v>
      </c>
      <c r="O2980" s="486"/>
      <c r="P2980" s="417" t="s">
        <v>1579</v>
      </c>
      <c r="Q2980" s="306" t="s">
        <v>91</v>
      </c>
      <c r="R2980" s="307"/>
      <c r="S2980" s="97">
        <v>3</v>
      </c>
      <c r="T2980" s="740"/>
      <c r="U2980" s="741"/>
      <c r="V2980" s="744"/>
    </row>
    <row r="2981" spans="1:22" s="23" customFormat="1" ht="15.75" customHeight="1">
      <c r="A2981" s="96" t="s">
        <v>3621</v>
      </c>
      <c r="B2981" s="769"/>
      <c r="C2981" s="613">
        <v>1</v>
      </c>
      <c r="D2981" s="86" t="s">
        <v>632</v>
      </c>
      <c r="E2981" s="92">
        <v>0.9</v>
      </c>
      <c r="F2981" s="300">
        <v>3482.8589999999999</v>
      </c>
      <c r="G2981" s="300">
        <v>269.23</v>
      </c>
      <c r="H2981" s="745" t="s">
        <v>6</v>
      </c>
      <c r="I2981" s="746"/>
      <c r="J2981" s="93" t="s">
        <v>6</v>
      </c>
      <c r="K2981" s="91" t="s">
        <v>1538</v>
      </c>
      <c r="L2981" s="449" t="s">
        <v>1114</v>
      </c>
      <c r="M2981" s="450" t="s">
        <v>1557</v>
      </c>
      <c r="N2981" s="365" t="s">
        <v>24</v>
      </c>
      <c r="O2981" s="747" t="s">
        <v>15</v>
      </c>
      <c r="P2981" s="748"/>
      <c r="Q2981" s="751">
        <v>99</v>
      </c>
      <c r="R2981" s="754" t="s">
        <v>1114</v>
      </c>
      <c r="S2981" s="755"/>
      <c r="T2981" s="735" t="s">
        <v>68</v>
      </c>
      <c r="U2981" s="760"/>
      <c r="V2981" s="736"/>
    </row>
    <row r="2982" spans="1:22" s="23" customFormat="1" ht="15.75" customHeight="1" thickBot="1">
      <c r="A2982" s="96" t="s">
        <v>3622</v>
      </c>
      <c r="B2982" s="769"/>
      <c r="C2982" s="613">
        <v>2</v>
      </c>
      <c r="D2982" s="86" t="s">
        <v>633</v>
      </c>
      <c r="E2982" s="92">
        <v>0.1</v>
      </c>
      <c r="F2982" s="300" t="s">
        <v>1604</v>
      </c>
      <c r="G2982" s="300">
        <v>269.23</v>
      </c>
      <c r="H2982" s="745" t="s">
        <v>31</v>
      </c>
      <c r="I2982" s="746"/>
      <c r="J2982" s="93" t="s">
        <v>6</v>
      </c>
      <c r="K2982" s="91" t="s">
        <v>1538</v>
      </c>
      <c r="L2982" s="449"/>
      <c r="M2982" s="450" t="s">
        <v>1538</v>
      </c>
      <c r="N2982" s="365" t="s">
        <v>24</v>
      </c>
      <c r="O2982" s="747"/>
      <c r="P2982" s="748"/>
      <c r="Q2982" s="752"/>
      <c r="R2982" s="756"/>
      <c r="S2982" s="757"/>
      <c r="T2982" s="740"/>
      <c r="U2982" s="761"/>
      <c r="V2982" s="741"/>
    </row>
    <row r="2983" spans="1:22" s="23" customFormat="1" ht="15.75" customHeight="1">
      <c r="A2983" s="96" t="s">
        <v>3623</v>
      </c>
      <c r="B2983" s="769"/>
      <c r="C2983" s="613">
        <v>3</v>
      </c>
      <c r="D2983" s="86" t="s">
        <v>1538</v>
      </c>
      <c r="E2983" s="92" t="s">
        <v>1538</v>
      </c>
      <c r="F2983" s="300" t="s">
        <v>1538</v>
      </c>
      <c r="G2983" s="300" t="s">
        <v>1538</v>
      </c>
      <c r="H2983" s="745" t="s">
        <v>1538</v>
      </c>
      <c r="I2983" s="746"/>
      <c r="J2983" s="93" t="s">
        <v>1538</v>
      </c>
      <c r="K2983" s="91" t="s">
        <v>1538</v>
      </c>
      <c r="L2983" s="449"/>
      <c r="M2983" s="450" t="s">
        <v>1538</v>
      </c>
      <c r="N2983" s="365"/>
      <c r="O2983" s="749"/>
      <c r="P2983" s="750"/>
      <c r="Q2983" s="753"/>
      <c r="R2983" s="758"/>
      <c r="S2983" s="759"/>
      <c r="T2983" s="237"/>
      <c r="U2983" s="237"/>
      <c r="V2983" s="238"/>
    </row>
    <row r="2984" spans="1:22" s="23" customFormat="1" ht="15.75" customHeight="1">
      <c r="A2984" s="96" t="s">
        <v>3624</v>
      </c>
      <c r="B2984" s="769"/>
      <c r="C2984" s="613">
        <v>4</v>
      </c>
      <c r="D2984" s="86" t="s">
        <v>1538</v>
      </c>
      <c r="E2984" s="92" t="s">
        <v>1538</v>
      </c>
      <c r="F2984" s="300" t="s">
        <v>1538</v>
      </c>
      <c r="G2984" s="300" t="s">
        <v>1538</v>
      </c>
      <c r="H2984" s="745" t="s">
        <v>1538</v>
      </c>
      <c r="I2984" s="746"/>
      <c r="J2984" s="93" t="s">
        <v>1538</v>
      </c>
      <c r="K2984" s="91" t="s">
        <v>1538</v>
      </c>
      <c r="L2984" s="449"/>
      <c r="M2984" s="450" t="s">
        <v>1538</v>
      </c>
      <c r="N2984" s="365"/>
      <c r="O2984" s="762" t="s">
        <v>310</v>
      </c>
      <c r="P2984" s="771" t="s">
        <v>309</v>
      </c>
      <c r="Q2984" s="772"/>
      <c r="R2984" s="772"/>
      <c r="S2984" s="773"/>
      <c r="T2984" s="228"/>
      <c r="U2984" s="228"/>
      <c r="V2984" s="239"/>
    </row>
    <row r="2985" spans="1:22" s="23" customFormat="1" ht="17.25" customHeight="1">
      <c r="A2985" s="96" t="s">
        <v>3625</v>
      </c>
      <c r="B2985" s="769"/>
      <c r="C2985" s="613">
        <v>5</v>
      </c>
      <c r="D2985" s="86" t="s">
        <v>1538</v>
      </c>
      <c r="E2985" s="92" t="s">
        <v>1538</v>
      </c>
      <c r="F2985" s="300" t="s">
        <v>1538</v>
      </c>
      <c r="G2985" s="300" t="s">
        <v>1538</v>
      </c>
      <c r="H2985" s="745" t="s">
        <v>1538</v>
      </c>
      <c r="I2985" s="746"/>
      <c r="J2985" s="93" t="s">
        <v>1538</v>
      </c>
      <c r="K2985" s="91" t="s">
        <v>1538</v>
      </c>
      <c r="L2985" s="449"/>
      <c r="M2985" s="450" t="s">
        <v>1538</v>
      </c>
      <c r="N2985" s="365"/>
      <c r="O2985" s="763"/>
      <c r="P2985" s="467" t="s">
        <v>92</v>
      </c>
      <c r="Q2985" s="467" t="s">
        <v>294</v>
      </c>
      <c r="R2985" s="724" t="s">
        <v>307</v>
      </c>
      <c r="S2985" s="724"/>
      <c r="T2985" s="228"/>
      <c r="U2985" s="228"/>
      <c r="V2985" s="239"/>
    </row>
    <row r="2986" spans="1:22" s="23" customFormat="1" ht="16.5" customHeight="1" thickBot="1">
      <c r="A2986" s="96" t="s">
        <v>3626</v>
      </c>
      <c r="B2986" s="769"/>
      <c r="C2986" s="614">
        <v>6</v>
      </c>
      <c r="D2986" s="94" t="s">
        <v>1538</v>
      </c>
      <c r="E2986" s="95" t="s">
        <v>1538</v>
      </c>
      <c r="F2986" s="300" t="s">
        <v>1538</v>
      </c>
      <c r="G2986" s="300" t="s">
        <v>1538</v>
      </c>
      <c r="H2986" s="745" t="s">
        <v>1538</v>
      </c>
      <c r="I2986" s="746"/>
      <c r="J2986" s="93" t="s">
        <v>1538</v>
      </c>
      <c r="K2986" s="91" t="s">
        <v>1538</v>
      </c>
      <c r="L2986" s="449"/>
      <c r="M2986" s="450" t="s">
        <v>1538</v>
      </c>
      <c r="N2986" s="447"/>
      <c r="O2986" s="313" t="s">
        <v>6</v>
      </c>
      <c r="P2986" s="241">
        <v>1</v>
      </c>
      <c r="Q2986" s="242">
        <v>538.46153849999996</v>
      </c>
      <c r="R2986" s="776">
        <v>3482.8589999999999</v>
      </c>
      <c r="S2986" s="776"/>
      <c r="T2986" s="228"/>
      <c r="U2986" s="228"/>
      <c r="V2986" s="239"/>
    </row>
    <row r="2987" spans="1:22" s="23" customFormat="1" ht="16.5" customHeight="1" thickBot="1">
      <c r="A2987" s="96" t="s">
        <v>3627</v>
      </c>
      <c r="B2987" s="770"/>
      <c r="C2987" s="777" t="s">
        <v>88</v>
      </c>
      <c r="D2987" s="778"/>
      <c r="E2987" s="778"/>
      <c r="F2987" s="497"/>
      <c r="G2987" s="498"/>
      <c r="H2987" s="779" t="s">
        <v>6</v>
      </c>
      <c r="I2987" s="780"/>
      <c r="J2987" s="412" t="s">
        <v>6</v>
      </c>
      <c r="K2987" s="243" t="s">
        <v>6</v>
      </c>
      <c r="L2987" s="490"/>
      <c r="M2987" s="491"/>
      <c r="N2987" s="492"/>
      <c r="O2987" s="781" t="s">
        <v>1538</v>
      </c>
      <c r="P2987" s="781"/>
      <c r="Q2987" s="781"/>
      <c r="R2987" s="781"/>
      <c r="S2987" s="781"/>
      <c r="T2987" s="487"/>
      <c r="U2987" s="488"/>
      <c r="V2987" s="489"/>
    </row>
    <row r="2988" spans="1:22" ht="24.95" customHeight="1">
      <c r="C2988" s="21"/>
    </row>
    <row r="2989" spans="1:22" ht="24.95" customHeight="1">
      <c r="C2989" s="21"/>
    </row>
    <row r="2990" spans="1:22" s="33" customFormat="1" ht="24" thickBot="1">
      <c r="A2990" s="26">
        <v>100</v>
      </c>
      <c r="B2990" s="786" t="s">
        <v>49</v>
      </c>
      <c r="C2990" s="786"/>
      <c r="D2990" s="786"/>
      <c r="E2990" s="27">
        <v>100</v>
      </c>
      <c r="F2990" s="28" t="s">
        <v>486</v>
      </c>
      <c r="G2990" s="29"/>
      <c r="H2990" s="29"/>
      <c r="I2990" s="28"/>
      <c r="J2990" s="28"/>
      <c r="K2990" s="28"/>
      <c r="L2990" s="28"/>
      <c r="M2990" s="30"/>
      <c r="N2990" s="30"/>
      <c r="O2990" s="29"/>
      <c r="P2990" s="29"/>
      <c r="Q2990" s="31"/>
      <c r="R2990" s="31"/>
      <c r="S2990" s="31"/>
      <c r="T2990" s="31"/>
      <c r="U2990" s="32"/>
    </row>
    <row r="2991" spans="1:22" s="20" customFormat="1" ht="24.75" customHeight="1">
      <c r="A2991" s="18"/>
      <c r="B2991" s="787" t="s">
        <v>54</v>
      </c>
      <c r="C2991" s="464" t="s">
        <v>55</v>
      </c>
      <c r="D2991" s="465" t="s">
        <v>16</v>
      </c>
      <c r="E2991" s="465"/>
      <c r="F2991" s="465" t="s">
        <v>56</v>
      </c>
      <c r="G2991" s="466"/>
      <c r="H2991" s="723" t="s">
        <v>57</v>
      </c>
      <c r="I2991" s="789" t="s">
        <v>340</v>
      </c>
      <c r="J2991" s="723" t="s">
        <v>17</v>
      </c>
      <c r="K2991" s="723" t="s">
        <v>293</v>
      </c>
      <c r="L2991" s="723" t="s">
        <v>58</v>
      </c>
      <c r="M2991" s="723" t="s">
        <v>193</v>
      </c>
      <c r="N2991" s="782" t="s">
        <v>308</v>
      </c>
      <c r="O2991" s="783"/>
      <c r="P2991" s="784" t="s">
        <v>21</v>
      </c>
      <c r="Q2991" s="785"/>
      <c r="R2991" s="735" t="s">
        <v>205</v>
      </c>
      <c r="S2991" s="736"/>
      <c r="T2991" s="714" t="s">
        <v>180</v>
      </c>
      <c r="U2991" s="715"/>
      <c r="V2991" s="716"/>
    </row>
    <row r="2992" spans="1:22" s="20" customFormat="1" ht="73.5" customHeight="1">
      <c r="A2992" s="18"/>
      <c r="B2992" s="788"/>
      <c r="C2992" s="467" t="s">
        <v>59</v>
      </c>
      <c r="D2992" s="468" t="s">
        <v>3</v>
      </c>
      <c r="E2992" s="468" t="s">
        <v>18</v>
      </c>
      <c r="F2992" s="468" t="s">
        <v>60</v>
      </c>
      <c r="G2992" s="469" t="s">
        <v>61</v>
      </c>
      <c r="H2992" s="724"/>
      <c r="I2992" s="790"/>
      <c r="J2992" s="724"/>
      <c r="K2992" s="724"/>
      <c r="L2992" s="724"/>
      <c r="M2992" s="724"/>
      <c r="N2992" s="467" t="s">
        <v>191</v>
      </c>
      <c r="O2992" s="468" t="s">
        <v>73</v>
      </c>
      <c r="P2992" s="717"/>
      <c r="Q2992" s="718"/>
      <c r="R2992" s="737"/>
      <c r="S2992" s="738"/>
      <c r="T2992" s="470" t="s">
        <v>181</v>
      </c>
      <c r="U2992" s="471" t="s">
        <v>190</v>
      </c>
      <c r="V2992" s="472" t="s">
        <v>225</v>
      </c>
    </row>
    <row r="2993" spans="1:22" s="20" customFormat="1" ht="26.25" customHeight="1">
      <c r="A2993" s="18"/>
      <c r="B2993" s="396"/>
      <c r="C2993" s="397">
        <v>3</v>
      </c>
      <c r="D2993" s="397">
        <v>4</v>
      </c>
      <c r="E2993" s="397">
        <v>5</v>
      </c>
      <c r="F2993" s="397">
        <v>6</v>
      </c>
      <c r="G2993" s="397">
        <v>7</v>
      </c>
      <c r="H2993" s="397">
        <v>8</v>
      </c>
      <c r="I2993" s="397">
        <v>9</v>
      </c>
      <c r="J2993" s="397">
        <v>10</v>
      </c>
      <c r="K2993" s="397">
        <v>11</v>
      </c>
      <c r="L2993" s="397">
        <v>12</v>
      </c>
      <c r="M2993" s="397">
        <v>13</v>
      </c>
      <c r="N2993" s="397">
        <v>14</v>
      </c>
      <c r="O2993" s="397">
        <v>15</v>
      </c>
      <c r="P2993" s="398">
        <v>16</v>
      </c>
      <c r="Q2993" s="399">
        <v>17</v>
      </c>
      <c r="R2993" s="398">
        <v>18</v>
      </c>
      <c r="S2993" s="399">
        <v>19</v>
      </c>
      <c r="T2993" s="400">
        <v>20</v>
      </c>
      <c r="U2993" s="213">
        <v>21</v>
      </c>
      <c r="V2993" s="401">
        <v>22</v>
      </c>
    </row>
    <row r="2994" spans="1:22" s="35" customFormat="1" ht="24.95" customHeight="1">
      <c r="A2994" s="34" t="s">
        <v>3628</v>
      </c>
      <c r="B2994" s="727">
        <v>1</v>
      </c>
      <c r="C2994" s="731" t="s">
        <v>682</v>
      </c>
      <c r="D2994" s="731" t="s">
        <v>1434</v>
      </c>
      <c r="E2994" s="731" t="s">
        <v>1435</v>
      </c>
      <c r="F2994" s="390" t="s">
        <v>671</v>
      </c>
      <c r="G2994" s="382">
        <v>0.12</v>
      </c>
      <c r="H2994" s="725" t="s">
        <v>24</v>
      </c>
      <c r="I2994" s="388">
        <v>1</v>
      </c>
      <c r="J2994" s="389" t="s">
        <v>634</v>
      </c>
      <c r="K2994" s="733">
        <v>38664</v>
      </c>
      <c r="L2994" s="733">
        <v>39624</v>
      </c>
      <c r="M2994" s="383">
        <v>2989.26</v>
      </c>
      <c r="N2994" s="424">
        <v>358.71120000000002</v>
      </c>
      <c r="O2994" s="215">
        <v>358.71120000000002</v>
      </c>
      <c r="P2994" s="719"/>
      <c r="Q2994" s="720"/>
      <c r="R2994" s="721"/>
      <c r="S2994" s="722"/>
      <c r="T2994" s="385" t="s">
        <v>24</v>
      </c>
      <c r="U2994" s="386">
        <v>13</v>
      </c>
      <c r="V2994" s="387" t="s">
        <v>24</v>
      </c>
    </row>
    <row r="2995" spans="1:22" s="35" customFormat="1" ht="24.95" customHeight="1">
      <c r="A2995" s="34" t="s">
        <v>3629</v>
      </c>
      <c r="B2995" s="728"/>
      <c r="C2995" s="732"/>
      <c r="D2995" s="732"/>
      <c r="E2995" s="732"/>
      <c r="F2995" s="390" t="s">
        <v>671</v>
      </c>
      <c r="G2995" s="382">
        <v>0.75</v>
      </c>
      <c r="H2995" s="726"/>
      <c r="I2995" s="388">
        <v>2</v>
      </c>
      <c r="J2995" s="389" t="s">
        <v>635</v>
      </c>
      <c r="K2995" s="734"/>
      <c r="L2995" s="734"/>
      <c r="M2995" s="383">
        <v>2989.26</v>
      </c>
      <c r="N2995" s="424">
        <v>2241.9450000000002</v>
      </c>
      <c r="O2995" s="215">
        <v>2241.9450000000002</v>
      </c>
      <c r="P2995" s="719"/>
      <c r="Q2995" s="720"/>
      <c r="R2995" s="721"/>
      <c r="S2995" s="722"/>
      <c r="T2995" s="385" t="s">
        <v>24</v>
      </c>
      <c r="U2995" s="386">
        <v>4</v>
      </c>
      <c r="V2995" s="387" t="s">
        <v>24</v>
      </c>
    </row>
    <row r="2996" spans="1:22" s="35" customFormat="1" ht="50.1" customHeight="1">
      <c r="A2996" s="34" t="s">
        <v>3630</v>
      </c>
      <c r="B2996" s="402">
        <v>2</v>
      </c>
      <c r="C2996" s="390" t="s">
        <v>682</v>
      </c>
      <c r="D2996" s="390" t="s">
        <v>1436</v>
      </c>
      <c r="E2996" s="390" t="s">
        <v>1437</v>
      </c>
      <c r="F2996" s="390" t="s">
        <v>671</v>
      </c>
      <c r="G2996" s="382">
        <v>0.05</v>
      </c>
      <c r="H2996" s="538" t="s">
        <v>24</v>
      </c>
      <c r="I2996" s="388">
        <v>1</v>
      </c>
      <c r="J2996" s="389" t="s">
        <v>634</v>
      </c>
      <c r="K2996" s="426">
        <v>42962</v>
      </c>
      <c r="L2996" s="426">
        <v>43131</v>
      </c>
      <c r="M2996" s="383">
        <v>511.99</v>
      </c>
      <c r="N2996" s="424">
        <v>25.599500000000003</v>
      </c>
      <c r="O2996" s="215">
        <v>25.599499999999999</v>
      </c>
      <c r="P2996" s="719"/>
      <c r="Q2996" s="720"/>
      <c r="R2996" s="721"/>
      <c r="S2996" s="722"/>
      <c r="T2996" s="385" t="s">
        <v>24</v>
      </c>
      <c r="U2996" s="386">
        <v>61</v>
      </c>
      <c r="V2996" s="387" t="s">
        <v>24</v>
      </c>
    </row>
    <row r="2997" spans="1:22" s="35" customFormat="1" ht="24.95" customHeight="1">
      <c r="A2997" s="34" t="s">
        <v>3631</v>
      </c>
      <c r="B2997" s="402">
        <v>3</v>
      </c>
      <c r="C2997" s="390"/>
      <c r="D2997" s="390"/>
      <c r="E2997" s="390"/>
      <c r="F2997" s="390"/>
      <c r="G2997" s="382"/>
      <c r="H2997" s="538"/>
      <c r="I2997" s="388"/>
      <c r="J2997" s="389" t="s">
        <v>1538</v>
      </c>
      <c r="K2997" s="426"/>
      <c r="L2997" s="426"/>
      <c r="M2997" s="383"/>
      <c r="N2997" s="424" t="s">
        <v>1538</v>
      </c>
      <c r="O2997" s="215" t="s">
        <v>1538</v>
      </c>
      <c r="P2997" s="719"/>
      <c r="Q2997" s="720"/>
      <c r="R2997" s="721"/>
      <c r="S2997" s="722"/>
      <c r="T2997" s="385"/>
      <c r="U2997" s="386"/>
      <c r="V2997" s="387"/>
    </row>
    <row r="2998" spans="1:22" s="35" customFormat="1" ht="24.95" customHeight="1">
      <c r="A2998" s="34" t="s">
        <v>3632</v>
      </c>
      <c r="B2998" s="402">
        <v>4</v>
      </c>
      <c r="C2998" s="390"/>
      <c r="D2998" s="390"/>
      <c r="E2998" s="390"/>
      <c r="F2998" s="390"/>
      <c r="G2998" s="382"/>
      <c r="H2998" s="538"/>
      <c r="I2998" s="388"/>
      <c r="J2998" s="389" t="s">
        <v>1538</v>
      </c>
      <c r="K2998" s="426"/>
      <c r="L2998" s="426"/>
      <c r="M2998" s="383"/>
      <c r="N2998" s="424" t="s">
        <v>1538</v>
      </c>
      <c r="O2998" s="215" t="s">
        <v>1538</v>
      </c>
      <c r="P2998" s="719"/>
      <c r="Q2998" s="720"/>
      <c r="R2998" s="721"/>
      <c r="S2998" s="722"/>
      <c r="T2998" s="385"/>
      <c r="U2998" s="386"/>
      <c r="V2998" s="387"/>
    </row>
    <row r="2999" spans="1:22" s="35" customFormat="1" ht="24.95" customHeight="1">
      <c r="A2999" s="34" t="s">
        <v>3633</v>
      </c>
      <c r="B2999" s="402">
        <v>5</v>
      </c>
      <c r="C2999" s="390"/>
      <c r="D2999" s="390"/>
      <c r="E2999" s="390"/>
      <c r="F2999" s="390"/>
      <c r="G2999" s="382"/>
      <c r="H2999" s="538"/>
      <c r="I2999" s="388"/>
      <c r="J2999" s="389" t="s">
        <v>1538</v>
      </c>
      <c r="K2999" s="426"/>
      <c r="L2999" s="426"/>
      <c r="M2999" s="383"/>
      <c r="N2999" s="424" t="s">
        <v>1538</v>
      </c>
      <c r="O2999" s="215" t="s">
        <v>1538</v>
      </c>
      <c r="P2999" s="719"/>
      <c r="Q2999" s="720"/>
      <c r="R2999" s="721"/>
      <c r="S2999" s="722"/>
      <c r="T2999" s="385"/>
      <c r="U2999" s="386"/>
      <c r="V2999" s="387"/>
    </row>
    <row r="3000" spans="1:22" s="35" customFormat="1" ht="24.95" customHeight="1">
      <c r="A3000" s="34" t="s">
        <v>3634</v>
      </c>
      <c r="B3000" s="402">
        <v>6</v>
      </c>
      <c r="C3000" s="390"/>
      <c r="D3000" s="390"/>
      <c r="E3000" s="390"/>
      <c r="F3000" s="390"/>
      <c r="G3000" s="382"/>
      <c r="H3000" s="538"/>
      <c r="I3000" s="388"/>
      <c r="J3000" s="389" t="s">
        <v>1538</v>
      </c>
      <c r="K3000" s="426"/>
      <c r="L3000" s="426"/>
      <c r="M3000" s="383"/>
      <c r="N3000" s="424" t="s">
        <v>1538</v>
      </c>
      <c r="O3000" s="215" t="s">
        <v>1538</v>
      </c>
      <c r="P3000" s="719"/>
      <c r="Q3000" s="720"/>
      <c r="R3000" s="721"/>
      <c r="S3000" s="722"/>
      <c r="T3000" s="385"/>
      <c r="U3000" s="386"/>
      <c r="V3000" s="387"/>
    </row>
    <row r="3001" spans="1:22" s="35" customFormat="1" ht="24.95" customHeight="1">
      <c r="A3001" s="34" t="s">
        <v>3635</v>
      </c>
      <c r="B3001" s="402">
        <v>7</v>
      </c>
      <c r="C3001" s="390"/>
      <c r="D3001" s="390"/>
      <c r="E3001" s="390"/>
      <c r="F3001" s="390"/>
      <c r="G3001" s="382"/>
      <c r="H3001" s="538"/>
      <c r="I3001" s="388"/>
      <c r="J3001" s="389" t="s">
        <v>1538</v>
      </c>
      <c r="K3001" s="426"/>
      <c r="L3001" s="426"/>
      <c r="M3001" s="384"/>
      <c r="N3001" s="424" t="s">
        <v>1538</v>
      </c>
      <c r="O3001" s="215" t="s">
        <v>1538</v>
      </c>
      <c r="P3001" s="719"/>
      <c r="Q3001" s="720"/>
      <c r="R3001" s="721"/>
      <c r="S3001" s="722"/>
      <c r="T3001" s="385"/>
      <c r="U3001" s="386"/>
      <c r="V3001" s="387"/>
    </row>
    <row r="3002" spans="1:22" s="35" customFormat="1" ht="24.95" customHeight="1">
      <c r="A3002" s="34" t="s">
        <v>3636</v>
      </c>
      <c r="B3002" s="402">
        <v>8</v>
      </c>
      <c r="C3002" s="390"/>
      <c r="D3002" s="390"/>
      <c r="E3002" s="390"/>
      <c r="F3002" s="390"/>
      <c r="G3002" s="382"/>
      <c r="H3002" s="538"/>
      <c r="I3002" s="388"/>
      <c r="J3002" s="389" t="s">
        <v>1538</v>
      </c>
      <c r="K3002" s="426"/>
      <c r="L3002" s="426"/>
      <c r="M3002" s="384"/>
      <c r="N3002" s="424" t="s">
        <v>1538</v>
      </c>
      <c r="O3002" s="215" t="s">
        <v>1538</v>
      </c>
      <c r="P3002" s="719"/>
      <c r="Q3002" s="720"/>
      <c r="R3002" s="721"/>
      <c r="S3002" s="722"/>
      <c r="T3002" s="385"/>
      <c r="U3002" s="386"/>
      <c r="V3002" s="387"/>
    </row>
    <row r="3003" spans="1:22" s="35" customFormat="1" ht="24.95" customHeight="1" thickBot="1">
      <c r="A3003" s="34" t="s">
        <v>3637</v>
      </c>
      <c r="B3003" s="406">
        <v>9</v>
      </c>
      <c r="C3003" s="391"/>
      <c r="D3003" s="391"/>
      <c r="E3003" s="391"/>
      <c r="F3003" s="391"/>
      <c r="G3003" s="392"/>
      <c r="H3003" s="539"/>
      <c r="I3003" s="393"/>
      <c r="J3003" s="394" t="s">
        <v>1538</v>
      </c>
      <c r="K3003" s="427"/>
      <c r="L3003" s="427"/>
      <c r="M3003" s="395"/>
      <c r="N3003" s="424" t="s">
        <v>1538</v>
      </c>
      <c r="O3003" s="215" t="s">
        <v>1538</v>
      </c>
      <c r="P3003" s="719"/>
      <c r="Q3003" s="720"/>
      <c r="R3003" s="721"/>
      <c r="S3003" s="722"/>
      <c r="T3003" s="385"/>
      <c r="U3003" s="386"/>
      <c r="V3003" s="387"/>
    </row>
    <row r="3004" spans="1:22" s="20" customFormat="1" ht="12" customHeight="1">
      <c r="A3004" s="34"/>
      <c r="B3004" s="36"/>
      <c r="C3004" s="37"/>
      <c r="D3004" s="37"/>
      <c r="E3004" s="37"/>
      <c r="F3004" s="37"/>
      <c r="G3004" s="37"/>
      <c r="H3004" s="403"/>
      <c r="I3004" s="37"/>
      <c r="J3004" s="37"/>
      <c r="K3004" s="37"/>
      <c r="L3004" s="37"/>
      <c r="M3004" s="37"/>
      <c r="N3004" s="37"/>
      <c r="O3004" s="214"/>
      <c r="P3004" s="37"/>
      <c r="Q3004" s="37"/>
      <c r="R3004" s="214"/>
      <c r="S3004" s="37"/>
      <c r="T3004" s="37"/>
      <c r="U3004" s="38"/>
      <c r="V3004" s="39"/>
    </row>
    <row r="3005" spans="1:22" s="20" customFormat="1" ht="17.25" customHeight="1" thickBot="1">
      <c r="A3005" s="34" t="s">
        <v>3638</v>
      </c>
      <c r="B3005" s="473"/>
      <c r="C3005" s="474"/>
      <c r="D3005" s="474"/>
      <c r="E3005" s="474"/>
      <c r="F3005" s="474"/>
      <c r="G3005" s="474"/>
      <c r="H3005" s="474"/>
      <c r="I3005" s="474"/>
      <c r="J3005" s="474"/>
      <c r="K3005" s="474"/>
      <c r="L3005" s="474"/>
      <c r="M3005" s="474"/>
      <c r="N3005" s="410" t="s">
        <v>317</v>
      </c>
      <c r="O3005" s="411">
        <v>1313.1278500000001</v>
      </c>
      <c r="P3005" s="419"/>
      <c r="Q3005" s="419"/>
      <c r="R3005" s="420"/>
      <c r="S3005" s="420"/>
      <c r="T3005" s="421"/>
      <c r="U3005" s="422"/>
      <c r="V3005" s="423"/>
    </row>
    <row r="3006" spans="1:22" ht="17.25" customHeight="1">
      <c r="B3006" s="41"/>
      <c r="C3006" s="41"/>
      <c r="D3006" s="41"/>
      <c r="E3006" s="41"/>
      <c r="F3006" s="41"/>
      <c r="G3006" s="42"/>
      <c r="H3006" s="42"/>
      <c r="I3006" s="42"/>
      <c r="J3006" s="42"/>
      <c r="K3006" s="42"/>
      <c r="L3006" s="42"/>
      <c r="M3006" s="42"/>
      <c r="N3006" s="42"/>
      <c r="O3006" s="42"/>
      <c r="P3006" s="42"/>
      <c r="Q3006" s="42"/>
      <c r="R3006" s="42"/>
      <c r="S3006" s="42"/>
      <c r="T3006" s="42"/>
      <c r="U3006" s="42"/>
      <c r="V3006" s="42"/>
    </row>
    <row r="3007" spans="1:22" s="20" customFormat="1" ht="16.5" customHeight="1" thickBot="1">
      <c r="A3007" s="18"/>
      <c r="B3007" s="739" t="s">
        <v>65</v>
      </c>
      <c r="C3007" s="739"/>
      <c r="D3007" s="739"/>
      <c r="E3007" s="739"/>
      <c r="F3007" s="739"/>
      <c r="G3007" s="739"/>
      <c r="H3007" s="739"/>
      <c r="I3007" s="739"/>
      <c r="J3007" s="739"/>
      <c r="K3007" s="739"/>
      <c r="L3007" s="739"/>
      <c r="M3007" s="739"/>
      <c r="N3007" s="739"/>
      <c r="O3007" s="739"/>
      <c r="P3007" s="739"/>
      <c r="Q3007" s="739"/>
      <c r="R3007" s="739"/>
      <c r="S3007" s="739"/>
      <c r="T3007" s="739"/>
      <c r="U3007" s="739"/>
      <c r="V3007" s="739"/>
    </row>
    <row r="3008" spans="1:22" s="23" customFormat="1" ht="22.5" customHeight="1">
      <c r="A3008" s="96" t="s">
        <v>3639</v>
      </c>
      <c r="B3008" s="768" t="s">
        <v>62</v>
      </c>
      <c r="C3008" s="764" t="s">
        <v>83</v>
      </c>
      <c r="D3008" s="760"/>
      <c r="E3008" s="760"/>
      <c r="F3008" s="760"/>
      <c r="G3008" s="760"/>
      <c r="H3008" s="760"/>
      <c r="I3008" s="760"/>
      <c r="J3008" s="760"/>
      <c r="K3008" s="760"/>
      <c r="L3008" s="760"/>
      <c r="M3008" s="736"/>
      <c r="N3008" s="475"/>
      <c r="O3008" s="476"/>
      <c r="P3008" s="764" t="s">
        <v>90</v>
      </c>
      <c r="Q3008" s="760"/>
      <c r="R3008" s="760"/>
      <c r="S3008" s="736"/>
      <c r="T3008" s="735" t="s">
        <v>358</v>
      </c>
      <c r="U3008" s="736"/>
      <c r="V3008" s="742" t="s">
        <v>6</v>
      </c>
    </row>
    <row r="3009" spans="1:22" s="23" customFormat="1" ht="22.5" customHeight="1">
      <c r="A3009" s="96" t="s">
        <v>3640</v>
      </c>
      <c r="B3009" s="769"/>
      <c r="C3009" s="771" t="s">
        <v>84</v>
      </c>
      <c r="D3009" s="772"/>
      <c r="E3009" s="773"/>
      <c r="F3009" s="479">
        <v>2</v>
      </c>
      <c r="G3009" s="774" t="s">
        <v>287</v>
      </c>
      <c r="H3009" s="724" t="s">
        <v>286</v>
      </c>
      <c r="I3009" s="724"/>
      <c r="J3009" s="771" t="s">
        <v>285</v>
      </c>
      <c r="K3009" s="775"/>
      <c r="L3009" s="480"/>
      <c r="M3009" s="480"/>
      <c r="N3009" s="481"/>
      <c r="O3009" s="482"/>
      <c r="P3009" s="765"/>
      <c r="Q3009" s="766"/>
      <c r="R3009" s="766"/>
      <c r="S3009" s="767"/>
      <c r="T3009" s="737"/>
      <c r="U3009" s="738"/>
      <c r="V3009" s="743"/>
    </row>
    <row r="3010" spans="1:22" s="23" customFormat="1" ht="51.75" customHeight="1" thickBot="1">
      <c r="A3010" s="96" t="s">
        <v>3641</v>
      </c>
      <c r="B3010" s="769"/>
      <c r="C3010" s="772" t="s">
        <v>82</v>
      </c>
      <c r="D3010" s="773"/>
      <c r="E3010" s="483" t="s">
        <v>86</v>
      </c>
      <c r="F3010" s="477" t="s">
        <v>306</v>
      </c>
      <c r="G3010" s="774"/>
      <c r="H3010" s="724"/>
      <c r="I3010" s="724"/>
      <c r="J3010" s="467" t="s">
        <v>284</v>
      </c>
      <c r="K3010" s="478" t="s">
        <v>292</v>
      </c>
      <c r="L3010" s="484" t="s">
        <v>369</v>
      </c>
      <c r="M3010" s="484"/>
      <c r="N3010" s="485" t="s">
        <v>334</v>
      </c>
      <c r="O3010" s="486"/>
      <c r="P3010" s="417" t="s">
        <v>1579</v>
      </c>
      <c r="Q3010" s="306" t="s">
        <v>91</v>
      </c>
      <c r="R3010" s="307"/>
      <c r="S3010" s="97">
        <v>2</v>
      </c>
      <c r="T3010" s="740"/>
      <c r="U3010" s="741"/>
      <c r="V3010" s="744"/>
    </row>
    <row r="3011" spans="1:22" s="23" customFormat="1" ht="15.75" customHeight="1">
      <c r="A3011" s="96" t="s">
        <v>3642</v>
      </c>
      <c r="B3011" s="769"/>
      <c r="C3011" s="613">
        <v>1</v>
      </c>
      <c r="D3011" s="86" t="s">
        <v>634</v>
      </c>
      <c r="E3011" s="92">
        <v>0.4</v>
      </c>
      <c r="F3011" s="300">
        <v>384.3107</v>
      </c>
      <c r="G3011" s="300">
        <v>269.23</v>
      </c>
      <c r="H3011" s="745" t="s">
        <v>6</v>
      </c>
      <c r="I3011" s="746"/>
      <c r="J3011" s="93" t="s">
        <v>6</v>
      </c>
      <c r="K3011" s="91" t="s">
        <v>1538</v>
      </c>
      <c r="L3011" s="449" t="s">
        <v>1114</v>
      </c>
      <c r="M3011" s="450" t="s">
        <v>1557</v>
      </c>
      <c r="N3011" s="365" t="s">
        <v>24</v>
      </c>
      <c r="O3011" s="747" t="s">
        <v>15</v>
      </c>
      <c r="P3011" s="748"/>
      <c r="Q3011" s="751">
        <v>100</v>
      </c>
      <c r="R3011" s="754" t="s">
        <v>1114</v>
      </c>
      <c r="S3011" s="755"/>
      <c r="T3011" s="735" t="s">
        <v>68</v>
      </c>
      <c r="U3011" s="760"/>
      <c r="V3011" s="736"/>
    </row>
    <row r="3012" spans="1:22" s="23" customFormat="1" ht="15.75" customHeight="1" thickBot="1">
      <c r="A3012" s="96" t="s">
        <v>3643</v>
      </c>
      <c r="B3012" s="769"/>
      <c r="C3012" s="613">
        <v>2</v>
      </c>
      <c r="D3012" s="86" t="s">
        <v>635</v>
      </c>
      <c r="E3012" s="92">
        <v>0.6</v>
      </c>
      <c r="F3012" s="300">
        <v>2241.9450000000002</v>
      </c>
      <c r="G3012" s="300">
        <v>269.23</v>
      </c>
      <c r="H3012" s="745" t="s">
        <v>6</v>
      </c>
      <c r="I3012" s="746"/>
      <c r="J3012" s="93" t="s">
        <v>6</v>
      </c>
      <c r="K3012" s="91" t="s">
        <v>1538</v>
      </c>
      <c r="L3012" s="449"/>
      <c r="M3012" s="450" t="s">
        <v>1538</v>
      </c>
      <c r="N3012" s="365" t="s">
        <v>24</v>
      </c>
      <c r="O3012" s="747"/>
      <c r="P3012" s="748"/>
      <c r="Q3012" s="752"/>
      <c r="R3012" s="756"/>
      <c r="S3012" s="757"/>
      <c r="T3012" s="740"/>
      <c r="U3012" s="761"/>
      <c r="V3012" s="741"/>
    </row>
    <row r="3013" spans="1:22" s="23" customFormat="1" ht="15.75" customHeight="1">
      <c r="A3013" s="96" t="s">
        <v>3644</v>
      </c>
      <c r="B3013" s="769"/>
      <c r="C3013" s="613">
        <v>3</v>
      </c>
      <c r="D3013" s="86" t="s">
        <v>1538</v>
      </c>
      <c r="E3013" s="92" t="s">
        <v>1538</v>
      </c>
      <c r="F3013" s="300" t="s">
        <v>1538</v>
      </c>
      <c r="G3013" s="300" t="s">
        <v>1538</v>
      </c>
      <c r="H3013" s="745" t="s">
        <v>1538</v>
      </c>
      <c r="I3013" s="746"/>
      <c r="J3013" s="93" t="s">
        <v>1538</v>
      </c>
      <c r="K3013" s="91" t="s">
        <v>1538</v>
      </c>
      <c r="L3013" s="449"/>
      <c r="M3013" s="450" t="s">
        <v>1538</v>
      </c>
      <c r="N3013" s="365"/>
      <c r="O3013" s="749"/>
      <c r="P3013" s="750"/>
      <c r="Q3013" s="753"/>
      <c r="R3013" s="758"/>
      <c r="S3013" s="759"/>
      <c r="T3013" s="237"/>
      <c r="U3013" s="237"/>
      <c r="V3013" s="238"/>
    </row>
    <row r="3014" spans="1:22" s="23" customFormat="1" ht="15.75" customHeight="1">
      <c r="A3014" s="96" t="s">
        <v>3645</v>
      </c>
      <c r="B3014" s="769"/>
      <c r="C3014" s="613">
        <v>4</v>
      </c>
      <c r="D3014" s="86" t="s">
        <v>1538</v>
      </c>
      <c r="E3014" s="92" t="s">
        <v>1538</v>
      </c>
      <c r="F3014" s="300" t="s">
        <v>1538</v>
      </c>
      <c r="G3014" s="300" t="s">
        <v>1538</v>
      </c>
      <c r="H3014" s="745" t="s">
        <v>1538</v>
      </c>
      <c r="I3014" s="746"/>
      <c r="J3014" s="93" t="s">
        <v>1538</v>
      </c>
      <c r="K3014" s="91" t="s">
        <v>1538</v>
      </c>
      <c r="L3014" s="449"/>
      <c r="M3014" s="450" t="s">
        <v>1538</v>
      </c>
      <c r="N3014" s="365"/>
      <c r="O3014" s="762" t="s">
        <v>310</v>
      </c>
      <c r="P3014" s="771" t="s">
        <v>309</v>
      </c>
      <c r="Q3014" s="772"/>
      <c r="R3014" s="772"/>
      <c r="S3014" s="773"/>
      <c r="T3014" s="228"/>
      <c r="U3014" s="228"/>
      <c r="V3014" s="239"/>
    </row>
    <row r="3015" spans="1:22" s="23" customFormat="1" ht="17.25" customHeight="1">
      <c r="A3015" s="96" t="s">
        <v>3646</v>
      </c>
      <c r="B3015" s="769"/>
      <c r="C3015" s="613">
        <v>5</v>
      </c>
      <c r="D3015" s="86" t="s">
        <v>1538</v>
      </c>
      <c r="E3015" s="92" t="s">
        <v>1538</v>
      </c>
      <c r="F3015" s="300" t="s">
        <v>1538</v>
      </c>
      <c r="G3015" s="300" t="s">
        <v>1538</v>
      </c>
      <c r="H3015" s="745" t="s">
        <v>1538</v>
      </c>
      <c r="I3015" s="746"/>
      <c r="J3015" s="93" t="s">
        <v>1538</v>
      </c>
      <c r="K3015" s="91" t="s">
        <v>1538</v>
      </c>
      <c r="L3015" s="449"/>
      <c r="M3015" s="450" t="s">
        <v>1538</v>
      </c>
      <c r="N3015" s="365"/>
      <c r="O3015" s="763"/>
      <c r="P3015" s="467" t="s">
        <v>92</v>
      </c>
      <c r="Q3015" s="467" t="s">
        <v>294</v>
      </c>
      <c r="R3015" s="724" t="s">
        <v>307</v>
      </c>
      <c r="S3015" s="724"/>
      <c r="T3015" s="228"/>
      <c r="U3015" s="228"/>
      <c r="V3015" s="239"/>
    </row>
    <row r="3016" spans="1:22" s="23" customFormat="1" ht="16.5" customHeight="1" thickBot="1">
      <c r="A3016" s="96" t="s">
        <v>3647</v>
      </c>
      <c r="B3016" s="769"/>
      <c r="C3016" s="614">
        <v>6</v>
      </c>
      <c r="D3016" s="94" t="s">
        <v>1538</v>
      </c>
      <c r="E3016" s="95" t="s">
        <v>1538</v>
      </c>
      <c r="F3016" s="300" t="s">
        <v>1538</v>
      </c>
      <c r="G3016" s="300" t="s">
        <v>1538</v>
      </c>
      <c r="H3016" s="745" t="s">
        <v>1538</v>
      </c>
      <c r="I3016" s="746"/>
      <c r="J3016" s="93" t="s">
        <v>1538</v>
      </c>
      <c r="K3016" s="91" t="s">
        <v>1538</v>
      </c>
      <c r="L3016" s="449"/>
      <c r="M3016" s="450" t="s">
        <v>1538</v>
      </c>
      <c r="N3016" s="447"/>
      <c r="O3016" s="313" t="s">
        <v>6</v>
      </c>
      <c r="P3016" s="241">
        <v>1</v>
      </c>
      <c r="Q3016" s="242">
        <v>538.46153849999996</v>
      </c>
      <c r="R3016" s="776">
        <v>2626.2557000000002</v>
      </c>
      <c r="S3016" s="776"/>
      <c r="T3016" s="228"/>
      <c r="U3016" s="228"/>
      <c r="V3016" s="239"/>
    </row>
    <row r="3017" spans="1:22" s="23" customFormat="1" ht="16.5" customHeight="1" thickBot="1">
      <c r="A3017" s="96" t="s">
        <v>3648</v>
      </c>
      <c r="B3017" s="770"/>
      <c r="C3017" s="777" t="s">
        <v>88</v>
      </c>
      <c r="D3017" s="778"/>
      <c r="E3017" s="778"/>
      <c r="F3017" s="497"/>
      <c r="G3017" s="498"/>
      <c r="H3017" s="779" t="s">
        <v>6</v>
      </c>
      <c r="I3017" s="780"/>
      <c r="J3017" s="412" t="s">
        <v>6</v>
      </c>
      <c r="K3017" s="243" t="s">
        <v>6</v>
      </c>
      <c r="L3017" s="490"/>
      <c r="M3017" s="491"/>
      <c r="N3017" s="492"/>
      <c r="O3017" s="781" t="s">
        <v>1538</v>
      </c>
      <c r="P3017" s="781"/>
      <c r="Q3017" s="781"/>
      <c r="R3017" s="781"/>
      <c r="S3017" s="781"/>
      <c r="T3017" s="487"/>
      <c r="U3017" s="488"/>
      <c r="V3017" s="489"/>
    </row>
    <row r="3018" spans="1:22" ht="24.95" customHeight="1">
      <c r="C3018" s="21"/>
    </row>
    <row r="3019" spans="1:22" ht="24.95" customHeight="1">
      <c r="C3019" s="21"/>
    </row>
    <row r="3020" spans="1:22" s="33" customFormat="1" ht="24" thickBot="1">
      <c r="A3020" s="26">
        <v>101</v>
      </c>
      <c r="B3020" s="786" t="s">
        <v>49</v>
      </c>
      <c r="C3020" s="786"/>
      <c r="D3020" s="786"/>
      <c r="E3020" s="27">
        <v>101</v>
      </c>
      <c r="F3020" s="28" t="s">
        <v>487</v>
      </c>
      <c r="G3020" s="29"/>
      <c r="H3020" s="29"/>
      <c r="I3020" s="28"/>
      <c r="J3020" s="28"/>
      <c r="K3020" s="28"/>
      <c r="L3020" s="28"/>
      <c r="M3020" s="30"/>
      <c r="N3020" s="30"/>
      <c r="O3020" s="29"/>
      <c r="P3020" s="29"/>
      <c r="Q3020" s="31"/>
      <c r="R3020" s="31"/>
      <c r="S3020" s="31"/>
      <c r="T3020" s="31"/>
      <c r="U3020" s="32"/>
    </row>
    <row r="3021" spans="1:22" s="20" customFormat="1" ht="24.75" customHeight="1">
      <c r="A3021" s="18"/>
      <c r="B3021" s="787" t="s">
        <v>54</v>
      </c>
      <c r="C3021" s="464" t="s">
        <v>55</v>
      </c>
      <c r="D3021" s="465" t="s">
        <v>16</v>
      </c>
      <c r="E3021" s="465"/>
      <c r="F3021" s="465" t="s">
        <v>56</v>
      </c>
      <c r="G3021" s="466"/>
      <c r="H3021" s="723" t="s">
        <v>57</v>
      </c>
      <c r="I3021" s="789" t="s">
        <v>340</v>
      </c>
      <c r="J3021" s="723" t="s">
        <v>17</v>
      </c>
      <c r="K3021" s="723" t="s">
        <v>293</v>
      </c>
      <c r="L3021" s="723" t="s">
        <v>58</v>
      </c>
      <c r="M3021" s="723" t="s">
        <v>193</v>
      </c>
      <c r="N3021" s="782" t="s">
        <v>308</v>
      </c>
      <c r="O3021" s="783"/>
      <c r="P3021" s="784" t="s">
        <v>21</v>
      </c>
      <c r="Q3021" s="785"/>
      <c r="R3021" s="735" t="s">
        <v>205</v>
      </c>
      <c r="S3021" s="736"/>
      <c r="T3021" s="714" t="s">
        <v>180</v>
      </c>
      <c r="U3021" s="715"/>
      <c r="V3021" s="716"/>
    </row>
    <row r="3022" spans="1:22" s="20" customFormat="1" ht="73.5" customHeight="1">
      <c r="A3022" s="18"/>
      <c r="B3022" s="788"/>
      <c r="C3022" s="467" t="s">
        <v>59</v>
      </c>
      <c r="D3022" s="468" t="s">
        <v>3</v>
      </c>
      <c r="E3022" s="468" t="s">
        <v>18</v>
      </c>
      <c r="F3022" s="468" t="s">
        <v>60</v>
      </c>
      <c r="G3022" s="469" t="s">
        <v>61</v>
      </c>
      <c r="H3022" s="724"/>
      <c r="I3022" s="790"/>
      <c r="J3022" s="724"/>
      <c r="K3022" s="724"/>
      <c r="L3022" s="724"/>
      <c r="M3022" s="724"/>
      <c r="N3022" s="467" t="s">
        <v>191</v>
      </c>
      <c r="O3022" s="468" t="s">
        <v>73</v>
      </c>
      <c r="P3022" s="717"/>
      <c r="Q3022" s="718"/>
      <c r="R3022" s="737"/>
      <c r="S3022" s="738"/>
      <c r="T3022" s="470" t="s">
        <v>181</v>
      </c>
      <c r="U3022" s="471" t="s">
        <v>190</v>
      </c>
      <c r="V3022" s="472" t="s">
        <v>225</v>
      </c>
    </row>
    <row r="3023" spans="1:22" s="20" customFormat="1" ht="26.25" customHeight="1">
      <c r="A3023" s="18"/>
      <c r="B3023" s="396"/>
      <c r="C3023" s="397">
        <v>3</v>
      </c>
      <c r="D3023" s="397">
        <v>4</v>
      </c>
      <c r="E3023" s="397">
        <v>5</v>
      </c>
      <c r="F3023" s="397">
        <v>6</v>
      </c>
      <c r="G3023" s="397">
        <v>7</v>
      </c>
      <c r="H3023" s="397">
        <v>8</v>
      </c>
      <c r="I3023" s="397">
        <v>9</v>
      </c>
      <c r="J3023" s="397">
        <v>10</v>
      </c>
      <c r="K3023" s="397">
        <v>11</v>
      </c>
      <c r="L3023" s="397">
        <v>12</v>
      </c>
      <c r="M3023" s="397">
        <v>13</v>
      </c>
      <c r="N3023" s="397">
        <v>14</v>
      </c>
      <c r="O3023" s="397">
        <v>15</v>
      </c>
      <c r="P3023" s="398">
        <v>16</v>
      </c>
      <c r="Q3023" s="399">
        <v>17</v>
      </c>
      <c r="R3023" s="398">
        <v>18</v>
      </c>
      <c r="S3023" s="399">
        <v>19</v>
      </c>
      <c r="T3023" s="400">
        <v>20</v>
      </c>
      <c r="U3023" s="213">
        <v>21</v>
      </c>
      <c r="V3023" s="401">
        <v>22</v>
      </c>
    </row>
    <row r="3024" spans="1:22" s="35" customFormat="1" ht="50.1" customHeight="1">
      <c r="A3024" s="34" t="s">
        <v>3649</v>
      </c>
      <c r="B3024" s="402">
        <v>1</v>
      </c>
      <c r="C3024" s="390" t="s">
        <v>682</v>
      </c>
      <c r="D3024" s="390" t="s">
        <v>1438</v>
      </c>
      <c r="E3024" s="390" t="s">
        <v>1439</v>
      </c>
      <c r="F3024" s="390" t="s">
        <v>671</v>
      </c>
      <c r="G3024" s="382">
        <v>0.6</v>
      </c>
      <c r="H3024" s="538" t="s">
        <v>24</v>
      </c>
      <c r="I3024" s="388" t="s">
        <v>672</v>
      </c>
      <c r="J3024" s="389" t="s">
        <v>487</v>
      </c>
      <c r="K3024" s="426">
        <v>41660</v>
      </c>
      <c r="L3024" s="426">
        <v>42096</v>
      </c>
      <c r="M3024" s="383">
        <v>992.71</v>
      </c>
      <c r="N3024" s="424">
        <v>595.62599999999998</v>
      </c>
      <c r="O3024" s="215">
        <v>595.62599999999998</v>
      </c>
      <c r="P3024" s="719"/>
      <c r="Q3024" s="720"/>
      <c r="R3024" s="721"/>
      <c r="S3024" s="722"/>
      <c r="T3024" s="385" t="s">
        <v>24</v>
      </c>
      <c r="U3024" s="386">
        <v>5</v>
      </c>
      <c r="V3024" s="387" t="s">
        <v>24</v>
      </c>
    </row>
    <row r="3025" spans="1:22" s="35" customFormat="1" ht="50.1" customHeight="1">
      <c r="A3025" s="34" t="s">
        <v>3650</v>
      </c>
      <c r="B3025" s="402">
        <v>2</v>
      </c>
      <c r="C3025" s="390" t="s">
        <v>1440</v>
      </c>
      <c r="D3025" s="390" t="s">
        <v>1441</v>
      </c>
      <c r="E3025" s="390" t="s">
        <v>1442</v>
      </c>
      <c r="F3025" s="390" t="s">
        <v>671</v>
      </c>
      <c r="G3025" s="382">
        <v>0.6</v>
      </c>
      <c r="H3025" s="538" t="s">
        <v>24</v>
      </c>
      <c r="I3025" s="388" t="s">
        <v>672</v>
      </c>
      <c r="J3025" s="389" t="s">
        <v>487</v>
      </c>
      <c r="K3025" s="426">
        <v>43454</v>
      </c>
      <c r="L3025" s="426">
        <v>44034</v>
      </c>
      <c r="M3025" s="383">
        <v>1853.9</v>
      </c>
      <c r="N3025" s="424">
        <v>1112.3399999999999</v>
      </c>
      <c r="O3025" s="215">
        <v>1112.3399999999999</v>
      </c>
      <c r="P3025" s="719"/>
      <c r="Q3025" s="720"/>
      <c r="R3025" s="721"/>
      <c r="S3025" s="722"/>
      <c r="T3025" s="385" t="s">
        <v>24</v>
      </c>
      <c r="U3025" s="386">
        <v>13</v>
      </c>
      <c r="V3025" s="387" t="s">
        <v>24</v>
      </c>
    </row>
    <row r="3026" spans="1:22" s="35" customFormat="1" ht="24.95" customHeight="1">
      <c r="A3026" s="34" t="s">
        <v>3651</v>
      </c>
      <c r="B3026" s="402">
        <v>3</v>
      </c>
      <c r="C3026" s="390"/>
      <c r="D3026" s="390"/>
      <c r="E3026" s="390"/>
      <c r="F3026" s="390"/>
      <c r="G3026" s="382"/>
      <c r="H3026" s="538"/>
      <c r="I3026" s="388"/>
      <c r="J3026" s="389" t="s">
        <v>1538</v>
      </c>
      <c r="K3026" s="426"/>
      <c r="L3026" s="426"/>
      <c r="M3026" s="383"/>
      <c r="N3026" s="424" t="s">
        <v>1538</v>
      </c>
      <c r="O3026" s="215" t="s">
        <v>1538</v>
      </c>
      <c r="P3026" s="719"/>
      <c r="Q3026" s="720"/>
      <c r="R3026" s="721"/>
      <c r="S3026" s="722"/>
      <c r="T3026" s="385"/>
      <c r="U3026" s="386"/>
      <c r="V3026" s="387"/>
    </row>
    <row r="3027" spans="1:22" s="35" customFormat="1" ht="24.95" customHeight="1">
      <c r="A3027" s="34" t="s">
        <v>3652</v>
      </c>
      <c r="B3027" s="402">
        <v>4</v>
      </c>
      <c r="C3027" s="390"/>
      <c r="D3027" s="390"/>
      <c r="E3027" s="390"/>
      <c r="F3027" s="390"/>
      <c r="G3027" s="382"/>
      <c r="H3027" s="538"/>
      <c r="I3027" s="388"/>
      <c r="J3027" s="389" t="s">
        <v>1538</v>
      </c>
      <c r="K3027" s="426"/>
      <c r="L3027" s="426"/>
      <c r="M3027" s="383"/>
      <c r="N3027" s="424" t="s">
        <v>1538</v>
      </c>
      <c r="O3027" s="215" t="s">
        <v>1538</v>
      </c>
      <c r="P3027" s="719"/>
      <c r="Q3027" s="720"/>
      <c r="R3027" s="721"/>
      <c r="S3027" s="722"/>
      <c r="T3027" s="385"/>
      <c r="U3027" s="386"/>
      <c r="V3027" s="387"/>
    </row>
    <row r="3028" spans="1:22" s="35" customFormat="1" ht="24.95" customHeight="1">
      <c r="A3028" s="34" t="s">
        <v>3653</v>
      </c>
      <c r="B3028" s="402">
        <v>6</v>
      </c>
      <c r="C3028" s="390"/>
      <c r="D3028" s="390"/>
      <c r="E3028" s="390"/>
      <c r="F3028" s="390"/>
      <c r="G3028" s="382"/>
      <c r="H3028" s="538"/>
      <c r="I3028" s="388"/>
      <c r="J3028" s="389" t="s">
        <v>1538</v>
      </c>
      <c r="K3028" s="426"/>
      <c r="L3028" s="426"/>
      <c r="M3028" s="383"/>
      <c r="N3028" s="424" t="s">
        <v>1538</v>
      </c>
      <c r="O3028" s="215" t="s">
        <v>1538</v>
      </c>
      <c r="P3028" s="719"/>
      <c r="Q3028" s="720"/>
      <c r="R3028" s="721"/>
      <c r="S3028" s="722"/>
      <c r="T3028" s="385"/>
      <c r="U3028" s="386"/>
      <c r="V3028" s="387"/>
    </row>
    <row r="3029" spans="1:22" s="35" customFormat="1" ht="24.95" customHeight="1">
      <c r="A3029" s="34" t="s">
        <v>3654</v>
      </c>
      <c r="B3029" s="402">
        <v>7</v>
      </c>
      <c r="C3029" s="390"/>
      <c r="D3029" s="390"/>
      <c r="E3029" s="390"/>
      <c r="F3029" s="390"/>
      <c r="G3029" s="382"/>
      <c r="H3029" s="538"/>
      <c r="I3029" s="388"/>
      <c r="J3029" s="389" t="s">
        <v>1538</v>
      </c>
      <c r="K3029" s="426"/>
      <c r="L3029" s="426"/>
      <c r="M3029" s="383"/>
      <c r="N3029" s="424" t="s">
        <v>1538</v>
      </c>
      <c r="O3029" s="215" t="s">
        <v>1538</v>
      </c>
      <c r="P3029" s="719"/>
      <c r="Q3029" s="720"/>
      <c r="R3029" s="721"/>
      <c r="S3029" s="722"/>
      <c r="T3029" s="385"/>
      <c r="U3029" s="386"/>
      <c r="V3029" s="387"/>
    </row>
    <row r="3030" spans="1:22" s="35" customFormat="1" ht="24.95" customHeight="1">
      <c r="A3030" s="34" t="s">
        <v>3655</v>
      </c>
      <c r="B3030" s="402">
        <v>8</v>
      </c>
      <c r="C3030" s="390"/>
      <c r="D3030" s="390"/>
      <c r="E3030" s="390"/>
      <c r="F3030" s="390"/>
      <c r="G3030" s="382"/>
      <c r="H3030" s="538"/>
      <c r="I3030" s="388"/>
      <c r="J3030" s="389" t="s">
        <v>1538</v>
      </c>
      <c r="K3030" s="426"/>
      <c r="L3030" s="426"/>
      <c r="M3030" s="383"/>
      <c r="N3030" s="424" t="s">
        <v>1538</v>
      </c>
      <c r="O3030" s="215" t="s">
        <v>1538</v>
      </c>
      <c r="P3030" s="719"/>
      <c r="Q3030" s="720"/>
      <c r="R3030" s="721"/>
      <c r="S3030" s="722"/>
      <c r="T3030" s="385"/>
      <c r="U3030" s="386"/>
      <c r="V3030" s="387"/>
    </row>
    <row r="3031" spans="1:22" s="35" customFormat="1" ht="24.95" customHeight="1">
      <c r="A3031" s="34" t="s">
        <v>3656</v>
      </c>
      <c r="B3031" s="402">
        <v>9</v>
      </c>
      <c r="C3031" s="390"/>
      <c r="D3031" s="390"/>
      <c r="E3031" s="390"/>
      <c r="F3031" s="390"/>
      <c r="G3031" s="382"/>
      <c r="H3031" s="538"/>
      <c r="I3031" s="388"/>
      <c r="J3031" s="389" t="s">
        <v>1538</v>
      </c>
      <c r="K3031" s="426"/>
      <c r="L3031" s="426"/>
      <c r="M3031" s="384"/>
      <c r="N3031" s="424" t="s">
        <v>1538</v>
      </c>
      <c r="O3031" s="215" t="s">
        <v>1538</v>
      </c>
      <c r="P3031" s="719"/>
      <c r="Q3031" s="720"/>
      <c r="R3031" s="721"/>
      <c r="S3031" s="722"/>
      <c r="T3031" s="385"/>
      <c r="U3031" s="386"/>
      <c r="V3031" s="387"/>
    </row>
    <row r="3032" spans="1:22" s="35" customFormat="1" ht="24.95" customHeight="1">
      <c r="A3032" s="34" t="s">
        <v>3657</v>
      </c>
      <c r="B3032" s="402">
        <v>9</v>
      </c>
      <c r="C3032" s="390"/>
      <c r="D3032" s="390"/>
      <c r="E3032" s="390"/>
      <c r="F3032" s="390"/>
      <c r="G3032" s="382"/>
      <c r="H3032" s="538"/>
      <c r="I3032" s="388"/>
      <c r="J3032" s="389" t="s">
        <v>1538</v>
      </c>
      <c r="K3032" s="426"/>
      <c r="L3032" s="426"/>
      <c r="M3032" s="384"/>
      <c r="N3032" s="424" t="s">
        <v>1538</v>
      </c>
      <c r="O3032" s="215" t="s">
        <v>1538</v>
      </c>
      <c r="P3032" s="719"/>
      <c r="Q3032" s="720"/>
      <c r="R3032" s="721"/>
      <c r="S3032" s="722"/>
      <c r="T3032" s="385"/>
      <c r="U3032" s="386"/>
      <c r="V3032" s="387"/>
    </row>
    <row r="3033" spans="1:22" s="35" customFormat="1" ht="24.95" customHeight="1" thickBot="1">
      <c r="A3033" s="34" t="s">
        <v>3658</v>
      </c>
      <c r="B3033" s="406">
        <v>10</v>
      </c>
      <c r="C3033" s="391"/>
      <c r="D3033" s="391"/>
      <c r="E3033" s="391"/>
      <c r="F3033" s="391"/>
      <c r="G3033" s="392"/>
      <c r="H3033" s="539"/>
      <c r="I3033" s="393"/>
      <c r="J3033" s="394" t="s">
        <v>1538</v>
      </c>
      <c r="K3033" s="427"/>
      <c r="L3033" s="427"/>
      <c r="M3033" s="395"/>
      <c r="N3033" s="424" t="s">
        <v>1538</v>
      </c>
      <c r="O3033" s="215" t="s">
        <v>1538</v>
      </c>
      <c r="P3033" s="719"/>
      <c r="Q3033" s="720"/>
      <c r="R3033" s="721"/>
      <c r="S3033" s="722"/>
      <c r="T3033" s="385"/>
      <c r="U3033" s="386"/>
      <c r="V3033" s="387"/>
    </row>
    <row r="3034" spans="1:22" s="20" customFormat="1" ht="12" customHeight="1">
      <c r="A3034" s="34"/>
      <c r="B3034" s="36"/>
      <c r="C3034" s="37"/>
      <c r="D3034" s="37"/>
      <c r="E3034" s="37"/>
      <c r="F3034" s="37"/>
      <c r="G3034" s="37"/>
      <c r="H3034" s="403"/>
      <c r="I3034" s="37"/>
      <c r="J3034" s="37"/>
      <c r="K3034" s="37"/>
      <c r="L3034" s="37"/>
      <c r="M3034" s="37"/>
      <c r="N3034" s="37"/>
      <c r="O3034" s="214"/>
      <c r="P3034" s="37"/>
      <c r="Q3034" s="37"/>
      <c r="R3034" s="214"/>
      <c r="S3034" s="37"/>
      <c r="T3034" s="37"/>
      <c r="U3034" s="38"/>
      <c r="V3034" s="39"/>
    </row>
    <row r="3035" spans="1:22" s="20" customFormat="1" ht="17.25" customHeight="1" thickBot="1">
      <c r="A3035" s="34" t="s">
        <v>3659</v>
      </c>
      <c r="B3035" s="473"/>
      <c r="C3035" s="474"/>
      <c r="D3035" s="474"/>
      <c r="E3035" s="474"/>
      <c r="F3035" s="474"/>
      <c r="G3035" s="474"/>
      <c r="H3035" s="474"/>
      <c r="I3035" s="474"/>
      <c r="J3035" s="474"/>
      <c r="K3035" s="474"/>
      <c r="L3035" s="474"/>
      <c r="M3035" s="474"/>
      <c r="N3035" s="410" t="s">
        <v>317</v>
      </c>
      <c r="O3035" s="411">
        <v>853.98299999999995</v>
      </c>
      <c r="P3035" s="419"/>
      <c r="Q3035" s="419"/>
      <c r="R3035" s="420"/>
      <c r="S3035" s="420"/>
      <c r="T3035" s="421"/>
      <c r="U3035" s="422"/>
      <c r="V3035" s="423"/>
    </row>
    <row r="3036" spans="1:22" ht="17.25" customHeight="1">
      <c r="B3036" s="41"/>
      <c r="C3036" s="41"/>
      <c r="D3036" s="41"/>
      <c r="E3036" s="41"/>
      <c r="F3036" s="41"/>
      <c r="G3036" s="42"/>
      <c r="H3036" s="42"/>
      <c r="I3036" s="42"/>
      <c r="J3036" s="42"/>
      <c r="K3036" s="42"/>
      <c r="L3036" s="42"/>
      <c r="M3036" s="42"/>
      <c r="N3036" s="42"/>
      <c r="O3036" s="42"/>
      <c r="P3036" s="42"/>
      <c r="Q3036" s="42"/>
      <c r="R3036" s="42"/>
      <c r="S3036" s="42"/>
      <c r="T3036" s="42"/>
      <c r="U3036" s="42"/>
      <c r="V3036" s="42"/>
    </row>
    <row r="3037" spans="1:22" s="20" customFormat="1" ht="16.5" customHeight="1" thickBot="1">
      <c r="A3037" s="18"/>
      <c r="B3037" s="739" t="s">
        <v>65</v>
      </c>
      <c r="C3037" s="739"/>
      <c r="D3037" s="739"/>
      <c r="E3037" s="739"/>
      <c r="F3037" s="739"/>
      <c r="G3037" s="739"/>
      <c r="H3037" s="739"/>
      <c r="I3037" s="739"/>
      <c r="J3037" s="739"/>
      <c r="K3037" s="739"/>
      <c r="L3037" s="739"/>
      <c r="M3037" s="739"/>
      <c r="N3037" s="739"/>
      <c r="O3037" s="739"/>
      <c r="P3037" s="739"/>
      <c r="Q3037" s="739"/>
      <c r="R3037" s="739"/>
      <c r="S3037" s="739"/>
      <c r="T3037" s="739"/>
      <c r="U3037" s="739"/>
      <c r="V3037" s="739"/>
    </row>
    <row r="3038" spans="1:22" s="23" customFormat="1" ht="22.5" customHeight="1">
      <c r="A3038" s="96" t="s">
        <v>3660</v>
      </c>
      <c r="B3038" s="768" t="s">
        <v>62</v>
      </c>
      <c r="C3038" s="764" t="s">
        <v>83</v>
      </c>
      <c r="D3038" s="760"/>
      <c r="E3038" s="760"/>
      <c r="F3038" s="760"/>
      <c r="G3038" s="760"/>
      <c r="H3038" s="760"/>
      <c r="I3038" s="760"/>
      <c r="J3038" s="760"/>
      <c r="K3038" s="760"/>
      <c r="L3038" s="760"/>
      <c r="M3038" s="736"/>
      <c r="N3038" s="475"/>
      <c r="O3038" s="476"/>
      <c r="P3038" s="764" t="s">
        <v>90</v>
      </c>
      <c r="Q3038" s="760"/>
      <c r="R3038" s="760"/>
      <c r="S3038" s="736"/>
      <c r="T3038" s="735" t="s">
        <v>358</v>
      </c>
      <c r="U3038" s="736"/>
      <c r="V3038" s="742" t="s">
        <v>6</v>
      </c>
    </row>
    <row r="3039" spans="1:22" s="23" customFormat="1" ht="22.5" customHeight="1">
      <c r="A3039" s="96" t="s">
        <v>3661</v>
      </c>
      <c r="B3039" s="769"/>
      <c r="C3039" s="771" t="s">
        <v>84</v>
      </c>
      <c r="D3039" s="772"/>
      <c r="E3039" s="773"/>
      <c r="F3039" s="479">
        <v>1</v>
      </c>
      <c r="G3039" s="774" t="s">
        <v>287</v>
      </c>
      <c r="H3039" s="724" t="s">
        <v>286</v>
      </c>
      <c r="I3039" s="724"/>
      <c r="J3039" s="771" t="s">
        <v>285</v>
      </c>
      <c r="K3039" s="775"/>
      <c r="L3039" s="480"/>
      <c r="M3039" s="480"/>
      <c r="N3039" s="481"/>
      <c r="O3039" s="482"/>
      <c r="P3039" s="765"/>
      <c r="Q3039" s="766"/>
      <c r="R3039" s="766"/>
      <c r="S3039" s="767"/>
      <c r="T3039" s="737"/>
      <c r="U3039" s="738"/>
      <c r="V3039" s="743"/>
    </row>
    <row r="3040" spans="1:22" s="23" customFormat="1" ht="51.75" customHeight="1" thickBot="1">
      <c r="A3040" s="96" t="s">
        <v>3662</v>
      </c>
      <c r="B3040" s="769"/>
      <c r="C3040" s="772" t="s">
        <v>82</v>
      </c>
      <c r="D3040" s="773"/>
      <c r="E3040" s="483" t="s">
        <v>86</v>
      </c>
      <c r="F3040" s="477" t="s">
        <v>306</v>
      </c>
      <c r="G3040" s="774"/>
      <c r="H3040" s="724"/>
      <c r="I3040" s="724"/>
      <c r="J3040" s="467" t="s">
        <v>284</v>
      </c>
      <c r="K3040" s="478" t="s">
        <v>292</v>
      </c>
      <c r="L3040" s="484" t="s">
        <v>369</v>
      </c>
      <c r="M3040" s="484"/>
      <c r="N3040" s="485" t="s">
        <v>334</v>
      </c>
      <c r="O3040" s="486"/>
      <c r="P3040" s="417" t="s">
        <v>1579</v>
      </c>
      <c r="Q3040" s="306" t="s">
        <v>91</v>
      </c>
      <c r="R3040" s="307"/>
      <c r="S3040" s="97">
        <v>2</v>
      </c>
      <c r="T3040" s="740"/>
      <c r="U3040" s="741"/>
      <c r="V3040" s="744"/>
    </row>
    <row r="3041" spans="1:22" s="23" customFormat="1" ht="15.75" customHeight="1">
      <c r="A3041" s="96" t="s">
        <v>3663</v>
      </c>
      <c r="B3041" s="769"/>
      <c r="C3041" s="613">
        <v>1</v>
      </c>
      <c r="D3041" s="86" t="s">
        <v>1538</v>
      </c>
      <c r="E3041" s="92" t="s">
        <v>1538</v>
      </c>
      <c r="F3041" s="300" t="s">
        <v>1538</v>
      </c>
      <c r="G3041" s="300" t="s">
        <v>1538</v>
      </c>
      <c r="H3041" s="745" t="s">
        <v>1538</v>
      </c>
      <c r="I3041" s="746"/>
      <c r="J3041" s="93" t="s">
        <v>1538</v>
      </c>
      <c r="K3041" s="91" t="s">
        <v>1538</v>
      </c>
      <c r="L3041" s="449" t="s">
        <v>1114</v>
      </c>
      <c r="M3041" s="450" t="s">
        <v>1557</v>
      </c>
      <c r="N3041" s="365" t="s">
        <v>24</v>
      </c>
      <c r="O3041" s="747" t="s">
        <v>15</v>
      </c>
      <c r="P3041" s="748"/>
      <c r="Q3041" s="751">
        <v>101</v>
      </c>
      <c r="R3041" s="754" t="s">
        <v>1114</v>
      </c>
      <c r="S3041" s="755"/>
      <c r="T3041" s="735" t="s">
        <v>68</v>
      </c>
      <c r="U3041" s="760"/>
      <c r="V3041" s="736"/>
    </row>
    <row r="3042" spans="1:22" s="23" customFormat="1" ht="15.75" customHeight="1" thickBot="1">
      <c r="A3042" s="96" t="s">
        <v>3664</v>
      </c>
      <c r="B3042" s="769"/>
      <c r="C3042" s="613">
        <v>2</v>
      </c>
      <c r="D3042" s="86" t="s">
        <v>1538</v>
      </c>
      <c r="E3042" s="92" t="s">
        <v>1538</v>
      </c>
      <c r="F3042" s="300" t="s">
        <v>1538</v>
      </c>
      <c r="G3042" s="300" t="s">
        <v>1538</v>
      </c>
      <c r="H3042" s="745" t="s">
        <v>1538</v>
      </c>
      <c r="I3042" s="746"/>
      <c r="J3042" s="93" t="s">
        <v>1538</v>
      </c>
      <c r="K3042" s="91" t="s">
        <v>1538</v>
      </c>
      <c r="L3042" s="449"/>
      <c r="M3042" s="450" t="s">
        <v>1538</v>
      </c>
      <c r="N3042" s="365" t="s">
        <v>24</v>
      </c>
      <c r="O3042" s="747"/>
      <c r="P3042" s="748"/>
      <c r="Q3042" s="752"/>
      <c r="R3042" s="756"/>
      <c r="S3042" s="757"/>
      <c r="T3042" s="740"/>
      <c r="U3042" s="761"/>
      <c r="V3042" s="741"/>
    </row>
    <row r="3043" spans="1:22" s="23" customFormat="1" ht="15.75" customHeight="1">
      <c r="A3043" s="96" t="s">
        <v>3665</v>
      </c>
      <c r="B3043" s="769"/>
      <c r="C3043" s="613">
        <v>3</v>
      </c>
      <c r="D3043" s="86" t="s">
        <v>1538</v>
      </c>
      <c r="E3043" s="92" t="s">
        <v>1538</v>
      </c>
      <c r="F3043" s="300" t="s">
        <v>1538</v>
      </c>
      <c r="G3043" s="300" t="s">
        <v>1538</v>
      </c>
      <c r="H3043" s="745" t="s">
        <v>1538</v>
      </c>
      <c r="I3043" s="746"/>
      <c r="J3043" s="93" t="s">
        <v>1538</v>
      </c>
      <c r="K3043" s="91" t="s">
        <v>1538</v>
      </c>
      <c r="L3043" s="449"/>
      <c r="M3043" s="450" t="s">
        <v>1538</v>
      </c>
      <c r="N3043" s="365"/>
      <c r="O3043" s="749"/>
      <c r="P3043" s="750"/>
      <c r="Q3043" s="753"/>
      <c r="R3043" s="758"/>
      <c r="S3043" s="759"/>
      <c r="T3043" s="237"/>
      <c r="U3043" s="237"/>
      <c r="V3043" s="238"/>
    </row>
    <row r="3044" spans="1:22" s="23" customFormat="1" ht="15.75" customHeight="1">
      <c r="A3044" s="96" t="s">
        <v>3666</v>
      </c>
      <c r="B3044" s="769"/>
      <c r="C3044" s="613">
        <v>4</v>
      </c>
      <c r="D3044" s="86" t="s">
        <v>1538</v>
      </c>
      <c r="E3044" s="92" t="s">
        <v>1538</v>
      </c>
      <c r="F3044" s="300" t="s">
        <v>1538</v>
      </c>
      <c r="G3044" s="300" t="s">
        <v>1538</v>
      </c>
      <c r="H3044" s="745" t="s">
        <v>1538</v>
      </c>
      <c r="I3044" s="746"/>
      <c r="J3044" s="93" t="s">
        <v>1538</v>
      </c>
      <c r="K3044" s="91" t="s">
        <v>1538</v>
      </c>
      <c r="L3044" s="449"/>
      <c r="M3044" s="450" t="s">
        <v>1538</v>
      </c>
      <c r="N3044" s="365"/>
      <c r="O3044" s="762" t="s">
        <v>310</v>
      </c>
      <c r="P3044" s="771" t="s">
        <v>309</v>
      </c>
      <c r="Q3044" s="772"/>
      <c r="R3044" s="772"/>
      <c r="S3044" s="773"/>
      <c r="T3044" s="228"/>
      <c r="U3044" s="228"/>
      <c r="V3044" s="239"/>
    </row>
    <row r="3045" spans="1:22" s="23" customFormat="1" ht="17.25" customHeight="1">
      <c r="A3045" s="96" t="s">
        <v>3667</v>
      </c>
      <c r="B3045" s="769"/>
      <c r="C3045" s="613">
        <v>5</v>
      </c>
      <c r="D3045" s="86" t="s">
        <v>1538</v>
      </c>
      <c r="E3045" s="92" t="s">
        <v>1538</v>
      </c>
      <c r="F3045" s="300" t="s">
        <v>1538</v>
      </c>
      <c r="G3045" s="300" t="s">
        <v>1538</v>
      </c>
      <c r="H3045" s="745" t="s">
        <v>1538</v>
      </c>
      <c r="I3045" s="746"/>
      <c r="J3045" s="93" t="s">
        <v>1538</v>
      </c>
      <c r="K3045" s="91" t="s">
        <v>1538</v>
      </c>
      <c r="L3045" s="449"/>
      <c r="M3045" s="450" t="s">
        <v>1538</v>
      </c>
      <c r="N3045" s="365"/>
      <c r="O3045" s="763"/>
      <c r="P3045" s="467" t="s">
        <v>92</v>
      </c>
      <c r="Q3045" s="467" t="s">
        <v>294</v>
      </c>
      <c r="R3045" s="724" t="s">
        <v>307</v>
      </c>
      <c r="S3045" s="724"/>
      <c r="T3045" s="228"/>
      <c r="U3045" s="228"/>
      <c r="V3045" s="239"/>
    </row>
    <row r="3046" spans="1:22" s="23" customFormat="1" ht="16.5" customHeight="1" thickBot="1">
      <c r="A3046" s="96" t="s">
        <v>3668</v>
      </c>
      <c r="B3046" s="769"/>
      <c r="C3046" s="614">
        <v>6</v>
      </c>
      <c r="D3046" s="94" t="s">
        <v>1538</v>
      </c>
      <c r="E3046" s="95" t="s">
        <v>1538</v>
      </c>
      <c r="F3046" s="300" t="s">
        <v>1538</v>
      </c>
      <c r="G3046" s="300" t="s">
        <v>1538</v>
      </c>
      <c r="H3046" s="745" t="s">
        <v>1538</v>
      </c>
      <c r="I3046" s="746"/>
      <c r="J3046" s="93" t="s">
        <v>1538</v>
      </c>
      <c r="K3046" s="91" t="s">
        <v>1538</v>
      </c>
      <c r="L3046" s="449"/>
      <c r="M3046" s="450" t="s">
        <v>1538</v>
      </c>
      <c r="N3046" s="447"/>
      <c r="O3046" s="313" t="s">
        <v>6</v>
      </c>
      <c r="P3046" s="241">
        <v>1</v>
      </c>
      <c r="Q3046" s="242">
        <v>538.46153849999996</v>
      </c>
      <c r="R3046" s="776">
        <v>1707.9659999999999</v>
      </c>
      <c r="S3046" s="776"/>
      <c r="T3046" s="228"/>
      <c r="U3046" s="228"/>
      <c r="V3046" s="239"/>
    </row>
    <row r="3047" spans="1:22" s="23" customFormat="1" ht="16.5" customHeight="1" thickBot="1">
      <c r="A3047" s="96" t="s">
        <v>3669</v>
      </c>
      <c r="B3047" s="770"/>
      <c r="C3047" s="777" t="s">
        <v>88</v>
      </c>
      <c r="D3047" s="778"/>
      <c r="E3047" s="778"/>
      <c r="F3047" s="497"/>
      <c r="G3047" s="498"/>
      <c r="H3047" s="779" t="s">
        <v>1538</v>
      </c>
      <c r="I3047" s="780"/>
      <c r="J3047" s="412" t="s">
        <v>1538</v>
      </c>
      <c r="K3047" s="243" t="s">
        <v>6</v>
      </c>
      <c r="L3047" s="490"/>
      <c r="M3047" s="491"/>
      <c r="N3047" s="492"/>
      <c r="O3047" s="781" t="s">
        <v>1538</v>
      </c>
      <c r="P3047" s="781"/>
      <c r="Q3047" s="781"/>
      <c r="R3047" s="781"/>
      <c r="S3047" s="781"/>
      <c r="T3047" s="487"/>
      <c r="U3047" s="488"/>
      <c r="V3047" s="489"/>
    </row>
    <row r="3048" spans="1:22" ht="24.95" customHeight="1">
      <c r="C3048" s="21"/>
    </row>
    <row r="3049" spans="1:22" ht="24.95" customHeight="1">
      <c r="C3049" s="21"/>
    </row>
    <row r="3050" spans="1:22" s="33" customFormat="1" ht="24" thickBot="1">
      <c r="A3050" s="26">
        <v>102</v>
      </c>
      <c r="B3050" s="786" t="s">
        <v>49</v>
      </c>
      <c r="C3050" s="786"/>
      <c r="D3050" s="786"/>
      <c r="E3050" s="27">
        <v>102</v>
      </c>
      <c r="F3050" s="28" t="s">
        <v>488</v>
      </c>
      <c r="G3050" s="29"/>
      <c r="H3050" s="29"/>
      <c r="I3050" s="28"/>
      <c r="J3050" s="28"/>
      <c r="K3050" s="28"/>
      <c r="L3050" s="28"/>
      <c r="M3050" s="30"/>
      <c r="N3050" s="30"/>
      <c r="O3050" s="29"/>
      <c r="P3050" s="29"/>
      <c r="Q3050" s="31"/>
      <c r="R3050" s="31"/>
      <c r="S3050" s="31"/>
      <c r="T3050" s="31"/>
      <c r="U3050" s="32"/>
    </row>
    <row r="3051" spans="1:22" s="20" customFormat="1" ht="24.75" customHeight="1">
      <c r="A3051" s="18"/>
      <c r="B3051" s="787" t="s">
        <v>54</v>
      </c>
      <c r="C3051" s="464" t="s">
        <v>55</v>
      </c>
      <c r="D3051" s="465" t="s">
        <v>16</v>
      </c>
      <c r="E3051" s="465"/>
      <c r="F3051" s="465" t="s">
        <v>56</v>
      </c>
      <c r="G3051" s="466"/>
      <c r="H3051" s="723" t="s">
        <v>57</v>
      </c>
      <c r="I3051" s="789" t="s">
        <v>340</v>
      </c>
      <c r="J3051" s="723" t="s">
        <v>17</v>
      </c>
      <c r="K3051" s="723" t="s">
        <v>293</v>
      </c>
      <c r="L3051" s="723" t="s">
        <v>58</v>
      </c>
      <c r="M3051" s="723" t="s">
        <v>193</v>
      </c>
      <c r="N3051" s="782" t="s">
        <v>308</v>
      </c>
      <c r="O3051" s="783"/>
      <c r="P3051" s="784" t="s">
        <v>21</v>
      </c>
      <c r="Q3051" s="785"/>
      <c r="R3051" s="735" t="s">
        <v>205</v>
      </c>
      <c r="S3051" s="736"/>
      <c r="T3051" s="714" t="s">
        <v>180</v>
      </c>
      <c r="U3051" s="715"/>
      <c r="V3051" s="716"/>
    </row>
    <row r="3052" spans="1:22" s="20" customFormat="1" ht="73.5" customHeight="1">
      <c r="A3052" s="18"/>
      <c r="B3052" s="788"/>
      <c r="C3052" s="467" t="s">
        <v>59</v>
      </c>
      <c r="D3052" s="468" t="s">
        <v>3</v>
      </c>
      <c r="E3052" s="468" t="s">
        <v>18</v>
      </c>
      <c r="F3052" s="468" t="s">
        <v>60</v>
      </c>
      <c r="G3052" s="469" t="s">
        <v>61</v>
      </c>
      <c r="H3052" s="724"/>
      <c r="I3052" s="790"/>
      <c r="J3052" s="724"/>
      <c r="K3052" s="724"/>
      <c r="L3052" s="724"/>
      <c r="M3052" s="724"/>
      <c r="N3052" s="467" t="s">
        <v>191</v>
      </c>
      <c r="O3052" s="468" t="s">
        <v>73</v>
      </c>
      <c r="P3052" s="717"/>
      <c r="Q3052" s="718"/>
      <c r="R3052" s="737"/>
      <c r="S3052" s="738"/>
      <c r="T3052" s="470" t="s">
        <v>181</v>
      </c>
      <c r="U3052" s="471" t="s">
        <v>190</v>
      </c>
      <c r="V3052" s="472" t="s">
        <v>225</v>
      </c>
    </row>
    <row r="3053" spans="1:22" s="20" customFormat="1" ht="26.25" customHeight="1">
      <c r="A3053" s="18"/>
      <c r="B3053" s="396"/>
      <c r="C3053" s="397">
        <v>3</v>
      </c>
      <c r="D3053" s="397">
        <v>4</v>
      </c>
      <c r="E3053" s="397">
        <v>5</v>
      </c>
      <c r="F3053" s="397">
        <v>6</v>
      </c>
      <c r="G3053" s="397">
        <v>7</v>
      </c>
      <c r="H3053" s="397">
        <v>8</v>
      </c>
      <c r="I3053" s="397">
        <v>9</v>
      </c>
      <c r="J3053" s="397">
        <v>10</v>
      </c>
      <c r="K3053" s="397">
        <v>11</v>
      </c>
      <c r="L3053" s="397">
        <v>12</v>
      </c>
      <c r="M3053" s="397">
        <v>13</v>
      </c>
      <c r="N3053" s="397">
        <v>14</v>
      </c>
      <c r="O3053" s="397">
        <v>15</v>
      </c>
      <c r="P3053" s="398">
        <v>16</v>
      </c>
      <c r="Q3053" s="399">
        <v>17</v>
      </c>
      <c r="R3053" s="398">
        <v>18</v>
      </c>
      <c r="S3053" s="399">
        <v>19</v>
      </c>
      <c r="T3053" s="400">
        <v>20</v>
      </c>
      <c r="U3053" s="213">
        <v>21</v>
      </c>
      <c r="V3053" s="401">
        <v>22</v>
      </c>
    </row>
    <row r="3054" spans="1:22" s="35" customFormat="1" ht="50.1" customHeight="1">
      <c r="A3054" s="34" t="s">
        <v>3670</v>
      </c>
      <c r="B3054" s="402">
        <v>1</v>
      </c>
      <c r="C3054" s="390" t="s">
        <v>691</v>
      </c>
      <c r="D3054" s="390" t="s">
        <v>1443</v>
      </c>
      <c r="E3054" s="390" t="s">
        <v>1444</v>
      </c>
      <c r="F3054" s="390" t="s">
        <v>671</v>
      </c>
      <c r="G3054" s="382">
        <v>0.3</v>
      </c>
      <c r="H3054" s="538" t="s">
        <v>24</v>
      </c>
      <c r="I3054" s="388">
        <v>1</v>
      </c>
      <c r="J3054" s="389" t="s">
        <v>636</v>
      </c>
      <c r="K3054" s="426">
        <v>40931</v>
      </c>
      <c r="L3054" s="426">
        <v>41477</v>
      </c>
      <c r="M3054" s="383">
        <v>4509.3100000000004</v>
      </c>
      <c r="N3054" s="424">
        <v>1352.7930000000001</v>
      </c>
      <c r="O3054" s="215">
        <v>1352.7929999999999</v>
      </c>
      <c r="P3054" s="719"/>
      <c r="Q3054" s="720"/>
      <c r="R3054" s="721"/>
      <c r="S3054" s="722"/>
      <c r="T3054" s="385" t="s">
        <v>24</v>
      </c>
      <c r="U3054" s="386">
        <v>37</v>
      </c>
      <c r="V3054" s="387" t="s">
        <v>24</v>
      </c>
    </row>
    <row r="3055" spans="1:22" s="35" customFormat="1" ht="50.1" customHeight="1">
      <c r="A3055" s="34" t="s">
        <v>3671</v>
      </c>
      <c r="B3055" s="402">
        <v>2</v>
      </c>
      <c r="C3055" s="390" t="s">
        <v>897</v>
      </c>
      <c r="D3055" s="390" t="s">
        <v>1445</v>
      </c>
      <c r="E3055" s="390" t="s">
        <v>1446</v>
      </c>
      <c r="F3055" s="390" t="s">
        <v>671</v>
      </c>
      <c r="G3055" s="382">
        <v>0.5</v>
      </c>
      <c r="H3055" s="538" t="s">
        <v>24</v>
      </c>
      <c r="I3055" s="388">
        <v>1</v>
      </c>
      <c r="J3055" s="389" t="s">
        <v>636</v>
      </c>
      <c r="K3055" s="426">
        <v>40120</v>
      </c>
      <c r="L3055" s="426">
        <v>41721</v>
      </c>
      <c r="M3055" s="383">
        <v>2134.0500000000002</v>
      </c>
      <c r="N3055" s="424">
        <v>1067.0250000000001</v>
      </c>
      <c r="O3055" s="215">
        <v>1067.0250000000001</v>
      </c>
      <c r="P3055" s="719"/>
      <c r="Q3055" s="720"/>
      <c r="R3055" s="791"/>
      <c r="S3055" s="792"/>
      <c r="T3055" s="385" t="s">
        <v>24</v>
      </c>
      <c r="U3055" s="386">
        <v>44</v>
      </c>
      <c r="V3055" s="387" t="s">
        <v>24</v>
      </c>
    </row>
    <row r="3056" spans="1:22" s="35" customFormat="1" ht="24.95" customHeight="1">
      <c r="A3056" s="34" t="s">
        <v>3672</v>
      </c>
      <c r="B3056" s="402">
        <v>3</v>
      </c>
      <c r="C3056" s="390"/>
      <c r="D3056" s="390"/>
      <c r="E3056" s="390"/>
      <c r="F3056" s="390"/>
      <c r="G3056" s="382"/>
      <c r="H3056" s="538"/>
      <c r="I3056" s="388"/>
      <c r="J3056" s="389" t="s">
        <v>1538</v>
      </c>
      <c r="K3056" s="426"/>
      <c r="L3056" s="426"/>
      <c r="M3056" s="383"/>
      <c r="N3056" s="424" t="s">
        <v>1538</v>
      </c>
      <c r="O3056" s="215" t="s">
        <v>1538</v>
      </c>
      <c r="P3056" s="719"/>
      <c r="Q3056" s="720"/>
      <c r="R3056" s="721"/>
      <c r="S3056" s="722"/>
      <c r="T3056" s="385"/>
      <c r="U3056" s="386"/>
      <c r="V3056" s="387"/>
    </row>
    <row r="3057" spans="1:22" s="35" customFormat="1" ht="24.95" customHeight="1">
      <c r="A3057" s="34" t="s">
        <v>3673</v>
      </c>
      <c r="B3057" s="402">
        <v>4</v>
      </c>
      <c r="C3057" s="390"/>
      <c r="D3057" s="390"/>
      <c r="E3057" s="390"/>
      <c r="F3057" s="390"/>
      <c r="G3057" s="382"/>
      <c r="H3057" s="538"/>
      <c r="I3057" s="388"/>
      <c r="J3057" s="389" t="s">
        <v>1538</v>
      </c>
      <c r="K3057" s="426"/>
      <c r="L3057" s="426"/>
      <c r="M3057" s="383"/>
      <c r="N3057" s="424" t="s">
        <v>1538</v>
      </c>
      <c r="O3057" s="215" t="s">
        <v>1538</v>
      </c>
      <c r="P3057" s="719"/>
      <c r="Q3057" s="720"/>
      <c r="R3057" s="721"/>
      <c r="S3057" s="722"/>
      <c r="T3057" s="385"/>
      <c r="U3057" s="386"/>
      <c r="V3057" s="387"/>
    </row>
    <row r="3058" spans="1:22" s="35" customFormat="1" ht="24.95" customHeight="1">
      <c r="A3058" s="34" t="s">
        <v>3674</v>
      </c>
      <c r="B3058" s="402">
        <v>6</v>
      </c>
      <c r="C3058" s="390"/>
      <c r="D3058" s="390"/>
      <c r="E3058" s="390"/>
      <c r="F3058" s="390"/>
      <c r="G3058" s="382"/>
      <c r="H3058" s="538"/>
      <c r="I3058" s="388"/>
      <c r="J3058" s="389" t="s">
        <v>1538</v>
      </c>
      <c r="K3058" s="426"/>
      <c r="L3058" s="426"/>
      <c r="M3058" s="383"/>
      <c r="N3058" s="424" t="s">
        <v>1538</v>
      </c>
      <c r="O3058" s="215" t="s">
        <v>1538</v>
      </c>
      <c r="P3058" s="719"/>
      <c r="Q3058" s="720"/>
      <c r="R3058" s="721"/>
      <c r="S3058" s="722"/>
      <c r="T3058" s="385"/>
      <c r="U3058" s="386"/>
      <c r="V3058" s="387"/>
    </row>
    <row r="3059" spans="1:22" s="35" customFormat="1" ht="24.95" customHeight="1">
      <c r="A3059" s="34" t="s">
        <v>3675</v>
      </c>
      <c r="B3059" s="402">
        <v>7</v>
      </c>
      <c r="C3059" s="390"/>
      <c r="D3059" s="390"/>
      <c r="E3059" s="390"/>
      <c r="F3059" s="390"/>
      <c r="G3059" s="382"/>
      <c r="H3059" s="538"/>
      <c r="I3059" s="388"/>
      <c r="J3059" s="389" t="s">
        <v>1538</v>
      </c>
      <c r="K3059" s="426"/>
      <c r="L3059" s="426"/>
      <c r="M3059" s="383"/>
      <c r="N3059" s="424" t="s">
        <v>1538</v>
      </c>
      <c r="O3059" s="215" t="s">
        <v>1538</v>
      </c>
      <c r="P3059" s="719"/>
      <c r="Q3059" s="720"/>
      <c r="R3059" s="721"/>
      <c r="S3059" s="722"/>
      <c r="T3059" s="385"/>
      <c r="U3059" s="386"/>
      <c r="V3059" s="387"/>
    </row>
    <row r="3060" spans="1:22" s="35" customFormat="1" ht="24.95" customHeight="1">
      <c r="A3060" s="34" t="s">
        <v>3676</v>
      </c>
      <c r="B3060" s="402">
        <v>8</v>
      </c>
      <c r="C3060" s="390"/>
      <c r="D3060" s="390"/>
      <c r="E3060" s="390"/>
      <c r="F3060" s="390"/>
      <c r="G3060" s="382"/>
      <c r="H3060" s="538"/>
      <c r="I3060" s="388"/>
      <c r="J3060" s="389" t="s">
        <v>1538</v>
      </c>
      <c r="K3060" s="426"/>
      <c r="L3060" s="426"/>
      <c r="M3060" s="383"/>
      <c r="N3060" s="424" t="s">
        <v>1538</v>
      </c>
      <c r="O3060" s="215" t="s">
        <v>1538</v>
      </c>
      <c r="P3060" s="719"/>
      <c r="Q3060" s="720"/>
      <c r="R3060" s="721"/>
      <c r="S3060" s="722"/>
      <c r="T3060" s="385"/>
      <c r="U3060" s="386"/>
      <c r="V3060" s="387"/>
    </row>
    <row r="3061" spans="1:22" s="35" customFormat="1" ht="24.95" customHeight="1">
      <c r="A3061" s="34" t="s">
        <v>3677</v>
      </c>
      <c r="B3061" s="402">
        <v>9</v>
      </c>
      <c r="C3061" s="390"/>
      <c r="D3061" s="390"/>
      <c r="E3061" s="390"/>
      <c r="F3061" s="390"/>
      <c r="G3061" s="382"/>
      <c r="H3061" s="538"/>
      <c r="I3061" s="388"/>
      <c r="J3061" s="389" t="s">
        <v>1538</v>
      </c>
      <c r="K3061" s="426"/>
      <c r="L3061" s="426"/>
      <c r="M3061" s="384"/>
      <c r="N3061" s="424" t="s">
        <v>1538</v>
      </c>
      <c r="O3061" s="215" t="s">
        <v>1538</v>
      </c>
      <c r="P3061" s="719"/>
      <c r="Q3061" s="720"/>
      <c r="R3061" s="721"/>
      <c r="S3061" s="722"/>
      <c r="T3061" s="385"/>
      <c r="U3061" s="386"/>
      <c r="V3061" s="387"/>
    </row>
    <row r="3062" spans="1:22" s="35" customFormat="1" ht="24.95" customHeight="1">
      <c r="A3062" s="34" t="s">
        <v>3678</v>
      </c>
      <c r="B3062" s="402">
        <v>9</v>
      </c>
      <c r="C3062" s="390"/>
      <c r="D3062" s="390"/>
      <c r="E3062" s="390"/>
      <c r="F3062" s="390"/>
      <c r="G3062" s="382"/>
      <c r="H3062" s="538"/>
      <c r="I3062" s="388"/>
      <c r="J3062" s="389" t="s">
        <v>1538</v>
      </c>
      <c r="K3062" s="426"/>
      <c r="L3062" s="426"/>
      <c r="M3062" s="384"/>
      <c r="N3062" s="424" t="s">
        <v>1538</v>
      </c>
      <c r="O3062" s="215" t="s">
        <v>1538</v>
      </c>
      <c r="P3062" s="719"/>
      <c r="Q3062" s="720"/>
      <c r="R3062" s="721"/>
      <c r="S3062" s="722"/>
      <c r="T3062" s="385"/>
      <c r="U3062" s="386"/>
      <c r="V3062" s="387"/>
    </row>
    <row r="3063" spans="1:22" s="35" customFormat="1" ht="24.95" customHeight="1" thickBot="1">
      <c r="A3063" s="34" t="s">
        <v>3679</v>
      </c>
      <c r="B3063" s="406">
        <v>10</v>
      </c>
      <c r="C3063" s="391"/>
      <c r="D3063" s="391"/>
      <c r="E3063" s="391"/>
      <c r="F3063" s="391"/>
      <c r="G3063" s="392"/>
      <c r="H3063" s="539"/>
      <c r="I3063" s="393"/>
      <c r="J3063" s="394" t="s">
        <v>1538</v>
      </c>
      <c r="K3063" s="427"/>
      <c r="L3063" s="427"/>
      <c r="M3063" s="395"/>
      <c r="N3063" s="424" t="s">
        <v>1538</v>
      </c>
      <c r="O3063" s="215" t="s">
        <v>1538</v>
      </c>
      <c r="P3063" s="719"/>
      <c r="Q3063" s="720"/>
      <c r="R3063" s="721"/>
      <c r="S3063" s="722"/>
      <c r="T3063" s="385"/>
      <c r="U3063" s="386"/>
      <c r="V3063" s="387"/>
    </row>
    <row r="3064" spans="1:22" s="20" customFormat="1" ht="12" customHeight="1">
      <c r="A3064" s="34"/>
      <c r="B3064" s="36"/>
      <c r="C3064" s="37"/>
      <c r="D3064" s="37"/>
      <c r="E3064" s="37"/>
      <c r="F3064" s="37"/>
      <c r="G3064" s="37"/>
      <c r="H3064" s="403"/>
      <c r="I3064" s="37"/>
      <c r="J3064" s="37"/>
      <c r="K3064" s="37"/>
      <c r="L3064" s="37"/>
      <c r="M3064" s="37"/>
      <c r="N3064" s="37"/>
      <c r="O3064" s="214"/>
      <c r="P3064" s="37"/>
      <c r="Q3064" s="37"/>
      <c r="R3064" s="214"/>
      <c r="S3064" s="37"/>
      <c r="T3064" s="37"/>
      <c r="U3064" s="38"/>
      <c r="V3064" s="39"/>
    </row>
    <row r="3065" spans="1:22" s="20" customFormat="1" ht="17.25" customHeight="1" thickBot="1">
      <c r="A3065" s="34" t="s">
        <v>3680</v>
      </c>
      <c r="B3065" s="473"/>
      <c r="C3065" s="474"/>
      <c r="D3065" s="474"/>
      <c r="E3065" s="474"/>
      <c r="F3065" s="474"/>
      <c r="G3065" s="474"/>
      <c r="H3065" s="474"/>
      <c r="I3065" s="474"/>
      <c r="J3065" s="474"/>
      <c r="K3065" s="474"/>
      <c r="L3065" s="474"/>
      <c r="M3065" s="474"/>
      <c r="N3065" s="410" t="s">
        <v>317</v>
      </c>
      <c r="O3065" s="411">
        <v>1209.9090000000001</v>
      </c>
      <c r="P3065" s="419"/>
      <c r="Q3065" s="419"/>
      <c r="R3065" s="420"/>
      <c r="S3065" s="420"/>
      <c r="T3065" s="421"/>
      <c r="U3065" s="422"/>
      <c r="V3065" s="423"/>
    </row>
    <row r="3066" spans="1:22" ht="17.25" customHeight="1">
      <c r="B3066" s="41"/>
      <c r="C3066" s="41"/>
      <c r="D3066" s="41"/>
      <c r="E3066" s="41"/>
      <c r="F3066" s="41"/>
      <c r="G3066" s="42"/>
      <c r="H3066" s="42"/>
      <c r="I3066" s="42"/>
      <c r="J3066" s="42"/>
      <c r="K3066" s="42"/>
      <c r="L3066" s="42"/>
      <c r="M3066" s="42"/>
      <c r="N3066" s="42"/>
      <c r="O3066" s="42"/>
      <c r="P3066" s="42"/>
      <c r="Q3066" s="42"/>
      <c r="R3066" s="42"/>
      <c r="S3066" s="42"/>
      <c r="T3066" s="42"/>
      <c r="U3066" s="42"/>
      <c r="V3066" s="42"/>
    </row>
    <row r="3067" spans="1:22" s="20" customFormat="1" ht="16.5" customHeight="1" thickBot="1">
      <c r="A3067" s="18"/>
      <c r="B3067" s="739" t="s">
        <v>65</v>
      </c>
      <c r="C3067" s="739"/>
      <c r="D3067" s="739"/>
      <c r="E3067" s="739"/>
      <c r="F3067" s="739"/>
      <c r="G3067" s="739"/>
      <c r="H3067" s="739"/>
      <c r="I3067" s="739"/>
      <c r="J3067" s="739"/>
      <c r="K3067" s="739"/>
      <c r="L3067" s="739"/>
      <c r="M3067" s="739"/>
      <c r="N3067" s="739"/>
      <c r="O3067" s="739"/>
      <c r="P3067" s="739"/>
      <c r="Q3067" s="739"/>
      <c r="R3067" s="739"/>
      <c r="S3067" s="739"/>
      <c r="T3067" s="739"/>
      <c r="U3067" s="739"/>
      <c r="V3067" s="739"/>
    </row>
    <row r="3068" spans="1:22" s="23" customFormat="1" ht="22.5" customHeight="1">
      <c r="A3068" s="96" t="s">
        <v>3681</v>
      </c>
      <c r="B3068" s="768" t="s">
        <v>62</v>
      </c>
      <c r="C3068" s="764" t="s">
        <v>83</v>
      </c>
      <c r="D3068" s="760"/>
      <c r="E3068" s="760"/>
      <c r="F3068" s="760"/>
      <c r="G3068" s="760"/>
      <c r="H3068" s="760"/>
      <c r="I3068" s="760"/>
      <c r="J3068" s="760"/>
      <c r="K3068" s="760"/>
      <c r="L3068" s="760"/>
      <c r="M3068" s="736"/>
      <c r="N3068" s="475"/>
      <c r="O3068" s="476"/>
      <c r="P3068" s="764" t="s">
        <v>90</v>
      </c>
      <c r="Q3068" s="760"/>
      <c r="R3068" s="760"/>
      <c r="S3068" s="736"/>
      <c r="T3068" s="735" t="s">
        <v>358</v>
      </c>
      <c r="U3068" s="736"/>
      <c r="V3068" s="742" t="s">
        <v>6</v>
      </c>
    </row>
    <row r="3069" spans="1:22" s="23" customFormat="1" ht="22.5" customHeight="1">
      <c r="A3069" s="96" t="s">
        <v>3682</v>
      </c>
      <c r="B3069" s="769"/>
      <c r="C3069" s="771" t="s">
        <v>84</v>
      </c>
      <c r="D3069" s="772"/>
      <c r="E3069" s="773"/>
      <c r="F3069" s="479">
        <v>2</v>
      </c>
      <c r="G3069" s="774" t="s">
        <v>287</v>
      </c>
      <c r="H3069" s="724" t="s">
        <v>286</v>
      </c>
      <c r="I3069" s="724"/>
      <c r="J3069" s="771" t="s">
        <v>285</v>
      </c>
      <c r="K3069" s="775"/>
      <c r="L3069" s="480"/>
      <c r="M3069" s="480"/>
      <c r="N3069" s="481"/>
      <c r="O3069" s="482"/>
      <c r="P3069" s="765"/>
      <c r="Q3069" s="766"/>
      <c r="R3069" s="766"/>
      <c r="S3069" s="767"/>
      <c r="T3069" s="737"/>
      <c r="U3069" s="738"/>
      <c r="V3069" s="743"/>
    </row>
    <row r="3070" spans="1:22" s="23" customFormat="1" ht="51.75" customHeight="1" thickBot="1">
      <c r="A3070" s="96" t="s">
        <v>3683</v>
      </c>
      <c r="B3070" s="769"/>
      <c r="C3070" s="772" t="s">
        <v>82</v>
      </c>
      <c r="D3070" s="773"/>
      <c r="E3070" s="483" t="s">
        <v>86</v>
      </c>
      <c r="F3070" s="477" t="s">
        <v>306</v>
      </c>
      <c r="G3070" s="774"/>
      <c r="H3070" s="724"/>
      <c r="I3070" s="724"/>
      <c r="J3070" s="467" t="s">
        <v>284</v>
      </c>
      <c r="K3070" s="478" t="s">
        <v>292</v>
      </c>
      <c r="L3070" s="484" t="s">
        <v>369</v>
      </c>
      <c r="M3070" s="484"/>
      <c r="N3070" s="485" t="s">
        <v>334</v>
      </c>
      <c r="O3070" s="486"/>
      <c r="P3070" s="417" t="s">
        <v>1579</v>
      </c>
      <c r="Q3070" s="306" t="s">
        <v>91</v>
      </c>
      <c r="R3070" s="307"/>
      <c r="S3070" s="97">
        <v>2</v>
      </c>
      <c r="T3070" s="740"/>
      <c r="U3070" s="741"/>
      <c r="V3070" s="744"/>
    </row>
    <row r="3071" spans="1:22" s="23" customFormat="1" ht="15.75" customHeight="1">
      <c r="A3071" s="96" t="s">
        <v>3684</v>
      </c>
      <c r="B3071" s="769"/>
      <c r="C3071" s="613">
        <v>1</v>
      </c>
      <c r="D3071" s="86" t="s">
        <v>636</v>
      </c>
      <c r="E3071" s="92">
        <v>0.95</v>
      </c>
      <c r="F3071" s="300">
        <v>2419.8180000000002</v>
      </c>
      <c r="G3071" s="300">
        <v>269.23</v>
      </c>
      <c r="H3071" s="745" t="s">
        <v>6</v>
      </c>
      <c r="I3071" s="746"/>
      <c r="J3071" s="93" t="s">
        <v>6</v>
      </c>
      <c r="K3071" s="91" t="s">
        <v>1538</v>
      </c>
      <c r="L3071" s="449" t="s">
        <v>1114</v>
      </c>
      <c r="M3071" s="450" t="s">
        <v>1557</v>
      </c>
      <c r="N3071" s="365" t="s">
        <v>24</v>
      </c>
      <c r="O3071" s="747" t="s">
        <v>15</v>
      </c>
      <c r="P3071" s="748"/>
      <c r="Q3071" s="751">
        <v>102</v>
      </c>
      <c r="R3071" s="754" t="s">
        <v>1114</v>
      </c>
      <c r="S3071" s="755"/>
      <c r="T3071" s="735" t="s">
        <v>68</v>
      </c>
      <c r="U3071" s="760"/>
      <c r="V3071" s="736"/>
    </row>
    <row r="3072" spans="1:22" s="23" customFormat="1" ht="15.75" customHeight="1" thickBot="1">
      <c r="A3072" s="96" t="s">
        <v>3685</v>
      </c>
      <c r="B3072" s="769"/>
      <c r="C3072" s="613">
        <v>2</v>
      </c>
      <c r="D3072" s="86" t="s">
        <v>637</v>
      </c>
      <c r="E3072" s="92">
        <v>0.05</v>
      </c>
      <c r="F3072" s="300" t="s">
        <v>1604</v>
      </c>
      <c r="G3072" s="300">
        <v>269.23</v>
      </c>
      <c r="H3072" s="745" t="s">
        <v>31</v>
      </c>
      <c r="I3072" s="746"/>
      <c r="J3072" s="93" t="s">
        <v>6</v>
      </c>
      <c r="K3072" s="91" t="s">
        <v>1538</v>
      </c>
      <c r="L3072" s="449"/>
      <c r="M3072" s="450" t="s">
        <v>1538</v>
      </c>
      <c r="N3072" s="365" t="s">
        <v>24</v>
      </c>
      <c r="O3072" s="747"/>
      <c r="P3072" s="748"/>
      <c r="Q3072" s="752"/>
      <c r="R3072" s="756"/>
      <c r="S3072" s="757"/>
      <c r="T3072" s="740"/>
      <c r="U3072" s="761"/>
      <c r="V3072" s="741"/>
    </row>
    <row r="3073" spans="1:22" s="23" customFormat="1" ht="15.75" customHeight="1">
      <c r="A3073" s="96" t="s">
        <v>3686</v>
      </c>
      <c r="B3073" s="769"/>
      <c r="C3073" s="613">
        <v>3</v>
      </c>
      <c r="D3073" s="86" t="s">
        <v>1538</v>
      </c>
      <c r="E3073" s="92" t="s">
        <v>1538</v>
      </c>
      <c r="F3073" s="300" t="s">
        <v>1538</v>
      </c>
      <c r="G3073" s="300" t="s">
        <v>1538</v>
      </c>
      <c r="H3073" s="745" t="s">
        <v>1538</v>
      </c>
      <c r="I3073" s="746"/>
      <c r="J3073" s="93" t="s">
        <v>1538</v>
      </c>
      <c r="K3073" s="91" t="s">
        <v>1538</v>
      </c>
      <c r="L3073" s="449"/>
      <c r="M3073" s="450" t="s">
        <v>1538</v>
      </c>
      <c r="N3073" s="365"/>
      <c r="O3073" s="749"/>
      <c r="P3073" s="750"/>
      <c r="Q3073" s="753"/>
      <c r="R3073" s="758"/>
      <c r="S3073" s="759"/>
      <c r="T3073" s="237"/>
      <c r="U3073" s="237"/>
      <c r="V3073" s="238"/>
    </row>
    <row r="3074" spans="1:22" s="23" customFormat="1" ht="15.75" customHeight="1">
      <c r="A3074" s="96" t="s">
        <v>3687</v>
      </c>
      <c r="B3074" s="769"/>
      <c r="C3074" s="613">
        <v>4</v>
      </c>
      <c r="D3074" s="86" t="s">
        <v>1538</v>
      </c>
      <c r="E3074" s="92" t="s">
        <v>1538</v>
      </c>
      <c r="F3074" s="300" t="s">
        <v>1538</v>
      </c>
      <c r="G3074" s="300" t="s">
        <v>1538</v>
      </c>
      <c r="H3074" s="745" t="s">
        <v>1538</v>
      </c>
      <c r="I3074" s="746"/>
      <c r="J3074" s="93" t="s">
        <v>1538</v>
      </c>
      <c r="K3074" s="91" t="s">
        <v>1538</v>
      </c>
      <c r="L3074" s="449"/>
      <c r="M3074" s="450" t="s">
        <v>1538</v>
      </c>
      <c r="N3074" s="365"/>
      <c r="O3074" s="762" t="s">
        <v>310</v>
      </c>
      <c r="P3074" s="771" t="s">
        <v>309</v>
      </c>
      <c r="Q3074" s="772"/>
      <c r="R3074" s="772"/>
      <c r="S3074" s="773"/>
      <c r="T3074" s="228"/>
      <c r="U3074" s="228"/>
      <c r="V3074" s="239"/>
    </row>
    <row r="3075" spans="1:22" s="23" customFormat="1" ht="17.25" customHeight="1">
      <c r="A3075" s="96" t="s">
        <v>3688</v>
      </c>
      <c r="B3075" s="769"/>
      <c r="C3075" s="613">
        <v>5</v>
      </c>
      <c r="D3075" s="86" t="s">
        <v>1538</v>
      </c>
      <c r="E3075" s="92" t="s">
        <v>1538</v>
      </c>
      <c r="F3075" s="300" t="s">
        <v>1538</v>
      </c>
      <c r="G3075" s="300" t="s">
        <v>1538</v>
      </c>
      <c r="H3075" s="745" t="s">
        <v>1538</v>
      </c>
      <c r="I3075" s="746"/>
      <c r="J3075" s="93" t="s">
        <v>1538</v>
      </c>
      <c r="K3075" s="91" t="s">
        <v>1538</v>
      </c>
      <c r="L3075" s="449"/>
      <c r="M3075" s="450" t="s">
        <v>1538</v>
      </c>
      <c r="N3075" s="365"/>
      <c r="O3075" s="763"/>
      <c r="P3075" s="467" t="s">
        <v>92</v>
      </c>
      <c r="Q3075" s="467" t="s">
        <v>294</v>
      </c>
      <c r="R3075" s="724" t="s">
        <v>307</v>
      </c>
      <c r="S3075" s="724"/>
      <c r="T3075" s="228"/>
      <c r="U3075" s="228"/>
      <c r="V3075" s="239"/>
    </row>
    <row r="3076" spans="1:22" s="23" customFormat="1" ht="16.5" customHeight="1" thickBot="1">
      <c r="A3076" s="96" t="s">
        <v>3689</v>
      </c>
      <c r="B3076" s="769"/>
      <c r="C3076" s="614">
        <v>6</v>
      </c>
      <c r="D3076" s="94" t="s">
        <v>1538</v>
      </c>
      <c r="E3076" s="95" t="s">
        <v>1538</v>
      </c>
      <c r="F3076" s="300" t="s">
        <v>1538</v>
      </c>
      <c r="G3076" s="300" t="s">
        <v>1538</v>
      </c>
      <c r="H3076" s="745" t="s">
        <v>1538</v>
      </c>
      <c r="I3076" s="746"/>
      <c r="J3076" s="93" t="s">
        <v>1538</v>
      </c>
      <c r="K3076" s="91" t="s">
        <v>1538</v>
      </c>
      <c r="L3076" s="449"/>
      <c r="M3076" s="450" t="s">
        <v>1538</v>
      </c>
      <c r="N3076" s="447"/>
      <c r="O3076" s="313" t="s">
        <v>6</v>
      </c>
      <c r="P3076" s="241">
        <v>1</v>
      </c>
      <c r="Q3076" s="242">
        <v>538.46153849999996</v>
      </c>
      <c r="R3076" s="776">
        <v>2419.8180000000002</v>
      </c>
      <c r="S3076" s="776"/>
      <c r="T3076" s="228"/>
      <c r="U3076" s="228"/>
      <c r="V3076" s="239"/>
    </row>
    <row r="3077" spans="1:22" s="23" customFormat="1" ht="16.5" customHeight="1" thickBot="1">
      <c r="A3077" s="96" t="s">
        <v>3690</v>
      </c>
      <c r="B3077" s="770"/>
      <c r="C3077" s="777" t="s">
        <v>88</v>
      </c>
      <c r="D3077" s="778"/>
      <c r="E3077" s="778"/>
      <c r="F3077" s="497"/>
      <c r="G3077" s="498"/>
      <c r="H3077" s="779" t="s">
        <v>6</v>
      </c>
      <c r="I3077" s="780"/>
      <c r="J3077" s="412" t="s">
        <v>6</v>
      </c>
      <c r="K3077" s="243" t="s">
        <v>6</v>
      </c>
      <c r="L3077" s="490"/>
      <c r="M3077" s="491"/>
      <c r="N3077" s="492"/>
      <c r="O3077" s="781" t="s">
        <v>1538</v>
      </c>
      <c r="P3077" s="781"/>
      <c r="Q3077" s="781"/>
      <c r="R3077" s="781"/>
      <c r="S3077" s="781"/>
      <c r="T3077" s="487"/>
      <c r="U3077" s="488"/>
      <c r="V3077" s="489"/>
    </row>
    <row r="3078" spans="1:22" ht="24.95" customHeight="1">
      <c r="C3078" s="21"/>
    </row>
    <row r="3079" spans="1:22" ht="24.95" customHeight="1">
      <c r="C3079" s="21"/>
    </row>
    <row r="3080" spans="1:22" s="33" customFormat="1" ht="24" thickBot="1">
      <c r="A3080" s="26">
        <v>103</v>
      </c>
      <c r="B3080" s="786" t="s">
        <v>49</v>
      </c>
      <c r="C3080" s="786"/>
      <c r="D3080" s="786"/>
      <c r="E3080" s="27">
        <v>103</v>
      </c>
      <c r="F3080" s="28" t="s">
        <v>489</v>
      </c>
      <c r="G3080" s="29"/>
      <c r="H3080" s="29"/>
      <c r="I3080" s="28"/>
      <c r="J3080" s="28"/>
      <c r="K3080" s="28"/>
      <c r="L3080" s="28"/>
      <c r="M3080" s="30"/>
      <c r="N3080" s="30"/>
      <c r="O3080" s="29"/>
      <c r="P3080" s="29"/>
      <c r="Q3080" s="31"/>
      <c r="R3080" s="31"/>
      <c r="S3080" s="31"/>
      <c r="T3080" s="31"/>
      <c r="U3080" s="32"/>
    </row>
    <row r="3081" spans="1:22" s="20" customFormat="1" ht="24.75" customHeight="1">
      <c r="A3081" s="18"/>
      <c r="B3081" s="787" t="s">
        <v>54</v>
      </c>
      <c r="C3081" s="464" t="s">
        <v>55</v>
      </c>
      <c r="D3081" s="465" t="s">
        <v>16</v>
      </c>
      <c r="E3081" s="465"/>
      <c r="F3081" s="465" t="s">
        <v>56</v>
      </c>
      <c r="G3081" s="466"/>
      <c r="H3081" s="723" t="s">
        <v>57</v>
      </c>
      <c r="I3081" s="789" t="s">
        <v>340</v>
      </c>
      <c r="J3081" s="723" t="s">
        <v>17</v>
      </c>
      <c r="K3081" s="723" t="s">
        <v>293</v>
      </c>
      <c r="L3081" s="723" t="s">
        <v>58</v>
      </c>
      <c r="M3081" s="723" t="s">
        <v>193</v>
      </c>
      <c r="N3081" s="782" t="s">
        <v>308</v>
      </c>
      <c r="O3081" s="783"/>
      <c r="P3081" s="784" t="s">
        <v>21</v>
      </c>
      <c r="Q3081" s="785"/>
      <c r="R3081" s="735" t="s">
        <v>205</v>
      </c>
      <c r="S3081" s="736"/>
      <c r="T3081" s="714" t="s">
        <v>180</v>
      </c>
      <c r="U3081" s="715"/>
      <c r="V3081" s="716"/>
    </row>
    <row r="3082" spans="1:22" s="20" customFormat="1" ht="73.5" customHeight="1">
      <c r="A3082" s="18"/>
      <c r="B3082" s="788"/>
      <c r="C3082" s="467" t="s">
        <v>59</v>
      </c>
      <c r="D3082" s="468" t="s">
        <v>3</v>
      </c>
      <c r="E3082" s="468" t="s">
        <v>18</v>
      </c>
      <c r="F3082" s="468" t="s">
        <v>60</v>
      </c>
      <c r="G3082" s="469" t="s">
        <v>61</v>
      </c>
      <c r="H3082" s="724"/>
      <c r="I3082" s="790"/>
      <c r="J3082" s="724"/>
      <c r="K3082" s="724"/>
      <c r="L3082" s="724"/>
      <c r="M3082" s="724"/>
      <c r="N3082" s="467" t="s">
        <v>191</v>
      </c>
      <c r="O3082" s="468" t="s">
        <v>73</v>
      </c>
      <c r="P3082" s="717"/>
      <c r="Q3082" s="718"/>
      <c r="R3082" s="737"/>
      <c r="S3082" s="738"/>
      <c r="T3082" s="470" t="s">
        <v>181</v>
      </c>
      <c r="U3082" s="471" t="s">
        <v>190</v>
      </c>
      <c r="V3082" s="472" t="s">
        <v>225</v>
      </c>
    </row>
    <row r="3083" spans="1:22" s="20" customFormat="1" ht="26.25" customHeight="1">
      <c r="A3083" s="18"/>
      <c r="B3083" s="396"/>
      <c r="C3083" s="397">
        <v>3</v>
      </c>
      <c r="D3083" s="397">
        <v>4</v>
      </c>
      <c r="E3083" s="397">
        <v>5</v>
      </c>
      <c r="F3083" s="397">
        <v>6</v>
      </c>
      <c r="G3083" s="397">
        <v>7</v>
      </c>
      <c r="H3083" s="397">
        <v>8</v>
      </c>
      <c r="I3083" s="397">
        <v>9</v>
      </c>
      <c r="J3083" s="397">
        <v>10</v>
      </c>
      <c r="K3083" s="397">
        <v>11</v>
      </c>
      <c r="L3083" s="397">
        <v>12</v>
      </c>
      <c r="M3083" s="397">
        <v>13</v>
      </c>
      <c r="N3083" s="397">
        <v>14</v>
      </c>
      <c r="O3083" s="397">
        <v>15</v>
      </c>
      <c r="P3083" s="398">
        <v>16</v>
      </c>
      <c r="Q3083" s="399">
        <v>17</v>
      </c>
      <c r="R3083" s="398">
        <v>18</v>
      </c>
      <c r="S3083" s="399">
        <v>19</v>
      </c>
      <c r="T3083" s="400">
        <v>20</v>
      </c>
      <c r="U3083" s="213">
        <v>21</v>
      </c>
      <c r="V3083" s="401">
        <v>22</v>
      </c>
    </row>
    <row r="3084" spans="1:22" s="35" customFormat="1" ht="50.1" customHeight="1">
      <c r="A3084" s="34" t="s">
        <v>3691</v>
      </c>
      <c r="B3084" s="402">
        <v>1</v>
      </c>
      <c r="C3084" s="390" t="s">
        <v>682</v>
      </c>
      <c r="D3084" s="390" t="s">
        <v>1447</v>
      </c>
      <c r="E3084" s="390" t="s">
        <v>1448</v>
      </c>
      <c r="F3084" s="390" t="s">
        <v>671</v>
      </c>
      <c r="G3084" s="382">
        <v>0.2</v>
      </c>
      <c r="H3084" s="538" t="s">
        <v>24</v>
      </c>
      <c r="I3084" s="388">
        <v>1</v>
      </c>
      <c r="J3084" s="389" t="s">
        <v>638</v>
      </c>
      <c r="K3084" s="426">
        <v>40079</v>
      </c>
      <c r="L3084" s="426">
        <v>42094</v>
      </c>
      <c r="M3084" s="383">
        <v>21741.25</v>
      </c>
      <c r="N3084" s="424">
        <v>4348.25</v>
      </c>
      <c r="O3084" s="215">
        <v>4348.25</v>
      </c>
      <c r="P3084" s="719"/>
      <c r="Q3084" s="720"/>
      <c r="R3084" s="721"/>
      <c r="S3084" s="722"/>
      <c r="T3084" s="385" t="s">
        <v>24</v>
      </c>
      <c r="U3084" s="386">
        <v>23</v>
      </c>
      <c r="V3084" s="387" t="s">
        <v>24</v>
      </c>
    </row>
    <row r="3085" spans="1:22" s="35" customFormat="1" ht="50.1" customHeight="1">
      <c r="A3085" s="34" t="s">
        <v>3692</v>
      </c>
      <c r="B3085" s="402">
        <v>2</v>
      </c>
      <c r="C3085" s="390" t="s">
        <v>682</v>
      </c>
      <c r="D3085" s="390" t="s">
        <v>1449</v>
      </c>
      <c r="E3085" s="390" t="s">
        <v>1450</v>
      </c>
      <c r="F3085" s="390" t="s">
        <v>671</v>
      </c>
      <c r="G3085" s="382">
        <v>0.6</v>
      </c>
      <c r="H3085" s="538" t="s">
        <v>24</v>
      </c>
      <c r="I3085" s="388">
        <v>2</v>
      </c>
      <c r="J3085" s="389" t="s">
        <v>639</v>
      </c>
      <c r="K3085" s="426">
        <v>41256</v>
      </c>
      <c r="L3085" s="426">
        <v>42124</v>
      </c>
      <c r="M3085" s="383">
        <v>5211.88</v>
      </c>
      <c r="N3085" s="424">
        <v>3127.1280000000002</v>
      </c>
      <c r="O3085" s="215">
        <v>3127.1280000000002</v>
      </c>
      <c r="P3085" s="719"/>
      <c r="Q3085" s="720"/>
      <c r="R3085" s="721"/>
      <c r="S3085" s="722"/>
      <c r="T3085" s="385" t="s">
        <v>24</v>
      </c>
      <c r="U3085" s="386">
        <v>114</v>
      </c>
      <c r="V3085" s="387" t="s">
        <v>24</v>
      </c>
    </row>
    <row r="3086" spans="1:22" s="35" customFormat="1" ht="50.1" customHeight="1">
      <c r="A3086" s="34" t="s">
        <v>3693</v>
      </c>
      <c r="B3086" s="402">
        <v>3</v>
      </c>
      <c r="C3086" s="390" t="s">
        <v>682</v>
      </c>
      <c r="D3086" s="390" t="s">
        <v>1451</v>
      </c>
      <c r="E3086" s="390" t="s">
        <v>1452</v>
      </c>
      <c r="F3086" s="390" t="s">
        <v>671</v>
      </c>
      <c r="G3086" s="382">
        <v>0.4</v>
      </c>
      <c r="H3086" s="538" t="s">
        <v>24</v>
      </c>
      <c r="I3086" s="388">
        <v>1</v>
      </c>
      <c r="J3086" s="389" t="s">
        <v>638</v>
      </c>
      <c r="K3086" s="426">
        <v>41257</v>
      </c>
      <c r="L3086" s="426">
        <v>42521</v>
      </c>
      <c r="M3086" s="383">
        <v>6902.6</v>
      </c>
      <c r="N3086" s="424">
        <v>2761.0400000000004</v>
      </c>
      <c r="O3086" s="215">
        <v>2761.04</v>
      </c>
      <c r="P3086" s="719"/>
      <c r="Q3086" s="720"/>
      <c r="R3086" s="721"/>
      <c r="S3086" s="722"/>
      <c r="T3086" s="385" t="s">
        <v>24</v>
      </c>
      <c r="U3086" s="386">
        <v>16</v>
      </c>
      <c r="V3086" s="387" t="s">
        <v>24</v>
      </c>
    </row>
    <row r="3087" spans="1:22" s="35" customFormat="1" ht="24.95" customHeight="1">
      <c r="A3087" s="34" t="s">
        <v>3694</v>
      </c>
      <c r="B3087" s="402">
        <v>4</v>
      </c>
      <c r="C3087" s="390"/>
      <c r="D3087" s="390"/>
      <c r="E3087" s="390"/>
      <c r="F3087" s="390"/>
      <c r="G3087" s="382"/>
      <c r="H3087" s="538"/>
      <c r="I3087" s="388"/>
      <c r="J3087" s="389" t="s">
        <v>1538</v>
      </c>
      <c r="K3087" s="426"/>
      <c r="L3087" s="426"/>
      <c r="M3087" s="383"/>
      <c r="N3087" s="424" t="s">
        <v>1538</v>
      </c>
      <c r="O3087" s="215" t="s">
        <v>1538</v>
      </c>
      <c r="P3087" s="719"/>
      <c r="Q3087" s="720"/>
      <c r="R3087" s="721"/>
      <c r="S3087" s="722"/>
      <c r="T3087" s="385"/>
      <c r="U3087" s="386"/>
      <c r="V3087" s="387"/>
    </row>
    <row r="3088" spans="1:22" s="35" customFormat="1" ht="24.95" customHeight="1">
      <c r="A3088" s="34" t="s">
        <v>3695</v>
      </c>
      <c r="B3088" s="402">
        <v>6</v>
      </c>
      <c r="C3088" s="390"/>
      <c r="D3088" s="390"/>
      <c r="E3088" s="390"/>
      <c r="F3088" s="390"/>
      <c r="G3088" s="382"/>
      <c r="H3088" s="538"/>
      <c r="I3088" s="388"/>
      <c r="J3088" s="389" t="s">
        <v>1538</v>
      </c>
      <c r="K3088" s="426"/>
      <c r="L3088" s="426"/>
      <c r="M3088" s="383"/>
      <c r="N3088" s="424" t="s">
        <v>1538</v>
      </c>
      <c r="O3088" s="215" t="s">
        <v>1538</v>
      </c>
      <c r="P3088" s="719"/>
      <c r="Q3088" s="720"/>
      <c r="R3088" s="721"/>
      <c r="S3088" s="722"/>
      <c r="T3088" s="385"/>
      <c r="U3088" s="386"/>
      <c r="V3088" s="387"/>
    </row>
    <row r="3089" spans="1:22" s="35" customFormat="1" ht="24.95" customHeight="1">
      <c r="A3089" s="34" t="s">
        <v>3696</v>
      </c>
      <c r="B3089" s="402">
        <v>7</v>
      </c>
      <c r="C3089" s="390"/>
      <c r="D3089" s="390"/>
      <c r="E3089" s="390"/>
      <c r="F3089" s="390"/>
      <c r="G3089" s="382"/>
      <c r="H3089" s="538"/>
      <c r="I3089" s="388"/>
      <c r="J3089" s="389" t="s">
        <v>1538</v>
      </c>
      <c r="K3089" s="426"/>
      <c r="L3089" s="426"/>
      <c r="M3089" s="383"/>
      <c r="N3089" s="424" t="s">
        <v>1538</v>
      </c>
      <c r="O3089" s="215" t="s">
        <v>1538</v>
      </c>
      <c r="P3089" s="719"/>
      <c r="Q3089" s="720"/>
      <c r="R3089" s="721"/>
      <c r="S3089" s="722"/>
      <c r="T3089" s="385"/>
      <c r="U3089" s="386"/>
      <c r="V3089" s="387"/>
    </row>
    <row r="3090" spans="1:22" s="35" customFormat="1" ht="24.95" customHeight="1">
      <c r="A3090" s="34" t="s">
        <v>3697</v>
      </c>
      <c r="B3090" s="402">
        <v>8</v>
      </c>
      <c r="C3090" s="390"/>
      <c r="D3090" s="390"/>
      <c r="E3090" s="390"/>
      <c r="F3090" s="390"/>
      <c r="G3090" s="382"/>
      <c r="H3090" s="538"/>
      <c r="I3090" s="388"/>
      <c r="J3090" s="389" t="s">
        <v>1538</v>
      </c>
      <c r="K3090" s="426"/>
      <c r="L3090" s="426"/>
      <c r="M3090" s="383"/>
      <c r="N3090" s="424" t="s">
        <v>1538</v>
      </c>
      <c r="O3090" s="215" t="s">
        <v>1538</v>
      </c>
      <c r="P3090" s="719"/>
      <c r="Q3090" s="720"/>
      <c r="R3090" s="721"/>
      <c r="S3090" s="722"/>
      <c r="T3090" s="385"/>
      <c r="U3090" s="386"/>
      <c r="V3090" s="387"/>
    </row>
    <row r="3091" spans="1:22" s="35" customFormat="1" ht="24.95" customHeight="1">
      <c r="A3091" s="34" t="s">
        <v>3698</v>
      </c>
      <c r="B3091" s="402">
        <v>9</v>
      </c>
      <c r="C3091" s="390"/>
      <c r="D3091" s="390"/>
      <c r="E3091" s="390"/>
      <c r="F3091" s="390"/>
      <c r="G3091" s="382"/>
      <c r="H3091" s="538"/>
      <c r="I3091" s="388"/>
      <c r="J3091" s="389" t="s">
        <v>1538</v>
      </c>
      <c r="K3091" s="426"/>
      <c r="L3091" s="426"/>
      <c r="M3091" s="384"/>
      <c r="N3091" s="424" t="s">
        <v>1538</v>
      </c>
      <c r="O3091" s="215" t="s">
        <v>1538</v>
      </c>
      <c r="P3091" s="719"/>
      <c r="Q3091" s="720"/>
      <c r="R3091" s="721"/>
      <c r="S3091" s="722"/>
      <c r="T3091" s="385"/>
      <c r="U3091" s="386"/>
      <c r="V3091" s="387"/>
    </row>
    <row r="3092" spans="1:22" s="35" customFormat="1" ht="24.95" customHeight="1">
      <c r="A3092" s="34" t="s">
        <v>3699</v>
      </c>
      <c r="B3092" s="402">
        <v>9</v>
      </c>
      <c r="C3092" s="390"/>
      <c r="D3092" s="390"/>
      <c r="E3092" s="390"/>
      <c r="F3092" s="390"/>
      <c r="G3092" s="382"/>
      <c r="H3092" s="538"/>
      <c r="I3092" s="388"/>
      <c r="J3092" s="389" t="s">
        <v>1538</v>
      </c>
      <c r="K3092" s="426"/>
      <c r="L3092" s="426"/>
      <c r="M3092" s="384"/>
      <c r="N3092" s="424" t="s">
        <v>1538</v>
      </c>
      <c r="O3092" s="215" t="s">
        <v>1538</v>
      </c>
      <c r="P3092" s="719"/>
      <c r="Q3092" s="720"/>
      <c r="R3092" s="721"/>
      <c r="S3092" s="722"/>
      <c r="T3092" s="385"/>
      <c r="U3092" s="386"/>
      <c r="V3092" s="387"/>
    </row>
    <row r="3093" spans="1:22" s="35" customFormat="1" ht="24.95" customHeight="1" thickBot="1">
      <c r="A3093" s="34" t="s">
        <v>3700</v>
      </c>
      <c r="B3093" s="406">
        <v>10</v>
      </c>
      <c r="C3093" s="391"/>
      <c r="D3093" s="391"/>
      <c r="E3093" s="391"/>
      <c r="F3093" s="391"/>
      <c r="G3093" s="392"/>
      <c r="H3093" s="539"/>
      <c r="I3093" s="393"/>
      <c r="J3093" s="394" t="s">
        <v>1538</v>
      </c>
      <c r="K3093" s="427"/>
      <c r="L3093" s="427"/>
      <c r="M3093" s="395"/>
      <c r="N3093" s="424" t="s">
        <v>1538</v>
      </c>
      <c r="O3093" s="215" t="s">
        <v>1538</v>
      </c>
      <c r="P3093" s="719"/>
      <c r="Q3093" s="720"/>
      <c r="R3093" s="721"/>
      <c r="S3093" s="722"/>
      <c r="T3093" s="385"/>
      <c r="U3093" s="386"/>
      <c r="V3093" s="387"/>
    </row>
    <row r="3094" spans="1:22" s="20" customFormat="1" ht="12" customHeight="1">
      <c r="A3094" s="34"/>
      <c r="B3094" s="36"/>
      <c r="C3094" s="37"/>
      <c r="D3094" s="37"/>
      <c r="E3094" s="37"/>
      <c r="F3094" s="37"/>
      <c r="G3094" s="37"/>
      <c r="H3094" s="403"/>
      <c r="I3094" s="37"/>
      <c r="J3094" s="37"/>
      <c r="K3094" s="37"/>
      <c r="L3094" s="37"/>
      <c r="M3094" s="37"/>
      <c r="N3094" s="37"/>
      <c r="O3094" s="214"/>
      <c r="P3094" s="37"/>
      <c r="Q3094" s="37"/>
      <c r="R3094" s="214"/>
      <c r="S3094" s="37"/>
      <c r="T3094" s="37"/>
      <c r="U3094" s="38"/>
      <c r="V3094" s="39"/>
    </row>
    <row r="3095" spans="1:22" s="20" customFormat="1" ht="17.25" customHeight="1" thickBot="1">
      <c r="A3095" s="34" t="s">
        <v>3701</v>
      </c>
      <c r="B3095" s="473"/>
      <c r="C3095" s="474"/>
      <c r="D3095" s="474"/>
      <c r="E3095" s="474"/>
      <c r="F3095" s="474"/>
      <c r="G3095" s="474"/>
      <c r="H3095" s="474"/>
      <c r="I3095" s="474"/>
      <c r="J3095" s="474"/>
      <c r="K3095" s="474"/>
      <c r="L3095" s="474"/>
      <c r="M3095" s="474"/>
      <c r="N3095" s="410" t="s">
        <v>317</v>
      </c>
      <c r="O3095" s="411">
        <v>3412.139333333334</v>
      </c>
      <c r="P3095" s="419"/>
      <c r="Q3095" s="419"/>
      <c r="R3095" s="420"/>
      <c r="S3095" s="420"/>
      <c r="T3095" s="421"/>
      <c r="U3095" s="422"/>
      <c r="V3095" s="423"/>
    </row>
    <row r="3096" spans="1:22" ht="17.25" customHeight="1">
      <c r="B3096" s="41"/>
      <c r="C3096" s="41"/>
      <c r="D3096" s="41"/>
      <c r="E3096" s="41"/>
      <c r="F3096" s="41"/>
      <c r="G3096" s="42"/>
      <c r="H3096" s="42"/>
      <c r="I3096" s="42"/>
      <c r="J3096" s="42"/>
      <c r="K3096" s="42"/>
      <c r="L3096" s="42"/>
      <c r="M3096" s="42"/>
      <c r="N3096" s="42"/>
      <c r="O3096" s="42"/>
      <c r="P3096" s="42"/>
      <c r="Q3096" s="42"/>
      <c r="R3096" s="42"/>
      <c r="S3096" s="42"/>
      <c r="T3096" s="42"/>
      <c r="U3096" s="42"/>
      <c r="V3096" s="42"/>
    </row>
    <row r="3097" spans="1:22" s="20" customFormat="1" ht="16.5" customHeight="1" thickBot="1">
      <c r="A3097" s="18"/>
      <c r="B3097" s="739" t="s">
        <v>65</v>
      </c>
      <c r="C3097" s="739"/>
      <c r="D3097" s="739"/>
      <c r="E3097" s="739"/>
      <c r="F3097" s="739"/>
      <c r="G3097" s="739"/>
      <c r="H3097" s="739"/>
      <c r="I3097" s="739"/>
      <c r="J3097" s="739"/>
      <c r="K3097" s="739"/>
      <c r="L3097" s="739"/>
      <c r="M3097" s="739"/>
      <c r="N3097" s="739"/>
      <c r="O3097" s="739"/>
      <c r="P3097" s="739"/>
      <c r="Q3097" s="739"/>
      <c r="R3097" s="739"/>
      <c r="S3097" s="739"/>
      <c r="T3097" s="739"/>
      <c r="U3097" s="739"/>
      <c r="V3097" s="739"/>
    </row>
    <row r="3098" spans="1:22" s="23" customFormat="1" ht="22.5" customHeight="1">
      <c r="A3098" s="96" t="s">
        <v>3702</v>
      </c>
      <c r="B3098" s="768" t="s">
        <v>62</v>
      </c>
      <c r="C3098" s="764" t="s">
        <v>83</v>
      </c>
      <c r="D3098" s="760"/>
      <c r="E3098" s="760"/>
      <c r="F3098" s="760"/>
      <c r="G3098" s="760"/>
      <c r="H3098" s="760"/>
      <c r="I3098" s="760"/>
      <c r="J3098" s="760"/>
      <c r="K3098" s="760"/>
      <c r="L3098" s="760"/>
      <c r="M3098" s="736"/>
      <c r="N3098" s="475"/>
      <c r="O3098" s="476"/>
      <c r="P3098" s="764" t="s">
        <v>90</v>
      </c>
      <c r="Q3098" s="760"/>
      <c r="R3098" s="760"/>
      <c r="S3098" s="736"/>
      <c r="T3098" s="735" t="s">
        <v>358</v>
      </c>
      <c r="U3098" s="736"/>
      <c r="V3098" s="742" t="s">
        <v>6</v>
      </c>
    </row>
    <row r="3099" spans="1:22" s="23" customFormat="1" ht="22.5" customHeight="1">
      <c r="A3099" s="96" t="s">
        <v>3703</v>
      </c>
      <c r="B3099" s="769"/>
      <c r="C3099" s="771" t="s">
        <v>84</v>
      </c>
      <c r="D3099" s="772"/>
      <c r="E3099" s="773"/>
      <c r="F3099" s="479">
        <v>2</v>
      </c>
      <c r="G3099" s="774" t="s">
        <v>287</v>
      </c>
      <c r="H3099" s="724" t="s">
        <v>286</v>
      </c>
      <c r="I3099" s="724"/>
      <c r="J3099" s="771" t="s">
        <v>285</v>
      </c>
      <c r="K3099" s="775"/>
      <c r="L3099" s="480"/>
      <c r="M3099" s="480"/>
      <c r="N3099" s="481"/>
      <c r="O3099" s="482"/>
      <c r="P3099" s="765"/>
      <c r="Q3099" s="766"/>
      <c r="R3099" s="766"/>
      <c r="S3099" s="767"/>
      <c r="T3099" s="737"/>
      <c r="U3099" s="738"/>
      <c r="V3099" s="743"/>
    </row>
    <row r="3100" spans="1:22" s="23" customFormat="1" ht="51.75" customHeight="1" thickBot="1">
      <c r="A3100" s="96" t="s">
        <v>3704</v>
      </c>
      <c r="B3100" s="769"/>
      <c r="C3100" s="772" t="s">
        <v>82</v>
      </c>
      <c r="D3100" s="773"/>
      <c r="E3100" s="483" t="s">
        <v>86</v>
      </c>
      <c r="F3100" s="477" t="s">
        <v>306</v>
      </c>
      <c r="G3100" s="774"/>
      <c r="H3100" s="724"/>
      <c r="I3100" s="724"/>
      <c r="J3100" s="467" t="s">
        <v>284</v>
      </c>
      <c r="K3100" s="478" t="s">
        <v>292</v>
      </c>
      <c r="L3100" s="484" t="s">
        <v>369</v>
      </c>
      <c r="M3100" s="484"/>
      <c r="N3100" s="485" t="s">
        <v>334</v>
      </c>
      <c r="O3100" s="486"/>
      <c r="P3100" s="417" t="s">
        <v>1579</v>
      </c>
      <c r="Q3100" s="306" t="s">
        <v>91</v>
      </c>
      <c r="R3100" s="307"/>
      <c r="S3100" s="97">
        <v>3</v>
      </c>
      <c r="T3100" s="740"/>
      <c r="U3100" s="741"/>
      <c r="V3100" s="744"/>
    </row>
    <row r="3101" spans="1:22" s="23" customFormat="1" ht="15.75" customHeight="1">
      <c r="A3101" s="96" t="s">
        <v>3705</v>
      </c>
      <c r="B3101" s="769"/>
      <c r="C3101" s="613">
        <v>1</v>
      </c>
      <c r="D3101" s="86" t="s">
        <v>638</v>
      </c>
      <c r="E3101" s="92">
        <v>0.5</v>
      </c>
      <c r="F3101" s="300">
        <v>7109.29</v>
      </c>
      <c r="G3101" s="300">
        <v>269.23</v>
      </c>
      <c r="H3101" s="745" t="s">
        <v>6</v>
      </c>
      <c r="I3101" s="746"/>
      <c r="J3101" s="93" t="s">
        <v>6</v>
      </c>
      <c r="K3101" s="91" t="s">
        <v>1538</v>
      </c>
      <c r="L3101" s="449" t="s">
        <v>1114</v>
      </c>
      <c r="M3101" s="450" t="s">
        <v>1557</v>
      </c>
      <c r="N3101" s="365" t="s">
        <v>24</v>
      </c>
      <c r="O3101" s="747" t="s">
        <v>15</v>
      </c>
      <c r="P3101" s="748"/>
      <c r="Q3101" s="751">
        <v>103</v>
      </c>
      <c r="R3101" s="754" t="s">
        <v>1114</v>
      </c>
      <c r="S3101" s="755"/>
      <c r="T3101" s="735" t="s">
        <v>68</v>
      </c>
      <c r="U3101" s="760"/>
      <c r="V3101" s="736"/>
    </row>
    <row r="3102" spans="1:22" s="23" customFormat="1" ht="15.75" customHeight="1" thickBot="1">
      <c r="A3102" s="96" t="s">
        <v>3706</v>
      </c>
      <c r="B3102" s="769"/>
      <c r="C3102" s="613">
        <v>2</v>
      </c>
      <c r="D3102" s="86" t="s">
        <v>639</v>
      </c>
      <c r="E3102" s="92">
        <v>0.5</v>
      </c>
      <c r="F3102" s="300">
        <v>3127.1280000000002</v>
      </c>
      <c r="G3102" s="300">
        <v>269.23</v>
      </c>
      <c r="H3102" s="745" t="s">
        <v>6</v>
      </c>
      <c r="I3102" s="746"/>
      <c r="J3102" s="93" t="s">
        <v>6</v>
      </c>
      <c r="K3102" s="91" t="s">
        <v>1538</v>
      </c>
      <c r="L3102" s="449"/>
      <c r="M3102" s="450" t="s">
        <v>1538</v>
      </c>
      <c r="N3102" s="365" t="s">
        <v>24</v>
      </c>
      <c r="O3102" s="747"/>
      <c r="P3102" s="748"/>
      <c r="Q3102" s="752"/>
      <c r="R3102" s="756"/>
      <c r="S3102" s="757"/>
      <c r="T3102" s="740"/>
      <c r="U3102" s="761"/>
      <c r="V3102" s="741"/>
    </row>
    <row r="3103" spans="1:22" s="23" customFormat="1" ht="15.75" customHeight="1">
      <c r="A3103" s="96" t="s">
        <v>3707</v>
      </c>
      <c r="B3103" s="769"/>
      <c r="C3103" s="613">
        <v>3</v>
      </c>
      <c r="D3103" s="86" t="s">
        <v>1538</v>
      </c>
      <c r="E3103" s="92" t="s">
        <v>1538</v>
      </c>
      <c r="F3103" s="300" t="s">
        <v>1538</v>
      </c>
      <c r="G3103" s="300" t="s">
        <v>1538</v>
      </c>
      <c r="H3103" s="745" t="s">
        <v>1538</v>
      </c>
      <c r="I3103" s="746"/>
      <c r="J3103" s="93" t="s">
        <v>1538</v>
      </c>
      <c r="K3103" s="91" t="s">
        <v>1538</v>
      </c>
      <c r="L3103" s="449"/>
      <c r="M3103" s="450" t="s">
        <v>1538</v>
      </c>
      <c r="N3103" s="365"/>
      <c r="O3103" s="749"/>
      <c r="P3103" s="750"/>
      <c r="Q3103" s="753"/>
      <c r="R3103" s="758"/>
      <c r="S3103" s="759"/>
      <c r="T3103" s="237"/>
      <c r="U3103" s="237"/>
      <c r="V3103" s="238"/>
    </row>
    <row r="3104" spans="1:22" s="23" customFormat="1" ht="15.75" customHeight="1">
      <c r="A3104" s="96" t="s">
        <v>3708</v>
      </c>
      <c r="B3104" s="769"/>
      <c r="C3104" s="613">
        <v>4</v>
      </c>
      <c r="D3104" s="86" t="s">
        <v>1538</v>
      </c>
      <c r="E3104" s="92" t="s">
        <v>1538</v>
      </c>
      <c r="F3104" s="300" t="s">
        <v>1538</v>
      </c>
      <c r="G3104" s="300" t="s">
        <v>1538</v>
      </c>
      <c r="H3104" s="745" t="s">
        <v>1538</v>
      </c>
      <c r="I3104" s="746"/>
      <c r="J3104" s="93" t="s">
        <v>1538</v>
      </c>
      <c r="K3104" s="91" t="s">
        <v>1538</v>
      </c>
      <c r="L3104" s="449"/>
      <c r="M3104" s="450" t="s">
        <v>1538</v>
      </c>
      <c r="N3104" s="365"/>
      <c r="O3104" s="762" t="s">
        <v>310</v>
      </c>
      <c r="P3104" s="771" t="s">
        <v>309</v>
      </c>
      <c r="Q3104" s="772"/>
      <c r="R3104" s="772"/>
      <c r="S3104" s="773"/>
      <c r="T3104" s="228"/>
      <c r="U3104" s="228"/>
      <c r="V3104" s="239"/>
    </row>
    <row r="3105" spans="1:22" s="23" customFormat="1" ht="17.25" customHeight="1">
      <c r="A3105" s="96" t="s">
        <v>3709</v>
      </c>
      <c r="B3105" s="769"/>
      <c r="C3105" s="613">
        <v>5</v>
      </c>
      <c r="D3105" s="86" t="s">
        <v>1538</v>
      </c>
      <c r="E3105" s="92" t="s">
        <v>1538</v>
      </c>
      <c r="F3105" s="300" t="s">
        <v>1538</v>
      </c>
      <c r="G3105" s="300" t="s">
        <v>1538</v>
      </c>
      <c r="H3105" s="745" t="s">
        <v>1538</v>
      </c>
      <c r="I3105" s="746"/>
      <c r="J3105" s="93" t="s">
        <v>1538</v>
      </c>
      <c r="K3105" s="91" t="s">
        <v>1538</v>
      </c>
      <c r="L3105" s="449"/>
      <c r="M3105" s="450" t="s">
        <v>1538</v>
      </c>
      <c r="N3105" s="365"/>
      <c r="O3105" s="763"/>
      <c r="P3105" s="467" t="s">
        <v>92</v>
      </c>
      <c r="Q3105" s="467" t="s">
        <v>294</v>
      </c>
      <c r="R3105" s="724" t="s">
        <v>307</v>
      </c>
      <c r="S3105" s="724"/>
      <c r="T3105" s="228"/>
      <c r="U3105" s="228"/>
      <c r="V3105" s="239"/>
    </row>
    <row r="3106" spans="1:22" s="23" customFormat="1" ht="16.5" customHeight="1" thickBot="1">
      <c r="A3106" s="96" t="s">
        <v>3710</v>
      </c>
      <c r="B3106" s="769"/>
      <c r="C3106" s="614">
        <v>6</v>
      </c>
      <c r="D3106" s="94" t="s">
        <v>1538</v>
      </c>
      <c r="E3106" s="95" t="s">
        <v>1538</v>
      </c>
      <c r="F3106" s="300" t="s">
        <v>1538</v>
      </c>
      <c r="G3106" s="300" t="s">
        <v>1538</v>
      </c>
      <c r="H3106" s="745" t="s">
        <v>1538</v>
      </c>
      <c r="I3106" s="746"/>
      <c r="J3106" s="93" t="s">
        <v>1538</v>
      </c>
      <c r="K3106" s="91" t="s">
        <v>1538</v>
      </c>
      <c r="L3106" s="449"/>
      <c r="M3106" s="450" t="s">
        <v>1538</v>
      </c>
      <c r="N3106" s="447"/>
      <c r="O3106" s="313" t="s">
        <v>6</v>
      </c>
      <c r="P3106" s="241">
        <v>1</v>
      </c>
      <c r="Q3106" s="242">
        <v>538.46153849999996</v>
      </c>
      <c r="R3106" s="776">
        <v>10236.418000000001</v>
      </c>
      <c r="S3106" s="776"/>
      <c r="T3106" s="228"/>
      <c r="U3106" s="228"/>
      <c r="V3106" s="239"/>
    </row>
    <row r="3107" spans="1:22" s="23" customFormat="1" ht="16.5" customHeight="1" thickBot="1">
      <c r="A3107" s="96" t="s">
        <v>3711</v>
      </c>
      <c r="B3107" s="770"/>
      <c r="C3107" s="777" t="s">
        <v>88</v>
      </c>
      <c r="D3107" s="778"/>
      <c r="E3107" s="778"/>
      <c r="F3107" s="497"/>
      <c r="G3107" s="498"/>
      <c r="H3107" s="779" t="s">
        <v>6</v>
      </c>
      <c r="I3107" s="780"/>
      <c r="J3107" s="412" t="s">
        <v>6</v>
      </c>
      <c r="K3107" s="243" t="s">
        <v>6</v>
      </c>
      <c r="L3107" s="490"/>
      <c r="M3107" s="491"/>
      <c r="N3107" s="492"/>
      <c r="O3107" s="781" t="s">
        <v>1538</v>
      </c>
      <c r="P3107" s="781"/>
      <c r="Q3107" s="781"/>
      <c r="R3107" s="781"/>
      <c r="S3107" s="781"/>
      <c r="T3107" s="487"/>
      <c r="U3107" s="488"/>
      <c r="V3107" s="489"/>
    </row>
    <row r="3108" spans="1:22" ht="24.95" customHeight="1">
      <c r="C3108" s="21"/>
    </row>
    <row r="3109" spans="1:22" ht="24.95" customHeight="1">
      <c r="C3109" s="21"/>
    </row>
    <row r="3110" spans="1:22" s="33" customFormat="1" ht="24" thickBot="1">
      <c r="A3110" s="26">
        <v>104</v>
      </c>
      <c r="B3110" s="786" t="s">
        <v>49</v>
      </c>
      <c r="C3110" s="786"/>
      <c r="D3110" s="786"/>
      <c r="E3110" s="27">
        <v>104</v>
      </c>
      <c r="F3110" s="28" t="s">
        <v>490</v>
      </c>
      <c r="G3110" s="29"/>
      <c r="H3110" s="29"/>
      <c r="I3110" s="28"/>
      <c r="J3110" s="28"/>
      <c r="K3110" s="28"/>
      <c r="L3110" s="28"/>
      <c r="M3110" s="30"/>
      <c r="N3110" s="30"/>
      <c r="O3110" s="29"/>
      <c r="P3110" s="29"/>
      <c r="Q3110" s="31"/>
      <c r="R3110" s="31"/>
      <c r="S3110" s="31"/>
      <c r="T3110" s="31"/>
      <c r="U3110" s="32"/>
    </row>
    <row r="3111" spans="1:22" s="20" customFormat="1" ht="24.75" customHeight="1">
      <c r="A3111" s="18"/>
      <c r="B3111" s="787" t="s">
        <v>54</v>
      </c>
      <c r="C3111" s="464" t="s">
        <v>55</v>
      </c>
      <c r="D3111" s="465" t="s">
        <v>16</v>
      </c>
      <c r="E3111" s="465"/>
      <c r="F3111" s="465" t="s">
        <v>56</v>
      </c>
      <c r="G3111" s="466"/>
      <c r="H3111" s="723" t="s">
        <v>57</v>
      </c>
      <c r="I3111" s="789" t="s">
        <v>340</v>
      </c>
      <c r="J3111" s="723" t="s">
        <v>17</v>
      </c>
      <c r="K3111" s="723" t="s">
        <v>293</v>
      </c>
      <c r="L3111" s="723" t="s">
        <v>58</v>
      </c>
      <c r="M3111" s="723" t="s">
        <v>193</v>
      </c>
      <c r="N3111" s="782" t="s">
        <v>308</v>
      </c>
      <c r="O3111" s="783"/>
      <c r="P3111" s="784" t="s">
        <v>21</v>
      </c>
      <c r="Q3111" s="785"/>
      <c r="R3111" s="735" t="s">
        <v>205</v>
      </c>
      <c r="S3111" s="736"/>
      <c r="T3111" s="714" t="s">
        <v>180</v>
      </c>
      <c r="U3111" s="715"/>
      <c r="V3111" s="716"/>
    </row>
    <row r="3112" spans="1:22" s="20" customFormat="1" ht="73.5" customHeight="1">
      <c r="A3112" s="18"/>
      <c r="B3112" s="788"/>
      <c r="C3112" s="467" t="s">
        <v>59</v>
      </c>
      <c r="D3112" s="468" t="s">
        <v>3</v>
      </c>
      <c r="E3112" s="468" t="s">
        <v>18</v>
      </c>
      <c r="F3112" s="468" t="s">
        <v>60</v>
      </c>
      <c r="G3112" s="469" t="s">
        <v>61</v>
      </c>
      <c r="H3112" s="724"/>
      <c r="I3112" s="790"/>
      <c r="J3112" s="724"/>
      <c r="K3112" s="724"/>
      <c r="L3112" s="724"/>
      <c r="M3112" s="724"/>
      <c r="N3112" s="467" t="s">
        <v>191</v>
      </c>
      <c r="O3112" s="468" t="s">
        <v>73</v>
      </c>
      <c r="P3112" s="717"/>
      <c r="Q3112" s="718"/>
      <c r="R3112" s="737"/>
      <c r="S3112" s="738"/>
      <c r="T3112" s="470" t="s">
        <v>181</v>
      </c>
      <c r="U3112" s="471" t="s">
        <v>190</v>
      </c>
      <c r="V3112" s="472" t="s">
        <v>225</v>
      </c>
    </row>
    <row r="3113" spans="1:22" s="20" customFormat="1" ht="26.25" customHeight="1">
      <c r="A3113" s="18"/>
      <c r="B3113" s="396"/>
      <c r="C3113" s="397">
        <v>3</v>
      </c>
      <c r="D3113" s="397">
        <v>4</v>
      </c>
      <c r="E3113" s="397">
        <v>5</v>
      </c>
      <c r="F3113" s="397">
        <v>6</v>
      </c>
      <c r="G3113" s="397">
        <v>7</v>
      </c>
      <c r="H3113" s="397">
        <v>8</v>
      </c>
      <c r="I3113" s="397">
        <v>9</v>
      </c>
      <c r="J3113" s="397">
        <v>10</v>
      </c>
      <c r="K3113" s="397">
        <v>11</v>
      </c>
      <c r="L3113" s="397">
        <v>12</v>
      </c>
      <c r="M3113" s="397">
        <v>13</v>
      </c>
      <c r="N3113" s="397">
        <v>14</v>
      </c>
      <c r="O3113" s="397">
        <v>15</v>
      </c>
      <c r="P3113" s="398">
        <v>16</v>
      </c>
      <c r="Q3113" s="399">
        <v>17</v>
      </c>
      <c r="R3113" s="398">
        <v>18</v>
      </c>
      <c r="S3113" s="399">
        <v>19</v>
      </c>
      <c r="T3113" s="400">
        <v>20</v>
      </c>
      <c r="U3113" s="213">
        <v>21</v>
      </c>
      <c r="V3113" s="401">
        <v>22</v>
      </c>
    </row>
    <row r="3114" spans="1:22" s="35" customFormat="1" ht="50.1" customHeight="1">
      <c r="A3114" s="34" t="s">
        <v>3712</v>
      </c>
      <c r="B3114" s="402">
        <v>1</v>
      </c>
      <c r="C3114" s="390" t="s">
        <v>682</v>
      </c>
      <c r="D3114" s="390" t="s">
        <v>1453</v>
      </c>
      <c r="E3114" s="390" t="s">
        <v>1454</v>
      </c>
      <c r="F3114" s="390" t="s">
        <v>671</v>
      </c>
      <c r="G3114" s="382">
        <v>0.23</v>
      </c>
      <c r="H3114" s="538" t="s">
        <v>24</v>
      </c>
      <c r="I3114" s="388">
        <v>1</v>
      </c>
      <c r="J3114" s="389" t="s">
        <v>640</v>
      </c>
      <c r="K3114" s="426">
        <v>38650</v>
      </c>
      <c r="L3114" s="426">
        <v>39808</v>
      </c>
      <c r="M3114" s="383">
        <v>3573.36</v>
      </c>
      <c r="N3114" s="424">
        <v>821.8728000000001</v>
      </c>
      <c r="O3114" s="215">
        <v>821.87279999999998</v>
      </c>
      <c r="P3114" s="719"/>
      <c r="Q3114" s="720"/>
      <c r="R3114" s="721"/>
      <c r="S3114" s="722"/>
      <c r="T3114" s="385" t="s">
        <v>24</v>
      </c>
      <c r="U3114" s="386">
        <v>4</v>
      </c>
      <c r="V3114" s="387" t="s">
        <v>24</v>
      </c>
    </row>
    <row r="3115" spans="1:22" s="35" customFormat="1" ht="50.1" customHeight="1">
      <c r="A3115" s="34" t="s">
        <v>3713</v>
      </c>
      <c r="B3115" s="402">
        <v>2</v>
      </c>
      <c r="C3115" s="390" t="s">
        <v>691</v>
      </c>
      <c r="D3115" s="390" t="s">
        <v>1455</v>
      </c>
      <c r="E3115" s="390" t="s">
        <v>1456</v>
      </c>
      <c r="F3115" s="390" t="s">
        <v>671</v>
      </c>
      <c r="G3115" s="382">
        <v>0.1</v>
      </c>
      <c r="H3115" s="538" t="s">
        <v>24</v>
      </c>
      <c r="I3115" s="388">
        <v>1</v>
      </c>
      <c r="J3115" s="389" t="s">
        <v>640</v>
      </c>
      <c r="K3115" s="426">
        <v>39615</v>
      </c>
      <c r="L3115" s="426">
        <v>41152</v>
      </c>
      <c r="M3115" s="383">
        <v>34912.21</v>
      </c>
      <c r="N3115" s="424">
        <v>3491.221</v>
      </c>
      <c r="O3115" s="215">
        <v>3491.221</v>
      </c>
      <c r="P3115" s="719"/>
      <c r="Q3115" s="720"/>
      <c r="R3115" s="721"/>
      <c r="S3115" s="722"/>
      <c r="T3115" s="385" t="s">
        <v>24</v>
      </c>
      <c r="U3115" s="386">
        <v>22</v>
      </c>
      <c r="V3115" s="387" t="s">
        <v>24</v>
      </c>
    </row>
    <row r="3116" spans="1:22" s="35" customFormat="1" ht="50.1" customHeight="1">
      <c r="A3116" s="34" t="s">
        <v>3714</v>
      </c>
      <c r="B3116" s="402">
        <v>3</v>
      </c>
      <c r="C3116" s="390" t="s">
        <v>691</v>
      </c>
      <c r="D3116" s="390" t="s">
        <v>1457</v>
      </c>
      <c r="E3116" s="390" t="s">
        <v>1458</v>
      </c>
      <c r="F3116" s="390" t="s">
        <v>671</v>
      </c>
      <c r="G3116" s="382">
        <v>0.1</v>
      </c>
      <c r="H3116" s="538" t="s">
        <v>24</v>
      </c>
      <c r="I3116" s="388">
        <v>1</v>
      </c>
      <c r="J3116" s="389" t="s">
        <v>640</v>
      </c>
      <c r="K3116" s="618">
        <v>38992</v>
      </c>
      <c r="L3116" s="426">
        <v>39218</v>
      </c>
      <c r="M3116" s="383">
        <v>1226.3900000000001</v>
      </c>
      <c r="N3116" s="424">
        <v>122.63900000000001</v>
      </c>
      <c r="O3116" s="215">
        <v>122.639</v>
      </c>
      <c r="P3116" s="719"/>
      <c r="Q3116" s="720"/>
      <c r="R3116" s="721"/>
      <c r="S3116" s="722"/>
      <c r="T3116" s="385" t="s">
        <v>24</v>
      </c>
      <c r="U3116" s="386">
        <v>14</v>
      </c>
      <c r="V3116" s="387" t="s">
        <v>24</v>
      </c>
    </row>
    <row r="3117" spans="1:22" s="35" customFormat="1" ht="50.1" customHeight="1">
      <c r="A3117" s="34" t="s">
        <v>3715</v>
      </c>
      <c r="B3117" s="402">
        <v>4</v>
      </c>
      <c r="C3117" s="390" t="s">
        <v>1459</v>
      </c>
      <c r="D3117" s="390" t="s">
        <v>1460</v>
      </c>
      <c r="E3117" s="390" t="s">
        <v>1461</v>
      </c>
      <c r="F3117" s="390" t="s">
        <v>671</v>
      </c>
      <c r="G3117" s="382">
        <v>0.6</v>
      </c>
      <c r="H3117" s="538" t="s">
        <v>24</v>
      </c>
      <c r="I3117" s="388">
        <v>1</v>
      </c>
      <c r="J3117" s="389" t="s">
        <v>640</v>
      </c>
      <c r="K3117" s="426">
        <v>43019</v>
      </c>
      <c r="L3117" s="426">
        <v>43444</v>
      </c>
      <c r="M3117" s="383">
        <v>665.07</v>
      </c>
      <c r="N3117" s="424">
        <v>399.04200000000003</v>
      </c>
      <c r="O3117" s="215">
        <v>399.04199999999997</v>
      </c>
      <c r="P3117" s="719"/>
      <c r="Q3117" s="720"/>
      <c r="R3117" s="791"/>
      <c r="S3117" s="792"/>
      <c r="T3117" s="385" t="s">
        <v>24</v>
      </c>
      <c r="U3117" s="386">
        <v>49</v>
      </c>
      <c r="V3117" s="387" t="s">
        <v>24</v>
      </c>
    </row>
    <row r="3118" spans="1:22" s="35" customFormat="1" ht="50.1" customHeight="1">
      <c r="A3118" s="34" t="s">
        <v>3716</v>
      </c>
      <c r="B3118" s="402">
        <v>5</v>
      </c>
      <c r="C3118" s="390" t="s">
        <v>691</v>
      </c>
      <c r="D3118" s="390" t="s">
        <v>1462</v>
      </c>
      <c r="E3118" s="390" t="s">
        <v>1463</v>
      </c>
      <c r="F3118" s="390" t="s">
        <v>671</v>
      </c>
      <c r="G3118" s="382">
        <v>0.4</v>
      </c>
      <c r="H3118" s="538" t="s">
        <v>24</v>
      </c>
      <c r="I3118" s="388">
        <v>2</v>
      </c>
      <c r="J3118" s="389" t="s">
        <v>641</v>
      </c>
      <c r="K3118" s="426">
        <v>37816</v>
      </c>
      <c r="L3118" s="426">
        <v>38031</v>
      </c>
      <c r="M3118" s="383">
        <v>1182.47</v>
      </c>
      <c r="N3118" s="424">
        <v>472.98800000000006</v>
      </c>
      <c r="O3118" s="215">
        <v>472.988</v>
      </c>
      <c r="P3118" s="719"/>
      <c r="Q3118" s="720"/>
      <c r="R3118" s="721"/>
      <c r="S3118" s="722"/>
      <c r="T3118" s="385" t="s">
        <v>24</v>
      </c>
      <c r="U3118" s="386">
        <v>9</v>
      </c>
      <c r="V3118" s="387" t="s">
        <v>24</v>
      </c>
    </row>
    <row r="3119" spans="1:22" s="35" customFormat="1" ht="24.95" customHeight="1">
      <c r="A3119" s="34" t="s">
        <v>3717</v>
      </c>
      <c r="B3119" s="402">
        <v>6</v>
      </c>
      <c r="C3119" s="390"/>
      <c r="D3119" s="390"/>
      <c r="E3119" s="390"/>
      <c r="F3119" s="390"/>
      <c r="G3119" s="382"/>
      <c r="H3119" s="538"/>
      <c r="I3119" s="388"/>
      <c r="J3119" s="389" t="s">
        <v>1538</v>
      </c>
      <c r="K3119" s="426"/>
      <c r="L3119" s="426"/>
      <c r="M3119" s="383"/>
      <c r="N3119" s="424" t="s">
        <v>1538</v>
      </c>
      <c r="O3119" s="215" t="s">
        <v>1538</v>
      </c>
      <c r="P3119" s="719"/>
      <c r="Q3119" s="720"/>
      <c r="R3119" s="721"/>
      <c r="S3119" s="722"/>
      <c r="T3119" s="385"/>
      <c r="U3119" s="386"/>
      <c r="V3119" s="387"/>
    </row>
    <row r="3120" spans="1:22" s="35" customFormat="1" ht="24.95" customHeight="1">
      <c r="A3120" s="34" t="s">
        <v>3718</v>
      </c>
      <c r="B3120" s="402">
        <v>7</v>
      </c>
      <c r="C3120" s="390"/>
      <c r="D3120" s="390"/>
      <c r="E3120" s="390"/>
      <c r="F3120" s="390"/>
      <c r="G3120" s="382"/>
      <c r="H3120" s="538"/>
      <c r="I3120" s="388"/>
      <c r="J3120" s="389" t="s">
        <v>1538</v>
      </c>
      <c r="K3120" s="426"/>
      <c r="L3120" s="426"/>
      <c r="M3120" s="383"/>
      <c r="N3120" s="424" t="s">
        <v>1538</v>
      </c>
      <c r="O3120" s="215" t="s">
        <v>1538</v>
      </c>
      <c r="P3120" s="719"/>
      <c r="Q3120" s="720"/>
      <c r="R3120" s="721"/>
      <c r="S3120" s="722"/>
      <c r="T3120" s="385"/>
      <c r="U3120" s="386"/>
      <c r="V3120" s="387"/>
    </row>
    <row r="3121" spans="1:22" s="35" customFormat="1" ht="24.95" customHeight="1">
      <c r="A3121" s="34" t="s">
        <v>3719</v>
      </c>
      <c r="B3121" s="402">
        <v>8</v>
      </c>
      <c r="C3121" s="390"/>
      <c r="D3121" s="390"/>
      <c r="E3121" s="390"/>
      <c r="F3121" s="390"/>
      <c r="G3121" s="382"/>
      <c r="H3121" s="538"/>
      <c r="I3121" s="388"/>
      <c r="J3121" s="389" t="s">
        <v>1538</v>
      </c>
      <c r="K3121" s="426"/>
      <c r="L3121" s="426"/>
      <c r="M3121" s="384"/>
      <c r="N3121" s="424" t="s">
        <v>1538</v>
      </c>
      <c r="O3121" s="215" t="s">
        <v>1538</v>
      </c>
      <c r="P3121" s="719"/>
      <c r="Q3121" s="720"/>
      <c r="R3121" s="721"/>
      <c r="S3121" s="722"/>
      <c r="T3121" s="385"/>
      <c r="U3121" s="386"/>
      <c r="V3121" s="387"/>
    </row>
    <row r="3122" spans="1:22" s="35" customFormat="1" ht="24.95" customHeight="1">
      <c r="A3122" s="34" t="s">
        <v>3720</v>
      </c>
      <c r="B3122" s="402">
        <v>9</v>
      </c>
      <c r="C3122" s="390"/>
      <c r="D3122" s="390"/>
      <c r="E3122" s="390"/>
      <c r="F3122" s="390"/>
      <c r="G3122" s="382"/>
      <c r="H3122" s="538"/>
      <c r="I3122" s="388"/>
      <c r="J3122" s="389" t="s">
        <v>1538</v>
      </c>
      <c r="K3122" s="426"/>
      <c r="L3122" s="426"/>
      <c r="M3122" s="384"/>
      <c r="N3122" s="424" t="s">
        <v>1538</v>
      </c>
      <c r="O3122" s="215" t="s">
        <v>1538</v>
      </c>
      <c r="P3122" s="719"/>
      <c r="Q3122" s="720"/>
      <c r="R3122" s="721"/>
      <c r="S3122" s="722"/>
      <c r="T3122" s="385"/>
      <c r="U3122" s="386"/>
      <c r="V3122" s="387"/>
    </row>
    <row r="3123" spans="1:22" s="35" customFormat="1" ht="24.95" customHeight="1" thickBot="1">
      <c r="A3123" s="34" t="s">
        <v>3721</v>
      </c>
      <c r="B3123" s="402">
        <v>10</v>
      </c>
      <c r="C3123" s="391"/>
      <c r="D3123" s="391"/>
      <c r="E3123" s="391"/>
      <c r="F3123" s="391"/>
      <c r="G3123" s="392"/>
      <c r="H3123" s="539"/>
      <c r="I3123" s="393"/>
      <c r="J3123" s="394" t="s">
        <v>1538</v>
      </c>
      <c r="K3123" s="427"/>
      <c r="L3123" s="427"/>
      <c r="M3123" s="395"/>
      <c r="N3123" s="424" t="s">
        <v>1538</v>
      </c>
      <c r="O3123" s="215" t="s">
        <v>1538</v>
      </c>
      <c r="P3123" s="719"/>
      <c r="Q3123" s="720"/>
      <c r="R3123" s="721"/>
      <c r="S3123" s="722"/>
      <c r="T3123" s="385"/>
      <c r="U3123" s="386"/>
      <c r="V3123" s="387"/>
    </row>
    <row r="3124" spans="1:22" s="20" customFormat="1" ht="12" customHeight="1">
      <c r="A3124" s="34"/>
      <c r="B3124" s="36"/>
      <c r="C3124" s="37"/>
      <c r="D3124" s="37"/>
      <c r="E3124" s="37"/>
      <c r="F3124" s="37"/>
      <c r="G3124" s="37"/>
      <c r="H3124" s="403"/>
      <c r="I3124" s="37"/>
      <c r="J3124" s="37"/>
      <c r="K3124" s="37"/>
      <c r="L3124" s="37"/>
      <c r="M3124" s="37"/>
      <c r="N3124" s="37"/>
      <c r="O3124" s="214"/>
      <c r="P3124" s="37"/>
      <c r="Q3124" s="37"/>
      <c r="R3124" s="214"/>
      <c r="S3124" s="37"/>
      <c r="T3124" s="37"/>
      <c r="U3124" s="38"/>
      <c r="V3124" s="39"/>
    </row>
    <row r="3125" spans="1:22" s="20" customFormat="1" ht="17.25" customHeight="1" thickBot="1">
      <c r="A3125" s="34" t="s">
        <v>3722</v>
      </c>
      <c r="B3125" s="473"/>
      <c r="C3125" s="474"/>
      <c r="D3125" s="474"/>
      <c r="E3125" s="474"/>
      <c r="F3125" s="474"/>
      <c r="G3125" s="474"/>
      <c r="H3125" s="474"/>
      <c r="I3125" s="474"/>
      <c r="J3125" s="474"/>
      <c r="K3125" s="474"/>
      <c r="L3125" s="474"/>
      <c r="M3125" s="474"/>
      <c r="N3125" s="410" t="s">
        <v>317</v>
      </c>
      <c r="O3125" s="411">
        <v>1061.5525600000001</v>
      </c>
      <c r="P3125" s="419"/>
      <c r="Q3125" s="419"/>
      <c r="R3125" s="420"/>
      <c r="S3125" s="420"/>
      <c r="T3125" s="421"/>
      <c r="U3125" s="422"/>
      <c r="V3125" s="423"/>
    </row>
    <row r="3126" spans="1:22" ht="17.25" customHeight="1">
      <c r="B3126" s="41"/>
      <c r="C3126" s="41"/>
      <c r="D3126" s="41"/>
      <c r="E3126" s="41"/>
      <c r="F3126" s="41"/>
      <c r="G3126" s="42"/>
      <c r="H3126" s="42"/>
      <c r="I3126" s="42"/>
      <c r="J3126" s="42"/>
      <c r="K3126" s="42"/>
      <c r="L3126" s="42"/>
      <c r="M3126" s="42"/>
      <c r="N3126" s="42"/>
      <c r="O3126" s="42"/>
      <c r="P3126" s="42"/>
      <c r="Q3126" s="42"/>
      <c r="R3126" s="42"/>
      <c r="S3126" s="42"/>
      <c r="T3126" s="42"/>
      <c r="U3126" s="42"/>
      <c r="V3126" s="42"/>
    </row>
    <row r="3127" spans="1:22" s="20" customFormat="1" ht="16.5" customHeight="1" thickBot="1">
      <c r="A3127" s="18"/>
      <c r="B3127" s="739" t="s">
        <v>65</v>
      </c>
      <c r="C3127" s="739"/>
      <c r="D3127" s="739"/>
      <c r="E3127" s="739"/>
      <c r="F3127" s="739"/>
      <c r="G3127" s="739"/>
      <c r="H3127" s="739"/>
      <c r="I3127" s="739"/>
      <c r="J3127" s="739"/>
      <c r="K3127" s="739"/>
      <c r="L3127" s="739"/>
      <c r="M3127" s="739"/>
      <c r="N3127" s="739"/>
      <c r="O3127" s="739"/>
      <c r="P3127" s="739"/>
      <c r="Q3127" s="739"/>
      <c r="R3127" s="739"/>
      <c r="S3127" s="739"/>
      <c r="T3127" s="739"/>
      <c r="U3127" s="739"/>
      <c r="V3127" s="739"/>
    </row>
    <row r="3128" spans="1:22" s="23" customFormat="1" ht="22.5" customHeight="1">
      <c r="A3128" s="96" t="s">
        <v>3723</v>
      </c>
      <c r="B3128" s="768" t="s">
        <v>62</v>
      </c>
      <c r="C3128" s="764" t="s">
        <v>83</v>
      </c>
      <c r="D3128" s="760"/>
      <c r="E3128" s="760"/>
      <c r="F3128" s="760"/>
      <c r="G3128" s="760"/>
      <c r="H3128" s="760"/>
      <c r="I3128" s="760"/>
      <c r="J3128" s="760"/>
      <c r="K3128" s="760"/>
      <c r="L3128" s="760"/>
      <c r="M3128" s="736"/>
      <c r="N3128" s="475"/>
      <c r="O3128" s="476"/>
      <c r="P3128" s="764" t="s">
        <v>90</v>
      </c>
      <c r="Q3128" s="760"/>
      <c r="R3128" s="760"/>
      <c r="S3128" s="736"/>
      <c r="T3128" s="735" t="s">
        <v>358</v>
      </c>
      <c r="U3128" s="736"/>
      <c r="V3128" s="742" t="s">
        <v>6</v>
      </c>
    </row>
    <row r="3129" spans="1:22" s="23" customFormat="1" ht="22.5" customHeight="1">
      <c r="A3129" s="96" t="s">
        <v>3724</v>
      </c>
      <c r="B3129" s="769"/>
      <c r="C3129" s="771" t="s">
        <v>84</v>
      </c>
      <c r="D3129" s="772"/>
      <c r="E3129" s="773"/>
      <c r="F3129" s="479">
        <v>2</v>
      </c>
      <c r="G3129" s="774" t="s">
        <v>287</v>
      </c>
      <c r="H3129" s="724" t="s">
        <v>286</v>
      </c>
      <c r="I3129" s="724"/>
      <c r="J3129" s="771" t="s">
        <v>285</v>
      </c>
      <c r="K3129" s="775"/>
      <c r="L3129" s="480"/>
      <c r="M3129" s="480"/>
      <c r="N3129" s="481"/>
      <c r="O3129" s="482"/>
      <c r="P3129" s="765"/>
      <c r="Q3129" s="766"/>
      <c r="R3129" s="766"/>
      <c r="S3129" s="767"/>
      <c r="T3129" s="737"/>
      <c r="U3129" s="738"/>
      <c r="V3129" s="743"/>
    </row>
    <row r="3130" spans="1:22" s="23" customFormat="1" ht="51.75" customHeight="1" thickBot="1">
      <c r="A3130" s="96" t="s">
        <v>3725</v>
      </c>
      <c r="B3130" s="769"/>
      <c r="C3130" s="772" t="s">
        <v>82</v>
      </c>
      <c r="D3130" s="773"/>
      <c r="E3130" s="483" t="s">
        <v>86</v>
      </c>
      <c r="F3130" s="477" t="s">
        <v>306</v>
      </c>
      <c r="G3130" s="774"/>
      <c r="H3130" s="724"/>
      <c r="I3130" s="724"/>
      <c r="J3130" s="467" t="s">
        <v>284</v>
      </c>
      <c r="K3130" s="478" t="s">
        <v>292</v>
      </c>
      <c r="L3130" s="484" t="s">
        <v>369</v>
      </c>
      <c r="M3130" s="484"/>
      <c r="N3130" s="485" t="s">
        <v>334</v>
      </c>
      <c r="O3130" s="486"/>
      <c r="P3130" s="417" t="s">
        <v>1579</v>
      </c>
      <c r="Q3130" s="306" t="s">
        <v>91</v>
      </c>
      <c r="R3130" s="307"/>
      <c r="S3130" s="97">
        <v>5</v>
      </c>
      <c r="T3130" s="740"/>
      <c r="U3130" s="741"/>
      <c r="V3130" s="744"/>
    </row>
    <row r="3131" spans="1:22" s="23" customFormat="1" ht="15.75" customHeight="1">
      <c r="A3131" s="96" t="s">
        <v>3726</v>
      </c>
      <c r="B3131" s="769"/>
      <c r="C3131" s="613">
        <v>1</v>
      </c>
      <c r="D3131" s="86" t="s">
        <v>640</v>
      </c>
      <c r="E3131" s="92">
        <v>0.5</v>
      </c>
      <c r="F3131" s="300">
        <v>4834.7748000000001</v>
      </c>
      <c r="G3131" s="300">
        <v>269.23</v>
      </c>
      <c r="H3131" s="745" t="s">
        <v>6</v>
      </c>
      <c r="I3131" s="746"/>
      <c r="J3131" s="93" t="s">
        <v>6</v>
      </c>
      <c r="K3131" s="91" t="s">
        <v>1538</v>
      </c>
      <c r="L3131" s="449" t="s">
        <v>1114</v>
      </c>
      <c r="M3131" s="450" t="s">
        <v>1557</v>
      </c>
      <c r="N3131" s="365" t="s">
        <v>24</v>
      </c>
      <c r="O3131" s="747" t="s">
        <v>15</v>
      </c>
      <c r="P3131" s="748"/>
      <c r="Q3131" s="751">
        <v>104</v>
      </c>
      <c r="R3131" s="754" t="s">
        <v>1114</v>
      </c>
      <c r="S3131" s="755"/>
      <c r="T3131" s="735" t="s">
        <v>68</v>
      </c>
      <c r="U3131" s="760"/>
      <c r="V3131" s="736"/>
    </row>
    <row r="3132" spans="1:22" s="23" customFormat="1" ht="15.75" customHeight="1" thickBot="1">
      <c r="A3132" s="96" t="s">
        <v>3727</v>
      </c>
      <c r="B3132" s="769"/>
      <c r="C3132" s="613">
        <v>2</v>
      </c>
      <c r="D3132" s="86" t="s">
        <v>641</v>
      </c>
      <c r="E3132" s="92">
        <v>0.5</v>
      </c>
      <c r="F3132" s="300">
        <v>472.988</v>
      </c>
      <c r="G3132" s="300">
        <v>269.23</v>
      </c>
      <c r="H3132" s="745" t="s">
        <v>6</v>
      </c>
      <c r="I3132" s="746"/>
      <c r="J3132" s="93" t="s">
        <v>6</v>
      </c>
      <c r="K3132" s="91" t="s">
        <v>1538</v>
      </c>
      <c r="L3132" s="449"/>
      <c r="M3132" s="450" t="s">
        <v>1538</v>
      </c>
      <c r="N3132" s="365" t="s">
        <v>24</v>
      </c>
      <c r="O3132" s="747"/>
      <c r="P3132" s="748"/>
      <c r="Q3132" s="752"/>
      <c r="R3132" s="756"/>
      <c r="S3132" s="757"/>
      <c r="T3132" s="740"/>
      <c r="U3132" s="761"/>
      <c r="V3132" s="741"/>
    </row>
    <row r="3133" spans="1:22" s="23" customFormat="1" ht="15.75" customHeight="1">
      <c r="A3133" s="96" t="s">
        <v>3728</v>
      </c>
      <c r="B3133" s="769"/>
      <c r="C3133" s="613">
        <v>3</v>
      </c>
      <c r="D3133" s="86" t="s">
        <v>1538</v>
      </c>
      <c r="E3133" s="92" t="s">
        <v>1538</v>
      </c>
      <c r="F3133" s="300" t="s">
        <v>1538</v>
      </c>
      <c r="G3133" s="300" t="s">
        <v>1538</v>
      </c>
      <c r="H3133" s="745" t="s">
        <v>1538</v>
      </c>
      <c r="I3133" s="746"/>
      <c r="J3133" s="93" t="s">
        <v>1538</v>
      </c>
      <c r="K3133" s="91" t="s">
        <v>1538</v>
      </c>
      <c r="L3133" s="449"/>
      <c r="M3133" s="450" t="s">
        <v>1538</v>
      </c>
      <c r="N3133" s="365"/>
      <c r="O3133" s="749"/>
      <c r="P3133" s="750"/>
      <c r="Q3133" s="753"/>
      <c r="R3133" s="758"/>
      <c r="S3133" s="759"/>
      <c r="T3133" s="237"/>
      <c r="U3133" s="237"/>
      <c r="V3133" s="238"/>
    </row>
    <row r="3134" spans="1:22" s="23" customFormat="1" ht="15.75" customHeight="1">
      <c r="A3134" s="96" t="s">
        <v>3729</v>
      </c>
      <c r="B3134" s="769"/>
      <c r="C3134" s="613">
        <v>4</v>
      </c>
      <c r="D3134" s="86" t="s">
        <v>1538</v>
      </c>
      <c r="E3134" s="92" t="s">
        <v>1538</v>
      </c>
      <c r="F3134" s="300" t="s">
        <v>1538</v>
      </c>
      <c r="G3134" s="300" t="s">
        <v>1538</v>
      </c>
      <c r="H3134" s="745" t="s">
        <v>1538</v>
      </c>
      <c r="I3134" s="746"/>
      <c r="J3134" s="93" t="s">
        <v>1538</v>
      </c>
      <c r="K3134" s="91" t="s">
        <v>1538</v>
      </c>
      <c r="L3134" s="449"/>
      <c r="M3134" s="450" t="s">
        <v>1538</v>
      </c>
      <c r="N3134" s="365"/>
      <c r="O3134" s="762" t="s">
        <v>310</v>
      </c>
      <c r="P3134" s="771" t="s">
        <v>309</v>
      </c>
      <c r="Q3134" s="772"/>
      <c r="R3134" s="772"/>
      <c r="S3134" s="773"/>
      <c r="T3134" s="228"/>
      <c r="U3134" s="228"/>
      <c r="V3134" s="239"/>
    </row>
    <row r="3135" spans="1:22" s="23" customFormat="1" ht="17.25" customHeight="1">
      <c r="A3135" s="96" t="s">
        <v>3730</v>
      </c>
      <c r="B3135" s="769"/>
      <c r="C3135" s="613">
        <v>5</v>
      </c>
      <c r="D3135" s="86" t="s">
        <v>1538</v>
      </c>
      <c r="E3135" s="92" t="s">
        <v>1538</v>
      </c>
      <c r="F3135" s="300" t="s">
        <v>1538</v>
      </c>
      <c r="G3135" s="300" t="s">
        <v>1538</v>
      </c>
      <c r="H3135" s="745" t="s">
        <v>1538</v>
      </c>
      <c r="I3135" s="746"/>
      <c r="J3135" s="93" t="s">
        <v>1538</v>
      </c>
      <c r="K3135" s="91" t="s">
        <v>1538</v>
      </c>
      <c r="L3135" s="449"/>
      <c r="M3135" s="450" t="s">
        <v>1538</v>
      </c>
      <c r="N3135" s="365"/>
      <c r="O3135" s="763"/>
      <c r="P3135" s="467" t="s">
        <v>92</v>
      </c>
      <c r="Q3135" s="467" t="s">
        <v>294</v>
      </c>
      <c r="R3135" s="724" t="s">
        <v>307</v>
      </c>
      <c r="S3135" s="724"/>
      <c r="T3135" s="228"/>
      <c r="U3135" s="228"/>
      <c r="V3135" s="239"/>
    </row>
    <row r="3136" spans="1:22" s="23" customFormat="1" ht="16.5" customHeight="1" thickBot="1">
      <c r="A3136" s="96" t="s">
        <v>3731</v>
      </c>
      <c r="B3136" s="769"/>
      <c r="C3136" s="614">
        <v>6</v>
      </c>
      <c r="D3136" s="94" t="s">
        <v>1538</v>
      </c>
      <c r="E3136" s="95" t="s">
        <v>1538</v>
      </c>
      <c r="F3136" s="300" t="s">
        <v>1538</v>
      </c>
      <c r="G3136" s="300" t="s">
        <v>1538</v>
      </c>
      <c r="H3136" s="745" t="s">
        <v>1538</v>
      </c>
      <c r="I3136" s="746"/>
      <c r="J3136" s="93" t="s">
        <v>1538</v>
      </c>
      <c r="K3136" s="91" t="s">
        <v>1538</v>
      </c>
      <c r="L3136" s="449"/>
      <c r="M3136" s="450" t="s">
        <v>1538</v>
      </c>
      <c r="N3136" s="447"/>
      <c r="O3136" s="313" t="s">
        <v>6</v>
      </c>
      <c r="P3136" s="241">
        <v>1</v>
      </c>
      <c r="Q3136" s="242">
        <v>538.46153849999996</v>
      </c>
      <c r="R3136" s="776">
        <v>5307.7628000000013</v>
      </c>
      <c r="S3136" s="776"/>
      <c r="T3136" s="228"/>
      <c r="U3136" s="228"/>
      <c r="V3136" s="239"/>
    </row>
    <row r="3137" spans="1:22" s="23" customFormat="1" ht="16.5" customHeight="1" thickBot="1">
      <c r="A3137" s="96" t="s">
        <v>3732</v>
      </c>
      <c r="B3137" s="770"/>
      <c r="C3137" s="777" t="s">
        <v>88</v>
      </c>
      <c r="D3137" s="778"/>
      <c r="E3137" s="778"/>
      <c r="F3137" s="497"/>
      <c r="G3137" s="498"/>
      <c r="H3137" s="779" t="s">
        <v>6</v>
      </c>
      <c r="I3137" s="780"/>
      <c r="J3137" s="412" t="s">
        <v>6</v>
      </c>
      <c r="K3137" s="243" t="s">
        <v>6</v>
      </c>
      <c r="L3137" s="490"/>
      <c r="M3137" s="491"/>
      <c r="N3137" s="492"/>
      <c r="O3137" s="781" t="s">
        <v>1538</v>
      </c>
      <c r="P3137" s="781"/>
      <c r="Q3137" s="781"/>
      <c r="R3137" s="781"/>
      <c r="S3137" s="781"/>
      <c r="T3137" s="487"/>
      <c r="U3137" s="488"/>
      <c r="V3137" s="489"/>
    </row>
    <row r="3138" spans="1:22" ht="24.95" customHeight="1">
      <c r="C3138" s="21"/>
    </row>
    <row r="3139" spans="1:22" ht="24.95" customHeight="1">
      <c r="C3139" s="21"/>
    </row>
    <row r="3140" spans="1:22" s="33" customFormat="1" ht="24" thickBot="1">
      <c r="A3140" s="26">
        <v>105</v>
      </c>
      <c r="B3140" s="786" t="s">
        <v>49</v>
      </c>
      <c r="C3140" s="786"/>
      <c r="D3140" s="786"/>
      <c r="E3140" s="27">
        <v>105</v>
      </c>
      <c r="F3140" s="28" t="s">
        <v>491</v>
      </c>
      <c r="G3140" s="29"/>
      <c r="H3140" s="29"/>
      <c r="I3140" s="28"/>
      <c r="J3140" s="28"/>
      <c r="K3140" s="28"/>
      <c r="L3140" s="28"/>
      <c r="M3140" s="30"/>
      <c r="N3140" s="30"/>
      <c r="O3140" s="29"/>
      <c r="P3140" s="29"/>
      <c r="Q3140" s="31"/>
      <c r="R3140" s="31"/>
      <c r="S3140" s="31"/>
      <c r="T3140" s="31"/>
      <c r="U3140" s="32"/>
    </row>
    <row r="3141" spans="1:22" s="20" customFormat="1" ht="24.75" customHeight="1">
      <c r="A3141" s="18"/>
      <c r="B3141" s="787" t="s">
        <v>54</v>
      </c>
      <c r="C3141" s="464" t="s">
        <v>55</v>
      </c>
      <c r="D3141" s="465" t="s">
        <v>16</v>
      </c>
      <c r="E3141" s="465"/>
      <c r="F3141" s="465" t="s">
        <v>56</v>
      </c>
      <c r="G3141" s="466"/>
      <c r="H3141" s="723" t="s">
        <v>57</v>
      </c>
      <c r="I3141" s="789" t="s">
        <v>340</v>
      </c>
      <c r="J3141" s="723" t="s">
        <v>17</v>
      </c>
      <c r="K3141" s="723" t="s">
        <v>293</v>
      </c>
      <c r="L3141" s="723" t="s">
        <v>58</v>
      </c>
      <c r="M3141" s="723" t="s">
        <v>193</v>
      </c>
      <c r="N3141" s="782" t="s">
        <v>308</v>
      </c>
      <c r="O3141" s="783"/>
      <c r="P3141" s="784" t="s">
        <v>21</v>
      </c>
      <c r="Q3141" s="785"/>
      <c r="R3141" s="735" t="s">
        <v>205</v>
      </c>
      <c r="S3141" s="736"/>
      <c r="T3141" s="714" t="s">
        <v>180</v>
      </c>
      <c r="U3141" s="715"/>
      <c r="V3141" s="716"/>
    </row>
    <row r="3142" spans="1:22" s="20" customFormat="1" ht="73.5" customHeight="1">
      <c r="A3142" s="18"/>
      <c r="B3142" s="788"/>
      <c r="C3142" s="467" t="s">
        <v>59</v>
      </c>
      <c r="D3142" s="468" t="s">
        <v>3</v>
      </c>
      <c r="E3142" s="468" t="s">
        <v>18</v>
      </c>
      <c r="F3142" s="468" t="s">
        <v>60</v>
      </c>
      <c r="G3142" s="469" t="s">
        <v>61</v>
      </c>
      <c r="H3142" s="724"/>
      <c r="I3142" s="790"/>
      <c r="J3142" s="724"/>
      <c r="K3142" s="724"/>
      <c r="L3142" s="724"/>
      <c r="M3142" s="724"/>
      <c r="N3142" s="467" t="s">
        <v>191</v>
      </c>
      <c r="O3142" s="468" t="s">
        <v>73</v>
      </c>
      <c r="P3142" s="717"/>
      <c r="Q3142" s="718"/>
      <c r="R3142" s="737"/>
      <c r="S3142" s="738"/>
      <c r="T3142" s="470" t="s">
        <v>181</v>
      </c>
      <c r="U3142" s="471" t="s">
        <v>190</v>
      </c>
      <c r="V3142" s="472" t="s">
        <v>225</v>
      </c>
    </row>
    <row r="3143" spans="1:22" s="20" customFormat="1" ht="26.25" customHeight="1">
      <c r="A3143" s="18"/>
      <c r="B3143" s="396"/>
      <c r="C3143" s="397">
        <v>3</v>
      </c>
      <c r="D3143" s="397">
        <v>4</v>
      </c>
      <c r="E3143" s="397">
        <v>5</v>
      </c>
      <c r="F3143" s="397">
        <v>6</v>
      </c>
      <c r="G3143" s="397">
        <v>7</v>
      </c>
      <c r="H3143" s="397">
        <v>8</v>
      </c>
      <c r="I3143" s="397">
        <v>9</v>
      </c>
      <c r="J3143" s="397">
        <v>10</v>
      </c>
      <c r="K3143" s="397">
        <v>11</v>
      </c>
      <c r="L3143" s="397">
        <v>12</v>
      </c>
      <c r="M3143" s="397">
        <v>13</v>
      </c>
      <c r="N3143" s="397">
        <v>14</v>
      </c>
      <c r="O3143" s="397">
        <v>15</v>
      </c>
      <c r="P3143" s="398">
        <v>16</v>
      </c>
      <c r="Q3143" s="399">
        <v>17</v>
      </c>
      <c r="R3143" s="398">
        <v>18</v>
      </c>
      <c r="S3143" s="399">
        <v>19</v>
      </c>
      <c r="T3143" s="400">
        <v>20</v>
      </c>
      <c r="U3143" s="213">
        <v>21</v>
      </c>
      <c r="V3143" s="401">
        <v>22</v>
      </c>
    </row>
    <row r="3144" spans="1:22" s="35" customFormat="1" ht="24.95" customHeight="1">
      <c r="A3144" s="34" t="s">
        <v>3733</v>
      </c>
      <c r="B3144" s="727">
        <v>1</v>
      </c>
      <c r="C3144" s="731" t="s">
        <v>682</v>
      </c>
      <c r="D3144" s="731" t="s">
        <v>1464</v>
      </c>
      <c r="E3144" s="731" t="s">
        <v>1465</v>
      </c>
      <c r="F3144" s="731" t="s">
        <v>671</v>
      </c>
      <c r="G3144" s="382">
        <v>0.15</v>
      </c>
      <c r="H3144" s="795" t="s">
        <v>24</v>
      </c>
      <c r="I3144" s="388">
        <v>1</v>
      </c>
      <c r="J3144" s="389" t="s">
        <v>642</v>
      </c>
      <c r="K3144" s="733">
        <v>43707</v>
      </c>
      <c r="L3144" s="733">
        <v>44074</v>
      </c>
      <c r="M3144" s="383">
        <v>3830.07</v>
      </c>
      <c r="N3144" s="424">
        <v>574.51049999999998</v>
      </c>
      <c r="O3144" s="215">
        <v>574.51049999999998</v>
      </c>
      <c r="P3144" s="719"/>
      <c r="Q3144" s="720"/>
      <c r="R3144" s="721"/>
      <c r="S3144" s="722"/>
      <c r="T3144" s="385" t="s">
        <v>24</v>
      </c>
      <c r="U3144" s="385">
        <v>58</v>
      </c>
      <c r="V3144" s="387" t="s">
        <v>24</v>
      </c>
    </row>
    <row r="3145" spans="1:22" s="35" customFormat="1" ht="24.95" customHeight="1">
      <c r="A3145" s="34" t="s">
        <v>3734</v>
      </c>
      <c r="B3145" s="793"/>
      <c r="C3145" s="794"/>
      <c r="D3145" s="794"/>
      <c r="E3145" s="794"/>
      <c r="F3145" s="794"/>
      <c r="G3145" s="382">
        <v>7.0000000000000007E-2</v>
      </c>
      <c r="H3145" s="796"/>
      <c r="I3145" s="388">
        <v>4</v>
      </c>
      <c r="J3145" s="389" t="s">
        <v>645</v>
      </c>
      <c r="K3145" s="798"/>
      <c r="L3145" s="798"/>
      <c r="M3145" s="383">
        <v>3830.07</v>
      </c>
      <c r="N3145" s="424">
        <v>268.10490000000004</v>
      </c>
      <c r="O3145" s="215">
        <v>268.10489999999999</v>
      </c>
      <c r="P3145" s="719"/>
      <c r="Q3145" s="720"/>
      <c r="R3145" s="721"/>
      <c r="S3145" s="722"/>
      <c r="T3145" s="385" t="s">
        <v>24</v>
      </c>
      <c r="U3145" s="385">
        <v>147</v>
      </c>
      <c r="V3145" s="387" t="s">
        <v>24</v>
      </c>
    </row>
    <row r="3146" spans="1:22" s="35" customFormat="1" ht="24.95" customHeight="1">
      <c r="A3146" s="34" t="s">
        <v>3735</v>
      </c>
      <c r="B3146" s="728"/>
      <c r="C3146" s="732"/>
      <c r="D3146" s="732"/>
      <c r="E3146" s="732"/>
      <c r="F3146" s="732"/>
      <c r="G3146" s="382">
        <v>7.0000000000000007E-2</v>
      </c>
      <c r="H3146" s="797"/>
      <c r="I3146" s="388">
        <v>3</v>
      </c>
      <c r="J3146" s="389" t="s">
        <v>644</v>
      </c>
      <c r="K3146" s="734"/>
      <c r="L3146" s="734"/>
      <c r="M3146" s="383">
        <v>3862.29</v>
      </c>
      <c r="N3146" s="424">
        <v>270.3603</v>
      </c>
      <c r="O3146" s="215">
        <v>270.3603</v>
      </c>
      <c r="P3146" s="719"/>
      <c r="Q3146" s="720"/>
      <c r="R3146" s="721"/>
      <c r="S3146" s="722"/>
      <c r="T3146" s="385" t="s">
        <v>24</v>
      </c>
      <c r="U3146" s="385">
        <v>53</v>
      </c>
      <c r="V3146" s="387" t="s">
        <v>24</v>
      </c>
    </row>
    <row r="3147" spans="1:22" s="35" customFormat="1" ht="24.95" customHeight="1">
      <c r="A3147" s="34" t="s">
        <v>3736</v>
      </c>
      <c r="B3147" s="727">
        <v>2</v>
      </c>
      <c r="C3147" s="731" t="s">
        <v>682</v>
      </c>
      <c r="D3147" s="731" t="s">
        <v>1466</v>
      </c>
      <c r="E3147" s="731" t="s">
        <v>1467</v>
      </c>
      <c r="F3147" s="731" t="s">
        <v>671</v>
      </c>
      <c r="G3147" s="382">
        <v>0.4</v>
      </c>
      <c r="H3147" s="795" t="s">
        <v>24</v>
      </c>
      <c r="I3147" s="388">
        <v>1</v>
      </c>
      <c r="J3147" s="389" t="s">
        <v>642</v>
      </c>
      <c r="K3147" s="733">
        <v>41562</v>
      </c>
      <c r="L3147" s="733">
        <v>42170</v>
      </c>
      <c r="M3147" s="383">
        <v>5859.26</v>
      </c>
      <c r="N3147" s="424">
        <v>2343.7040000000002</v>
      </c>
      <c r="O3147" s="215">
        <v>2343.7040000000002</v>
      </c>
      <c r="P3147" s="719"/>
      <c r="Q3147" s="720"/>
      <c r="R3147" s="721"/>
      <c r="S3147" s="722"/>
      <c r="T3147" s="385" t="s">
        <v>24</v>
      </c>
      <c r="U3147" s="386">
        <v>39</v>
      </c>
      <c r="V3147" s="387" t="s">
        <v>24</v>
      </c>
    </row>
    <row r="3148" spans="1:22" s="35" customFormat="1" ht="24.95" customHeight="1">
      <c r="A3148" s="34" t="s">
        <v>3737</v>
      </c>
      <c r="B3148" s="793"/>
      <c r="C3148" s="794"/>
      <c r="D3148" s="794"/>
      <c r="E3148" s="794"/>
      <c r="F3148" s="794"/>
      <c r="G3148" s="382">
        <v>0.2</v>
      </c>
      <c r="H3148" s="796"/>
      <c r="I3148" s="388">
        <v>4</v>
      </c>
      <c r="J3148" s="389" t="s">
        <v>645</v>
      </c>
      <c r="K3148" s="798"/>
      <c r="L3148" s="798"/>
      <c r="M3148" s="383">
        <v>5859.26</v>
      </c>
      <c r="N3148" s="424">
        <v>1171.8520000000001</v>
      </c>
      <c r="O3148" s="215">
        <v>1171.8520000000001</v>
      </c>
      <c r="P3148" s="719"/>
      <c r="Q3148" s="720"/>
      <c r="R3148" s="721"/>
      <c r="S3148" s="722"/>
      <c r="T3148" s="385" t="s">
        <v>24</v>
      </c>
      <c r="U3148" s="386">
        <v>2</v>
      </c>
      <c r="V3148" s="387" t="s">
        <v>24</v>
      </c>
    </row>
    <row r="3149" spans="1:22" s="35" customFormat="1" ht="24.95" customHeight="1">
      <c r="A3149" s="34" t="s">
        <v>3738</v>
      </c>
      <c r="B3149" s="793"/>
      <c r="C3149" s="794"/>
      <c r="D3149" s="794"/>
      <c r="E3149" s="794"/>
      <c r="F3149" s="794"/>
      <c r="G3149" s="382">
        <v>0.2</v>
      </c>
      <c r="H3149" s="796"/>
      <c r="I3149" s="388">
        <v>3</v>
      </c>
      <c r="J3149" s="389" t="s">
        <v>644</v>
      </c>
      <c r="K3149" s="798"/>
      <c r="L3149" s="798"/>
      <c r="M3149" s="383">
        <v>5859.26</v>
      </c>
      <c r="N3149" s="424">
        <v>1171.8520000000001</v>
      </c>
      <c r="O3149" s="215">
        <v>1171.8520000000001</v>
      </c>
      <c r="P3149" s="719"/>
      <c r="Q3149" s="720"/>
      <c r="R3149" s="721"/>
      <c r="S3149" s="722"/>
      <c r="T3149" s="385" t="s">
        <v>24</v>
      </c>
      <c r="U3149" s="386">
        <v>32</v>
      </c>
      <c r="V3149" s="387" t="s">
        <v>24</v>
      </c>
    </row>
    <row r="3150" spans="1:22" s="35" customFormat="1" ht="24.95" customHeight="1">
      <c r="A3150" s="34" t="s">
        <v>3739</v>
      </c>
      <c r="B3150" s="728"/>
      <c r="C3150" s="732"/>
      <c r="D3150" s="732"/>
      <c r="E3150" s="732"/>
      <c r="F3150" s="732"/>
      <c r="G3150" s="382">
        <v>0.2</v>
      </c>
      <c r="H3150" s="797"/>
      <c r="I3150" s="388">
        <v>2</v>
      </c>
      <c r="J3150" s="389" t="s">
        <v>643</v>
      </c>
      <c r="K3150" s="734"/>
      <c r="L3150" s="734"/>
      <c r="M3150" s="383">
        <v>6149.5</v>
      </c>
      <c r="N3150" s="424">
        <v>1229.9000000000001</v>
      </c>
      <c r="O3150" s="215">
        <v>1229.9000000000001</v>
      </c>
      <c r="P3150" s="719"/>
      <c r="Q3150" s="720"/>
      <c r="R3150" s="721"/>
      <c r="S3150" s="722"/>
      <c r="T3150" s="385" t="s">
        <v>24</v>
      </c>
      <c r="U3150" s="386">
        <v>17</v>
      </c>
      <c r="V3150" s="387" t="s">
        <v>24</v>
      </c>
    </row>
    <row r="3151" spans="1:22" s="35" customFormat="1" ht="24.95" customHeight="1">
      <c r="A3151" s="34" t="s">
        <v>3740</v>
      </c>
      <c r="B3151" s="402">
        <v>3</v>
      </c>
      <c r="C3151" s="390"/>
      <c r="D3151" s="390"/>
      <c r="E3151" s="390"/>
      <c r="F3151" s="390"/>
      <c r="G3151" s="382"/>
      <c r="H3151" s="538"/>
      <c r="I3151" s="388"/>
      <c r="J3151" s="389" t="s">
        <v>1538</v>
      </c>
      <c r="K3151" s="426"/>
      <c r="L3151" s="426"/>
      <c r="M3151" s="384"/>
      <c r="N3151" s="424" t="s">
        <v>1538</v>
      </c>
      <c r="O3151" s="215" t="s">
        <v>1538</v>
      </c>
      <c r="P3151" s="719"/>
      <c r="Q3151" s="720"/>
      <c r="R3151" s="721"/>
      <c r="S3151" s="722"/>
      <c r="T3151" s="385"/>
      <c r="U3151" s="386"/>
      <c r="V3151" s="387"/>
    </row>
    <row r="3152" spans="1:22" s="35" customFormat="1" ht="24.95" customHeight="1">
      <c r="A3152" s="34" t="s">
        <v>3741</v>
      </c>
      <c r="B3152" s="402">
        <v>4</v>
      </c>
      <c r="C3152" s="390"/>
      <c r="D3152" s="390"/>
      <c r="E3152" s="390"/>
      <c r="F3152" s="390"/>
      <c r="G3152" s="382"/>
      <c r="H3152" s="538"/>
      <c r="I3152" s="388"/>
      <c r="J3152" s="389" t="s">
        <v>1538</v>
      </c>
      <c r="K3152" s="426"/>
      <c r="L3152" s="426"/>
      <c r="M3152" s="384"/>
      <c r="N3152" s="424" t="s">
        <v>1538</v>
      </c>
      <c r="O3152" s="215" t="s">
        <v>1538</v>
      </c>
      <c r="P3152" s="719"/>
      <c r="Q3152" s="720"/>
      <c r="R3152" s="721"/>
      <c r="S3152" s="722"/>
      <c r="T3152" s="385"/>
      <c r="U3152" s="386"/>
      <c r="V3152" s="387"/>
    </row>
    <row r="3153" spans="1:22" s="35" customFormat="1" ht="24.95" customHeight="1" thickBot="1">
      <c r="A3153" s="34" t="s">
        <v>3742</v>
      </c>
      <c r="B3153" s="402">
        <v>5</v>
      </c>
      <c r="C3153" s="391"/>
      <c r="D3153" s="391"/>
      <c r="E3153" s="391"/>
      <c r="F3153" s="391"/>
      <c r="G3153" s="392"/>
      <c r="H3153" s="539"/>
      <c r="I3153" s="393"/>
      <c r="J3153" s="394" t="s">
        <v>1538</v>
      </c>
      <c r="K3153" s="427"/>
      <c r="L3153" s="427"/>
      <c r="M3153" s="395"/>
      <c r="N3153" s="424" t="s">
        <v>1538</v>
      </c>
      <c r="O3153" s="215" t="s">
        <v>1538</v>
      </c>
      <c r="P3153" s="719"/>
      <c r="Q3153" s="720"/>
      <c r="R3153" s="721"/>
      <c r="S3153" s="722"/>
      <c r="T3153" s="385"/>
      <c r="U3153" s="386"/>
      <c r="V3153" s="387"/>
    </row>
    <row r="3154" spans="1:22" s="20" customFormat="1" ht="12" customHeight="1">
      <c r="A3154" s="34"/>
      <c r="B3154" s="36"/>
      <c r="C3154" s="37"/>
      <c r="D3154" s="37"/>
      <c r="E3154" s="37"/>
      <c r="F3154" s="37"/>
      <c r="G3154" s="37"/>
      <c r="H3154" s="403"/>
      <c r="I3154" s="37"/>
      <c r="J3154" s="37"/>
      <c r="K3154" s="37"/>
      <c r="L3154" s="37"/>
      <c r="M3154" s="37"/>
      <c r="N3154" s="37"/>
      <c r="O3154" s="214"/>
      <c r="P3154" s="37"/>
      <c r="Q3154" s="37"/>
      <c r="R3154" s="214"/>
      <c r="S3154" s="37"/>
      <c r="T3154" s="37"/>
      <c r="U3154" s="38"/>
      <c r="V3154" s="39"/>
    </row>
    <row r="3155" spans="1:22" s="20" customFormat="1" ht="17.25" customHeight="1" thickBot="1">
      <c r="A3155" s="34" t="s">
        <v>3743</v>
      </c>
      <c r="B3155" s="473"/>
      <c r="C3155" s="474"/>
      <c r="D3155" s="474"/>
      <c r="E3155" s="474"/>
      <c r="F3155" s="474"/>
      <c r="G3155" s="474"/>
      <c r="H3155" s="474"/>
      <c r="I3155" s="474"/>
      <c r="J3155" s="474"/>
      <c r="K3155" s="474"/>
      <c r="L3155" s="474"/>
      <c r="M3155" s="474"/>
      <c r="N3155" s="410" t="s">
        <v>317</v>
      </c>
      <c r="O3155" s="411">
        <v>3515.14185</v>
      </c>
      <c r="P3155" s="419"/>
      <c r="Q3155" s="419"/>
      <c r="R3155" s="420"/>
      <c r="S3155" s="420"/>
      <c r="T3155" s="421"/>
      <c r="U3155" s="422"/>
      <c r="V3155" s="423"/>
    </row>
    <row r="3156" spans="1:22" ht="17.25" customHeight="1">
      <c r="B3156" s="41"/>
      <c r="C3156" s="41"/>
      <c r="D3156" s="41"/>
      <c r="E3156" s="41"/>
      <c r="F3156" s="41"/>
      <c r="G3156" s="42"/>
      <c r="H3156" s="42"/>
      <c r="I3156" s="42"/>
      <c r="J3156" s="42"/>
      <c r="K3156" s="42"/>
      <c r="L3156" s="42"/>
      <c r="M3156" s="42"/>
      <c r="N3156" s="42"/>
      <c r="O3156" s="42"/>
      <c r="P3156" s="42"/>
      <c r="Q3156" s="42"/>
      <c r="R3156" s="42"/>
      <c r="S3156" s="42"/>
      <c r="T3156" s="42"/>
      <c r="U3156" s="42"/>
      <c r="V3156" s="42"/>
    </row>
    <row r="3157" spans="1:22" s="20" customFormat="1" ht="16.5" customHeight="1" thickBot="1">
      <c r="A3157" s="18"/>
      <c r="B3157" s="739" t="s">
        <v>65</v>
      </c>
      <c r="C3157" s="739"/>
      <c r="D3157" s="739"/>
      <c r="E3157" s="739"/>
      <c r="F3157" s="739"/>
      <c r="G3157" s="739"/>
      <c r="H3157" s="739"/>
      <c r="I3157" s="739"/>
      <c r="J3157" s="739"/>
      <c r="K3157" s="739"/>
      <c r="L3157" s="739"/>
      <c r="M3157" s="739"/>
      <c r="N3157" s="739"/>
      <c r="O3157" s="739"/>
      <c r="P3157" s="739"/>
      <c r="Q3157" s="739"/>
      <c r="R3157" s="739"/>
      <c r="S3157" s="739"/>
      <c r="T3157" s="739"/>
      <c r="U3157" s="739"/>
      <c r="V3157" s="739"/>
    </row>
    <row r="3158" spans="1:22" s="23" customFormat="1" ht="22.5" customHeight="1">
      <c r="A3158" s="96" t="s">
        <v>3744</v>
      </c>
      <c r="B3158" s="768" t="s">
        <v>62</v>
      </c>
      <c r="C3158" s="764" t="s">
        <v>83</v>
      </c>
      <c r="D3158" s="760"/>
      <c r="E3158" s="760"/>
      <c r="F3158" s="760"/>
      <c r="G3158" s="760"/>
      <c r="H3158" s="760"/>
      <c r="I3158" s="760"/>
      <c r="J3158" s="760"/>
      <c r="K3158" s="760"/>
      <c r="L3158" s="760"/>
      <c r="M3158" s="736"/>
      <c r="N3158" s="475"/>
      <c r="O3158" s="476"/>
      <c r="P3158" s="764" t="s">
        <v>90</v>
      </c>
      <c r="Q3158" s="760"/>
      <c r="R3158" s="760"/>
      <c r="S3158" s="736"/>
      <c r="T3158" s="735" t="s">
        <v>358</v>
      </c>
      <c r="U3158" s="736"/>
      <c r="V3158" s="742" t="s">
        <v>6</v>
      </c>
    </row>
    <row r="3159" spans="1:22" s="23" customFormat="1" ht="22.5" customHeight="1">
      <c r="A3159" s="96" t="s">
        <v>3745</v>
      </c>
      <c r="B3159" s="769"/>
      <c r="C3159" s="771" t="s">
        <v>84</v>
      </c>
      <c r="D3159" s="772"/>
      <c r="E3159" s="773"/>
      <c r="F3159" s="479">
        <v>4</v>
      </c>
      <c r="G3159" s="774" t="s">
        <v>287</v>
      </c>
      <c r="H3159" s="724" t="s">
        <v>286</v>
      </c>
      <c r="I3159" s="724"/>
      <c r="J3159" s="771" t="s">
        <v>285</v>
      </c>
      <c r="K3159" s="775"/>
      <c r="L3159" s="480"/>
      <c r="M3159" s="480"/>
      <c r="N3159" s="481"/>
      <c r="O3159" s="482"/>
      <c r="P3159" s="765"/>
      <c r="Q3159" s="766"/>
      <c r="R3159" s="766"/>
      <c r="S3159" s="767"/>
      <c r="T3159" s="737"/>
      <c r="U3159" s="738"/>
      <c r="V3159" s="743"/>
    </row>
    <row r="3160" spans="1:22" s="23" customFormat="1" ht="51.75" customHeight="1" thickBot="1">
      <c r="A3160" s="96" t="s">
        <v>3746</v>
      </c>
      <c r="B3160" s="769"/>
      <c r="C3160" s="772" t="s">
        <v>82</v>
      </c>
      <c r="D3160" s="773"/>
      <c r="E3160" s="483" t="s">
        <v>86</v>
      </c>
      <c r="F3160" s="477" t="s">
        <v>306</v>
      </c>
      <c r="G3160" s="774"/>
      <c r="H3160" s="724"/>
      <c r="I3160" s="724"/>
      <c r="J3160" s="467" t="s">
        <v>284</v>
      </c>
      <c r="K3160" s="478" t="s">
        <v>292</v>
      </c>
      <c r="L3160" s="484" t="s">
        <v>369</v>
      </c>
      <c r="M3160" s="484"/>
      <c r="N3160" s="485" t="s">
        <v>334</v>
      </c>
      <c r="O3160" s="486"/>
      <c r="P3160" s="417" t="s">
        <v>1579</v>
      </c>
      <c r="Q3160" s="306" t="s">
        <v>91</v>
      </c>
      <c r="R3160" s="307"/>
      <c r="S3160" s="97">
        <v>2</v>
      </c>
      <c r="T3160" s="740"/>
      <c r="U3160" s="741"/>
      <c r="V3160" s="744"/>
    </row>
    <row r="3161" spans="1:22" s="23" customFormat="1" ht="15.75" customHeight="1">
      <c r="A3161" s="96" t="s">
        <v>3747</v>
      </c>
      <c r="B3161" s="769"/>
      <c r="C3161" s="613">
        <v>1</v>
      </c>
      <c r="D3161" s="86" t="s">
        <v>642</v>
      </c>
      <c r="E3161" s="92">
        <v>0.3</v>
      </c>
      <c r="F3161" s="300">
        <v>2918.2145</v>
      </c>
      <c r="G3161" s="300">
        <v>269.23</v>
      </c>
      <c r="H3161" s="745" t="s">
        <v>6</v>
      </c>
      <c r="I3161" s="746"/>
      <c r="J3161" s="93" t="s">
        <v>6</v>
      </c>
      <c r="K3161" s="91" t="s">
        <v>1538</v>
      </c>
      <c r="L3161" s="449" t="s">
        <v>1114</v>
      </c>
      <c r="M3161" s="450" t="s">
        <v>1557</v>
      </c>
      <c r="N3161" s="365" t="s">
        <v>24</v>
      </c>
      <c r="O3161" s="747" t="s">
        <v>15</v>
      </c>
      <c r="P3161" s="748"/>
      <c r="Q3161" s="751">
        <v>105</v>
      </c>
      <c r="R3161" s="754" t="s">
        <v>1114</v>
      </c>
      <c r="S3161" s="755"/>
      <c r="T3161" s="735" t="s">
        <v>68</v>
      </c>
      <c r="U3161" s="760"/>
      <c r="V3161" s="736"/>
    </row>
    <row r="3162" spans="1:22" s="23" customFormat="1" ht="15.75" customHeight="1" thickBot="1">
      <c r="A3162" s="96" t="s">
        <v>3748</v>
      </c>
      <c r="B3162" s="769"/>
      <c r="C3162" s="613">
        <v>2</v>
      </c>
      <c r="D3162" s="86" t="s">
        <v>643</v>
      </c>
      <c r="E3162" s="92">
        <v>0.2</v>
      </c>
      <c r="F3162" s="300">
        <v>1229.9000000000001</v>
      </c>
      <c r="G3162" s="300">
        <v>269.23</v>
      </c>
      <c r="H3162" s="745" t="s">
        <v>6</v>
      </c>
      <c r="I3162" s="746"/>
      <c r="J3162" s="93" t="s">
        <v>6</v>
      </c>
      <c r="K3162" s="91" t="s">
        <v>1538</v>
      </c>
      <c r="L3162" s="449"/>
      <c r="M3162" s="450" t="s">
        <v>1538</v>
      </c>
      <c r="N3162" s="365" t="s">
        <v>24</v>
      </c>
      <c r="O3162" s="747"/>
      <c r="P3162" s="748"/>
      <c r="Q3162" s="752"/>
      <c r="R3162" s="756"/>
      <c r="S3162" s="757"/>
      <c r="T3162" s="740"/>
      <c r="U3162" s="761"/>
      <c r="V3162" s="741"/>
    </row>
    <row r="3163" spans="1:22" s="23" customFormat="1" ht="15.75" customHeight="1">
      <c r="A3163" s="96" t="s">
        <v>3749</v>
      </c>
      <c r="B3163" s="769"/>
      <c r="C3163" s="613">
        <v>3</v>
      </c>
      <c r="D3163" s="86" t="s">
        <v>644</v>
      </c>
      <c r="E3163" s="92">
        <v>0.25</v>
      </c>
      <c r="F3163" s="300">
        <v>1442.2123000000001</v>
      </c>
      <c r="G3163" s="300">
        <v>269.23</v>
      </c>
      <c r="H3163" s="745" t="s">
        <v>6</v>
      </c>
      <c r="I3163" s="746"/>
      <c r="J3163" s="93" t="s">
        <v>6</v>
      </c>
      <c r="K3163" s="91" t="s">
        <v>1538</v>
      </c>
      <c r="L3163" s="449"/>
      <c r="M3163" s="450" t="s">
        <v>1538</v>
      </c>
      <c r="N3163" s="365" t="s">
        <v>24</v>
      </c>
      <c r="O3163" s="749"/>
      <c r="P3163" s="750"/>
      <c r="Q3163" s="753"/>
      <c r="R3163" s="758"/>
      <c r="S3163" s="759"/>
      <c r="T3163" s="237"/>
      <c r="U3163" s="237"/>
      <c r="V3163" s="238"/>
    </row>
    <row r="3164" spans="1:22" s="23" customFormat="1" ht="15.75" customHeight="1">
      <c r="A3164" s="96" t="s">
        <v>3750</v>
      </c>
      <c r="B3164" s="769"/>
      <c r="C3164" s="613">
        <v>4</v>
      </c>
      <c r="D3164" s="86" t="s">
        <v>645</v>
      </c>
      <c r="E3164" s="92">
        <v>0.25</v>
      </c>
      <c r="F3164" s="300">
        <v>1439.9569000000001</v>
      </c>
      <c r="G3164" s="300">
        <v>269.23</v>
      </c>
      <c r="H3164" s="745" t="s">
        <v>6</v>
      </c>
      <c r="I3164" s="746"/>
      <c r="J3164" s="93" t="s">
        <v>6</v>
      </c>
      <c r="K3164" s="91" t="s">
        <v>1538</v>
      </c>
      <c r="L3164" s="449"/>
      <c r="M3164" s="450" t="s">
        <v>1538</v>
      </c>
      <c r="N3164" s="365" t="s">
        <v>24</v>
      </c>
      <c r="O3164" s="762" t="s">
        <v>310</v>
      </c>
      <c r="P3164" s="771" t="s">
        <v>309</v>
      </c>
      <c r="Q3164" s="772"/>
      <c r="R3164" s="772"/>
      <c r="S3164" s="773"/>
      <c r="T3164" s="228"/>
      <c r="U3164" s="228"/>
      <c r="V3164" s="239"/>
    </row>
    <row r="3165" spans="1:22" s="23" customFormat="1" ht="17.25" customHeight="1">
      <c r="A3165" s="96" t="s">
        <v>3751</v>
      </c>
      <c r="B3165" s="769"/>
      <c r="C3165" s="613">
        <v>5</v>
      </c>
      <c r="D3165" s="86" t="s">
        <v>1538</v>
      </c>
      <c r="E3165" s="92" t="s">
        <v>1538</v>
      </c>
      <c r="F3165" s="300" t="s">
        <v>1538</v>
      </c>
      <c r="G3165" s="300" t="s">
        <v>1538</v>
      </c>
      <c r="H3165" s="745" t="s">
        <v>1538</v>
      </c>
      <c r="I3165" s="746"/>
      <c r="J3165" s="93" t="s">
        <v>1538</v>
      </c>
      <c r="K3165" s="91" t="s">
        <v>1538</v>
      </c>
      <c r="L3165" s="449"/>
      <c r="M3165" s="450" t="s">
        <v>1538</v>
      </c>
      <c r="N3165" s="365"/>
      <c r="O3165" s="763"/>
      <c r="P3165" s="467" t="s">
        <v>92</v>
      </c>
      <c r="Q3165" s="467" t="s">
        <v>294</v>
      </c>
      <c r="R3165" s="724" t="s">
        <v>307</v>
      </c>
      <c r="S3165" s="724"/>
      <c r="T3165" s="228"/>
      <c r="U3165" s="228"/>
      <c r="V3165" s="239"/>
    </row>
    <row r="3166" spans="1:22" s="23" customFormat="1" ht="16.5" customHeight="1" thickBot="1">
      <c r="A3166" s="96" t="s">
        <v>3752</v>
      </c>
      <c r="B3166" s="769"/>
      <c r="C3166" s="614">
        <v>6</v>
      </c>
      <c r="D3166" s="94" t="s">
        <v>1538</v>
      </c>
      <c r="E3166" s="95" t="s">
        <v>1538</v>
      </c>
      <c r="F3166" s="300" t="s">
        <v>1538</v>
      </c>
      <c r="G3166" s="300" t="s">
        <v>1538</v>
      </c>
      <c r="H3166" s="745" t="s">
        <v>1538</v>
      </c>
      <c r="I3166" s="746"/>
      <c r="J3166" s="93" t="s">
        <v>1538</v>
      </c>
      <c r="K3166" s="91" t="s">
        <v>1538</v>
      </c>
      <c r="L3166" s="449"/>
      <c r="M3166" s="450" t="s">
        <v>1538</v>
      </c>
      <c r="N3166" s="447"/>
      <c r="O3166" s="313" t="s">
        <v>6</v>
      </c>
      <c r="P3166" s="241">
        <v>1</v>
      </c>
      <c r="Q3166" s="242">
        <v>538.46153849999996</v>
      </c>
      <c r="R3166" s="776">
        <v>7030.2837</v>
      </c>
      <c r="S3166" s="776"/>
      <c r="T3166" s="228"/>
      <c r="U3166" s="228"/>
      <c r="V3166" s="239"/>
    </row>
    <row r="3167" spans="1:22" s="23" customFormat="1" ht="16.5" customHeight="1" thickBot="1">
      <c r="A3167" s="96" t="s">
        <v>3753</v>
      </c>
      <c r="B3167" s="770"/>
      <c r="C3167" s="777" t="s">
        <v>88</v>
      </c>
      <c r="D3167" s="778"/>
      <c r="E3167" s="778"/>
      <c r="F3167" s="497"/>
      <c r="G3167" s="498"/>
      <c r="H3167" s="779" t="s">
        <v>6</v>
      </c>
      <c r="I3167" s="780"/>
      <c r="J3167" s="412" t="s">
        <v>6</v>
      </c>
      <c r="K3167" s="243" t="s">
        <v>6</v>
      </c>
      <c r="L3167" s="490"/>
      <c r="M3167" s="491"/>
      <c r="N3167" s="492"/>
      <c r="O3167" s="781" t="s">
        <v>1538</v>
      </c>
      <c r="P3167" s="781"/>
      <c r="Q3167" s="781"/>
      <c r="R3167" s="781"/>
      <c r="S3167" s="781"/>
      <c r="T3167" s="487"/>
      <c r="U3167" s="488"/>
      <c r="V3167" s="489"/>
    </row>
    <row r="3168" spans="1:22" ht="24.95" customHeight="1">
      <c r="C3168" s="21"/>
    </row>
    <row r="3169" spans="1:22" ht="24.95" customHeight="1">
      <c r="C3169" s="21"/>
    </row>
    <row r="3170" spans="1:22" s="33" customFormat="1" ht="24" thickBot="1">
      <c r="A3170" s="26">
        <v>106</v>
      </c>
      <c r="B3170" s="786" t="s">
        <v>49</v>
      </c>
      <c r="C3170" s="786"/>
      <c r="D3170" s="786"/>
      <c r="E3170" s="27">
        <v>106</v>
      </c>
      <c r="F3170" s="28" t="s">
        <v>492</v>
      </c>
      <c r="G3170" s="29"/>
      <c r="H3170" s="29"/>
      <c r="I3170" s="28"/>
      <c r="J3170" s="28"/>
      <c r="K3170" s="28"/>
      <c r="L3170" s="28"/>
      <c r="M3170" s="30"/>
      <c r="N3170" s="30"/>
      <c r="O3170" s="29"/>
      <c r="P3170" s="29"/>
      <c r="Q3170" s="31"/>
      <c r="R3170" s="31"/>
      <c r="S3170" s="31"/>
      <c r="T3170" s="31"/>
      <c r="U3170" s="32"/>
    </row>
    <row r="3171" spans="1:22" s="20" customFormat="1" ht="24.75" customHeight="1">
      <c r="A3171" s="18"/>
      <c r="B3171" s="787" t="s">
        <v>54</v>
      </c>
      <c r="C3171" s="464" t="s">
        <v>55</v>
      </c>
      <c r="D3171" s="465" t="s">
        <v>16</v>
      </c>
      <c r="E3171" s="465"/>
      <c r="F3171" s="465" t="s">
        <v>56</v>
      </c>
      <c r="G3171" s="466"/>
      <c r="H3171" s="723" t="s">
        <v>57</v>
      </c>
      <c r="I3171" s="789" t="s">
        <v>340</v>
      </c>
      <c r="J3171" s="723" t="s">
        <v>17</v>
      </c>
      <c r="K3171" s="723" t="s">
        <v>293</v>
      </c>
      <c r="L3171" s="723" t="s">
        <v>58</v>
      </c>
      <c r="M3171" s="723" t="s">
        <v>193</v>
      </c>
      <c r="N3171" s="782" t="s">
        <v>308</v>
      </c>
      <c r="O3171" s="783"/>
      <c r="P3171" s="784" t="s">
        <v>21</v>
      </c>
      <c r="Q3171" s="785"/>
      <c r="R3171" s="735" t="s">
        <v>205</v>
      </c>
      <c r="S3171" s="736"/>
      <c r="T3171" s="714" t="s">
        <v>180</v>
      </c>
      <c r="U3171" s="715"/>
      <c r="V3171" s="716"/>
    </row>
    <row r="3172" spans="1:22" s="20" customFormat="1" ht="73.5" customHeight="1">
      <c r="A3172" s="18"/>
      <c r="B3172" s="788"/>
      <c r="C3172" s="467" t="s">
        <v>59</v>
      </c>
      <c r="D3172" s="468" t="s">
        <v>3</v>
      </c>
      <c r="E3172" s="468" t="s">
        <v>18</v>
      </c>
      <c r="F3172" s="468" t="s">
        <v>60</v>
      </c>
      <c r="G3172" s="469" t="s">
        <v>61</v>
      </c>
      <c r="H3172" s="724"/>
      <c r="I3172" s="790"/>
      <c r="J3172" s="724"/>
      <c r="K3172" s="724"/>
      <c r="L3172" s="724"/>
      <c r="M3172" s="724"/>
      <c r="N3172" s="467" t="s">
        <v>191</v>
      </c>
      <c r="O3172" s="468" t="s">
        <v>73</v>
      </c>
      <c r="P3172" s="717"/>
      <c r="Q3172" s="718"/>
      <c r="R3172" s="737"/>
      <c r="S3172" s="738"/>
      <c r="T3172" s="470" t="s">
        <v>181</v>
      </c>
      <c r="U3172" s="471" t="s">
        <v>190</v>
      </c>
      <c r="V3172" s="472" t="s">
        <v>225</v>
      </c>
    </row>
    <row r="3173" spans="1:22" s="20" customFormat="1" ht="26.25" customHeight="1">
      <c r="A3173" s="18"/>
      <c r="B3173" s="396"/>
      <c r="C3173" s="397">
        <v>3</v>
      </c>
      <c r="D3173" s="397">
        <v>4</v>
      </c>
      <c r="E3173" s="397">
        <v>5</v>
      </c>
      <c r="F3173" s="397">
        <v>6</v>
      </c>
      <c r="G3173" s="397">
        <v>7</v>
      </c>
      <c r="H3173" s="397">
        <v>8</v>
      </c>
      <c r="I3173" s="397">
        <v>9</v>
      </c>
      <c r="J3173" s="397">
        <v>10</v>
      </c>
      <c r="K3173" s="397">
        <v>11</v>
      </c>
      <c r="L3173" s="397">
        <v>12</v>
      </c>
      <c r="M3173" s="397">
        <v>13</v>
      </c>
      <c r="N3173" s="397">
        <v>14</v>
      </c>
      <c r="O3173" s="397">
        <v>15</v>
      </c>
      <c r="P3173" s="398">
        <v>16</v>
      </c>
      <c r="Q3173" s="399">
        <v>17</v>
      </c>
      <c r="R3173" s="398">
        <v>18</v>
      </c>
      <c r="S3173" s="399">
        <v>19</v>
      </c>
      <c r="T3173" s="400">
        <v>20</v>
      </c>
      <c r="U3173" s="213">
        <v>21</v>
      </c>
      <c r="V3173" s="401">
        <v>22</v>
      </c>
    </row>
    <row r="3174" spans="1:22" s="35" customFormat="1" ht="50.1" customHeight="1">
      <c r="A3174" s="34" t="s">
        <v>3754</v>
      </c>
      <c r="B3174" s="402">
        <v>1</v>
      </c>
      <c r="C3174" s="390" t="s">
        <v>905</v>
      </c>
      <c r="D3174" s="390" t="s">
        <v>1468</v>
      </c>
      <c r="E3174" s="390" t="s">
        <v>1469</v>
      </c>
      <c r="F3174" s="390" t="s">
        <v>671</v>
      </c>
      <c r="G3174" s="382">
        <v>0.3</v>
      </c>
      <c r="H3174" s="616" t="s">
        <v>23</v>
      </c>
      <c r="I3174" s="388">
        <v>1</v>
      </c>
      <c r="J3174" s="389" t="s">
        <v>646</v>
      </c>
      <c r="K3174" s="426">
        <v>41404</v>
      </c>
      <c r="L3174" s="426">
        <v>42137</v>
      </c>
      <c r="M3174" s="383">
        <v>8200.77</v>
      </c>
      <c r="N3174" s="424" t="s">
        <v>1538</v>
      </c>
      <c r="O3174" s="215" t="s">
        <v>1538</v>
      </c>
      <c r="P3174" s="719"/>
      <c r="Q3174" s="720"/>
      <c r="R3174" s="791"/>
      <c r="S3174" s="792"/>
      <c r="T3174" s="385" t="s">
        <v>24</v>
      </c>
      <c r="U3174" s="386">
        <v>8</v>
      </c>
      <c r="V3174" s="387" t="s">
        <v>24</v>
      </c>
    </row>
    <row r="3175" spans="1:22" s="35" customFormat="1" ht="50.1" customHeight="1">
      <c r="A3175" s="34" t="s">
        <v>3755</v>
      </c>
      <c r="B3175" s="402">
        <v>2</v>
      </c>
      <c r="C3175" s="390" t="s">
        <v>1470</v>
      </c>
      <c r="D3175" s="390" t="s">
        <v>1250</v>
      </c>
      <c r="E3175" s="390" t="s">
        <v>1471</v>
      </c>
      <c r="F3175" s="390" t="s">
        <v>671</v>
      </c>
      <c r="G3175" s="382">
        <v>0.5</v>
      </c>
      <c r="H3175" s="616" t="s">
        <v>24</v>
      </c>
      <c r="I3175" s="388">
        <v>2</v>
      </c>
      <c r="J3175" s="389" t="s">
        <v>647</v>
      </c>
      <c r="K3175" s="426">
        <v>43446</v>
      </c>
      <c r="L3175" s="426">
        <v>44310</v>
      </c>
      <c r="M3175" s="383">
        <v>1198.49</v>
      </c>
      <c r="N3175" s="424">
        <v>599.245</v>
      </c>
      <c r="O3175" s="215">
        <v>599.245</v>
      </c>
      <c r="P3175" s="719"/>
      <c r="Q3175" s="720"/>
      <c r="R3175" s="791"/>
      <c r="S3175" s="792"/>
      <c r="T3175" s="385" t="s">
        <v>24</v>
      </c>
      <c r="U3175" s="386">
        <v>4</v>
      </c>
      <c r="V3175" s="387" t="s">
        <v>24</v>
      </c>
    </row>
    <row r="3176" spans="1:22" s="35" customFormat="1" ht="50.1" customHeight="1">
      <c r="A3176" s="34" t="s">
        <v>3756</v>
      </c>
      <c r="B3176" s="402">
        <v>3</v>
      </c>
      <c r="C3176" s="390" t="s">
        <v>1470</v>
      </c>
      <c r="D3176" s="390" t="s">
        <v>1472</v>
      </c>
      <c r="E3176" s="390" t="s">
        <v>1473</v>
      </c>
      <c r="F3176" s="390" t="s">
        <v>671</v>
      </c>
      <c r="G3176" s="382">
        <v>0.3</v>
      </c>
      <c r="H3176" s="616" t="s">
        <v>23</v>
      </c>
      <c r="I3176" s="388">
        <v>2</v>
      </c>
      <c r="J3176" s="389" t="s">
        <v>647</v>
      </c>
      <c r="K3176" s="426">
        <v>43550</v>
      </c>
      <c r="L3176" s="426">
        <v>43795</v>
      </c>
      <c r="M3176" s="383">
        <v>94.09</v>
      </c>
      <c r="N3176" s="424" t="s">
        <v>1538</v>
      </c>
      <c r="O3176" s="215" t="s">
        <v>1538</v>
      </c>
      <c r="P3176" s="719"/>
      <c r="Q3176" s="720"/>
      <c r="R3176" s="791"/>
      <c r="S3176" s="792"/>
      <c r="T3176" s="385" t="s">
        <v>24</v>
      </c>
      <c r="U3176" s="386">
        <v>10</v>
      </c>
      <c r="V3176" s="387" t="s">
        <v>24</v>
      </c>
    </row>
    <row r="3177" spans="1:22" s="35" customFormat="1" ht="24.95" customHeight="1">
      <c r="A3177" s="34" t="s">
        <v>3757</v>
      </c>
      <c r="B3177" s="402">
        <v>4</v>
      </c>
      <c r="C3177" s="390"/>
      <c r="D3177" s="390"/>
      <c r="E3177" s="390"/>
      <c r="F3177" s="390"/>
      <c r="G3177" s="382"/>
      <c r="H3177" s="538"/>
      <c r="I3177" s="388"/>
      <c r="J3177" s="389" t="s">
        <v>1538</v>
      </c>
      <c r="K3177" s="426"/>
      <c r="L3177" s="426"/>
      <c r="M3177" s="383"/>
      <c r="N3177" s="424" t="s">
        <v>1538</v>
      </c>
      <c r="O3177" s="215" t="s">
        <v>1538</v>
      </c>
      <c r="P3177" s="719"/>
      <c r="Q3177" s="720"/>
      <c r="R3177" s="721"/>
      <c r="S3177" s="722"/>
      <c r="T3177" s="385"/>
      <c r="U3177" s="386"/>
      <c r="V3177" s="387"/>
    </row>
    <row r="3178" spans="1:22" s="35" customFormat="1" ht="24.95" customHeight="1">
      <c r="A3178" s="34" t="s">
        <v>3758</v>
      </c>
      <c r="B3178" s="402">
        <v>6</v>
      </c>
      <c r="C3178" s="390"/>
      <c r="D3178" s="390"/>
      <c r="E3178" s="390"/>
      <c r="F3178" s="390"/>
      <c r="G3178" s="382"/>
      <c r="H3178" s="538"/>
      <c r="I3178" s="388"/>
      <c r="J3178" s="389" t="s">
        <v>1538</v>
      </c>
      <c r="K3178" s="426"/>
      <c r="L3178" s="426"/>
      <c r="M3178" s="383"/>
      <c r="N3178" s="424" t="s">
        <v>1538</v>
      </c>
      <c r="O3178" s="215" t="s">
        <v>1538</v>
      </c>
      <c r="P3178" s="719"/>
      <c r="Q3178" s="720"/>
      <c r="R3178" s="721"/>
      <c r="S3178" s="722"/>
      <c r="T3178" s="385"/>
      <c r="U3178" s="386"/>
      <c r="V3178" s="387"/>
    </row>
    <row r="3179" spans="1:22" s="35" customFormat="1" ht="24.95" customHeight="1">
      <c r="A3179" s="34" t="s">
        <v>3759</v>
      </c>
      <c r="B3179" s="402">
        <v>7</v>
      </c>
      <c r="C3179" s="390"/>
      <c r="D3179" s="390"/>
      <c r="E3179" s="390"/>
      <c r="F3179" s="390"/>
      <c r="G3179" s="382"/>
      <c r="H3179" s="538"/>
      <c r="I3179" s="388"/>
      <c r="J3179" s="389" t="s">
        <v>1538</v>
      </c>
      <c r="K3179" s="426"/>
      <c r="L3179" s="426"/>
      <c r="M3179" s="383"/>
      <c r="N3179" s="424" t="s">
        <v>1538</v>
      </c>
      <c r="O3179" s="215" t="s">
        <v>1538</v>
      </c>
      <c r="P3179" s="719"/>
      <c r="Q3179" s="720"/>
      <c r="R3179" s="721"/>
      <c r="S3179" s="722"/>
      <c r="T3179" s="385"/>
      <c r="U3179" s="386"/>
      <c r="V3179" s="387"/>
    </row>
    <row r="3180" spans="1:22" s="35" customFormat="1" ht="24.95" customHeight="1">
      <c r="A3180" s="34" t="s">
        <v>3760</v>
      </c>
      <c r="B3180" s="402">
        <v>8</v>
      </c>
      <c r="C3180" s="390"/>
      <c r="D3180" s="390"/>
      <c r="E3180" s="390"/>
      <c r="F3180" s="390"/>
      <c r="G3180" s="382"/>
      <c r="H3180" s="538"/>
      <c r="I3180" s="388"/>
      <c r="J3180" s="389" t="s">
        <v>1538</v>
      </c>
      <c r="K3180" s="426"/>
      <c r="L3180" s="426"/>
      <c r="M3180" s="383"/>
      <c r="N3180" s="424" t="s">
        <v>1538</v>
      </c>
      <c r="O3180" s="215" t="s">
        <v>1538</v>
      </c>
      <c r="P3180" s="719"/>
      <c r="Q3180" s="720"/>
      <c r="R3180" s="721"/>
      <c r="S3180" s="722"/>
      <c r="T3180" s="385"/>
      <c r="U3180" s="386"/>
      <c r="V3180" s="387"/>
    </row>
    <row r="3181" spans="1:22" s="35" customFormat="1" ht="24.95" customHeight="1">
      <c r="A3181" s="34" t="s">
        <v>3761</v>
      </c>
      <c r="B3181" s="402">
        <v>9</v>
      </c>
      <c r="C3181" s="390"/>
      <c r="D3181" s="390"/>
      <c r="E3181" s="390"/>
      <c r="F3181" s="390"/>
      <c r="G3181" s="382"/>
      <c r="H3181" s="538"/>
      <c r="I3181" s="388"/>
      <c r="J3181" s="389" t="s">
        <v>1538</v>
      </c>
      <c r="K3181" s="426"/>
      <c r="L3181" s="426"/>
      <c r="M3181" s="384"/>
      <c r="N3181" s="424" t="s">
        <v>1538</v>
      </c>
      <c r="O3181" s="215" t="s">
        <v>1538</v>
      </c>
      <c r="P3181" s="719"/>
      <c r="Q3181" s="720"/>
      <c r="R3181" s="721"/>
      <c r="S3181" s="722"/>
      <c r="T3181" s="385"/>
      <c r="U3181" s="386"/>
      <c r="V3181" s="387"/>
    </row>
    <row r="3182" spans="1:22" s="35" customFormat="1" ht="24.95" customHeight="1">
      <c r="A3182" s="34" t="s">
        <v>3762</v>
      </c>
      <c r="B3182" s="402">
        <v>9</v>
      </c>
      <c r="C3182" s="390"/>
      <c r="D3182" s="390"/>
      <c r="E3182" s="390"/>
      <c r="F3182" s="390"/>
      <c r="G3182" s="382"/>
      <c r="H3182" s="538"/>
      <c r="I3182" s="388"/>
      <c r="J3182" s="389" t="s">
        <v>1538</v>
      </c>
      <c r="K3182" s="426"/>
      <c r="L3182" s="426"/>
      <c r="M3182" s="384"/>
      <c r="N3182" s="424" t="s">
        <v>1538</v>
      </c>
      <c r="O3182" s="215" t="s">
        <v>1538</v>
      </c>
      <c r="P3182" s="719"/>
      <c r="Q3182" s="720"/>
      <c r="R3182" s="721"/>
      <c r="S3182" s="722"/>
      <c r="T3182" s="385"/>
      <c r="U3182" s="386"/>
      <c r="V3182" s="387"/>
    </row>
    <row r="3183" spans="1:22" s="35" customFormat="1" ht="24.95" customHeight="1" thickBot="1">
      <c r="A3183" s="34" t="s">
        <v>3763</v>
      </c>
      <c r="B3183" s="406">
        <v>10</v>
      </c>
      <c r="C3183" s="391"/>
      <c r="D3183" s="391"/>
      <c r="E3183" s="391"/>
      <c r="F3183" s="391"/>
      <c r="G3183" s="392"/>
      <c r="H3183" s="539"/>
      <c r="I3183" s="393"/>
      <c r="J3183" s="394" t="s">
        <v>1538</v>
      </c>
      <c r="K3183" s="427"/>
      <c r="L3183" s="427"/>
      <c r="M3183" s="395"/>
      <c r="N3183" s="424" t="s">
        <v>1538</v>
      </c>
      <c r="O3183" s="215" t="s">
        <v>1538</v>
      </c>
      <c r="P3183" s="719"/>
      <c r="Q3183" s="720"/>
      <c r="R3183" s="721"/>
      <c r="S3183" s="722"/>
      <c r="T3183" s="385"/>
      <c r="U3183" s="386"/>
      <c r="V3183" s="387"/>
    </row>
    <row r="3184" spans="1:22" s="20" customFormat="1" ht="12" customHeight="1">
      <c r="A3184" s="34"/>
      <c r="B3184" s="36"/>
      <c r="C3184" s="37"/>
      <c r="D3184" s="37"/>
      <c r="E3184" s="37"/>
      <c r="F3184" s="37"/>
      <c r="G3184" s="37"/>
      <c r="H3184" s="403"/>
      <c r="I3184" s="37"/>
      <c r="J3184" s="37"/>
      <c r="K3184" s="37"/>
      <c r="L3184" s="37"/>
      <c r="M3184" s="37"/>
      <c r="N3184" s="37"/>
      <c r="O3184" s="214"/>
      <c r="P3184" s="37"/>
      <c r="Q3184" s="37"/>
      <c r="R3184" s="214"/>
      <c r="S3184" s="37"/>
      <c r="T3184" s="37"/>
      <c r="U3184" s="38"/>
      <c r="V3184" s="39"/>
    </row>
    <row r="3185" spans="1:22" s="20" customFormat="1" ht="17.25" customHeight="1" thickBot="1">
      <c r="A3185" s="34" t="s">
        <v>3764</v>
      </c>
      <c r="B3185" s="473"/>
      <c r="C3185" s="474"/>
      <c r="D3185" s="474"/>
      <c r="E3185" s="474"/>
      <c r="F3185" s="474"/>
      <c r="G3185" s="474"/>
      <c r="H3185" s="474"/>
      <c r="I3185" s="474"/>
      <c r="J3185" s="474"/>
      <c r="K3185" s="474"/>
      <c r="L3185" s="474"/>
      <c r="M3185" s="474"/>
      <c r="N3185" s="410" t="s">
        <v>317</v>
      </c>
      <c r="O3185" s="411">
        <v>599.245</v>
      </c>
      <c r="P3185" s="419"/>
      <c r="Q3185" s="419"/>
      <c r="R3185" s="420"/>
      <c r="S3185" s="420"/>
      <c r="T3185" s="421"/>
      <c r="U3185" s="422"/>
      <c r="V3185" s="423"/>
    </row>
    <row r="3186" spans="1:22" ht="17.25" customHeight="1">
      <c r="B3186" s="41"/>
      <c r="C3186" s="41"/>
      <c r="D3186" s="41"/>
      <c r="E3186" s="41"/>
      <c r="F3186" s="41"/>
      <c r="G3186" s="42"/>
      <c r="H3186" s="42"/>
      <c r="I3186" s="42"/>
      <c r="J3186" s="42"/>
      <c r="K3186" s="42"/>
      <c r="L3186" s="42"/>
      <c r="M3186" s="42"/>
      <c r="N3186" s="42"/>
      <c r="O3186" s="42"/>
      <c r="P3186" s="42"/>
      <c r="Q3186" s="42"/>
      <c r="R3186" s="42"/>
      <c r="S3186" s="42"/>
      <c r="T3186" s="42"/>
      <c r="U3186" s="42"/>
      <c r="V3186" s="42"/>
    </row>
    <row r="3187" spans="1:22" s="20" customFormat="1" ht="16.5" customHeight="1" thickBot="1">
      <c r="A3187" s="18"/>
      <c r="B3187" s="739" t="s">
        <v>65</v>
      </c>
      <c r="C3187" s="739"/>
      <c r="D3187" s="739"/>
      <c r="E3187" s="739"/>
      <c r="F3187" s="739"/>
      <c r="G3187" s="739"/>
      <c r="H3187" s="739"/>
      <c r="I3187" s="739"/>
      <c r="J3187" s="739"/>
      <c r="K3187" s="739"/>
      <c r="L3187" s="739"/>
      <c r="M3187" s="739"/>
      <c r="N3187" s="739"/>
      <c r="O3187" s="739"/>
      <c r="P3187" s="739"/>
      <c r="Q3187" s="739"/>
      <c r="R3187" s="739"/>
      <c r="S3187" s="739"/>
      <c r="T3187" s="739"/>
      <c r="U3187" s="739"/>
      <c r="V3187" s="739"/>
    </row>
    <row r="3188" spans="1:22" s="23" customFormat="1" ht="22.5" customHeight="1">
      <c r="A3188" s="96" t="s">
        <v>3765</v>
      </c>
      <c r="B3188" s="768" t="s">
        <v>62</v>
      </c>
      <c r="C3188" s="764" t="s">
        <v>83</v>
      </c>
      <c r="D3188" s="760"/>
      <c r="E3188" s="760"/>
      <c r="F3188" s="760"/>
      <c r="G3188" s="760"/>
      <c r="H3188" s="760"/>
      <c r="I3188" s="760"/>
      <c r="J3188" s="760"/>
      <c r="K3188" s="760"/>
      <c r="L3188" s="760"/>
      <c r="M3188" s="736"/>
      <c r="N3188" s="475"/>
      <c r="O3188" s="476"/>
      <c r="P3188" s="764" t="s">
        <v>90</v>
      </c>
      <c r="Q3188" s="760"/>
      <c r="R3188" s="760"/>
      <c r="S3188" s="736"/>
      <c r="T3188" s="735" t="s">
        <v>358</v>
      </c>
      <c r="U3188" s="736"/>
      <c r="V3188" s="742" t="s">
        <v>31</v>
      </c>
    </row>
    <row r="3189" spans="1:22" s="23" customFormat="1" ht="22.5" customHeight="1">
      <c r="A3189" s="96" t="s">
        <v>3766</v>
      </c>
      <c r="B3189" s="769"/>
      <c r="C3189" s="771" t="s">
        <v>84</v>
      </c>
      <c r="D3189" s="772"/>
      <c r="E3189" s="773"/>
      <c r="F3189" s="479">
        <v>2</v>
      </c>
      <c r="G3189" s="774" t="s">
        <v>287</v>
      </c>
      <c r="H3189" s="724" t="s">
        <v>286</v>
      </c>
      <c r="I3189" s="724"/>
      <c r="J3189" s="771" t="s">
        <v>285</v>
      </c>
      <c r="K3189" s="775"/>
      <c r="L3189" s="480"/>
      <c r="M3189" s="480"/>
      <c r="N3189" s="481"/>
      <c r="O3189" s="482"/>
      <c r="P3189" s="765"/>
      <c r="Q3189" s="766"/>
      <c r="R3189" s="766"/>
      <c r="S3189" s="767"/>
      <c r="T3189" s="737"/>
      <c r="U3189" s="738"/>
      <c r="V3189" s="743"/>
    </row>
    <row r="3190" spans="1:22" s="23" customFormat="1" ht="51.75" customHeight="1" thickBot="1">
      <c r="A3190" s="96" t="s">
        <v>3767</v>
      </c>
      <c r="B3190" s="769"/>
      <c r="C3190" s="772" t="s">
        <v>82</v>
      </c>
      <c r="D3190" s="773"/>
      <c r="E3190" s="483" t="s">
        <v>86</v>
      </c>
      <c r="F3190" s="477" t="s">
        <v>306</v>
      </c>
      <c r="G3190" s="774"/>
      <c r="H3190" s="724"/>
      <c r="I3190" s="724"/>
      <c r="J3190" s="467" t="s">
        <v>284</v>
      </c>
      <c r="K3190" s="478" t="s">
        <v>292</v>
      </c>
      <c r="L3190" s="484" t="s">
        <v>369</v>
      </c>
      <c r="M3190" s="484"/>
      <c r="N3190" s="485" t="s">
        <v>334</v>
      </c>
      <c r="O3190" s="486"/>
      <c r="P3190" s="417" t="s">
        <v>1579</v>
      </c>
      <c r="Q3190" s="306" t="s">
        <v>91</v>
      </c>
      <c r="R3190" s="307"/>
      <c r="S3190" s="97">
        <v>1</v>
      </c>
      <c r="T3190" s="740"/>
      <c r="U3190" s="741"/>
      <c r="V3190" s="744"/>
    </row>
    <row r="3191" spans="1:22" s="23" customFormat="1" ht="15.75" customHeight="1">
      <c r="A3191" s="96" t="s">
        <v>3768</v>
      </c>
      <c r="B3191" s="769"/>
      <c r="C3191" s="613">
        <v>1</v>
      </c>
      <c r="D3191" s="86" t="s">
        <v>646</v>
      </c>
      <c r="E3191" s="92">
        <v>0.5</v>
      </c>
      <c r="F3191" s="300" t="s">
        <v>1604</v>
      </c>
      <c r="G3191" s="300">
        <v>269.23</v>
      </c>
      <c r="H3191" s="745" t="s">
        <v>31</v>
      </c>
      <c r="I3191" s="746"/>
      <c r="J3191" s="93" t="s">
        <v>31</v>
      </c>
      <c r="K3191" s="91" t="s">
        <v>1836</v>
      </c>
      <c r="L3191" s="449" t="s">
        <v>1114</v>
      </c>
      <c r="M3191" s="450" t="s">
        <v>1557</v>
      </c>
      <c r="N3191" s="365" t="s">
        <v>24</v>
      </c>
      <c r="O3191" s="747" t="s">
        <v>15</v>
      </c>
      <c r="P3191" s="748"/>
      <c r="Q3191" s="751">
        <v>106</v>
      </c>
      <c r="R3191" s="754" t="s">
        <v>1114</v>
      </c>
      <c r="S3191" s="755"/>
      <c r="T3191" s="735" t="s">
        <v>68</v>
      </c>
      <c r="U3191" s="760"/>
      <c r="V3191" s="736"/>
    </row>
    <row r="3192" spans="1:22" s="23" customFormat="1" ht="15.75" customHeight="1" thickBot="1">
      <c r="A3192" s="96" t="s">
        <v>3769</v>
      </c>
      <c r="B3192" s="769"/>
      <c r="C3192" s="613">
        <v>2</v>
      </c>
      <c r="D3192" s="86" t="s">
        <v>647</v>
      </c>
      <c r="E3192" s="92">
        <v>0.5</v>
      </c>
      <c r="F3192" s="300">
        <v>599.245</v>
      </c>
      <c r="G3192" s="300">
        <v>269.23</v>
      </c>
      <c r="H3192" s="745" t="s">
        <v>6</v>
      </c>
      <c r="I3192" s="746"/>
      <c r="J3192" s="93" t="s">
        <v>6</v>
      </c>
      <c r="K3192" s="91" t="s">
        <v>1538</v>
      </c>
      <c r="L3192" s="449"/>
      <c r="M3192" s="450" t="s">
        <v>1538</v>
      </c>
      <c r="N3192" s="365" t="s">
        <v>24</v>
      </c>
      <c r="O3192" s="747"/>
      <c r="P3192" s="748"/>
      <c r="Q3192" s="752"/>
      <c r="R3192" s="756"/>
      <c r="S3192" s="757"/>
      <c r="T3192" s="740"/>
      <c r="U3192" s="761"/>
      <c r="V3192" s="741"/>
    </row>
    <row r="3193" spans="1:22" s="23" customFormat="1" ht="15.75" customHeight="1">
      <c r="A3193" s="96" t="s">
        <v>3770</v>
      </c>
      <c r="B3193" s="769"/>
      <c r="C3193" s="613">
        <v>3</v>
      </c>
      <c r="D3193" s="86" t="s">
        <v>1538</v>
      </c>
      <c r="E3193" s="92" t="s">
        <v>1538</v>
      </c>
      <c r="F3193" s="300" t="s">
        <v>1538</v>
      </c>
      <c r="G3193" s="300" t="s">
        <v>1538</v>
      </c>
      <c r="H3193" s="745" t="s">
        <v>1538</v>
      </c>
      <c r="I3193" s="746"/>
      <c r="J3193" s="93" t="s">
        <v>1538</v>
      </c>
      <c r="K3193" s="91" t="s">
        <v>1538</v>
      </c>
      <c r="L3193" s="449"/>
      <c r="M3193" s="450" t="s">
        <v>1538</v>
      </c>
      <c r="N3193" s="365"/>
      <c r="O3193" s="749"/>
      <c r="P3193" s="750"/>
      <c r="Q3193" s="753"/>
      <c r="R3193" s="758"/>
      <c r="S3193" s="759"/>
      <c r="T3193" s="237"/>
      <c r="U3193" s="237"/>
      <c r="V3193" s="238"/>
    </row>
    <row r="3194" spans="1:22" s="23" customFormat="1" ht="15.75" customHeight="1">
      <c r="A3194" s="96" t="s">
        <v>3771</v>
      </c>
      <c r="B3194" s="769"/>
      <c r="C3194" s="613">
        <v>4</v>
      </c>
      <c r="D3194" s="86" t="s">
        <v>1538</v>
      </c>
      <c r="E3194" s="92" t="s">
        <v>1538</v>
      </c>
      <c r="F3194" s="300" t="s">
        <v>1538</v>
      </c>
      <c r="G3194" s="300" t="s">
        <v>1538</v>
      </c>
      <c r="H3194" s="745" t="s">
        <v>1538</v>
      </c>
      <c r="I3194" s="746"/>
      <c r="J3194" s="93" t="s">
        <v>1538</v>
      </c>
      <c r="K3194" s="91" t="s">
        <v>1538</v>
      </c>
      <c r="L3194" s="449"/>
      <c r="M3194" s="450" t="s">
        <v>1538</v>
      </c>
      <c r="N3194" s="365"/>
      <c r="O3194" s="762" t="s">
        <v>310</v>
      </c>
      <c r="P3194" s="771" t="s">
        <v>309</v>
      </c>
      <c r="Q3194" s="772"/>
      <c r="R3194" s="772"/>
      <c r="S3194" s="773"/>
      <c r="T3194" s="228"/>
      <c r="U3194" s="228"/>
      <c r="V3194" s="239"/>
    </row>
    <row r="3195" spans="1:22" s="23" customFormat="1" ht="17.25" customHeight="1">
      <c r="A3195" s="96" t="s">
        <v>3772</v>
      </c>
      <c r="B3195" s="769"/>
      <c r="C3195" s="613">
        <v>5</v>
      </c>
      <c r="D3195" s="86" t="s">
        <v>1538</v>
      </c>
      <c r="E3195" s="92" t="s">
        <v>1538</v>
      </c>
      <c r="F3195" s="300" t="s">
        <v>1538</v>
      </c>
      <c r="G3195" s="300" t="s">
        <v>1538</v>
      </c>
      <c r="H3195" s="745" t="s">
        <v>1538</v>
      </c>
      <c r="I3195" s="746"/>
      <c r="J3195" s="93" t="s">
        <v>1538</v>
      </c>
      <c r="K3195" s="91" t="s">
        <v>1538</v>
      </c>
      <c r="L3195" s="449"/>
      <c r="M3195" s="450" t="s">
        <v>1538</v>
      </c>
      <c r="N3195" s="365"/>
      <c r="O3195" s="763"/>
      <c r="P3195" s="467" t="s">
        <v>92</v>
      </c>
      <c r="Q3195" s="467" t="s">
        <v>294</v>
      </c>
      <c r="R3195" s="724" t="s">
        <v>307</v>
      </c>
      <c r="S3195" s="724"/>
      <c r="T3195" s="228"/>
      <c r="U3195" s="228"/>
      <c r="V3195" s="239"/>
    </row>
    <row r="3196" spans="1:22" s="23" customFormat="1" ht="16.5" customHeight="1" thickBot="1">
      <c r="A3196" s="96" t="s">
        <v>3773</v>
      </c>
      <c r="B3196" s="769"/>
      <c r="C3196" s="614">
        <v>6</v>
      </c>
      <c r="D3196" s="94" t="s">
        <v>1538</v>
      </c>
      <c r="E3196" s="95" t="s">
        <v>1538</v>
      </c>
      <c r="F3196" s="300" t="s">
        <v>1538</v>
      </c>
      <c r="G3196" s="300" t="s">
        <v>1538</v>
      </c>
      <c r="H3196" s="745" t="s">
        <v>1538</v>
      </c>
      <c r="I3196" s="746"/>
      <c r="J3196" s="93" t="s">
        <v>1538</v>
      </c>
      <c r="K3196" s="91" t="s">
        <v>1538</v>
      </c>
      <c r="L3196" s="449"/>
      <c r="M3196" s="450" t="s">
        <v>1538</v>
      </c>
      <c r="N3196" s="447"/>
      <c r="O3196" s="313" t="s">
        <v>6</v>
      </c>
      <c r="P3196" s="241">
        <v>1</v>
      </c>
      <c r="Q3196" s="242">
        <v>538.46153849999996</v>
      </c>
      <c r="R3196" s="776">
        <v>599.245</v>
      </c>
      <c r="S3196" s="776"/>
      <c r="T3196" s="228"/>
      <c r="U3196" s="228"/>
      <c r="V3196" s="239"/>
    </row>
    <row r="3197" spans="1:22" s="23" customFormat="1" ht="16.5" customHeight="1" thickBot="1">
      <c r="A3197" s="96" t="s">
        <v>3774</v>
      </c>
      <c r="B3197" s="770"/>
      <c r="C3197" s="777" t="s">
        <v>88</v>
      </c>
      <c r="D3197" s="778"/>
      <c r="E3197" s="778"/>
      <c r="F3197" s="497"/>
      <c r="G3197" s="498"/>
      <c r="H3197" s="779" t="s">
        <v>6</v>
      </c>
      <c r="I3197" s="780"/>
      <c r="J3197" s="412" t="s">
        <v>31</v>
      </c>
      <c r="K3197" s="243" t="s">
        <v>31</v>
      </c>
      <c r="L3197" s="490"/>
      <c r="M3197" s="491"/>
      <c r="N3197" s="492"/>
      <c r="O3197" s="781" t="s">
        <v>1538</v>
      </c>
      <c r="P3197" s="781"/>
      <c r="Q3197" s="781"/>
      <c r="R3197" s="781"/>
      <c r="S3197" s="781"/>
      <c r="T3197" s="487"/>
      <c r="U3197" s="488"/>
      <c r="V3197" s="489"/>
    </row>
    <row r="3198" spans="1:22" ht="24.95" customHeight="1">
      <c r="C3198" s="21"/>
    </row>
    <row r="3199" spans="1:22" ht="24.95" customHeight="1">
      <c r="C3199" s="21"/>
    </row>
    <row r="3200" spans="1:22" s="33" customFormat="1" ht="24" thickBot="1">
      <c r="A3200" s="26">
        <v>107</v>
      </c>
      <c r="B3200" s="786" t="s">
        <v>49</v>
      </c>
      <c r="C3200" s="786"/>
      <c r="D3200" s="786"/>
      <c r="E3200" s="27">
        <v>107</v>
      </c>
      <c r="F3200" s="28" t="s">
        <v>493</v>
      </c>
      <c r="G3200" s="29"/>
      <c r="H3200" s="29"/>
      <c r="I3200" s="28"/>
      <c r="J3200" s="28"/>
      <c r="K3200" s="28"/>
      <c r="L3200" s="28"/>
      <c r="M3200" s="30"/>
      <c r="N3200" s="30"/>
      <c r="O3200" s="29"/>
      <c r="P3200" s="29"/>
      <c r="Q3200" s="31"/>
      <c r="R3200" s="31"/>
      <c r="S3200" s="31"/>
      <c r="T3200" s="31"/>
      <c r="U3200" s="32"/>
    </row>
    <row r="3201" spans="1:22" s="20" customFormat="1" ht="24.75" customHeight="1">
      <c r="A3201" s="18"/>
      <c r="B3201" s="787" t="s">
        <v>54</v>
      </c>
      <c r="C3201" s="464" t="s">
        <v>55</v>
      </c>
      <c r="D3201" s="465" t="s">
        <v>16</v>
      </c>
      <c r="E3201" s="465"/>
      <c r="F3201" s="465" t="s">
        <v>56</v>
      </c>
      <c r="G3201" s="466"/>
      <c r="H3201" s="723" t="s">
        <v>57</v>
      </c>
      <c r="I3201" s="789" t="s">
        <v>340</v>
      </c>
      <c r="J3201" s="723" t="s">
        <v>17</v>
      </c>
      <c r="K3201" s="723" t="s">
        <v>293</v>
      </c>
      <c r="L3201" s="723" t="s">
        <v>58</v>
      </c>
      <c r="M3201" s="723" t="s">
        <v>193</v>
      </c>
      <c r="N3201" s="782" t="s">
        <v>308</v>
      </c>
      <c r="O3201" s="783"/>
      <c r="P3201" s="784" t="s">
        <v>21</v>
      </c>
      <c r="Q3201" s="785"/>
      <c r="R3201" s="735" t="s">
        <v>205</v>
      </c>
      <c r="S3201" s="736"/>
      <c r="T3201" s="714" t="s">
        <v>180</v>
      </c>
      <c r="U3201" s="715"/>
      <c r="V3201" s="716"/>
    </row>
    <row r="3202" spans="1:22" s="20" customFormat="1" ht="73.5" customHeight="1">
      <c r="A3202" s="18"/>
      <c r="B3202" s="788"/>
      <c r="C3202" s="467" t="s">
        <v>59</v>
      </c>
      <c r="D3202" s="468" t="s">
        <v>3</v>
      </c>
      <c r="E3202" s="468" t="s">
        <v>18</v>
      </c>
      <c r="F3202" s="468" t="s">
        <v>60</v>
      </c>
      <c r="G3202" s="469" t="s">
        <v>61</v>
      </c>
      <c r="H3202" s="724"/>
      <c r="I3202" s="790"/>
      <c r="J3202" s="724"/>
      <c r="K3202" s="724"/>
      <c r="L3202" s="724"/>
      <c r="M3202" s="724"/>
      <c r="N3202" s="467" t="s">
        <v>191</v>
      </c>
      <c r="O3202" s="468" t="s">
        <v>73</v>
      </c>
      <c r="P3202" s="717"/>
      <c r="Q3202" s="718"/>
      <c r="R3202" s="737"/>
      <c r="S3202" s="738"/>
      <c r="T3202" s="470" t="s">
        <v>181</v>
      </c>
      <c r="U3202" s="471" t="s">
        <v>190</v>
      </c>
      <c r="V3202" s="472" t="s">
        <v>225</v>
      </c>
    </row>
    <row r="3203" spans="1:22" s="20" customFormat="1" ht="26.25" customHeight="1">
      <c r="A3203" s="18"/>
      <c r="B3203" s="396"/>
      <c r="C3203" s="397">
        <v>3</v>
      </c>
      <c r="D3203" s="397">
        <v>4</v>
      </c>
      <c r="E3203" s="397">
        <v>5</v>
      </c>
      <c r="F3203" s="397">
        <v>6</v>
      </c>
      <c r="G3203" s="397">
        <v>7</v>
      </c>
      <c r="H3203" s="397">
        <v>8</v>
      </c>
      <c r="I3203" s="397">
        <v>9</v>
      </c>
      <c r="J3203" s="397">
        <v>10</v>
      </c>
      <c r="K3203" s="397">
        <v>11</v>
      </c>
      <c r="L3203" s="397">
        <v>12</v>
      </c>
      <c r="M3203" s="397">
        <v>13</v>
      </c>
      <c r="N3203" s="397">
        <v>14</v>
      </c>
      <c r="O3203" s="397">
        <v>15</v>
      </c>
      <c r="P3203" s="398">
        <v>16</v>
      </c>
      <c r="Q3203" s="399">
        <v>17</v>
      </c>
      <c r="R3203" s="398">
        <v>18</v>
      </c>
      <c r="S3203" s="399">
        <v>19</v>
      </c>
      <c r="T3203" s="400">
        <v>20</v>
      </c>
      <c r="U3203" s="213">
        <v>21</v>
      </c>
      <c r="V3203" s="401">
        <v>22</v>
      </c>
    </row>
    <row r="3204" spans="1:22" s="35" customFormat="1" ht="50.1" customHeight="1">
      <c r="A3204" s="34" t="s">
        <v>3775</v>
      </c>
      <c r="B3204" s="402">
        <v>1</v>
      </c>
      <c r="C3204" s="390" t="s">
        <v>1474</v>
      </c>
      <c r="D3204" s="390" t="s">
        <v>1475</v>
      </c>
      <c r="E3204" s="390" t="s">
        <v>1476</v>
      </c>
      <c r="F3204" s="390" t="s">
        <v>671</v>
      </c>
      <c r="G3204" s="382">
        <v>0.1</v>
      </c>
      <c r="H3204" s="538" t="s">
        <v>24</v>
      </c>
      <c r="I3204" s="388">
        <v>2</v>
      </c>
      <c r="J3204" s="389" t="s">
        <v>649</v>
      </c>
      <c r="K3204" s="426">
        <v>42368</v>
      </c>
      <c r="L3204" s="426">
        <v>43227</v>
      </c>
      <c r="M3204" s="383">
        <v>490.03</v>
      </c>
      <c r="N3204" s="424">
        <v>49.003</v>
      </c>
      <c r="O3204" s="215">
        <v>49.003</v>
      </c>
      <c r="P3204" s="719"/>
      <c r="Q3204" s="720"/>
      <c r="R3204" s="721"/>
      <c r="S3204" s="722"/>
      <c r="T3204" s="385" t="s">
        <v>24</v>
      </c>
      <c r="U3204" s="386">
        <v>14</v>
      </c>
      <c r="V3204" s="387" t="s">
        <v>24</v>
      </c>
    </row>
    <row r="3205" spans="1:22" s="35" customFormat="1" ht="50.1" customHeight="1">
      <c r="A3205" s="34" t="s">
        <v>3776</v>
      </c>
      <c r="B3205" s="402">
        <v>2</v>
      </c>
      <c r="C3205" s="390" t="s">
        <v>1477</v>
      </c>
      <c r="D3205" s="390" t="s">
        <v>1478</v>
      </c>
      <c r="E3205" s="390" t="s">
        <v>1479</v>
      </c>
      <c r="F3205" s="390" t="s">
        <v>672</v>
      </c>
      <c r="G3205" s="382">
        <v>1</v>
      </c>
      <c r="H3205" s="538" t="s">
        <v>24</v>
      </c>
      <c r="I3205" s="388">
        <v>1</v>
      </c>
      <c r="J3205" s="389" t="s">
        <v>648</v>
      </c>
      <c r="K3205" s="426">
        <v>43364</v>
      </c>
      <c r="L3205" s="426">
        <v>44138</v>
      </c>
      <c r="M3205" s="383">
        <v>1839.55</v>
      </c>
      <c r="N3205" s="424">
        <v>1839.55</v>
      </c>
      <c r="O3205" s="215">
        <v>1839.55</v>
      </c>
      <c r="P3205" s="719"/>
      <c r="Q3205" s="720"/>
      <c r="R3205" s="721"/>
      <c r="S3205" s="722"/>
      <c r="T3205" s="385" t="s">
        <v>24</v>
      </c>
      <c r="U3205" s="386">
        <v>51</v>
      </c>
      <c r="V3205" s="387" t="s">
        <v>24</v>
      </c>
    </row>
    <row r="3206" spans="1:22" s="35" customFormat="1" ht="24.95" customHeight="1">
      <c r="A3206" s="34" t="s">
        <v>3777</v>
      </c>
      <c r="B3206" s="402">
        <v>3</v>
      </c>
      <c r="C3206" s="390"/>
      <c r="D3206" s="390"/>
      <c r="E3206" s="390"/>
      <c r="F3206" s="390"/>
      <c r="G3206" s="382"/>
      <c r="H3206" s="538"/>
      <c r="I3206" s="388"/>
      <c r="J3206" s="389" t="s">
        <v>1538</v>
      </c>
      <c r="K3206" s="426"/>
      <c r="L3206" s="426"/>
      <c r="M3206" s="383"/>
      <c r="N3206" s="424" t="s">
        <v>1538</v>
      </c>
      <c r="O3206" s="215" t="s">
        <v>1538</v>
      </c>
      <c r="P3206" s="719"/>
      <c r="Q3206" s="720"/>
      <c r="R3206" s="721"/>
      <c r="S3206" s="722"/>
      <c r="T3206" s="385"/>
      <c r="U3206" s="386"/>
      <c r="V3206" s="387"/>
    </row>
    <row r="3207" spans="1:22" s="35" customFormat="1" ht="24.95" customHeight="1">
      <c r="A3207" s="34" t="s">
        <v>3778</v>
      </c>
      <c r="B3207" s="402">
        <v>4</v>
      </c>
      <c r="C3207" s="390"/>
      <c r="D3207" s="390"/>
      <c r="E3207" s="390"/>
      <c r="F3207" s="390"/>
      <c r="G3207" s="382"/>
      <c r="H3207" s="538"/>
      <c r="I3207" s="388"/>
      <c r="J3207" s="389" t="s">
        <v>1538</v>
      </c>
      <c r="K3207" s="426"/>
      <c r="L3207" s="426"/>
      <c r="M3207" s="383"/>
      <c r="N3207" s="424" t="s">
        <v>1538</v>
      </c>
      <c r="O3207" s="215" t="s">
        <v>1538</v>
      </c>
      <c r="P3207" s="719"/>
      <c r="Q3207" s="720"/>
      <c r="R3207" s="721"/>
      <c r="S3207" s="722"/>
      <c r="T3207" s="385"/>
      <c r="U3207" s="386"/>
      <c r="V3207" s="387"/>
    </row>
    <row r="3208" spans="1:22" s="35" customFormat="1" ht="24.95" customHeight="1">
      <c r="A3208" s="34" t="s">
        <v>3779</v>
      </c>
      <c r="B3208" s="402">
        <v>6</v>
      </c>
      <c r="C3208" s="390"/>
      <c r="D3208" s="390"/>
      <c r="E3208" s="390"/>
      <c r="F3208" s="390"/>
      <c r="G3208" s="382"/>
      <c r="H3208" s="538"/>
      <c r="I3208" s="388"/>
      <c r="J3208" s="389" t="s">
        <v>1538</v>
      </c>
      <c r="K3208" s="426"/>
      <c r="L3208" s="426"/>
      <c r="M3208" s="383"/>
      <c r="N3208" s="424" t="s">
        <v>1538</v>
      </c>
      <c r="O3208" s="215" t="s">
        <v>1538</v>
      </c>
      <c r="P3208" s="719"/>
      <c r="Q3208" s="720"/>
      <c r="R3208" s="721"/>
      <c r="S3208" s="722"/>
      <c r="T3208" s="385"/>
      <c r="U3208" s="386"/>
      <c r="V3208" s="387"/>
    </row>
    <row r="3209" spans="1:22" s="35" customFormat="1" ht="24.95" customHeight="1">
      <c r="A3209" s="34" t="s">
        <v>3780</v>
      </c>
      <c r="B3209" s="402">
        <v>7</v>
      </c>
      <c r="C3209" s="390"/>
      <c r="D3209" s="390"/>
      <c r="E3209" s="390"/>
      <c r="F3209" s="390"/>
      <c r="G3209" s="382"/>
      <c r="H3209" s="538"/>
      <c r="I3209" s="388"/>
      <c r="J3209" s="389" t="s">
        <v>1538</v>
      </c>
      <c r="K3209" s="426"/>
      <c r="L3209" s="426"/>
      <c r="M3209" s="383"/>
      <c r="N3209" s="424" t="s">
        <v>1538</v>
      </c>
      <c r="O3209" s="215" t="s">
        <v>1538</v>
      </c>
      <c r="P3209" s="719"/>
      <c r="Q3209" s="720"/>
      <c r="R3209" s="721"/>
      <c r="S3209" s="722"/>
      <c r="T3209" s="385"/>
      <c r="U3209" s="386"/>
      <c r="V3209" s="387"/>
    </row>
    <row r="3210" spans="1:22" s="35" customFormat="1" ht="24.95" customHeight="1">
      <c r="A3210" s="34" t="s">
        <v>3781</v>
      </c>
      <c r="B3210" s="402">
        <v>8</v>
      </c>
      <c r="C3210" s="390"/>
      <c r="D3210" s="390"/>
      <c r="E3210" s="390"/>
      <c r="F3210" s="390"/>
      <c r="G3210" s="382"/>
      <c r="H3210" s="538"/>
      <c r="I3210" s="388"/>
      <c r="J3210" s="389" t="s">
        <v>1538</v>
      </c>
      <c r="K3210" s="426"/>
      <c r="L3210" s="426"/>
      <c r="M3210" s="383"/>
      <c r="N3210" s="424" t="s">
        <v>1538</v>
      </c>
      <c r="O3210" s="215" t="s">
        <v>1538</v>
      </c>
      <c r="P3210" s="719"/>
      <c r="Q3210" s="720"/>
      <c r="R3210" s="721"/>
      <c r="S3210" s="722"/>
      <c r="T3210" s="385"/>
      <c r="U3210" s="386"/>
      <c r="V3210" s="387"/>
    </row>
    <row r="3211" spans="1:22" s="35" customFormat="1" ht="24.95" customHeight="1">
      <c r="A3211" s="34" t="s">
        <v>3782</v>
      </c>
      <c r="B3211" s="402">
        <v>9</v>
      </c>
      <c r="C3211" s="390"/>
      <c r="D3211" s="390"/>
      <c r="E3211" s="390"/>
      <c r="F3211" s="390"/>
      <c r="G3211" s="382"/>
      <c r="H3211" s="538"/>
      <c r="I3211" s="388"/>
      <c r="J3211" s="389" t="s">
        <v>1538</v>
      </c>
      <c r="K3211" s="426"/>
      <c r="L3211" s="426"/>
      <c r="M3211" s="384"/>
      <c r="N3211" s="424" t="s">
        <v>1538</v>
      </c>
      <c r="O3211" s="215" t="s">
        <v>1538</v>
      </c>
      <c r="P3211" s="719"/>
      <c r="Q3211" s="720"/>
      <c r="R3211" s="721"/>
      <c r="S3211" s="722"/>
      <c r="T3211" s="385"/>
      <c r="U3211" s="386"/>
      <c r="V3211" s="387"/>
    </row>
    <row r="3212" spans="1:22" s="35" customFormat="1" ht="24.95" customHeight="1">
      <c r="A3212" s="34" t="s">
        <v>3783</v>
      </c>
      <c r="B3212" s="402">
        <v>9</v>
      </c>
      <c r="C3212" s="390"/>
      <c r="D3212" s="390"/>
      <c r="E3212" s="390"/>
      <c r="F3212" s="390"/>
      <c r="G3212" s="382"/>
      <c r="H3212" s="538"/>
      <c r="I3212" s="388"/>
      <c r="J3212" s="389" t="s">
        <v>1538</v>
      </c>
      <c r="K3212" s="426"/>
      <c r="L3212" s="426"/>
      <c r="M3212" s="384"/>
      <c r="N3212" s="424" t="s">
        <v>1538</v>
      </c>
      <c r="O3212" s="215" t="s">
        <v>1538</v>
      </c>
      <c r="P3212" s="719"/>
      <c r="Q3212" s="720"/>
      <c r="R3212" s="721"/>
      <c r="S3212" s="722"/>
      <c r="T3212" s="385"/>
      <c r="U3212" s="386"/>
      <c r="V3212" s="387"/>
    </row>
    <row r="3213" spans="1:22" s="35" customFormat="1" ht="24.95" customHeight="1" thickBot="1">
      <c r="A3213" s="34" t="s">
        <v>3784</v>
      </c>
      <c r="B3213" s="406">
        <v>10</v>
      </c>
      <c r="C3213" s="391"/>
      <c r="D3213" s="391"/>
      <c r="E3213" s="391"/>
      <c r="F3213" s="391"/>
      <c r="G3213" s="392"/>
      <c r="H3213" s="539"/>
      <c r="I3213" s="393"/>
      <c r="J3213" s="394" t="s">
        <v>1538</v>
      </c>
      <c r="K3213" s="427"/>
      <c r="L3213" s="427"/>
      <c r="M3213" s="395"/>
      <c r="N3213" s="424" t="s">
        <v>1538</v>
      </c>
      <c r="O3213" s="215" t="s">
        <v>1538</v>
      </c>
      <c r="P3213" s="719"/>
      <c r="Q3213" s="720"/>
      <c r="R3213" s="721"/>
      <c r="S3213" s="722"/>
      <c r="T3213" s="385"/>
      <c r="U3213" s="386"/>
      <c r="V3213" s="387"/>
    </row>
    <row r="3214" spans="1:22" s="20" customFormat="1" ht="12" customHeight="1">
      <c r="A3214" s="34"/>
      <c r="B3214" s="36"/>
      <c r="C3214" s="37"/>
      <c r="D3214" s="37"/>
      <c r="E3214" s="37"/>
      <c r="F3214" s="37"/>
      <c r="G3214" s="37"/>
      <c r="H3214" s="403"/>
      <c r="I3214" s="37"/>
      <c r="J3214" s="37"/>
      <c r="K3214" s="37"/>
      <c r="L3214" s="37"/>
      <c r="M3214" s="37"/>
      <c r="N3214" s="37"/>
      <c r="O3214" s="214"/>
      <c r="P3214" s="37"/>
      <c r="Q3214" s="37"/>
      <c r="R3214" s="214"/>
      <c r="S3214" s="37"/>
      <c r="T3214" s="37"/>
      <c r="U3214" s="38"/>
      <c r="V3214" s="39"/>
    </row>
    <row r="3215" spans="1:22" s="20" customFormat="1" ht="17.25" customHeight="1" thickBot="1">
      <c r="A3215" s="34" t="s">
        <v>3785</v>
      </c>
      <c r="B3215" s="473"/>
      <c r="C3215" s="474"/>
      <c r="D3215" s="474"/>
      <c r="E3215" s="474"/>
      <c r="F3215" s="474"/>
      <c r="G3215" s="474"/>
      <c r="H3215" s="474"/>
      <c r="I3215" s="474"/>
      <c r="J3215" s="474"/>
      <c r="K3215" s="474"/>
      <c r="L3215" s="474"/>
      <c r="M3215" s="474"/>
      <c r="N3215" s="410" t="s">
        <v>317</v>
      </c>
      <c r="O3215" s="411">
        <v>944.27649999999994</v>
      </c>
      <c r="P3215" s="419"/>
      <c r="Q3215" s="419"/>
      <c r="R3215" s="420"/>
      <c r="S3215" s="420"/>
      <c r="T3215" s="421"/>
      <c r="U3215" s="422"/>
      <c r="V3215" s="423"/>
    </row>
    <row r="3216" spans="1:22" ht="17.25" customHeight="1">
      <c r="B3216" s="41"/>
      <c r="C3216" s="41"/>
      <c r="D3216" s="41"/>
      <c r="E3216" s="41"/>
      <c r="F3216" s="41"/>
      <c r="G3216" s="42"/>
      <c r="H3216" s="42"/>
      <c r="I3216" s="42"/>
      <c r="J3216" s="42"/>
      <c r="K3216" s="42"/>
      <c r="L3216" s="42"/>
      <c r="M3216" s="42"/>
      <c r="N3216" s="42"/>
      <c r="O3216" s="42"/>
      <c r="P3216" s="42"/>
      <c r="Q3216" s="42"/>
      <c r="R3216" s="42"/>
      <c r="S3216" s="42"/>
      <c r="T3216" s="42"/>
      <c r="U3216" s="42"/>
      <c r="V3216" s="42"/>
    </row>
    <row r="3217" spans="1:22" s="20" customFormat="1" ht="16.5" customHeight="1" thickBot="1">
      <c r="A3217" s="18"/>
      <c r="B3217" s="739" t="s">
        <v>65</v>
      </c>
      <c r="C3217" s="739"/>
      <c r="D3217" s="739"/>
      <c r="E3217" s="739"/>
      <c r="F3217" s="739"/>
      <c r="G3217" s="739"/>
      <c r="H3217" s="739"/>
      <c r="I3217" s="739"/>
      <c r="J3217" s="739"/>
      <c r="K3217" s="739"/>
      <c r="L3217" s="739"/>
      <c r="M3217" s="739"/>
      <c r="N3217" s="739"/>
      <c r="O3217" s="739"/>
      <c r="P3217" s="739"/>
      <c r="Q3217" s="739"/>
      <c r="R3217" s="739"/>
      <c r="S3217" s="739"/>
      <c r="T3217" s="739"/>
      <c r="U3217" s="739"/>
      <c r="V3217" s="739"/>
    </row>
    <row r="3218" spans="1:22" s="23" customFormat="1" ht="22.5" customHeight="1">
      <c r="A3218" s="96" t="s">
        <v>3786</v>
      </c>
      <c r="B3218" s="768" t="s">
        <v>62</v>
      </c>
      <c r="C3218" s="764" t="s">
        <v>83</v>
      </c>
      <c r="D3218" s="760"/>
      <c r="E3218" s="760"/>
      <c r="F3218" s="760"/>
      <c r="G3218" s="760"/>
      <c r="H3218" s="760"/>
      <c r="I3218" s="760"/>
      <c r="J3218" s="760"/>
      <c r="K3218" s="760"/>
      <c r="L3218" s="760"/>
      <c r="M3218" s="736"/>
      <c r="N3218" s="475"/>
      <c r="O3218" s="476"/>
      <c r="P3218" s="764" t="s">
        <v>90</v>
      </c>
      <c r="Q3218" s="760"/>
      <c r="R3218" s="760"/>
      <c r="S3218" s="736"/>
      <c r="T3218" s="735" t="s">
        <v>358</v>
      </c>
      <c r="U3218" s="736"/>
      <c r="V3218" s="742" t="s">
        <v>6</v>
      </c>
    </row>
    <row r="3219" spans="1:22" s="23" customFormat="1" ht="22.5" customHeight="1">
      <c r="A3219" s="96" t="s">
        <v>3787</v>
      </c>
      <c r="B3219" s="769"/>
      <c r="C3219" s="771" t="s">
        <v>84</v>
      </c>
      <c r="D3219" s="772"/>
      <c r="E3219" s="773"/>
      <c r="F3219" s="479">
        <v>2</v>
      </c>
      <c r="G3219" s="774" t="s">
        <v>287</v>
      </c>
      <c r="H3219" s="724" t="s">
        <v>286</v>
      </c>
      <c r="I3219" s="724"/>
      <c r="J3219" s="771" t="s">
        <v>285</v>
      </c>
      <c r="K3219" s="775"/>
      <c r="L3219" s="480"/>
      <c r="M3219" s="480"/>
      <c r="N3219" s="481"/>
      <c r="O3219" s="482"/>
      <c r="P3219" s="765"/>
      <c r="Q3219" s="766"/>
      <c r="R3219" s="766"/>
      <c r="S3219" s="767"/>
      <c r="T3219" s="737"/>
      <c r="U3219" s="738"/>
      <c r="V3219" s="743"/>
    </row>
    <row r="3220" spans="1:22" s="23" customFormat="1" ht="51.75" customHeight="1" thickBot="1">
      <c r="A3220" s="96" t="s">
        <v>3788</v>
      </c>
      <c r="B3220" s="769"/>
      <c r="C3220" s="772" t="s">
        <v>82</v>
      </c>
      <c r="D3220" s="773"/>
      <c r="E3220" s="483" t="s">
        <v>86</v>
      </c>
      <c r="F3220" s="477" t="s">
        <v>306</v>
      </c>
      <c r="G3220" s="774"/>
      <c r="H3220" s="724"/>
      <c r="I3220" s="724"/>
      <c r="J3220" s="467" t="s">
        <v>284</v>
      </c>
      <c r="K3220" s="478" t="s">
        <v>292</v>
      </c>
      <c r="L3220" s="484" t="s">
        <v>369</v>
      </c>
      <c r="M3220" s="484"/>
      <c r="N3220" s="485" t="s">
        <v>334</v>
      </c>
      <c r="O3220" s="486"/>
      <c r="P3220" s="417" t="s">
        <v>1579</v>
      </c>
      <c r="Q3220" s="306" t="s">
        <v>91</v>
      </c>
      <c r="R3220" s="307"/>
      <c r="S3220" s="97">
        <v>2</v>
      </c>
      <c r="T3220" s="740"/>
      <c r="U3220" s="741"/>
      <c r="V3220" s="744"/>
    </row>
    <row r="3221" spans="1:22" s="23" customFormat="1" ht="15.75" customHeight="1">
      <c r="A3221" s="96" t="s">
        <v>3789</v>
      </c>
      <c r="B3221" s="769"/>
      <c r="C3221" s="613">
        <v>1</v>
      </c>
      <c r="D3221" s="86" t="s">
        <v>648</v>
      </c>
      <c r="E3221" s="92">
        <v>0.2</v>
      </c>
      <c r="F3221" s="300">
        <v>1839.55</v>
      </c>
      <c r="G3221" s="300">
        <v>269.23</v>
      </c>
      <c r="H3221" s="745" t="s">
        <v>6</v>
      </c>
      <c r="I3221" s="746"/>
      <c r="J3221" s="93" t="s">
        <v>6</v>
      </c>
      <c r="K3221" s="91" t="s">
        <v>1538</v>
      </c>
      <c r="L3221" s="449" t="s">
        <v>1114</v>
      </c>
      <c r="M3221" s="450" t="s">
        <v>1557</v>
      </c>
      <c r="N3221" s="365" t="s">
        <v>24</v>
      </c>
      <c r="O3221" s="747" t="s">
        <v>15</v>
      </c>
      <c r="P3221" s="748"/>
      <c r="Q3221" s="751">
        <v>107</v>
      </c>
      <c r="R3221" s="754" t="s">
        <v>1114</v>
      </c>
      <c r="S3221" s="755"/>
      <c r="T3221" s="735" t="s">
        <v>68</v>
      </c>
      <c r="U3221" s="760"/>
      <c r="V3221" s="736"/>
    </row>
    <row r="3222" spans="1:22" s="23" customFormat="1" ht="15.75" customHeight="1" thickBot="1">
      <c r="A3222" s="96" t="s">
        <v>3790</v>
      </c>
      <c r="B3222" s="769"/>
      <c r="C3222" s="613">
        <v>2</v>
      </c>
      <c r="D3222" s="86" t="s">
        <v>649</v>
      </c>
      <c r="E3222" s="92">
        <v>0.8</v>
      </c>
      <c r="F3222" s="300">
        <v>49.003</v>
      </c>
      <c r="G3222" s="300">
        <v>269.23</v>
      </c>
      <c r="H3222" s="745" t="s">
        <v>31</v>
      </c>
      <c r="I3222" s="746"/>
      <c r="J3222" s="93" t="s">
        <v>6</v>
      </c>
      <c r="K3222" s="91" t="s">
        <v>1538</v>
      </c>
      <c r="L3222" s="449"/>
      <c r="M3222" s="450" t="s">
        <v>1538</v>
      </c>
      <c r="N3222" s="365" t="s">
        <v>24</v>
      </c>
      <c r="O3222" s="747"/>
      <c r="P3222" s="748"/>
      <c r="Q3222" s="752"/>
      <c r="R3222" s="756"/>
      <c r="S3222" s="757"/>
      <c r="T3222" s="740"/>
      <c r="U3222" s="761"/>
      <c r="V3222" s="741"/>
    </row>
    <row r="3223" spans="1:22" s="23" customFormat="1" ht="15.75" customHeight="1">
      <c r="A3223" s="96" t="s">
        <v>3791</v>
      </c>
      <c r="B3223" s="769"/>
      <c r="C3223" s="613">
        <v>3</v>
      </c>
      <c r="D3223" s="86" t="s">
        <v>1538</v>
      </c>
      <c r="E3223" s="92" t="s">
        <v>1538</v>
      </c>
      <c r="F3223" s="300" t="s">
        <v>1538</v>
      </c>
      <c r="G3223" s="300" t="s">
        <v>1538</v>
      </c>
      <c r="H3223" s="745" t="s">
        <v>1538</v>
      </c>
      <c r="I3223" s="746"/>
      <c r="J3223" s="93" t="s">
        <v>1538</v>
      </c>
      <c r="K3223" s="91" t="s">
        <v>1538</v>
      </c>
      <c r="L3223" s="449"/>
      <c r="M3223" s="450" t="s">
        <v>1538</v>
      </c>
      <c r="N3223" s="365"/>
      <c r="O3223" s="749"/>
      <c r="P3223" s="750"/>
      <c r="Q3223" s="753"/>
      <c r="R3223" s="758"/>
      <c r="S3223" s="759"/>
      <c r="T3223" s="237"/>
      <c r="U3223" s="237"/>
      <c r="V3223" s="238"/>
    </row>
    <row r="3224" spans="1:22" s="23" customFormat="1" ht="15.75" customHeight="1">
      <c r="A3224" s="96" t="s">
        <v>3792</v>
      </c>
      <c r="B3224" s="769"/>
      <c r="C3224" s="613">
        <v>4</v>
      </c>
      <c r="D3224" s="86" t="s">
        <v>1538</v>
      </c>
      <c r="E3224" s="92" t="s">
        <v>1538</v>
      </c>
      <c r="F3224" s="300" t="s">
        <v>1538</v>
      </c>
      <c r="G3224" s="300" t="s">
        <v>1538</v>
      </c>
      <c r="H3224" s="745" t="s">
        <v>1538</v>
      </c>
      <c r="I3224" s="746"/>
      <c r="J3224" s="93" t="s">
        <v>1538</v>
      </c>
      <c r="K3224" s="91" t="s">
        <v>1538</v>
      </c>
      <c r="L3224" s="449"/>
      <c r="M3224" s="450" t="s">
        <v>1538</v>
      </c>
      <c r="N3224" s="365"/>
      <c r="O3224" s="762" t="s">
        <v>310</v>
      </c>
      <c r="P3224" s="771" t="s">
        <v>309</v>
      </c>
      <c r="Q3224" s="772"/>
      <c r="R3224" s="772"/>
      <c r="S3224" s="773"/>
      <c r="T3224" s="228"/>
      <c r="U3224" s="228"/>
      <c r="V3224" s="239"/>
    </row>
    <row r="3225" spans="1:22" s="23" customFormat="1" ht="17.25" customHeight="1">
      <c r="A3225" s="96" t="s">
        <v>3793</v>
      </c>
      <c r="B3225" s="769"/>
      <c r="C3225" s="613">
        <v>5</v>
      </c>
      <c r="D3225" s="86" t="s">
        <v>1538</v>
      </c>
      <c r="E3225" s="92" t="s">
        <v>1538</v>
      </c>
      <c r="F3225" s="300" t="s">
        <v>1538</v>
      </c>
      <c r="G3225" s="300" t="s">
        <v>1538</v>
      </c>
      <c r="H3225" s="745" t="s">
        <v>1538</v>
      </c>
      <c r="I3225" s="746"/>
      <c r="J3225" s="93" t="s">
        <v>1538</v>
      </c>
      <c r="K3225" s="91" t="s">
        <v>1538</v>
      </c>
      <c r="L3225" s="449"/>
      <c r="M3225" s="450" t="s">
        <v>1538</v>
      </c>
      <c r="N3225" s="365"/>
      <c r="O3225" s="763"/>
      <c r="P3225" s="467" t="s">
        <v>92</v>
      </c>
      <c r="Q3225" s="467" t="s">
        <v>294</v>
      </c>
      <c r="R3225" s="724" t="s">
        <v>307</v>
      </c>
      <c r="S3225" s="724"/>
      <c r="T3225" s="228"/>
      <c r="U3225" s="228"/>
      <c r="V3225" s="239"/>
    </row>
    <row r="3226" spans="1:22" s="23" customFormat="1" ht="16.5" customHeight="1" thickBot="1">
      <c r="A3226" s="96" t="s">
        <v>3794</v>
      </c>
      <c r="B3226" s="769"/>
      <c r="C3226" s="614">
        <v>6</v>
      </c>
      <c r="D3226" s="94" t="s">
        <v>1538</v>
      </c>
      <c r="E3226" s="95" t="s">
        <v>1538</v>
      </c>
      <c r="F3226" s="300" t="s">
        <v>1538</v>
      </c>
      <c r="G3226" s="300" t="s">
        <v>1538</v>
      </c>
      <c r="H3226" s="745" t="s">
        <v>1538</v>
      </c>
      <c r="I3226" s="746"/>
      <c r="J3226" s="93" t="s">
        <v>1538</v>
      </c>
      <c r="K3226" s="91" t="s">
        <v>1538</v>
      </c>
      <c r="L3226" s="449"/>
      <c r="M3226" s="450" t="s">
        <v>1538</v>
      </c>
      <c r="N3226" s="447"/>
      <c r="O3226" s="313" t="s">
        <v>6</v>
      </c>
      <c r="P3226" s="241">
        <v>1</v>
      </c>
      <c r="Q3226" s="242">
        <v>538.46153849999996</v>
      </c>
      <c r="R3226" s="776">
        <v>1888.5529999999999</v>
      </c>
      <c r="S3226" s="776"/>
      <c r="T3226" s="228"/>
      <c r="U3226" s="228"/>
      <c r="V3226" s="239"/>
    </row>
    <row r="3227" spans="1:22" s="23" customFormat="1" ht="16.5" customHeight="1" thickBot="1">
      <c r="A3227" s="96" t="s">
        <v>3795</v>
      </c>
      <c r="B3227" s="770"/>
      <c r="C3227" s="777" t="s">
        <v>88</v>
      </c>
      <c r="D3227" s="778"/>
      <c r="E3227" s="778"/>
      <c r="F3227" s="497"/>
      <c r="G3227" s="498"/>
      <c r="H3227" s="779" t="s">
        <v>6</v>
      </c>
      <c r="I3227" s="780"/>
      <c r="J3227" s="412" t="s">
        <v>6</v>
      </c>
      <c r="K3227" s="243" t="s">
        <v>6</v>
      </c>
      <c r="L3227" s="490"/>
      <c r="M3227" s="491"/>
      <c r="N3227" s="492"/>
      <c r="O3227" s="781" t="s">
        <v>1538</v>
      </c>
      <c r="P3227" s="781"/>
      <c r="Q3227" s="781"/>
      <c r="R3227" s="781"/>
      <c r="S3227" s="781"/>
      <c r="T3227" s="487"/>
      <c r="U3227" s="488"/>
      <c r="V3227" s="489"/>
    </row>
    <row r="3228" spans="1:22" ht="24.95" customHeight="1">
      <c r="C3228" s="21"/>
    </row>
    <row r="3229" spans="1:22" ht="24.95" customHeight="1">
      <c r="C3229" s="21"/>
    </row>
    <row r="3230" spans="1:22" s="33" customFormat="1" ht="24" thickBot="1">
      <c r="A3230" s="26">
        <v>108</v>
      </c>
      <c r="B3230" s="786" t="s">
        <v>49</v>
      </c>
      <c r="C3230" s="786"/>
      <c r="D3230" s="786"/>
      <c r="E3230" s="27">
        <v>108</v>
      </c>
      <c r="F3230" s="28" t="s">
        <v>494</v>
      </c>
      <c r="G3230" s="29"/>
      <c r="H3230" s="29"/>
      <c r="I3230" s="28"/>
      <c r="J3230" s="28"/>
      <c r="K3230" s="28"/>
      <c r="L3230" s="28"/>
      <c r="M3230" s="30"/>
      <c r="N3230" s="30"/>
      <c r="O3230" s="29"/>
      <c r="P3230" s="29"/>
      <c r="Q3230" s="31"/>
      <c r="R3230" s="31"/>
      <c r="S3230" s="31"/>
      <c r="T3230" s="31"/>
      <c r="U3230" s="32"/>
    </row>
    <row r="3231" spans="1:22" s="20" customFormat="1" ht="24.75" customHeight="1">
      <c r="A3231" s="18"/>
      <c r="B3231" s="787" t="s">
        <v>54</v>
      </c>
      <c r="C3231" s="464" t="s">
        <v>55</v>
      </c>
      <c r="D3231" s="465" t="s">
        <v>16</v>
      </c>
      <c r="E3231" s="465"/>
      <c r="F3231" s="465" t="s">
        <v>56</v>
      </c>
      <c r="G3231" s="466"/>
      <c r="H3231" s="723" t="s">
        <v>57</v>
      </c>
      <c r="I3231" s="789" t="s">
        <v>340</v>
      </c>
      <c r="J3231" s="723" t="s">
        <v>17</v>
      </c>
      <c r="K3231" s="723" t="s">
        <v>293</v>
      </c>
      <c r="L3231" s="723" t="s">
        <v>58</v>
      </c>
      <c r="M3231" s="723" t="s">
        <v>193</v>
      </c>
      <c r="N3231" s="782" t="s">
        <v>308</v>
      </c>
      <c r="O3231" s="783"/>
      <c r="P3231" s="784" t="s">
        <v>21</v>
      </c>
      <c r="Q3231" s="785"/>
      <c r="R3231" s="735" t="s">
        <v>205</v>
      </c>
      <c r="S3231" s="736"/>
      <c r="T3231" s="714" t="s">
        <v>180</v>
      </c>
      <c r="U3231" s="715"/>
      <c r="V3231" s="716"/>
    </row>
    <row r="3232" spans="1:22" s="20" customFormat="1" ht="73.5" customHeight="1">
      <c r="A3232" s="18"/>
      <c r="B3232" s="788"/>
      <c r="C3232" s="467" t="s">
        <v>59</v>
      </c>
      <c r="D3232" s="468" t="s">
        <v>3</v>
      </c>
      <c r="E3232" s="468" t="s">
        <v>18</v>
      </c>
      <c r="F3232" s="468" t="s">
        <v>60</v>
      </c>
      <c r="G3232" s="469" t="s">
        <v>61</v>
      </c>
      <c r="H3232" s="724"/>
      <c r="I3232" s="790"/>
      <c r="J3232" s="724"/>
      <c r="K3232" s="724"/>
      <c r="L3232" s="724"/>
      <c r="M3232" s="724"/>
      <c r="N3232" s="467" t="s">
        <v>191</v>
      </c>
      <c r="O3232" s="468" t="s">
        <v>73</v>
      </c>
      <c r="P3232" s="717"/>
      <c r="Q3232" s="718"/>
      <c r="R3232" s="737"/>
      <c r="S3232" s="738"/>
      <c r="T3232" s="470" t="s">
        <v>181</v>
      </c>
      <c r="U3232" s="471" t="s">
        <v>190</v>
      </c>
      <c r="V3232" s="472" t="s">
        <v>225</v>
      </c>
    </row>
    <row r="3233" spans="1:22" s="20" customFormat="1" ht="26.25" customHeight="1">
      <c r="A3233" s="18"/>
      <c r="B3233" s="396"/>
      <c r="C3233" s="397">
        <v>3</v>
      </c>
      <c r="D3233" s="397">
        <v>4</v>
      </c>
      <c r="E3233" s="397">
        <v>5</v>
      </c>
      <c r="F3233" s="397">
        <v>6</v>
      </c>
      <c r="G3233" s="397">
        <v>7</v>
      </c>
      <c r="H3233" s="397">
        <v>8</v>
      </c>
      <c r="I3233" s="397">
        <v>9</v>
      </c>
      <c r="J3233" s="397">
        <v>10</v>
      </c>
      <c r="K3233" s="397">
        <v>11</v>
      </c>
      <c r="L3233" s="397">
        <v>12</v>
      </c>
      <c r="M3233" s="397">
        <v>13</v>
      </c>
      <c r="N3233" s="397">
        <v>14</v>
      </c>
      <c r="O3233" s="397">
        <v>15</v>
      </c>
      <c r="P3233" s="398">
        <v>16</v>
      </c>
      <c r="Q3233" s="399">
        <v>17</v>
      </c>
      <c r="R3233" s="398">
        <v>18</v>
      </c>
      <c r="S3233" s="399">
        <v>19</v>
      </c>
      <c r="T3233" s="400">
        <v>20</v>
      </c>
      <c r="U3233" s="213">
        <v>21</v>
      </c>
      <c r="V3233" s="401">
        <v>22</v>
      </c>
    </row>
    <row r="3234" spans="1:22" s="35" customFormat="1" ht="50.1" customHeight="1">
      <c r="A3234" s="34" t="s">
        <v>3796</v>
      </c>
      <c r="B3234" s="402">
        <v>1</v>
      </c>
      <c r="C3234" s="390" t="s">
        <v>682</v>
      </c>
      <c r="D3234" s="390" t="s">
        <v>1480</v>
      </c>
      <c r="E3234" s="390" t="s">
        <v>1481</v>
      </c>
      <c r="F3234" s="390" t="s">
        <v>672</v>
      </c>
      <c r="G3234" s="382">
        <v>1</v>
      </c>
      <c r="H3234" s="538" t="s">
        <v>24</v>
      </c>
      <c r="I3234" s="388">
        <v>2</v>
      </c>
      <c r="J3234" s="389" t="s">
        <v>651</v>
      </c>
      <c r="K3234" s="426">
        <v>38658</v>
      </c>
      <c r="L3234" s="426">
        <v>39522</v>
      </c>
      <c r="M3234" s="383">
        <v>2524</v>
      </c>
      <c r="N3234" s="424">
        <v>2524</v>
      </c>
      <c r="O3234" s="215">
        <v>2524</v>
      </c>
      <c r="P3234" s="719"/>
      <c r="Q3234" s="720"/>
      <c r="R3234" s="721"/>
      <c r="S3234" s="722"/>
      <c r="T3234" s="385" t="s">
        <v>24</v>
      </c>
      <c r="U3234" s="386">
        <v>30</v>
      </c>
      <c r="V3234" s="387" t="s">
        <v>24</v>
      </c>
    </row>
    <row r="3235" spans="1:22" s="35" customFormat="1" ht="50.1" customHeight="1">
      <c r="A3235" s="34" t="s">
        <v>3797</v>
      </c>
      <c r="B3235" s="402">
        <v>2</v>
      </c>
      <c r="C3235" s="390" t="s">
        <v>682</v>
      </c>
      <c r="D3235" s="390" t="s">
        <v>1482</v>
      </c>
      <c r="E3235" s="390" t="s">
        <v>1483</v>
      </c>
      <c r="F3235" s="390" t="s">
        <v>672</v>
      </c>
      <c r="G3235" s="382">
        <v>1</v>
      </c>
      <c r="H3235" s="538" t="s">
        <v>24</v>
      </c>
      <c r="I3235" s="388">
        <v>2</v>
      </c>
      <c r="J3235" s="389" t="s">
        <v>651</v>
      </c>
      <c r="K3235" s="426">
        <v>38680</v>
      </c>
      <c r="L3235" s="426">
        <v>39822</v>
      </c>
      <c r="M3235" s="383">
        <v>3703.03</v>
      </c>
      <c r="N3235" s="424">
        <v>3703.03</v>
      </c>
      <c r="O3235" s="215">
        <v>3703.03</v>
      </c>
      <c r="P3235" s="719"/>
      <c r="Q3235" s="720"/>
      <c r="R3235" s="721"/>
      <c r="S3235" s="722"/>
      <c r="T3235" s="385" t="s">
        <v>24</v>
      </c>
      <c r="U3235" s="386">
        <v>35</v>
      </c>
      <c r="V3235" s="387" t="s">
        <v>24</v>
      </c>
    </row>
    <row r="3236" spans="1:22" s="35" customFormat="1" ht="24.95" customHeight="1">
      <c r="A3236" s="34" t="s">
        <v>3798</v>
      </c>
      <c r="B3236" s="402">
        <v>3</v>
      </c>
      <c r="C3236" s="390"/>
      <c r="D3236" s="390"/>
      <c r="E3236" s="390"/>
      <c r="F3236" s="390"/>
      <c r="G3236" s="382"/>
      <c r="H3236" s="538"/>
      <c r="I3236" s="388"/>
      <c r="J3236" s="389" t="s">
        <v>1538</v>
      </c>
      <c r="K3236" s="426"/>
      <c r="L3236" s="426"/>
      <c r="M3236" s="383"/>
      <c r="N3236" s="424" t="s">
        <v>1538</v>
      </c>
      <c r="O3236" s="215" t="s">
        <v>1538</v>
      </c>
      <c r="P3236" s="719"/>
      <c r="Q3236" s="720"/>
      <c r="R3236" s="721"/>
      <c r="S3236" s="722"/>
      <c r="T3236" s="385"/>
      <c r="U3236" s="386"/>
      <c r="V3236" s="387"/>
    </row>
    <row r="3237" spans="1:22" s="35" customFormat="1" ht="24.95" customHeight="1">
      <c r="A3237" s="34" t="s">
        <v>3799</v>
      </c>
      <c r="B3237" s="402">
        <v>4</v>
      </c>
      <c r="C3237" s="390"/>
      <c r="D3237" s="390"/>
      <c r="E3237" s="390"/>
      <c r="F3237" s="390"/>
      <c r="G3237" s="382"/>
      <c r="H3237" s="538"/>
      <c r="I3237" s="388"/>
      <c r="J3237" s="389" t="s">
        <v>1538</v>
      </c>
      <c r="K3237" s="426"/>
      <c r="L3237" s="426"/>
      <c r="M3237" s="383"/>
      <c r="N3237" s="424" t="s">
        <v>1538</v>
      </c>
      <c r="O3237" s="215" t="s">
        <v>1538</v>
      </c>
      <c r="P3237" s="719"/>
      <c r="Q3237" s="720"/>
      <c r="R3237" s="721"/>
      <c r="S3237" s="722"/>
      <c r="T3237" s="385"/>
      <c r="U3237" s="386"/>
      <c r="V3237" s="387"/>
    </row>
    <row r="3238" spans="1:22" s="35" customFormat="1" ht="24.95" customHeight="1">
      <c r="A3238" s="34" t="s">
        <v>3800</v>
      </c>
      <c r="B3238" s="402">
        <v>6</v>
      </c>
      <c r="C3238" s="390"/>
      <c r="D3238" s="390"/>
      <c r="E3238" s="390"/>
      <c r="F3238" s="390"/>
      <c r="G3238" s="382"/>
      <c r="H3238" s="538"/>
      <c r="I3238" s="388"/>
      <c r="J3238" s="389" t="s">
        <v>1538</v>
      </c>
      <c r="K3238" s="426"/>
      <c r="L3238" s="426"/>
      <c r="M3238" s="383"/>
      <c r="N3238" s="424" t="s">
        <v>1538</v>
      </c>
      <c r="O3238" s="215" t="s">
        <v>1538</v>
      </c>
      <c r="P3238" s="719"/>
      <c r="Q3238" s="720"/>
      <c r="R3238" s="721"/>
      <c r="S3238" s="722"/>
      <c r="T3238" s="385"/>
      <c r="U3238" s="386"/>
      <c r="V3238" s="387"/>
    </row>
    <row r="3239" spans="1:22" s="35" customFormat="1" ht="24.95" customHeight="1">
      <c r="A3239" s="34" t="s">
        <v>3801</v>
      </c>
      <c r="B3239" s="402">
        <v>7</v>
      </c>
      <c r="C3239" s="390"/>
      <c r="D3239" s="390"/>
      <c r="E3239" s="390"/>
      <c r="F3239" s="390"/>
      <c r="G3239" s="382"/>
      <c r="H3239" s="538"/>
      <c r="I3239" s="388"/>
      <c r="J3239" s="389" t="s">
        <v>1538</v>
      </c>
      <c r="K3239" s="426"/>
      <c r="L3239" s="426"/>
      <c r="M3239" s="383"/>
      <c r="N3239" s="424" t="s">
        <v>1538</v>
      </c>
      <c r="O3239" s="215" t="s">
        <v>1538</v>
      </c>
      <c r="P3239" s="719"/>
      <c r="Q3239" s="720"/>
      <c r="R3239" s="721"/>
      <c r="S3239" s="722"/>
      <c r="T3239" s="385"/>
      <c r="U3239" s="386"/>
      <c r="V3239" s="387"/>
    </row>
    <row r="3240" spans="1:22" s="35" customFormat="1" ht="24.95" customHeight="1">
      <c r="A3240" s="34" t="s">
        <v>3802</v>
      </c>
      <c r="B3240" s="402">
        <v>8</v>
      </c>
      <c r="C3240" s="390"/>
      <c r="D3240" s="390"/>
      <c r="E3240" s="390"/>
      <c r="F3240" s="390"/>
      <c r="G3240" s="382"/>
      <c r="H3240" s="538"/>
      <c r="I3240" s="388"/>
      <c r="J3240" s="389" t="s">
        <v>1538</v>
      </c>
      <c r="K3240" s="426"/>
      <c r="L3240" s="426"/>
      <c r="M3240" s="383"/>
      <c r="N3240" s="424" t="s">
        <v>1538</v>
      </c>
      <c r="O3240" s="215" t="s">
        <v>1538</v>
      </c>
      <c r="P3240" s="719"/>
      <c r="Q3240" s="720"/>
      <c r="R3240" s="721"/>
      <c r="S3240" s="722"/>
      <c r="T3240" s="385"/>
      <c r="U3240" s="386"/>
      <c r="V3240" s="387"/>
    </row>
    <row r="3241" spans="1:22" s="35" customFormat="1" ht="24.95" customHeight="1">
      <c r="A3241" s="34" t="s">
        <v>3803</v>
      </c>
      <c r="B3241" s="402">
        <v>9</v>
      </c>
      <c r="C3241" s="390"/>
      <c r="D3241" s="390"/>
      <c r="E3241" s="390"/>
      <c r="F3241" s="390"/>
      <c r="G3241" s="382"/>
      <c r="H3241" s="538"/>
      <c r="I3241" s="388"/>
      <c r="J3241" s="389" t="s">
        <v>1538</v>
      </c>
      <c r="K3241" s="426"/>
      <c r="L3241" s="426"/>
      <c r="M3241" s="384"/>
      <c r="N3241" s="424" t="s">
        <v>1538</v>
      </c>
      <c r="O3241" s="215" t="s">
        <v>1538</v>
      </c>
      <c r="P3241" s="719"/>
      <c r="Q3241" s="720"/>
      <c r="R3241" s="721"/>
      <c r="S3241" s="722"/>
      <c r="T3241" s="385"/>
      <c r="U3241" s="386"/>
      <c r="V3241" s="387"/>
    </row>
    <row r="3242" spans="1:22" s="35" customFormat="1" ht="24.95" customHeight="1">
      <c r="A3242" s="34" t="s">
        <v>3804</v>
      </c>
      <c r="B3242" s="402">
        <v>9</v>
      </c>
      <c r="C3242" s="390"/>
      <c r="D3242" s="390"/>
      <c r="E3242" s="390"/>
      <c r="F3242" s="390"/>
      <c r="G3242" s="382"/>
      <c r="H3242" s="538"/>
      <c r="I3242" s="388"/>
      <c r="J3242" s="389" t="s">
        <v>1538</v>
      </c>
      <c r="K3242" s="426"/>
      <c r="L3242" s="426"/>
      <c r="M3242" s="384"/>
      <c r="N3242" s="424" t="s">
        <v>1538</v>
      </c>
      <c r="O3242" s="215" t="s">
        <v>1538</v>
      </c>
      <c r="P3242" s="719"/>
      <c r="Q3242" s="720"/>
      <c r="R3242" s="721"/>
      <c r="S3242" s="722"/>
      <c r="T3242" s="385"/>
      <c r="U3242" s="386"/>
      <c r="V3242" s="387"/>
    </row>
    <row r="3243" spans="1:22" s="35" customFormat="1" ht="24.95" customHeight="1" thickBot="1">
      <c r="A3243" s="34" t="s">
        <v>3805</v>
      </c>
      <c r="B3243" s="406">
        <v>10</v>
      </c>
      <c r="C3243" s="391"/>
      <c r="D3243" s="391"/>
      <c r="E3243" s="391"/>
      <c r="F3243" s="391"/>
      <c r="G3243" s="392"/>
      <c r="H3243" s="539"/>
      <c r="I3243" s="393"/>
      <c r="J3243" s="394" t="s">
        <v>1538</v>
      </c>
      <c r="K3243" s="427"/>
      <c r="L3243" s="427"/>
      <c r="M3243" s="395"/>
      <c r="N3243" s="424" t="s">
        <v>1538</v>
      </c>
      <c r="O3243" s="215" t="s">
        <v>1538</v>
      </c>
      <c r="P3243" s="719"/>
      <c r="Q3243" s="720"/>
      <c r="R3243" s="721"/>
      <c r="S3243" s="722"/>
      <c r="T3243" s="385"/>
      <c r="U3243" s="386"/>
      <c r="V3243" s="387"/>
    </row>
    <row r="3244" spans="1:22" s="20" customFormat="1" ht="12" customHeight="1">
      <c r="A3244" s="34"/>
      <c r="B3244" s="36"/>
      <c r="C3244" s="37"/>
      <c r="D3244" s="37"/>
      <c r="E3244" s="37"/>
      <c r="F3244" s="37"/>
      <c r="G3244" s="37"/>
      <c r="H3244" s="403"/>
      <c r="I3244" s="37"/>
      <c r="J3244" s="37"/>
      <c r="K3244" s="37"/>
      <c r="L3244" s="37"/>
      <c r="M3244" s="37"/>
      <c r="N3244" s="37"/>
      <c r="O3244" s="214"/>
      <c r="P3244" s="37"/>
      <c r="Q3244" s="37"/>
      <c r="R3244" s="214"/>
      <c r="S3244" s="37"/>
      <c r="T3244" s="37"/>
      <c r="U3244" s="38"/>
      <c r="V3244" s="39"/>
    </row>
    <row r="3245" spans="1:22" s="20" customFormat="1" ht="17.25" customHeight="1" thickBot="1">
      <c r="A3245" s="34" t="s">
        <v>3806</v>
      </c>
      <c r="B3245" s="473"/>
      <c r="C3245" s="474"/>
      <c r="D3245" s="474"/>
      <c r="E3245" s="474"/>
      <c r="F3245" s="474"/>
      <c r="G3245" s="474"/>
      <c r="H3245" s="474"/>
      <c r="I3245" s="474"/>
      <c r="J3245" s="474"/>
      <c r="K3245" s="474"/>
      <c r="L3245" s="474"/>
      <c r="M3245" s="474"/>
      <c r="N3245" s="410" t="s">
        <v>317</v>
      </c>
      <c r="O3245" s="411">
        <v>3113.5150000000003</v>
      </c>
      <c r="P3245" s="419"/>
      <c r="Q3245" s="419"/>
      <c r="R3245" s="420"/>
      <c r="S3245" s="420"/>
      <c r="T3245" s="421"/>
      <c r="U3245" s="422"/>
      <c r="V3245" s="423"/>
    </row>
    <row r="3246" spans="1:22" ht="17.25" customHeight="1">
      <c r="B3246" s="41"/>
      <c r="C3246" s="41"/>
      <c r="D3246" s="41"/>
      <c r="E3246" s="41"/>
      <c r="F3246" s="41"/>
      <c r="G3246" s="42"/>
      <c r="H3246" s="42"/>
      <c r="I3246" s="42"/>
      <c r="J3246" s="42"/>
      <c r="K3246" s="42"/>
      <c r="L3246" s="42"/>
      <c r="M3246" s="42"/>
      <c r="N3246" s="42"/>
      <c r="O3246" s="42"/>
      <c r="P3246" s="42"/>
      <c r="Q3246" s="42"/>
      <c r="R3246" s="42"/>
      <c r="S3246" s="42"/>
      <c r="T3246" s="42"/>
      <c r="U3246" s="42"/>
      <c r="V3246" s="42"/>
    </row>
    <row r="3247" spans="1:22" s="20" customFormat="1" ht="16.5" customHeight="1" thickBot="1">
      <c r="A3247" s="18"/>
      <c r="B3247" s="739" t="s">
        <v>65</v>
      </c>
      <c r="C3247" s="739"/>
      <c r="D3247" s="739"/>
      <c r="E3247" s="739"/>
      <c r="F3247" s="739"/>
      <c r="G3247" s="739"/>
      <c r="H3247" s="739"/>
      <c r="I3247" s="739"/>
      <c r="J3247" s="739"/>
      <c r="K3247" s="739"/>
      <c r="L3247" s="739"/>
      <c r="M3247" s="739"/>
      <c r="N3247" s="739"/>
      <c r="O3247" s="739"/>
      <c r="P3247" s="739"/>
      <c r="Q3247" s="739"/>
      <c r="R3247" s="739"/>
      <c r="S3247" s="739"/>
      <c r="T3247" s="739"/>
      <c r="U3247" s="739"/>
      <c r="V3247" s="739"/>
    </row>
    <row r="3248" spans="1:22" s="23" customFormat="1" ht="22.5" customHeight="1">
      <c r="A3248" s="96" t="s">
        <v>3807</v>
      </c>
      <c r="B3248" s="768" t="s">
        <v>62</v>
      </c>
      <c r="C3248" s="764" t="s">
        <v>83</v>
      </c>
      <c r="D3248" s="760"/>
      <c r="E3248" s="760"/>
      <c r="F3248" s="760"/>
      <c r="G3248" s="760"/>
      <c r="H3248" s="760"/>
      <c r="I3248" s="760"/>
      <c r="J3248" s="760"/>
      <c r="K3248" s="760"/>
      <c r="L3248" s="760"/>
      <c r="M3248" s="736"/>
      <c r="N3248" s="475"/>
      <c r="O3248" s="476"/>
      <c r="P3248" s="764" t="s">
        <v>90</v>
      </c>
      <c r="Q3248" s="760"/>
      <c r="R3248" s="760"/>
      <c r="S3248" s="736"/>
      <c r="T3248" s="735" t="s">
        <v>358</v>
      </c>
      <c r="U3248" s="736"/>
      <c r="V3248" s="742" t="s">
        <v>6</v>
      </c>
    </row>
    <row r="3249" spans="1:22" s="23" customFormat="1" ht="22.5" customHeight="1">
      <c r="A3249" s="96" t="s">
        <v>3808</v>
      </c>
      <c r="B3249" s="769"/>
      <c r="C3249" s="771" t="s">
        <v>84</v>
      </c>
      <c r="D3249" s="772"/>
      <c r="E3249" s="773"/>
      <c r="F3249" s="479">
        <v>2</v>
      </c>
      <c r="G3249" s="774" t="s">
        <v>287</v>
      </c>
      <c r="H3249" s="724" t="s">
        <v>286</v>
      </c>
      <c r="I3249" s="724"/>
      <c r="J3249" s="771" t="s">
        <v>285</v>
      </c>
      <c r="K3249" s="775"/>
      <c r="L3249" s="480"/>
      <c r="M3249" s="480"/>
      <c r="N3249" s="481"/>
      <c r="O3249" s="482"/>
      <c r="P3249" s="765"/>
      <c r="Q3249" s="766"/>
      <c r="R3249" s="766"/>
      <c r="S3249" s="767"/>
      <c r="T3249" s="737"/>
      <c r="U3249" s="738"/>
      <c r="V3249" s="743"/>
    </row>
    <row r="3250" spans="1:22" s="23" customFormat="1" ht="51.75" customHeight="1" thickBot="1">
      <c r="A3250" s="96" t="s">
        <v>3809</v>
      </c>
      <c r="B3250" s="769"/>
      <c r="C3250" s="772" t="s">
        <v>82</v>
      </c>
      <c r="D3250" s="773"/>
      <c r="E3250" s="483" t="s">
        <v>86</v>
      </c>
      <c r="F3250" s="477" t="s">
        <v>306</v>
      </c>
      <c r="G3250" s="774"/>
      <c r="H3250" s="724"/>
      <c r="I3250" s="724"/>
      <c r="J3250" s="467" t="s">
        <v>284</v>
      </c>
      <c r="K3250" s="478" t="s">
        <v>292</v>
      </c>
      <c r="L3250" s="484" t="s">
        <v>369</v>
      </c>
      <c r="M3250" s="484"/>
      <c r="N3250" s="485" t="s">
        <v>334</v>
      </c>
      <c r="O3250" s="486"/>
      <c r="P3250" s="417" t="s">
        <v>1579</v>
      </c>
      <c r="Q3250" s="306" t="s">
        <v>91</v>
      </c>
      <c r="R3250" s="307"/>
      <c r="S3250" s="97">
        <v>2</v>
      </c>
      <c r="T3250" s="740"/>
      <c r="U3250" s="741"/>
      <c r="V3250" s="744"/>
    </row>
    <row r="3251" spans="1:22" s="23" customFormat="1" ht="15.75" customHeight="1">
      <c r="A3251" s="96" t="s">
        <v>3810</v>
      </c>
      <c r="B3251" s="769"/>
      <c r="C3251" s="613">
        <v>1</v>
      </c>
      <c r="D3251" s="86" t="s">
        <v>650</v>
      </c>
      <c r="E3251" s="92">
        <v>0.9</v>
      </c>
      <c r="F3251" s="300" t="s">
        <v>1604</v>
      </c>
      <c r="G3251" s="300">
        <v>269.23</v>
      </c>
      <c r="H3251" s="745" t="s">
        <v>31</v>
      </c>
      <c r="I3251" s="746"/>
      <c r="J3251" s="93" t="s">
        <v>31</v>
      </c>
      <c r="K3251" s="91" t="s">
        <v>1836</v>
      </c>
      <c r="L3251" s="449" t="s">
        <v>1114</v>
      </c>
      <c r="M3251" s="450" t="s">
        <v>1557</v>
      </c>
      <c r="N3251" s="365" t="s">
        <v>24</v>
      </c>
      <c r="O3251" s="747" t="s">
        <v>15</v>
      </c>
      <c r="P3251" s="748"/>
      <c r="Q3251" s="751">
        <v>108</v>
      </c>
      <c r="R3251" s="754" t="s">
        <v>1114</v>
      </c>
      <c r="S3251" s="755"/>
      <c r="T3251" s="735" t="s">
        <v>68</v>
      </c>
      <c r="U3251" s="760"/>
      <c r="V3251" s="736"/>
    </row>
    <row r="3252" spans="1:22" s="23" customFormat="1" ht="15.75" customHeight="1" thickBot="1">
      <c r="A3252" s="96" t="s">
        <v>3811</v>
      </c>
      <c r="B3252" s="769"/>
      <c r="C3252" s="613">
        <v>2</v>
      </c>
      <c r="D3252" s="86" t="s">
        <v>651</v>
      </c>
      <c r="E3252" s="92">
        <v>0.1</v>
      </c>
      <c r="F3252" s="300">
        <v>6227.0300000000007</v>
      </c>
      <c r="G3252" s="300">
        <v>269.23</v>
      </c>
      <c r="H3252" s="745" t="s">
        <v>6</v>
      </c>
      <c r="I3252" s="746"/>
      <c r="J3252" s="93" t="s">
        <v>6</v>
      </c>
      <c r="K3252" s="91" t="s">
        <v>1538</v>
      </c>
      <c r="L3252" s="449"/>
      <c r="M3252" s="450" t="s">
        <v>1538</v>
      </c>
      <c r="N3252" s="365" t="s">
        <v>24</v>
      </c>
      <c r="O3252" s="747"/>
      <c r="P3252" s="748"/>
      <c r="Q3252" s="752"/>
      <c r="R3252" s="756"/>
      <c r="S3252" s="757"/>
      <c r="T3252" s="740"/>
      <c r="U3252" s="761"/>
      <c r="V3252" s="741"/>
    </row>
    <row r="3253" spans="1:22" s="23" customFormat="1" ht="15.75" customHeight="1">
      <c r="A3253" s="96" t="s">
        <v>3812</v>
      </c>
      <c r="B3253" s="769"/>
      <c r="C3253" s="613">
        <v>3</v>
      </c>
      <c r="D3253" s="86" t="s">
        <v>1538</v>
      </c>
      <c r="E3253" s="92" t="s">
        <v>1538</v>
      </c>
      <c r="F3253" s="300" t="s">
        <v>1538</v>
      </c>
      <c r="G3253" s="300" t="s">
        <v>1538</v>
      </c>
      <c r="H3253" s="745" t="s">
        <v>1538</v>
      </c>
      <c r="I3253" s="746"/>
      <c r="J3253" s="93" t="s">
        <v>1538</v>
      </c>
      <c r="K3253" s="91" t="s">
        <v>1538</v>
      </c>
      <c r="L3253" s="449"/>
      <c r="M3253" s="450" t="s">
        <v>1538</v>
      </c>
      <c r="N3253" s="365"/>
      <c r="O3253" s="749"/>
      <c r="P3253" s="750"/>
      <c r="Q3253" s="753"/>
      <c r="R3253" s="758"/>
      <c r="S3253" s="759"/>
      <c r="T3253" s="237"/>
      <c r="U3253" s="237"/>
      <c r="V3253" s="238"/>
    </row>
    <row r="3254" spans="1:22" s="23" customFormat="1" ht="15.75" customHeight="1">
      <c r="A3254" s="96" t="s">
        <v>3813</v>
      </c>
      <c r="B3254" s="769"/>
      <c r="C3254" s="613">
        <v>4</v>
      </c>
      <c r="D3254" s="86" t="s">
        <v>1538</v>
      </c>
      <c r="E3254" s="92" t="s">
        <v>1538</v>
      </c>
      <c r="F3254" s="300" t="s">
        <v>1538</v>
      </c>
      <c r="G3254" s="300" t="s">
        <v>1538</v>
      </c>
      <c r="H3254" s="745" t="s">
        <v>1538</v>
      </c>
      <c r="I3254" s="746"/>
      <c r="J3254" s="93" t="s">
        <v>1538</v>
      </c>
      <c r="K3254" s="91" t="s">
        <v>1538</v>
      </c>
      <c r="L3254" s="449"/>
      <c r="M3254" s="450" t="s">
        <v>1538</v>
      </c>
      <c r="N3254" s="365"/>
      <c r="O3254" s="762" t="s">
        <v>310</v>
      </c>
      <c r="P3254" s="771" t="s">
        <v>309</v>
      </c>
      <c r="Q3254" s="772"/>
      <c r="R3254" s="772"/>
      <c r="S3254" s="773"/>
      <c r="T3254" s="228"/>
      <c r="U3254" s="228"/>
      <c r="V3254" s="239"/>
    </row>
    <row r="3255" spans="1:22" s="23" customFormat="1" ht="17.25" customHeight="1">
      <c r="A3255" s="96" t="s">
        <v>3814</v>
      </c>
      <c r="B3255" s="769"/>
      <c r="C3255" s="613">
        <v>5</v>
      </c>
      <c r="D3255" s="86" t="s">
        <v>1538</v>
      </c>
      <c r="E3255" s="92" t="s">
        <v>1538</v>
      </c>
      <c r="F3255" s="300" t="s">
        <v>1538</v>
      </c>
      <c r="G3255" s="300" t="s">
        <v>1538</v>
      </c>
      <c r="H3255" s="745" t="s">
        <v>1538</v>
      </c>
      <c r="I3255" s="746"/>
      <c r="J3255" s="93" t="s">
        <v>1538</v>
      </c>
      <c r="K3255" s="91" t="s">
        <v>1538</v>
      </c>
      <c r="L3255" s="449"/>
      <c r="M3255" s="450" t="s">
        <v>1538</v>
      </c>
      <c r="N3255" s="365"/>
      <c r="O3255" s="763"/>
      <c r="P3255" s="467" t="s">
        <v>92</v>
      </c>
      <c r="Q3255" s="467" t="s">
        <v>294</v>
      </c>
      <c r="R3255" s="724" t="s">
        <v>307</v>
      </c>
      <c r="S3255" s="724"/>
      <c r="T3255" s="228"/>
      <c r="U3255" s="228"/>
      <c r="V3255" s="239"/>
    </row>
    <row r="3256" spans="1:22" s="23" customFormat="1" ht="16.5" customHeight="1" thickBot="1">
      <c r="A3256" s="96" t="s">
        <v>3815</v>
      </c>
      <c r="B3256" s="769"/>
      <c r="C3256" s="614">
        <v>6</v>
      </c>
      <c r="D3256" s="94" t="s">
        <v>1538</v>
      </c>
      <c r="E3256" s="95" t="s">
        <v>1538</v>
      </c>
      <c r="F3256" s="300" t="s">
        <v>1538</v>
      </c>
      <c r="G3256" s="300" t="s">
        <v>1538</v>
      </c>
      <c r="H3256" s="745" t="s">
        <v>1538</v>
      </c>
      <c r="I3256" s="746"/>
      <c r="J3256" s="93" t="s">
        <v>1538</v>
      </c>
      <c r="K3256" s="91" t="s">
        <v>1538</v>
      </c>
      <c r="L3256" s="449"/>
      <c r="M3256" s="450" t="s">
        <v>1538</v>
      </c>
      <c r="N3256" s="447"/>
      <c r="O3256" s="313" t="s">
        <v>6</v>
      </c>
      <c r="P3256" s="241">
        <v>1</v>
      </c>
      <c r="Q3256" s="242">
        <v>538.46153849999996</v>
      </c>
      <c r="R3256" s="776">
        <v>6227.0300000000007</v>
      </c>
      <c r="S3256" s="776"/>
      <c r="T3256" s="228"/>
      <c r="U3256" s="228"/>
      <c r="V3256" s="239"/>
    </row>
    <row r="3257" spans="1:22" s="23" customFormat="1" ht="16.5" customHeight="1" thickBot="1">
      <c r="A3257" s="96" t="s">
        <v>3816</v>
      </c>
      <c r="B3257" s="770"/>
      <c r="C3257" s="777" t="s">
        <v>88</v>
      </c>
      <c r="D3257" s="778"/>
      <c r="E3257" s="778"/>
      <c r="F3257" s="497"/>
      <c r="G3257" s="498"/>
      <c r="H3257" s="779" t="s">
        <v>6</v>
      </c>
      <c r="I3257" s="780"/>
      <c r="J3257" s="412" t="s">
        <v>31</v>
      </c>
      <c r="K3257" s="243" t="s">
        <v>31</v>
      </c>
      <c r="L3257" s="490"/>
      <c r="M3257" s="491"/>
      <c r="N3257" s="492"/>
      <c r="O3257" s="781" t="s">
        <v>1538</v>
      </c>
      <c r="P3257" s="781"/>
      <c r="Q3257" s="781"/>
      <c r="R3257" s="781"/>
      <c r="S3257" s="781"/>
      <c r="T3257" s="487"/>
      <c r="U3257" s="488"/>
      <c r="V3257" s="489"/>
    </row>
    <row r="3258" spans="1:22" ht="24.95" customHeight="1">
      <c r="C3258" s="21"/>
    </row>
    <row r="3259" spans="1:22" ht="24.95" customHeight="1">
      <c r="C3259" s="21"/>
    </row>
    <row r="3260" spans="1:22" s="33" customFormat="1" ht="24" thickBot="1">
      <c r="A3260" s="26">
        <v>109</v>
      </c>
      <c r="B3260" s="786" t="s">
        <v>49</v>
      </c>
      <c r="C3260" s="786"/>
      <c r="D3260" s="786"/>
      <c r="E3260" s="27">
        <v>109</v>
      </c>
      <c r="F3260" s="28" t="s">
        <v>495</v>
      </c>
      <c r="G3260" s="29"/>
      <c r="H3260" s="29"/>
      <c r="I3260" s="28"/>
      <c r="J3260" s="28"/>
      <c r="K3260" s="28"/>
      <c r="L3260" s="28"/>
      <c r="M3260" s="30"/>
      <c r="N3260" s="30"/>
      <c r="O3260" s="29"/>
      <c r="P3260" s="29"/>
      <c r="Q3260" s="31"/>
      <c r="R3260" s="31"/>
      <c r="S3260" s="31"/>
      <c r="T3260" s="31"/>
      <c r="U3260" s="32"/>
    </row>
    <row r="3261" spans="1:22" s="20" customFormat="1" ht="24.75" customHeight="1">
      <c r="A3261" s="18"/>
      <c r="B3261" s="787" t="s">
        <v>54</v>
      </c>
      <c r="C3261" s="464" t="s">
        <v>55</v>
      </c>
      <c r="D3261" s="465" t="s">
        <v>16</v>
      </c>
      <c r="E3261" s="465"/>
      <c r="F3261" s="465" t="s">
        <v>56</v>
      </c>
      <c r="G3261" s="466"/>
      <c r="H3261" s="723" t="s">
        <v>57</v>
      </c>
      <c r="I3261" s="789" t="s">
        <v>340</v>
      </c>
      <c r="J3261" s="723" t="s">
        <v>17</v>
      </c>
      <c r="K3261" s="723" t="s">
        <v>293</v>
      </c>
      <c r="L3261" s="723" t="s">
        <v>58</v>
      </c>
      <c r="M3261" s="723" t="s">
        <v>193</v>
      </c>
      <c r="N3261" s="782" t="s">
        <v>308</v>
      </c>
      <c r="O3261" s="783"/>
      <c r="P3261" s="784" t="s">
        <v>21</v>
      </c>
      <c r="Q3261" s="785"/>
      <c r="R3261" s="735" t="s">
        <v>205</v>
      </c>
      <c r="S3261" s="736"/>
      <c r="T3261" s="714" t="s">
        <v>180</v>
      </c>
      <c r="U3261" s="715"/>
      <c r="V3261" s="716"/>
    </row>
    <row r="3262" spans="1:22" s="20" customFormat="1" ht="73.5" customHeight="1">
      <c r="A3262" s="18"/>
      <c r="B3262" s="788"/>
      <c r="C3262" s="467" t="s">
        <v>59</v>
      </c>
      <c r="D3262" s="468" t="s">
        <v>3</v>
      </c>
      <c r="E3262" s="468" t="s">
        <v>18</v>
      </c>
      <c r="F3262" s="468" t="s">
        <v>60</v>
      </c>
      <c r="G3262" s="469" t="s">
        <v>61</v>
      </c>
      <c r="H3262" s="724"/>
      <c r="I3262" s="790"/>
      <c r="J3262" s="724"/>
      <c r="K3262" s="724"/>
      <c r="L3262" s="724"/>
      <c r="M3262" s="724"/>
      <c r="N3262" s="467" t="s">
        <v>191</v>
      </c>
      <c r="O3262" s="468" t="s">
        <v>73</v>
      </c>
      <c r="P3262" s="717"/>
      <c r="Q3262" s="718"/>
      <c r="R3262" s="737"/>
      <c r="S3262" s="738"/>
      <c r="T3262" s="470" t="s">
        <v>181</v>
      </c>
      <c r="U3262" s="471" t="s">
        <v>190</v>
      </c>
      <c r="V3262" s="472" t="s">
        <v>225</v>
      </c>
    </row>
    <row r="3263" spans="1:22" s="20" customFormat="1" ht="26.25" customHeight="1">
      <c r="A3263" s="18"/>
      <c r="B3263" s="396"/>
      <c r="C3263" s="397">
        <v>3</v>
      </c>
      <c r="D3263" s="397">
        <v>4</v>
      </c>
      <c r="E3263" s="397">
        <v>5</v>
      </c>
      <c r="F3263" s="397">
        <v>6</v>
      </c>
      <c r="G3263" s="397">
        <v>7</v>
      </c>
      <c r="H3263" s="397">
        <v>8</v>
      </c>
      <c r="I3263" s="397">
        <v>9</v>
      </c>
      <c r="J3263" s="397">
        <v>10</v>
      </c>
      <c r="K3263" s="397">
        <v>11</v>
      </c>
      <c r="L3263" s="397">
        <v>12</v>
      </c>
      <c r="M3263" s="397">
        <v>13</v>
      </c>
      <c r="N3263" s="397">
        <v>14</v>
      </c>
      <c r="O3263" s="397">
        <v>15</v>
      </c>
      <c r="P3263" s="398">
        <v>16</v>
      </c>
      <c r="Q3263" s="399">
        <v>17</v>
      </c>
      <c r="R3263" s="398">
        <v>18</v>
      </c>
      <c r="S3263" s="399">
        <v>19</v>
      </c>
      <c r="T3263" s="400">
        <v>20</v>
      </c>
      <c r="U3263" s="213">
        <v>21</v>
      </c>
      <c r="V3263" s="401">
        <v>22</v>
      </c>
    </row>
    <row r="3264" spans="1:22" s="35" customFormat="1" ht="50.1" customHeight="1">
      <c r="A3264" s="34" t="s">
        <v>3817</v>
      </c>
      <c r="B3264" s="402">
        <v>1</v>
      </c>
      <c r="C3264" s="390" t="s">
        <v>682</v>
      </c>
      <c r="D3264" s="390" t="s">
        <v>1484</v>
      </c>
      <c r="E3264" s="390" t="s">
        <v>1485</v>
      </c>
      <c r="F3264" s="390" t="s">
        <v>671</v>
      </c>
      <c r="G3264" s="382">
        <v>0.6</v>
      </c>
      <c r="H3264" s="538" t="s">
        <v>24</v>
      </c>
      <c r="I3264" s="388">
        <v>1</v>
      </c>
      <c r="J3264" s="389" t="s">
        <v>652</v>
      </c>
      <c r="K3264" s="426">
        <v>41639</v>
      </c>
      <c r="L3264" s="426">
        <v>42628</v>
      </c>
      <c r="M3264" s="383">
        <v>4157.43</v>
      </c>
      <c r="N3264" s="424">
        <v>2494.4580000000001</v>
      </c>
      <c r="O3264" s="215">
        <v>2494.4580000000001</v>
      </c>
      <c r="P3264" s="719"/>
      <c r="Q3264" s="720"/>
      <c r="R3264" s="721"/>
      <c r="S3264" s="722"/>
      <c r="T3264" s="385" t="s">
        <v>24</v>
      </c>
      <c r="U3264" s="386">
        <v>44</v>
      </c>
      <c r="V3264" s="387" t="s">
        <v>24</v>
      </c>
    </row>
    <row r="3265" spans="1:22" s="35" customFormat="1" ht="50.1" customHeight="1">
      <c r="A3265" s="34" t="s">
        <v>3818</v>
      </c>
      <c r="B3265" s="402">
        <v>2</v>
      </c>
      <c r="C3265" s="390" t="s">
        <v>1486</v>
      </c>
      <c r="D3265" s="390" t="s">
        <v>1487</v>
      </c>
      <c r="E3265" s="390" t="s">
        <v>1488</v>
      </c>
      <c r="F3265" s="390" t="s">
        <v>672</v>
      </c>
      <c r="G3265" s="382">
        <v>1</v>
      </c>
      <c r="H3265" s="616" t="s">
        <v>23</v>
      </c>
      <c r="I3265" s="388">
        <v>1</v>
      </c>
      <c r="J3265" s="389" t="s">
        <v>652</v>
      </c>
      <c r="K3265" s="426">
        <v>44809</v>
      </c>
      <c r="L3265" s="426">
        <v>45279</v>
      </c>
      <c r="M3265" s="383">
        <v>1924.43</v>
      </c>
      <c r="N3265" s="424" t="s">
        <v>1538</v>
      </c>
      <c r="O3265" s="215" t="s">
        <v>1538</v>
      </c>
      <c r="P3265" s="719"/>
      <c r="Q3265" s="720"/>
      <c r="R3265" s="791"/>
      <c r="S3265" s="792"/>
      <c r="T3265" s="385" t="s">
        <v>24</v>
      </c>
      <c r="U3265" s="386">
        <v>53</v>
      </c>
      <c r="V3265" s="387" t="s">
        <v>24</v>
      </c>
    </row>
    <row r="3266" spans="1:22" s="35" customFormat="1" ht="24.95" customHeight="1">
      <c r="A3266" s="34" t="s">
        <v>3819</v>
      </c>
      <c r="B3266" s="402">
        <v>3</v>
      </c>
      <c r="C3266" s="390"/>
      <c r="D3266" s="390"/>
      <c r="E3266" s="390"/>
      <c r="F3266" s="390"/>
      <c r="G3266" s="382"/>
      <c r="H3266" s="538"/>
      <c r="I3266" s="388"/>
      <c r="J3266" s="389" t="s">
        <v>1538</v>
      </c>
      <c r="K3266" s="426"/>
      <c r="L3266" s="426"/>
      <c r="M3266" s="383"/>
      <c r="N3266" s="424" t="s">
        <v>1538</v>
      </c>
      <c r="O3266" s="215" t="s">
        <v>1538</v>
      </c>
      <c r="P3266" s="719"/>
      <c r="Q3266" s="720"/>
      <c r="R3266" s="721"/>
      <c r="S3266" s="722"/>
      <c r="T3266" s="385"/>
      <c r="U3266" s="386"/>
      <c r="V3266" s="387"/>
    </row>
    <row r="3267" spans="1:22" s="35" customFormat="1" ht="24.95" customHeight="1">
      <c r="A3267" s="34" t="s">
        <v>3820</v>
      </c>
      <c r="B3267" s="402">
        <v>4</v>
      </c>
      <c r="C3267" s="390"/>
      <c r="D3267" s="390"/>
      <c r="E3267" s="390"/>
      <c r="F3267" s="390"/>
      <c r="G3267" s="382"/>
      <c r="H3267" s="538"/>
      <c r="I3267" s="388"/>
      <c r="J3267" s="389" t="s">
        <v>1538</v>
      </c>
      <c r="K3267" s="426"/>
      <c r="L3267" s="426"/>
      <c r="M3267" s="383"/>
      <c r="N3267" s="424" t="s">
        <v>1538</v>
      </c>
      <c r="O3267" s="215" t="s">
        <v>1538</v>
      </c>
      <c r="P3267" s="719"/>
      <c r="Q3267" s="720"/>
      <c r="R3267" s="721"/>
      <c r="S3267" s="722"/>
      <c r="T3267" s="385"/>
      <c r="U3267" s="386"/>
      <c r="V3267" s="387"/>
    </row>
    <row r="3268" spans="1:22" s="35" customFormat="1" ht="24.95" customHeight="1">
      <c r="A3268" s="34" t="s">
        <v>3821</v>
      </c>
      <c r="B3268" s="402">
        <v>6</v>
      </c>
      <c r="C3268" s="390"/>
      <c r="D3268" s="390"/>
      <c r="E3268" s="390"/>
      <c r="F3268" s="390"/>
      <c r="G3268" s="382"/>
      <c r="H3268" s="538"/>
      <c r="I3268" s="388"/>
      <c r="J3268" s="389" t="s">
        <v>1538</v>
      </c>
      <c r="K3268" s="426"/>
      <c r="L3268" s="426"/>
      <c r="M3268" s="383"/>
      <c r="N3268" s="424" t="s">
        <v>1538</v>
      </c>
      <c r="O3268" s="215" t="s">
        <v>1538</v>
      </c>
      <c r="P3268" s="719"/>
      <c r="Q3268" s="720"/>
      <c r="R3268" s="721"/>
      <c r="S3268" s="722"/>
      <c r="T3268" s="385"/>
      <c r="U3268" s="386"/>
      <c r="V3268" s="387"/>
    </row>
    <row r="3269" spans="1:22" s="35" customFormat="1" ht="24.95" customHeight="1">
      <c r="A3269" s="34" t="s">
        <v>3822</v>
      </c>
      <c r="B3269" s="402">
        <v>7</v>
      </c>
      <c r="C3269" s="390"/>
      <c r="D3269" s="390"/>
      <c r="E3269" s="390"/>
      <c r="F3269" s="390"/>
      <c r="G3269" s="382"/>
      <c r="H3269" s="538"/>
      <c r="I3269" s="388"/>
      <c r="J3269" s="389" t="s">
        <v>1538</v>
      </c>
      <c r="K3269" s="426"/>
      <c r="L3269" s="426"/>
      <c r="M3269" s="383"/>
      <c r="N3269" s="424" t="s">
        <v>1538</v>
      </c>
      <c r="O3269" s="215" t="s">
        <v>1538</v>
      </c>
      <c r="P3269" s="719"/>
      <c r="Q3269" s="720"/>
      <c r="R3269" s="721"/>
      <c r="S3269" s="722"/>
      <c r="T3269" s="385"/>
      <c r="U3269" s="386"/>
      <c r="V3269" s="387"/>
    </row>
    <row r="3270" spans="1:22" s="35" customFormat="1" ht="24.95" customHeight="1">
      <c r="A3270" s="34" t="s">
        <v>3823</v>
      </c>
      <c r="B3270" s="402">
        <v>8</v>
      </c>
      <c r="C3270" s="390"/>
      <c r="D3270" s="390"/>
      <c r="E3270" s="390"/>
      <c r="F3270" s="390"/>
      <c r="G3270" s="382"/>
      <c r="H3270" s="538"/>
      <c r="I3270" s="388"/>
      <c r="J3270" s="389" t="s">
        <v>1538</v>
      </c>
      <c r="K3270" s="426"/>
      <c r="L3270" s="426"/>
      <c r="M3270" s="383"/>
      <c r="N3270" s="424" t="s">
        <v>1538</v>
      </c>
      <c r="O3270" s="215" t="s">
        <v>1538</v>
      </c>
      <c r="P3270" s="719"/>
      <c r="Q3270" s="720"/>
      <c r="R3270" s="721"/>
      <c r="S3270" s="722"/>
      <c r="T3270" s="385"/>
      <c r="U3270" s="386"/>
      <c r="V3270" s="387"/>
    </row>
    <row r="3271" spans="1:22" s="35" customFormat="1" ht="24.95" customHeight="1">
      <c r="A3271" s="34" t="s">
        <v>3824</v>
      </c>
      <c r="B3271" s="402">
        <v>9</v>
      </c>
      <c r="C3271" s="390"/>
      <c r="D3271" s="390"/>
      <c r="E3271" s="390"/>
      <c r="F3271" s="390"/>
      <c r="G3271" s="382"/>
      <c r="H3271" s="538"/>
      <c r="I3271" s="388"/>
      <c r="J3271" s="389" t="s">
        <v>1538</v>
      </c>
      <c r="K3271" s="426"/>
      <c r="L3271" s="426"/>
      <c r="M3271" s="384"/>
      <c r="N3271" s="424" t="s">
        <v>1538</v>
      </c>
      <c r="O3271" s="215" t="s">
        <v>1538</v>
      </c>
      <c r="P3271" s="719"/>
      <c r="Q3271" s="720"/>
      <c r="R3271" s="721"/>
      <c r="S3271" s="722"/>
      <c r="T3271" s="385"/>
      <c r="U3271" s="386"/>
      <c r="V3271" s="387"/>
    </row>
    <row r="3272" spans="1:22" s="35" customFormat="1" ht="24.95" customHeight="1">
      <c r="A3272" s="34" t="s">
        <v>3825</v>
      </c>
      <c r="B3272" s="402">
        <v>9</v>
      </c>
      <c r="C3272" s="390"/>
      <c r="D3272" s="390"/>
      <c r="E3272" s="390"/>
      <c r="F3272" s="390"/>
      <c r="G3272" s="382"/>
      <c r="H3272" s="538"/>
      <c r="I3272" s="388"/>
      <c r="J3272" s="389" t="s">
        <v>1538</v>
      </c>
      <c r="K3272" s="426"/>
      <c r="L3272" s="426"/>
      <c r="M3272" s="384"/>
      <c r="N3272" s="424" t="s">
        <v>1538</v>
      </c>
      <c r="O3272" s="215" t="s">
        <v>1538</v>
      </c>
      <c r="P3272" s="719"/>
      <c r="Q3272" s="720"/>
      <c r="R3272" s="721"/>
      <c r="S3272" s="722"/>
      <c r="T3272" s="385"/>
      <c r="U3272" s="386"/>
      <c r="V3272" s="387"/>
    </row>
    <row r="3273" spans="1:22" s="35" customFormat="1" ht="24.95" customHeight="1" thickBot="1">
      <c r="A3273" s="34" t="s">
        <v>3826</v>
      </c>
      <c r="B3273" s="406">
        <v>10</v>
      </c>
      <c r="C3273" s="391"/>
      <c r="D3273" s="391"/>
      <c r="E3273" s="391"/>
      <c r="F3273" s="391"/>
      <c r="G3273" s="392"/>
      <c r="H3273" s="539"/>
      <c r="I3273" s="393"/>
      <c r="J3273" s="394" t="s">
        <v>1538</v>
      </c>
      <c r="K3273" s="427"/>
      <c r="L3273" s="427"/>
      <c r="M3273" s="395"/>
      <c r="N3273" s="424" t="s">
        <v>1538</v>
      </c>
      <c r="O3273" s="215" t="s">
        <v>1538</v>
      </c>
      <c r="P3273" s="719"/>
      <c r="Q3273" s="720"/>
      <c r="R3273" s="721"/>
      <c r="S3273" s="722"/>
      <c r="T3273" s="385"/>
      <c r="U3273" s="386"/>
      <c r="V3273" s="387"/>
    </row>
    <row r="3274" spans="1:22" s="20" customFormat="1" ht="12" customHeight="1">
      <c r="A3274" s="34"/>
      <c r="B3274" s="36"/>
      <c r="C3274" s="37"/>
      <c r="D3274" s="37"/>
      <c r="E3274" s="37"/>
      <c r="F3274" s="37"/>
      <c r="G3274" s="37"/>
      <c r="H3274" s="403"/>
      <c r="I3274" s="37"/>
      <c r="J3274" s="37"/>
      <c r="K3274" s="37"/>
      <c r="L3274" s="37"/>
      <c r="M3274" s="37"/>
      <c r="N3274" s="37"/>
      <c r="O3274" s="214"/>
      <c r="P3274" s="37"/>
      <c r="Q3274" s="37"/>
      <c r="R3274" s="214"/>
      <c r="S3274" s="37"/>
      <c r="T3274" s="37"/>
      <c r="U3274" s="38"/>
      <c r="V3274" s="39"/>
    </row>
    <row r="3275" spans="1:22" s="20" customFormat="1" ht="17.25" customHeight="1" thickBot="1">
      <c r="A3275" s="34" t="s">
        <v>3827</v>
      </c>
      <c r="B3275" s="473"/>
      <c r="C3275" s="474"/>
      <c r="D3275" s="474"/>
      <c r="E3275" s="474"/>
      <c r="F3275" s="474"/>
      <c r="G3275" s="474"/>
      <c r="H3275" s="474"/>
      <c r="I3275" s="474"/>
      <c r="J3275" s="474"/>
      <c r="K3275" s="474"/>
      <c r="L3275" s="474"/>
      <c r="M3275" s="474"/>
      <c r="N3275" s="410" t="s">
        <v>317</v>
      </c>
      <c r="O3275" s="411">
        <v>2494.4580000000001</v>
      </c>
      <c r="P3275" s="419"/>
      <c r="Q3275" s="419"/>
      <c r="R3275" s="420"/>
      <c r="S3275" s="420"/>
      <c r="T3275" s="421"/>
      <c r="U3275" s="422"/>
      <c r="V3275" s="423"/>
    </row>
    <row r="3276" spans="1:22" ht="17.25" customHeight="1">
      <c r="B3276" s="41"/>
      <c r="C3276" s="41"/>
      <c r="D3276" s="41"/>
      <c r="E3276" s="41"/>
      <c r="F3276" s="41"/>
      <c r="G3276" s="42"/>
      <c r="H3276" s="42"/>
      <c r="I3276" s="42"/>
      <c r="J3276" s="42"/>
      <c r="K3276" s="42"/>
      <c r="L3276" s="42"/>
      <c r="M3276" s="42"/>
      <c r="N3276" s="42"/>
      <c r="O3276" s="42"/>
      <c r="P3276" s="42"/>
      <c r="Q3276" s="42"/>
      <c r="R3276" s="42"/>
      <c r="S3276" s="42"/>
      <c r="T3276" s="42"/>
      <c r="U3276" s="42"/>
      <c r="V3276" s="42"/>
    </row>
    <row r="3277" spans="1:22" s="20" customFormat="1" ht="16.5" customHeight="1" thickBot="1">
      <c r="A3277" s="18"/>
      <c r="B3277" s="739" t="s">
        <v>65</v>
      </c>
      <c r="C3277" s="739"/>
      <c r="D3277" s="739"/>
      <c r="E3277" s="739"/>
      <c r="F3277" s="739"/>
      <c r="G3277" s="739"/>
      <c r="H3277" s="739"/>
      <c r="I3277" s="739"/>
      <c r="J3277" s="739"/>
      <c r="K3277" s="739"/>
      <c r="L3277" s="739"/>
      <c r="M3277" s="739"/>
      <c r="N3277" s="739"/>
      <c r="O3277" s="739"/>
      <c r="P3277" s="739"/>
      <c r="Q3277" s="739"/>
      <c r="R3277" s="739"/>
      <c r="S3277" s="739"/>
      <c r="T3277" s="739"/>
      <c r="U3277" s="739"/>
      <c r="V3277" s="739"/>
    </row>
    <row r="3278" spans="1:22" s="23" customFormat="1" ht="22.5" customHeight="1">
      <c r="A3278" s="96" t="s">
        <v>3828</v>
      </c>
      <c r="B3278" s="768" t="s">
        <v>62</v>
      </c>
      <c r="C3278" s="764" t="s">
        <v>83</v>
      </c>
      <c r="D3278" s="760"/>
      <c r="E3278" s="760"/>
      <c r="F3278" s="760"/>
      <c r="G3278" s="760"/>
      <c r="H3278" s="760"/>
      <c r="I3278" s="760"/>
      <c r="J3278" s="760"/>
      <c r="K3278" s="760"/>
      <c r="L3278" s="760"/>
      <c r="M3278" s="736"/>
      <c r="N3278" s="475"/>
      <c r="O3278" s="476"/>
      <c r="P3278" s="764" t="s">
        <v>90</v>
      </c>
      <c r="Q3278" s="760"/>
      <c r="R3278" s="760"/>
      <c r="S3278" s="736"/>
      <c r="T3278" s="735" t="s">
        <v>358</v>
      </c>
      <c r="U3278" s="736"/>
      <c r="V3278" s="742" t="s">
        <v>6</v>
      </c>
    </row>
    <row r="3279" spans="1:22" s="23" customFormat="1" ht="22.5" customHeight="1">
      <c r="A3279" s="96" t="s">
        <v>3829</v>
      </c>
      <c r="B3279" s="769"/>
      <c r="C3279" s="771" t="s">
        <v>84</v>
      </c>
      <c r="D3279" s="772"/>
      <c r="E3279" s="773"/>
      <c r="F3279" s="479">
        <v>2</v>
      </c>
      <c r="G3279" s="774" t="s">
        <v>287</v>
      </c>
      <c r="H3279" s="724" t="s">
        <v>286</v>
      </c>
      <c r="I3279" s="724"/>
      <c r="J3279" s="771" t="s">
        <v>285</v>
      </c>
      <c r="K3279" s="775"/>
      <c r="L3279" s="480"/>
      <c r="M3279" s="480"/>
      <c r="N3279" s="481"/>
      <c r="O3279" s="482"/>
      <c r="P3279" s="765"/>
      <c r="Q3279" s="766"/>
      <c r="R3279" s="766"/>
      <c r="S3279" s="767"/>
      <c r="T3279" s="737"/>
      <c r="U3279" s="738"/>
      <c r="V3279" s="743"/>
    </row>
    <row r="3280" spans="1:22" s="23" customFormat="1" ht="51.75" customHeight="1" thickBot="1">
      <c r="A3280" s="96" t="s">
        <v>3830</v>
      </c>
      <c r="B3280" s="769"/>
      <c r="C3280" s="772" t="s">
        <v>82</v>
      </c>
      <c r="D3280" s="773"/>
      <c r="E3280" s="483" t="s">
        <v>86</v>
      </c>
      <c r="F3280" s="477" t="s">
        <v>306</v>
      </c>
      <c r="G3280" s="774"/>
      <c r="H3280" s="724"/>
      <c r="I3280" s="724"/>
      <c r="J3280" s="467" t="s">
        <v>284</v>
      </c>
      <c r="K3280" s="478" t="s">
        <v>292</v>
      </c>
      <c r="L3280" s="484" t="s">
        <v>369</v>
      </c>
      <c r="M3280" s="484"/>
      <c r="N3280" s="485" t="s">
        <v>334</v>
      </c>
      <c r="O3280" s="486"/>
      <c r="P3280" s="417" t="s">
        <v>1579</v>
      </c>
      <c r="Q3280" s="306" t="s">
        <v>91</v>
      </c>
      <c r="R3280" s="307"/>
      <c r="S3280" s="97">
        <v>1</v>
      </c>
      <c r="T3280" s="740"/>
      <c r="U3280" s="741"/>
      <c r="V3280" s="744"/>
    </row>
    <row r="3281" spans="1:22" s="23" customFormat="1" ht="15.75" customHeight="1">
      <c r="A3281" s="96" t="s">
        <v>3831</v>
      </c>
      <c r="B3281" s="769"/>
      <c r="C3281" s="613">
        <v>1</v>
      </c>
      <c r="D3281" s="86" t="s">
        <v>652</v>
      </c>
      <c r="E3281" s="92">
        <v>0.9</v>
      </c>
      <c r="F3281" s="300">
        <v>2494.4580000000001</v>
      </c>
      <c r="G3281" s="300">
        <v>269.23</v>
      </c>
      <c r="H3281" s="745" t="s">
        <v>6</v>
      </c>
      <c r="I3281" s="746"/>
      <c r="J3281" s="93" t="s">
        <v>6</v>
      </c>
      <c r="K3281" s="91" t="s">
        <v>1538</v>
      </c>
      <c r="L3281" s="449" t="s">
        <v>1114</v>
      </c>
      <c r="M3281" s="450" t="s">
        <v>1557</v>
      </c>
      <c r="N3281" s="365" t="s">
        <v>24</v>
      </c>
      <c r="O3281" s="747" t="s">
        <v>15</v>
      </c>
      <c r="P3281" s="748"/>
      <c r="Q3281" s="751">
        <v>109</v>
      </c>
      <c r="R3281" s="754" t="s">
        <v>1114</v>
      </c>
      <c r="S3281" s="755"/>
      <c r="T3281" s="735" t="s">
        <v>68</v>
      </c>
      <c r="U3281" s="760"/>
      <c r="V3281" s="736"/>
    </row>
    <row r="3282" spans="1:22" s="23" customFormat="1" ht="15.75" customHeight="1" thickBot="1">
      <c r="A3282" s="96" t="s">
        <v>3832</v>
      </c>
      <c r="B3282" s="769"/>
      <c r="C3282" s="613">
        <v>2</v>
      </c>
      <c r="D3282" s="86" t="s">
        <v>653</v>
      </c>
      <c r="E3282" s="92">
        <v>0.1</v>
      </c>
      <c r="F3282" s="300" t="s">
        <v>1604</v>
      </c>
      <c r="G3282" s="300">
        <v>269.23</v>
      </c>
      <c r="H3282" s="745" t="s">
        <v>31</v>
      </c>
      <c r="I3282" s="746"/>
      <c r="J3282" s="93" t="s">
        <v>6</v>
      </c>
      <c r="K3282" s="91" t="s">
        <v>1538</v>
      </c>
      <c r="L3282" s="449"/>
      <c r="M3282" s="450" t="s">
        <v>1538</v>
      </c>
      <c r="N3282" s="365" t="s">
        <v>24</v>
      </c>
      <c r="O3282" s="747"/>
      <c r="P3282" s="748"/>
      <c r="Q3282" s="752"/>
      <c r="R3282" s="756"/>
      <c r="S3282" s="757"/>
      <c r="T3282" s="740"/>
      <c r="U3282" s="761"/>
      <c r="V3282" s="741"/>
    </row>
    <row r="3283" spans="1:22" s="23" customFormat="1" ht="15.75" customHeight="1">
      <c r="A3283" s="96" t="s">
        <v>3833</v>
      </c>
      <c r="B3283" s="769"/>
      <c r="C3283" s="613">
        <v>3</v>
      </c>
      <c r="D3283" s="86" t="s">
        <v>1538</v>
      </c>
      <c r="E3283" s="92" t="s">
        <v>1538</v>
      </c>
      <c r="F3283" s="300" t="s">
        <v>1538</v>
      </c>
      <c r="G3283" s="300" t="s">
        <v>1538</v>
      </c>
      <c r="H3283" s="745" t="s">
        <v>1538</v>
      </c>
      <c r="I3283" s="746"/>
      <c r="J3283" s="93" t="s">
        <v>1538</v>
      </c>
      <c r="K3283" s="91" t="s">
        <v>1538</v>
      </c>
      <c r="L3283" s="449"/>
      <c r="M3283" s="450" t="s">
        <v>1538</v>
      </c>
      <c r="N3283" s="365"/>
      <c r="O3283" s="749"/>
      <c r="P3283" s="750"/>
      <c r="Q3283" s="753"/>
      <c r="R3283" s="758"/>
      <c r="S3283" s="759"/>
      <c r="T3283" s="237"/>
      <c r="U3283" s="237"/>
      <c r="V3283" s="238"/>
    </row>
    <row r="3284" spans="1:22" s="23" customFormat="1" ht="15.75" customHeight="1">
      <c r="A3284" s="96" t="s">
        <v>3834</v>
      </c>
      <c r="B3284" s="769"/>
      <c r="C3284" s="613">
        <v>4</v>
      </c>
      <c r="D3284" s="86" t="s">
        <v>1538</v>
      </c>
      <c r="E3284" s="92" t="s">
        <v>1538</v>
      </c>
      <c r="F3284" s="300" t="s">
        <v>1538</v>
      </c>
      <c r="G3284" s="300" t="s">
        <v>1538</v>
      </c>
      <c r="H3284" s="745" t="s">
        <v>1538</v>
      </c>
      <c r="I3284" s="746"/>
      <c r="J3284" s="93" t="s">
        <v>1538</v>
      </c>
      <c r="K3284" s="91" t="s">
        <v>1538</v>
      </c>
      <c r="L3284" s="449"/>
      <c r="M3284" s="450" t="s">
        <v>1538</v>
      </c>
      <c r="N3284" s="365"/>
      <c r="O3284" s="762" t="s">
        <v>310</v>
      </c>
      <c r="P3284" s="771" t="s">
        <v>309</v>
      </c>
      <c r="Q3284" s="772"/>
      <c r="R3284" s="772"/>
      <c r="S3284" s="773"/>
      <c r="T3284" s="228"/>
      <c r="U3284" s="228"/>
      <c r="V3284" s="239"/>
    </row>
    <row r="3285" spans="1:22" s="23" customFormat="1" ht="17.25" customHeight="1">
      <c r="A3285" s="96" t="s">
        <v>3835</v>
      </c>
      <c r="B3285" s="769"/>
      <c r="C3285" s="613">
        <v>5</v>
      </c>
      <c r="D3285" s="86" t="s">
        <v>1538</v>
      </c>
      <c r="E3285" s="92" t="s">
        <v>1538</v>
      </c>
      <c r="F3285" s="300" t="s">
        <v>1538</v>
      </c>
      <c r="G3285" s="300" t="s">
        <v>1538</v>
      </c>
      <c r="H3285" s="745" t="s">
        <v>1538</v>
      </c>
      <c r="I3285" s="746"/>
      <c r="J3285" s="93" t="s">
        <v>1538</v>
      </c>
      <c r="K3285" s="91" t="s">
        <v>1538</v>
      </c>
      <c r="L3285" s="449"/>
      <c r="M3285" s="450" t="s">
        <v>1538</v>
      </c>
      <c r="N3285" s="365"/>
      <c r="O3285" s="763"/>
      <c r="P3285" s="467" t="s">
        <v>92</v>
      </c>
      <c r="Q3285" s="467" t="s">
        <v>294</v>
      </c>
      <c r="R3285" s="724" t="s">
        <v>307</v>
      </c>
      <c r="S3285" s="724"/>
      <c r="T3285" s="228"/>
      <c r="U3285" s="228"/>
      <c r="V3285" s="239"/>
    </row>
    <row r="3286" spans="1:22" s="23" customFormat="1" ht="16.5" customHeight="1" thickBot="1">
      <c r="A3286" s="96" t="s">
        <v>3836</v>
      </c>
      <c r="B3286" s="769"/>
      <c r="C3286" s="614">
        <v>6</v>
      </c>
      <c r="D3286" s="94" t="s">
        <v>1538</v>
      </c>
      <c r="E3286" s="95" t="s">
        <v>1538</v>
      </c>
      <c r="F3286" s="300" t="s">
        <v>1538</v>
      </c>
      <c r="G3286" s="300" t="s">
        <v>1538</v>
      </c>
      <c r="H3286" s="745" t="s">
        <v>1538</v>
      </c>
      <c r="I3286" s="746"/>
      <c r="J3286" s="93" t="s">
        <v>1538</v>
      </c>
      <c r="K3286" s="91" t="s">
        <v>1538</v>
      </c>
      <c r="L3286" s="449"/>
      <c r="M3286" s="450" t="s">
        <v>1538</v>
      </c>
      <c r="N3286" s="447"/>
      <c r="O3286" s="313" t="s">
        <v>6</v>
      </c>
      <c r="P3286" s="241">
        <v>1</v>
      </c>
      <c r="Q3286" s="242">
        <v>538.46153849999996</v>
      </c>
      <c r="R3286" s="776">
        <v>2494.4580000000001</v>
      </c>
      <c r="S3286" s="776"/>
      <c r="T3286" s="228"/>
      <c r="U3286" s="228"/>
      <c r="V3286" s="239"/>
    </row>
    <row r="3287" spans="1:22" s="23" customFormat="1" ht="16.5" customHeight="1" thickBot="1">
      <c r="A3287" s="96" t="s">
        <v>3837</v>
      </c>
      <c r="B3287" s="770"/>
      <c r="C3287" s="777" t="s">
        <v>88</v>
      </c>
      <c r="D3287" s="778"/>
      <c r="E3287" s="778"/>
      <c r="F3287" s="497"/>
      <c r="G3287" s="498"/>
      <c r="H3287" s="779" t="s">
        <v>6</v>
      </c>
      <c r="I3287" s="780"/>
      <c r="J3287" s="412" t="s">
        <v>6</v>
      </c>
      <c r="K3287" s="243" t="s">
        <v>6</v>
      </c>
      <c r="L3287" s="490"/>
      <c r="M3287" s="491"/>
      <c r="N3287" s="492"/>
      <c r="O3287" s="781" t="s">
        <v>1538</v>
      </c>
      <c r="P3287" s="781"/>
      <c r="Q3287" s="781"/>
      <c r="R3287" s="781"/>
      <c r="S3287" s="781"/>
      <c r="T3287" s="487"/>
      <c r="U3287" s="488"/>
      <c r="V3287" s="489"/>
    </row>
    <row r="3288" spans="1:22" ht="24.95" customHeight="1">
      <c r="C3288" s="21"/>
    </row>
    <row r="3289" spans="1:22" ht="24.95" customHeight="1">
      <c r="C3289" s="21"/>
    </row>
    <row r="3290" spans="1:22" s="33" customFormat="1" ht="24" thickBot="1">
      <c r="A3290" s="26">
        <v>110</v>
      </c>
      <c r="B3290" s="786" t="s">
        <v>49</v>
      </c>
      <c r="C3290" s="786"/>
      <c r="D3290" s="786"/>
      <c r="E3290" s="27">
        <v>110</v>
      </c>
      <c r="F3290" s="28" t="s">
        <v>496</v>
      </c>
      <c r="G3290" s="29"/>
      <c r="H3290" s="29"/>
      <c r="I3290" s="28"/>
      <c r="J3290" s="28"/>
      <c r="K3290" s="28"/>
      <c r="L3290" s="28"/>
      <c r="M3290" s="30"/>
      <c r="N3290" s="30"/>
      <c r="O3290" s="29"/>
      <c r="P3290" s="29"/>
      <c r="Q3290" s="31"/>
      <c r="R3290" s="31"/>
      <c r="S3290" s="31"/>
      <c r="T3290" s="31"/>
      <c r="U3290" s="32"/>
    </row>
    <row r="3291" spans="1:22" s="20" customFormat="1" ht="24.75" customHeight="1">
      <c r="A3291" s="18"/>
      <c r="B3291" s="787" t="s">
        <v>54</v>
      </c>
      <c r="C3291" s="464" t="s">
        <v>55</v>
      </c>
      <c r="D3291" s="465" t="s">
        <v>16</v>
      </c>
      <c r="E3291" s="465"/>
      <c r="F3291" s="465" t="s">
        <v>56</v>
      </c>
      <c r="G3291" s="466"/>
      <c r="H3291" s="723" t="s">
        <v>57</v>
      </c>
      <c r="I3291" s="789" t="s">
        <v>340</v>
      </c>
      <c r="J3291" s="723" t="s">
        <v>17</v>
      </c>
      <c r="K3291" s="723" t="s">
        <v>293</v>
      </c>
      <c r="L3291" s="723" t="s">
        <v>58</v>
      </c>
      <c r="M3291" s="723" t="s">
        <v>193</v>
      </c>
      <c r="N3291" s="782" t="s">
        <v>308</v>
      </c>
      <c r="O3291" s="783"/>
      <c r="P3291" s="784" t="s">
        <v>21</v>
      </c>
      <c r="Q3291" s="785"/>
      <c r="R3291" s="735" t="s">
        <v>205</v>
      </c>
      <c r="S3291" s="736"/>
      <c r="T3291" s="714" t="s">
        <v>180</v>
      </c>
      <c r="U3291" s="715"/>
      <c r="V3291" s="716"/>
    </row>
    <row r="3292" spans="1:22" s="20" customFormat="1" ht="73.5" customHeight="1">
      <c r="A3292" s="18"/>
      <c r="B3292" s="788"/>
      <c r="C3292" s="467" t="s">
        <v>59</v>
      </c>
      <c r="D3292" s="468" t="s">
        <v>3</v>
      </c>
      <c r="E3292" s="468" t="s">
        <v>18</v>
      </c>
      <c r="F3292" s="468" t="s">
        <v>60</v>
      </c>
      <c r="G3292" s="469" t="s">
        <v>61</v>
      </c>
      <c r="H3292" s="724"/>
      <c r="I3292" s="790"/>
      <c r="J3292" s="724"/>
      <c r="K3292" s="724"/>
      <c r="L3292" s="724"/>
      <c r="M3292" s="724"/>
      <c r="N3292" s="467" t="s">
        <v>191</v>
      </c>
      <c r="O3292" s="468" t="s">
        <v>73</v>
      </c>
      <c r="P3292" s="717"/>
      <c r="Q3292" s="718"/>
      <c r="R3292" s="737"/>
      <c r="S3292" s="738"/>
      <c r="T3292" s="470" t="s">
        <v>181</v>
      </c>
      <c r="U3292" s="471" t="s">
        <v>190</v>
      </c>
      <c r="V3292" s="472" t="s">
        <v>225</v>
      </c>
    </row>
    <row r="3293" spans="1:22" s="20" customFormat="1" ht="26.25" customHeight="1">
      <c r="A3293" s="18"/>
      <c r="B3293" s="396"/>
      <c r="C3293" s="397">
        <v>3</v>
      </c>
      <c r="D3293" s="397">
        <v>4</v>
      </c>
      <c r="E3293" s="397">
        <v>5</v>
      </c>
      <c r="F3293" s="397">
        <v>6</v>
      </c>
      <c r="G3293" s="397">
        <v>7</v>
      </c>
      <c r="H3293" s="397">
        <v>8</v>
      </c>
      <c r="I3293" s="397">
        <v>9</v>
      </c>
      <c r="J3293" s="397">
        <v>10</v>
      </c>
      <c r="K3293" s="397">
        <v>11</v>
      </c>
      <c r="L3293" s="397">
        <v>12</v>
      </c>
      <c r="M3293" s="397">
        <v>13</v>
      </c>
      <c r="N3293" s="397">
        <v>14</v>
      </c>
      <c r="O3293" s="397">
        <v>15</v>
      </c>
      <c r="P3293" s="398">
        <v>16</v>
      </c>
      <c r="Q3293" s="399">
        <v>17</v>
      </c>
      <c r="R3293" s="398">
        <v>18</v>
      </c>
      <c r="S3293" s="399">
        <v>19</v>
      </c>
      <c r="T3293" s="400">
        <v>20</v>
      </c>
      <c r="U3293" s="213">
        <v>21</v>
      </c>
      <c r="V3293" s="401">
        <v>22</v>
      </c>
    </row>
    <row r="3294" spans="1:22" s="35" customFormat="1" ht="50.1" customHeight="1">
      <c r="A3294" s="34" t="s">
        <v>3838</v>
      </c>
      <c r="B3294" s="402">
        <v>1</v>
      </c>
      <c r="C3294" s="390" t="s">
        <v>682</v>
      </c>
      <c r="D3294" s="390" t="s">
        <v>1489</v>
      </c>
      <c r="E3294" s="390" t="s">
        <v>1490</v>
      </c>
      <c r="F3294" s="390" t="s">
        <v>671</v>
      </c>
      <c r="G3294" s="382">
        <v>0.6</v>
      </c>
      <c r="H3294" s="538" t="s">
        <v>24</v>
      </c>
      <c r="I3294" s="388" t="s">
        <v>672</v>
      </c>
      <c r="J3294" s="389" t="s">
        <v>496</v>
      </c>
      <c r="K3294" s="426">
        <v>40810</v>
      </c>
      <c r="L3294" s="426">
        <v>40976</v>
      </c>
      <c r="M3294" s="383">
        <v>870.2</v>
      </c>
      <c r="N3294" s="424">
        <v>522.12</v>
      </c>
      <c r="O3294" s="215">
        <v>522.12</v>
      </c>
      <c r="P3294" s="719"/>
      <c r="Q3294" s="720"/>
      <c r="R3294" s="721"/>
      <c r="S3294" s="722"/>
      <c r="T3294" s="385" t="s">
        <v>24</v>
      </c>
      <c r="U3294" s="386">
        <v>23</v>
      </c>
      <c r="V3294" s="387" t="s">
        <v>24</v>
      </c>
    </row>
    <row r="3295" spans="1:22" s="35" customFormat="1" ht="50.1" customHeight="1">
      <c r="A3295" s="34" t="s">
        <v>3839</v>
      </c>
      <c r="B3295" s="402">
        <v>2</v>
      </c>
      <c r="C3295" s="390" t="s">
        <v>691</v>
      </c>
      <c r="D3295" s="390" t="s">
        <v>1491</v>
      </c>
      <c r="E3295" s="390" t="s">
        <v>1492</v>
      </c>
      <c r="F3295" s="390" t="s">
        <v>672</v>
      </c>
      <c r="G3295" s="382">
        <v>1</v>
      </c>
      <c r="H3295" s="538" t="s">
        <v>24</v>
      </c>
      <c r="I3295" s="388" t="s">
        <v>672</v>
      </c>
      <c r="J3295" s="389" t="s">
        <v>496</v>
      </c>
      <c r="K3295" s="426">
        <v>35534</v>
      </c>
      <c r="L3295" s="426">
        <v>35859</v>
      </c>
      <c r="M3295" s="383">
        <v>539.53</v>
      </c>
      <c r="N3295" s="424">
        <v>539.53</v>
      </c>
      <c r="O3295" s="215">
        <v>539.53</v>
      </c>
      <c r="P3295" s="719"/>
      <c r="Q3295" s="720"/>
      <c r="R3295" s="721"/>
      <c r="S3295" s="722"/>
      <c r="T3295" s="385" t="s">
        <v>24</v>
      </c>
      <c r="U3295" s="386">
        <v>27</v>
      </c>
      <c r="V3295" s="387" t="s">
        <v>24</v>
      </c>
    </row>
    <row r="3296" spans="1:22" s="35" customFormat="1" ht="50.1" customHeight="1">
      <c r="A3296" s="34" t="s">
        <v>3840</v>
      </c>
      <c r="B3296" s="402">
        <v>3</v>
      </c>
      <c r="C3296" s="617" t="s">
        <v>1493</v>
      </c>
      <c r="D3296" s="390" t="s">
        <v>1494</v>
      </c>
      <c r="E3296" s="390" t="s">
        <v>1495</v>
      </c>
      <c r="F3296" s="390" t="s">
        <v>672</v>
      </c>
      <c r="G3296" s="382">
        <v>1</v>
      </c>
      <c r="H3296" s="616" t="s">
        <v>23</v>
      </c>
      <c r="I3296" s="388" t="s">
        <v>672</v>
      </c>
      <c r="J3296" s="389" t="s">
        <v>496</v>
      </c>
      <c r="K3296" s="426">
        <v>27774</v>
      </c>
      <c r="L3296" s="426">
        <v>28854</v>
      </c>
      <c r="M3296" s="383">
        <v>2640.2</v>
      </c>
      <c r="N3296" s="424" t="s">
        <v>1538</v>
      </c>
      <c r="O3296" s="215" t="s">
        <v>1538</v>
      </c>
      <c r="P3296" s="719"/>
      <c r="Q3296" s="720"/>
      <c r="R3296" s="791"/>
      <c r="S3296" s="792"/>
      <c r="T3296" s="385" t="s">
        <v>24</v>
      </c>
      <c r="U3296" s="386">
        <v>77</v>
      </c>
      <c r="V3296" s="387" t="s">
        <v>24</v>
      </c>
    </row>
    <row r="3297" spans="1:22" s="35" customFormat="1" ht="24.95" customHeight="1">
      <c r="A3297" s="34" t="s">
        <v>3841</v>
      </c>
      <c r="B3297" s="402">
        <v>4</v>
      </c>
      <c r="C3297" s="390"/>
      <c r="D3297" s="390"/>
      <c r="E3297" s="390"/>
      <c r="F3297" s="390"/>
      <c r="G3297" s="382"/>
      <c r="H3297" s="538"/>
      <c r="I3297" s="388"/>
      <c r="J3297" s="389" t="s">
        <v>1538</v>
      </c>
      <c r="K3297" s="426"/>
      <c r="L3297" s="426"/>
      <c r="M3297" s="383"/>
      <c r="N3297" s="424" t="s">
        <v>1538</v>
      </c>
      <c r="O3297" s="215" t="s">
        <v>1538</v>
      </c>
      <c r="P3297" s="719"/>
      <c r="Q3297" s="720"/>
      <c r="R3297" s="721"/>
      <c r="S3297" s="722"/>
      <c r="T3297" s="385"/>
      <c r="U3297" s="386"/>
      <c r="V3297" s="387"/>
    </row>
    <row r="3298" spans="1:22" s="35" customFormat="1" ht="24.95" customHeight="1">
      <c r="A3298" s="34" t="s">
        <v>3842</v>
      </c>
      <c r="B3298" s="402">
        <v>6</v>
      </c>
      <c r="C3298" s="390"/>
      <c r="D3298" s="390"/>
      <c r="E3298" s="390"/>
      <c r="F3298" s="390"/>
      <c r="G3298" s="382"/>
      <c r="H3298" s="538"/>
      <c r="I3298" s="388"/>
      <c r="J3298" s="389" t="s">
        <v>1538</v>
      </c>
      <c r="K3298" s="426"/>
      <c r="L3298" s="426"/>
      <c r="M3298" s="383"/>
      <c r="N3298" s="424" t="s">
        <v>1538</v>
      </c>
      <c r="O3298" s="215" t="s">
        <v>1538</v>
      </c>
      <c r="P3298" s="719"/>
      <c r="Q3298" s="720"/>
      <c r="R3298" s="721"/>
      <c r="S3298" s="722"/>
      <c r="T3298" s="385"/>
      <c r="U3298" s="386"/>
      <c r="V3298" s="387"/>
    </row>
    <row r="3299" spans="1:22" s="35" customFormat="1" ht="24.95" customHeight="1">
      <c r="A3299" s="34" t="s">
        <v>3843</v>
      </c>
      <c r="B3299" s="402">
        <v>7</v>
      </c>
      <c r="C3299" s="390"/>
      <c r="D3299" s="390"/>
      <c r="E3299" s="390"/>
      <c r="F3299" s="390"/>
      <c r="G3299" s="382"/>
      <c r="H3299" s="538"/>
      <c r="I3299" s="388"/>
      <c r="J3299" s="389" t="s">
        <v>1538</v>
      </c>
      <c r="K3299" s="426"/>
      <c r="L3299" s="426"/>
      <c r="M3299" s="383"/>
      <c r="N3299" s="424" t="s">
        <v>1538</v>
      </c>
      <c r="O3299" s="215" t="s">
        <v>1538</v>
      </c>
      <c r="P3299" s="719"/>
      <c r="Q3299" s="720"/>
      <c r="R3299" s="721"/>
      <c r="S3299" s="722"/>
      <c r="T3299" s="385"/>
      <c r="U3299" s="386"/>
      <c r="V3299" s="387"/>
    </row>
    <row r="3300" spans="1:22" s="35" customFormat="1" ht="24.95" customHeight="1">
      <c r="A3300" s="34" t="s">
        <v>3844</v>
      </c>
      <c r="B3300" s="402">
        <v>8</v>
      </c>
      <c r="C3300" s="390"/>
      <c r="D3300" s="390"/>
      <c r="E3300" s="390"/>
      <c r="F3300" s="390"/>
      <c r="G3300" s="382"/>
      <c r="H3300" s="538"/>
      <c r="I3300" s="388"/>
      <c r="J3300" s="389" t="s">
        <v>1538</v>
      </c>
      <c r="K3300" s="426"/>
      <c r="L3300" s="426"/>
      <c r="M3300" s="383"/>
      <c r="N3300" s="424" t="s">
        <v>1538</v>
      </c>
      <c r="O3300" s="215" t="s">
        <v>1538</v>
      </c>
      <c r="P3300" s="719"/>
      <c r="Q3300" s="720"/>
      <c r="R3300" s="721"/>
      <c r="S3300" s="722"/>
      <c r="T3300" s="385"/>
      <c r="U3300" s="386"/>
      <c r="V3300" s="387"/>
    </row>
    <row r="3301" spans="1:22" s="35" customFormat="1" ht="24.95" customHeight="1">
      <c r="A3301" s="34" t="s">
        <v>3845</v>
      </c>
      <c r="B3301" s="402">
        <v>9</v>
      </c>
      <c r="C3301" s="390"/>
      <c r="D3301" s="390"/>
      <c r="E3301" s="390"/>
      <c r="F3301" s="390"/>
      <c r="G3301" s="382"/>
      <c r="H3301" s="538"/>
      <c r="I3301" s="388"/>
      <c r="J3301" s="389" t="s">
        <v>1538</v>
      </c>
      <c r="K3301" s="426"/>
      <c r="L3301" s="426"/>
      <c r="M3301" s="384"/>
      <c r="N3301" s="424" t="s">
        <v>1538</v>
      </c>
      <c r="O3301" s="215" t="s">
        <v>1538</v>
      </c>
      <c r="P3301" s="719"/>
      <c r="Q3301" s="720"/>
      <c r="R3301" s="721"/>
      <c r="S3301" s="722"/>
      <c r="T3301" s="385"/>
      <c r="U3301" s="386"/>
      <c r="V3301" s="387"/>
    </row>
    <row r="3302" spans="1:22" s="35" customFormat="1" ht="24.95" customHeight="1">
      <c r="A3302" s="34" t="s">
        <v>3846</v>
      </c>
      <c r="B3302" s="402">
        <v>9</v>
      </c>
      <c r="C3302" s="390"/>
      <c r="D3302" s="390"/>
      <c r="E3302" s="390"/>
      <c r="F3302" s="390"/>
      <c r="G3302" s="382"/>
      <c r="H3302" s="538"/>
      <c r="I3302" s="388"/>
      <c r="J3302" s="389" t="s">
        <v>1538</v>
      </c>
      <c r="K3302" s="426"/>
      <c r="L3302" s="426"/>
      <c r="M3302" s="384"/>
      <c r="N3302" s="424" t="s">
        <v>1538</v>
      </c>
      <c r="O3302" s="215" t="s">
        <v>1538</v>
      </c>
      <c r="P3302" s="719"/>
      <c r="Q3302" s="720"/>
      <c r="R3302" s="721"/>
      <c r="S3302" s="722"/>
      <c r="T3302" s="385"/>
      <c r="U3302" s="386"/>
      <c r="V3302" s="387"/>
    </row>
    <row r="3303" spans="1:22" s="35" customFormat="1" ht="24.95" customHeight="1" thickBot="1">
      <c r="A3303" s="34" t="s">
        <v>3847</v>
      </c>
      <c r="B3303" s="406">
        <v>10</v>
      </c>
      <c r="C3303" s="391"/>
      <c r="D3303" s="391"/>
      <c r="E3303" s="391"/>
      <c r="F3303" s="391"/>
      <c r="G3303" s="392"/>
      <c r="H3303" s="539"/>
      <c r="I3303" s="393"/>
      <c r="J3303" s="394" t="s">
        <v>1538</v>
      </c>
      <c r="K3303" s="427"/>
      <c r="L3303" s="427"/>
      <c r="M3303" s="395"/>
      <c r="N3303" s="424" t="s">
        <v>1538</v>
      </c>
      <c r="O3303" s="215" t="s">
        <v>1538</v>
      </c>
      <c r="P3303" s="719"/>
      <c r="Q3303" s="720"/>
      <c r="R3303" s="721"/>
      <c r="S3303" s="722"/>
      <c r="T3303" s="385"/>
      <c r="U3303" s="386"/>
      <c r="V3303" s="387"/>
    </row>
    <row r="3304" spans="1:22" s="20" customFormat="1" ht="12" customHeight="1">
      <c r="A3304" s="34"/>
      <c r="B3304" s="36"/>
      <c r="C3304" s="37"/>
      <c r="D3304" s="37"/>
      <c r="E3304" s="37"/>
      <c r="F3304" s="37"/>
      <c r="G3304" s="37"/>
      <c r="H3304" s="403"/>
      <c r="I3304" s="37"/>
      <c r="J3304" s="37"/>
      <c r="K3304" s="37"/>
      <c r="L3304" s="37"/>
      <c r="M3304" s="37"/>
      <c r="N3304" s="37"/>
      <c r="O3304" s="214"/>
      <c r="P3304" s="37"/>
      <c r="Q3304" s="37"/>
      <c r="R3304" s="214"/>
      <c r="S3304" s="37"/>
      <c r="T3304" s="37"/>
      <c r="U3304" s="38"/>
      <c r="V3304" s="39"/>
    </row>
    <row r="3305" spans="1:22" s="20" customFormat="1" ht="17.25" customHeight="1" thickBot="1">
      <c r="A3305" s="34" t="s">
        <v>3848</v>
      </c>
      <c r="B3305" s="473"/>
      <c r="C3305" s="474"/>
      <c r="D3305" s="474"/>
      <c r="E3305" s="474"/>
      <c r="F3305" s="474"/>
      <c r="G3305" s="474"/>
      <c r="H3305" s="474"/>
      <c r="I3305" s="474"/>
      <c r="J3305" s="474"/>
      <c r="K3305" s="474"/>
      <c r="L3305" s="474"/>
      <c r="M3305" s="474"/>
      <c r="N3305" s="410" t="s">
        <v>317</v>
      </c>
      <c r="O3305" s="411">
        <v>530.82500000000005</v>
      </c>
      <c r="P3305" s="419"/>
      <c r="Q3305" s="419"/>
      <c r="R3305" s="420"/>
      <c r="S3305" s="420"/>
      <c r="T3305" s="421"/>
      <c r="U3305" s="422"/>
      <c r="V3305" s="423"/>
    </row>
    <row r="3306" spans="1:22" ht="17.25" customHeight="1">
      <c r="B3306" s="41"/>
      <c r="C3306" s="41"/>
      <c r="D3306" s="41"/>
      <c r="E3306" s="41"/>
      <c r="F3306" s="41"/>
      <c r="G3306" s="42"/>
      <c r="H3306" s="42"/>
      <c r="I3306" s="42"/>
      <c r="J3306" s="42"/>
      <c r="K3306" s="42"/>
      <c r="L3306" s="42"/>
      <c r="M3306" s="42"/>
      <c r="N3306" s="42"/>
      <c r="O3306" s="42"/>
      <c r="P3306" s="42"/>
      <c r="Q3306" s="42"/>
      <c r="R3306" s="42"/>
      <c r="S3306" s="42"/>
      <c r="T3306" s="42"/>
      <c r="U3306" s="42"/>
      <c r="V3306" s="42"/>
    </row>
    <row r="3307" spans="1:22" s="20" customFormat="1" ht="16.5" customHeight="1" thickBot="1">
      <c r="A3307" s="18"/>
      <c r="B3307" s="739" t="s">
        <v>65</v>
      </c>
      <c r="C3307" s="739"/>
      <c r="D3307" s="739"/>
      <c r="E3307" s="739"/>
      <c r="F3307" s="739"/>
      <c r="G3307" s="739"/>
      <c r="H3307" s="739"/>
      <c r="I3307" s="739"/>
      <c r="J3307" s="739"/>
      <c r="K3307" s="739"/>
      <c r="L3307" s="739"/>
      <c r="M3307" s="739"/>
      <c r="N3307" s="739"/>
      <c r="O3307" s="739"/>
      <c r="P3307" s="739"/>
      <c r="Q3307" s="739"/>
      <c r="R3307" s="739"/>
      <c r="S3307" s="739"/>
      <c r="T3307" s="739"/>
      <c r="U3307" s="739"/>
      <c r="V3307" s="739"/>
    </row>
    <row r="3308" spans="1:22" s="23" customFormat="1" ht="22.5" customHeight="1">
      <c r="A3308" s="96" t="s">
        <v>3849</v>
      </c>
      <c r="B3308" s="768" t="s">
        <v>62</v>
      </c>
      <c r="C3308" s="764" t="s">
        <v>83</v>
      </c>
      <c r="D3308" s="760"/>
      <c r="E3308" s="760"/>
      <c r="F3308" s="760"/>
      <c r="G3308" s="760"/>
      <c r="H3308" s="760"/>
      <c r="I3308" s="760"/>
      <c r="J3308" s="760"/>
      <c r="K3308" s="760"/>
      <c r="L3308" s="760"/>
      <c r="M3308" s="736"/>
      <c r="N3308" s="475"/>
      <c r="O3308" s="476"/>
      <c r="P3308" s="764" t="s">
        <v>90</v>
      </c>
      <c r="Q3308" s="760"/>
      <c r="R3308" s="760"/>
      <c r="S3308" s="736"/>
      <c r="T3308" s="735" t="s">
        <v>358</v>
      </c>
      <c r="U3308" s="736"/>
      <c r="V3308" s="742" t="s">
        <v>6</v>
      </c>
    </row>
    <row r="3309" spans="1:22" s="23" customFormat="1" ht="22.5" customHeight="1">
      <c r="A3309" s="96" t="s">
        <v>3850</v>
      </c>
      <c r="B3309" s="769"/>
      <c r="C3309" s="771" t="s">
        <v>84</v>
      </c>
      <c r="D3309" s="772"/>
      <c r="E3309" s="773"/>
      <c r="F3309" s="479">
        <v>1</v>
      </c>
      <c r="G3309" s="774" t="s">
        <v>287</v>
      </c>
      <c r="H3309" s="724" t="s">
        <v>286</v>
      </c>
      <c r="I3309" s="724"/>
      <c r="J3309" s="771" t="s">
        <v>285</v>
      </c>
      <c r="K3309" s="775"/>
      <c r="L3309" s="480"/>
      <c r="M3309" s="480"/>
      <c r="N3309" s="481"/>
      <c r="O3309" s="482"/>
      <c r="P3309" s="765"/>
      <c r="Q3309" s="766"/>
      <c r="R3309" s="766"/>
      <c r="S3309" s="767"/>
      <c r="T3309" s="737"/>
      <c r="U3309" s="738"/>
      <c r="V3309" s="743"/>
    </row>
    <row r="3310" spans="1:22" s="23" customFormat="1" ht="51.75" customHeight="1" thickBot="1">
      <c r="A3310" s="96" t="s">
        <v>3851</v>
      </c>
      <c r="B3310" s="769"/>
      <c r="C3310" s="772" t="s">
        <v>82</v>
      </c>
      <c r="D3310" s="773"/>
      <c r="E3310" s="483" t="s">
        <v>86</v>
      </c>
      <c r="F3310" s="477" t="s">
        <v>306</v>
      </c>
      <c r="G3310" s="774"/>
      <c r="H3310" s="724"/>
      <c r="I3310" s="724"/>
      <c r="J3310" s="467" t="s">
        <v>284</v>
      </c>
      <c r="K3310" s="478" t="s">
        <v>292</v>
      </c>
      <c r="L3310" s="484" t="s">
        <v>369</v>
      </c>
      <c r="M3310" s="484"/>
      <c r="N3310" s="485" t="s">
        <v>334</v>
      </c>
      <c r="O3310" s="486"/>
      <c r="P3310" s="417" t="s">
        <v>1579</v>
      </c>
      <c r="Q3310" s="306" t="s">
        <v>91</v>
      </c>
      <c r="R3310" s="307"/>
      <c r="S3310" s="97">
        <v>2</v>
      </c>
      <c r="T3310" s="740"/>
      <c r="U3310" s="741"/>
      <c r="V3310" s="744"/>
    </row>
    <row r="3311" spans="1:22" s="23" customFormat="1" ht="15.75" customHeight="1">
      <c r="A3311" s="96" t="s">
        <v>3852</v>
      </c>
      <c r="B3311" s="769"/>
      <c r="C3311" s="613">
        <v>1</v>
      </c>
      <c r="D3311" s="86" t="s">
        <v>1538</v>
      </c>
      <c r="E3311" s="92" t="s">
        <v>1538</v>
      </c>
      <c r="F3311" s="300" t="s">
        <v>1538</v>
      </c>
      <c r="G3311" s="300" t="s">
        <v>1538</v>
      </c>
      <c r="H3311" s="745" t="s">
        <v>1538</v>
      </c>
      <c r="I3311" s="746"/>
      <c r="J3311" s="93" t="s">
        <v>1538</v>
      </c>
      <c r="K3311" s="91" t="s">
        <v>1538</v>
      </c>
      <c r="L3311" s="449" t="s">
        <v>1114</v>
      </c>
      <c r="M3311" s="450" t="s">
        <v>1557</v>
      </c>
      <c r="N3311" s="365" t="s">
        <v>24</v>
      </c>
      <c r="O3311" s="747" t="s">
        <v>15</v>
      </c>
      <c r="P3311" s="748"/>
      <c r="Q3311" s="751">
        <v>110</v>
      </c>
      <c r="R3311" s="754" t="s">
        <v>1114</v>
      </c>
      <c r="S3311" s="755"/>
      <c r="T3311" s="735" t="s">
        <v>68</v>
      </c>
      <c r="U3311" s="760"/>
      <c r="V3311" s="736"/>
    </row>
    <row r="3312" spans="1:22" s="23" customFormat="1" ht="15.75" customHeight="1" thickBot="1">
      <c r="A3312" s="96" t="s">
        <v>3853</v>
      </c>
      <c r="B3312" s="769"/>
      <c r="C3312" s="613">
        <v>2</v>
      </c>
      <c r="D3312" s="86" t="s">
        <v>1538</v>
      </c>
      <c r="E3312" s="92" t="s">
        <v>1538</v>
      </c>
      <c r="F3312" s="300" t="s">
        <v>1538</v>
      </c>
      <c r="G3312" s="300" t="s">
        <v>1538</v>
      </c>
      <c r="H3312" s="745" t="s">
        <v>1538</v>
      </c>
      <c r="I3312" s="746"/>
      <c r="J3312" s="93" t="s">
        <v>1538</v>
      </c>
      <c r="K3312" s="91" t="s">
        <v>1538</v>
      </c>
      <c r="L3312" s="449"/>
      <c r="M3312" s="450" t="s">
        <v>1538</v>
      </c>
      <c r="N3312" s="365" t="s">
        <v>24</v>
      </c>
      <c r="O3312" s="747"/>
      <c r="P3312" s="748"/>
      <c r="Q3312" s="752"/>
      <c r="R3312" s="756"/>
      <c r="S3312" s="757"/>
      <c r="T3312" s="740"/>
      <c r="U3312" s="761"/>
      <c r="V3312" s="741"/>
    </row>
    <row r="3313" spans="1:22" s="23" customFormat="1" ht="15.75" customHeight="1">
      <c r="A3313" s="96" t="s">
        <v>3854</v>
      </c>
      <c r="B3313" s="769"/>
      <c r="C3313" s="613">
        <v>3</v>
      </c>
      <c r="D3313" s="86" t="s">
        <v>1538</v>
      </c>
      <c r="E3313" s="92" t="s">
        <v>1538</v>
      </c>
      <c r="F3313" s="300" t="s">
        <v>1538</v>
      </c>
      <c r="G3313" s="300" t="s">
        <v>1538</v>
      </c>
      <c r="H3313" s="745" t="s">
        <v>1538</v>
      </c>
      <c r="I3313" s="746"/>
      <c r="J3313" s="93" t="s">
        <v>1538</v>
      </c>
      <c r="K3313" s="91" t="s">
        <v>1538</v>
      </c>
      <c r="L3313" s="449"/>
      <c r="M3313" s="450" t="s">
        <v>1538</v>
      </c>
      <c r="N3313" s="365"/>
      <c r="O3313" s="749"/>
      <c r="P3313" s="750"/>
      <c r="Q3313" s="753"/>
      <c r="R3313" s="758"/>
      <c r="S3313" s="759"/>
      <c r="T3313" s="237"/>
      <c r="U3313" s="237"/>
      <c r="V3313" s="238"/>
    </row>
    <row r="3314" spans="1:22" s="23" customFormat="1" ht="15.75" customHeight="1">
      <c r="A3314" s="96" t="s">
        <v>3855</v>
      </c>
      <c r="B3314" s="769"/>
      <c r="C3314" s="613">
        <v>4</v>
      </c>
      <c r="D3314" s="86" t="s">
        <v>1538</v>
      </c>
      <c r="E3314" s="92" t="s">
        <v>1538</v>
      </c>
      <c r="F3314" s="300" t="s">
        <v>1538</v>
      </c>
      <c r="G3314" s="300" t="s">
        <v>1538</v>
      </c>
      <c r="H3314" s="745" t="s">
        <v>1538</v>
      </c>
      <c r="I3314" s="746"/>
      <c r="J3314" s="93" t="s">
        <v>1538</v>
      </c>
      <c r="K3314" s="91" t="s">
        <v>1538</v>
      </c>
      <c r="L3314" s="449"/>
      <c r="M3314" s="450" t="s">
        <v>1538</v>
      </c>
      <c r="N3314" s="365"/>
      <c r="O3314" s="762" t="s">
        <v>310</v>
      </c>
      <c r="P3314" s="771" t="s">
        <v>309</v>
      </c>
      <c r="Q3314" s="772"/>
      <c r="R3314" s="772"/>
      <c r="S3314" s="773"/>
      <c r="T3314" s="228"/>
      <c r="U3314" s="228"/>
      <c r="V3314" s="239"/>
    </row>
    <row r="3315" spans="1:22" s="23" customFormat="1" ht="17.25" customHeight="1">
      <c r="A3315" s="96" t="s">
        <v>3856</v>
      </c>
      <c r="B3315" s="769"/>
      <c r="C3315" s="613">
        <v>5</v>
      </c>
      <c r="D3315" s="86" t="s">
        <v>1538</v>
      </c>
      <c r="E3315" s="92" t="s">
        <v>1538</v>
      </c>
      <c r="F3315" s="300" t="s">
        <v>1538</v>
      </c>
      <c r="G3315" s="300" t="s">
        <v>1538</v>
      </c>
      <c r="H3315" s="745" t="s">
        <v>1538</v>
      </c>
      <c r="I3315" s="746"/>
      <c r="J3315" s="93" t="s">
        <v>1538</v>
      </c>
      <c r="K3315" s="91" t="s">
        <v>1538</v>
      </c>
      <c r="L3315" s="449"/>
      <c r="M3315" s="450" t="s">
        <v>1538</v>
      </c>
      <c r="N3315" s="365"/>
      <c r="O3315" s="763"/>
      <c r="P3315" s="467" t="s">
        <v>92</v>
      </c>
      <c r="Q3315" s="467" t="s">
        <v>294</v>
      </c>
      <c r="R3315" s="724" t="s">
        <v>307</v>
      </c>
      <c r="S3315" s="724"/>
      <c r="T3315" s="228"/>
      <c r="U3315" s="228"/>
      <c r="V3315" s="239"/>
    </row>
    <row r="3316" spans="1:22" s="23" customFormat="1" ht="16.5" customHeight="1" thickBot="1">
      <c r="A3316" s="96" t="s">
        <v>3857</v>
      </c>
      <c r="B3316" s="769"/>
      <c r="C3316" s="614">
        <v>6</v>
      </c>
      <c r="D3316" s="94" t="s">
        <v>1538</v>
      </c>
      <c r="E3316" s="95" t="s">
        <v>1538</v>
      </c>
      <c r="F3316" s="300" t="s">
        <v>1538</v>
      </c>
      <c r="G3316" s="300" t="s">
        <v>1538</v>
      </c>
      <c r="H3316" s="745" t="s">
        <v>1538</v>
      </c>
      <c r="I3316" s="746"/>
      <c r="J3316" s="93" t="s">
        <v>1538</v>
      </c>
      <c r="K3316" s="91" t="s">
        <v>1538</v>
      </c>
      <c r="L3316" s="449"/>
      <c r="M3316" s="450" t="s">
        <v>1538</v>
      </c>
      <c r="N3316" s="447"/>
      <c r="O3316" s="313" t="s">
        <v>6</v>
      </c>
      <c r="P3316" s="241">
        <v>1</v>
      </c>
      <c r="Q3316" s="242">
        <v>538.46153849999996</v>
      </c>
      <c r="R3316" s="776">
        <v>1061.6500000000001</v>
      </c>
      <c r="S3316" s="776"/>
      <c r="T3316" s="228"/>
      <c r="U3316" s="228"/>
      <c r="V3316" s="239"/>
    </row>
    <row r="3317" spans="1:22" s="23" customFormat="1" ht="16.5" customHeight="1" thickBot="1">
      <c r="A3317" s="96" t="s">
        <v>3858</v>
      </c>
      <c r="B3317" s="770"/>
      <c r="C3317" s="777" t="s">
        <v>88</v>
      </c>
      <c r="D3317" s="778"/>
      <c r="E3317" s="778"/>
      <c r="F3317" s="497"/>
      <c r="G3317" s="498"/>
      <c r="H3317" s="779" t="s">
        <v>1538</v>
      </c>
      <c r="I3317" s="780"/>
      <c r="J3317" s="412" t="s">
        <v>1538</v>
      </c>
      <c r="K3317" s="243" t="s">
        <v>6</v>
      </c>
      <c r="L3317" s="490"/>
      <c r="M3317" s="491"/>
      <c r="N3317" s="492"/>
      <c r="O3317" s="781" t="s">
        <v>1538</v>
      </c>
      <c r="P3317" s="781"/>
      <c r="Q3317" s="781"/>
      <c r="R3317" s="781"/>
      <c r="S3317" s="781"/>
      <c r="T3317" s="487"/>
      <c r="U3317" s="488"/>
      <c r="V3317" s="489"/>
    </row>
    <row r="3318" spans="1:22" ht="24.95" customHeight="1">
      <c r="C3318" s="21"/>
    </row>
    <row r="3319" spans="1:22" ht="24.95" customHeight="1">
      <c r="C3319" s="21"/>
    </row>
    <row r="3320" spans="1:22" s="33" customFormat="1" ht="24" thickBot="1">
      <c r="A3320" s="26">
        <v>111</v>
      </c>
      <c r="B3320" s="786" t="s">
        <v>49</v>
      </c>
      <c r="C3320" s="786"/>
      <c r="D3320" s="786"/>
      <c r="E3320" s="27">
        <v>111</v>
      </c>
      <c r="F3320" s="28" t="s">
        <v>497</v>
      </c>
      <c r="G3320" s="29"/>
      <c r="H3320" s="29"/>
      <c r="I3320" s="28"/>
      <c r="J3320" s="28"/>
      <c r="K3320" s="28"/>
      <c r="L3320" s="28"/>
      <c r="M3320" s="30"/>
      <c r="N3320" s="30"/>
      <c r="O3320" s="29"/>
      <c r="P3320" s="29"/>
      <c r="Q3320" s="31"/>
      <c r="R3320" s="31"/>
      <c r="S3320" s="31"/>
      <c r="T3320" s="31"/>
      <c r="U3320" s="32"/>
    </row>
    <row r="3321" spans="1:22" s="20" customFormat="1" ht="24.75" customHeight="1">
      <c r="A3321" s="18"/>
      <c r="B3321" s="787" t="s">
        <v>54</v>
      </c>
      <c r="C3321" s="464" t="s">
        <v>55</v>
      </c>
      <c r="D3321" s="465" t="s">
        <v>16</v>
      </c>
      <c r="E3321" s="465"/>
      <c r="F3321" s="465" t="s">
        <v>56</v>
      </c>
      <c r="G3321" s="466"/>
      <c r="H3321" s="723" t="s">
        <v>57</v>
      </c>
      <c r="I3321" s="789" t="s">
        <v>340</v>
      </c>
      <c r="J3321" s="723" t="s">
        <v>17</v>
      </c>
      <c r="K3321" s="723" t="s">
        <v>293</v>
      </c>
      <c r="L3321" s="723" t="s">
        <v>58</v>
      </c>
      <c r="M3321" s="723" t="s">
        <v>193</v>
      </c>
      <c r="N3321" s="782" t="s">
        <v>308</v>
      </c>
      <c r="O3321" s="783"/>
      <c r="P3321" s="784" t="s">
        <v>21</v>
      </c>
      <c r="Q3321" s="785"/>
      <c r="R3321" s="735" t="s">
        <v>205</v>
      </c>
      <c r="S3321" s="736"/>
      <c r="T3321" s="714" t="s">
        <v>180</v>
      </c>
      <c r="U3321" s="715"/>
      <c r="V3321" s="716"/>
    </row>
    <row r="3322" spans="1:22" s="20" customFormat="1" ht="73.5" customHeight="1">
      <c r="A3322" s="18"/>
      <c r="B3322" s="788"/>
      <c r="C3322" s="467" t="s">
        <v>59</v>
      </c>
      <c r="D3322" s="468" t="s">
        <v>3</v>
      </c>
      <c r="E3322" s="468" t="s">
        <v>18</v>
      </c>
      <c r="F3322" s="468" t="s">
        <v>60</v>
      </c>
      <c r="G3322" s="469" t="s">
        <v>61</v>
      </c>
      <c r="H3322" s="724"/>
      <c r="I3322" s="790"/>
      <c r="J3322" s="724"/>
      <c r="K3322" s="724"/>
      <c r="L3322" s="724"/>
      <c r="M3322" s="724"/>
      <c r="N3322" s="467" t="s">
        <v>191</v>
      </c>
      <c r="O3322" s="468" t="s">
        <v>73</v>
      </c>
      <c r="P3322" s="717"/>
      <c r="Q3322" s="718"/>
      <c r="R3322" s="737"/>
      <c r="S3322" s="738"/>
      <c r="T3322" s="470" t="s">
        <v>181</v>
      </c>
      <c r="U3322" s="471" t="s">
        <v>190</v>
      </c>
      <c r="V3322" s="472" t="s">
        <v>225</v>
      </c>
    </row>
    <row r="3323" spans="1:22" s="20" customFormat="1" ht="26.25" customHeight="1">
      <c r="A3323" s="18"/>
      <c r="B3323" s="396"/>
      <c r="C3323" s="397">
        <v>3</v>
      </c>
      <c r="D3323" s="397">
        <v>4</v>
      </c>
      <c r="E3323" s="397">
        <v>5</v>
      </c>
      <c r="F3323" s="397">
        <v>6</v>
      </c>
      <c r="G3323" s="397">
        <v>7</v>
      </c>
      <c r="H3323" s="397">
        <v>8</v>
      </c>
      <c r="I3323" s="397">
        <v>9</v>
      </c>
      <c r="J3323" s="397">
        <v>10</v>
      </c>
      <c r="K3323" s="397">
        <v>11</v>
      </c>
      <c r="L3323" s="397">
        <v>12</v>
      </c>
      <c r="M3323" s="397">
        <v>13</v>
      </c>
      <c r="N3323" s="397">
        <v>14</v>
      </c>
      <c r="O3323" s="397">
        <v>15</v>
      </c>
      <c r="P3323" s="398">
        <v>16</v>
      </c>
      <c r="Q3323" s="399">
        <v>17</v>
      </c>
      <c r="R3323" s="398">
        <v>18</v>
      </c>
      <c r="S3323" s="399">
        <v>19</v>
      </c>
      <c r="T3323" s="400">
        <v>20</v>
      </c>
      <c r="U3323" s="213">
        <v>21</v>
      </c>
      <c r="V3323" s="401">
        <v>22</v>
      </c>
    </row>
    <row r="3324" spans="1:22" s="35" customFormat="1" ht="50.1" customHeight="1">
      <c r="A3324" s="34" t="s">
        <v>3859</v>
      </c>
      <c r="B3324" s="402">
        <v>1</v>
      </c>
      <c r="C3324" s="390" t="s">
        <v>691</v>
      </c>
      <c r="D3324" s="390" t="s">
        <v>1496</v>
      </c>
      <c r="E3324" s="390" t="s">
        <v>1497</v>
      </c>
      <c r="F3324" s="390" t="s">
        <v>672</v>
      </c>
      <c r="G3324" s="382">
        <v>1</v>
      </c>
      <c r="H3324" s="538" t="s">
        <v>24</v>
      </c>
      <c r="I3324" s="388">
        <v>1</v>
      </c>
      <c r="J3324" s="389" t="s">
        <v>654</v>
      </c>
      <c r="K3324" s="426">
        <v>38915</v>
      </c>
      <c r="L3324" s="426">
        <v>39357</v>
      </c>
      <c r="M3324" s="383">
        <v>2242.4</v>
      </c>
      <c r="N3324" s="424">
        <v>2242.4</v>
      </c>
      <c r="O3324" s="215">
        <v>2242.4</v>
      </c>
      <c r="P3324" s="719"/>
      <c r="Q3324" s="720"/>
      <c r="R3324" s="791"/>
      <c r="S3324" s="792"/>
      <c r="T3324" s="385" t="s">
        <v>24</v>
      </c>
      <c r="U3324" s="386">
        <v>28</v>
      </c>
      <c r="V3324" s="387" t="s">
        <v>24</v>
      </c>
    </row>
    <row r="3325" spans="1:22" s="35" customFormat="1" ht="50.1" customHeight="1">
      <c r="A3325" s="34" t="s">
        <v>3860</v>
      </c>
      <c r="B3325" s="402">
        <v>2</v>
      </c>
      <c r="C3325" s="390" t="s">
        <v>682</v>
      </c>
      <c r="D3325" s="390" t="s">
        <v>1498</v>
      </c>
      <c r="E3325" s="390" t="s">
        <v>1499</v>
      </c>
      <c r="F3325" s="390" t="s">
        <v>672</v>
      </c>
      <c r="G3325" s="382">
        <v>1</v>
      </c>
      <c r="H3325" s="538" t="s">
        <v>24</v>
      </c>
      <c r="I3325" s="388">
        <v>1</v>
      </c>
      <c r="J3325" s="389" t="s">
        <v>654</v>
      </c>
      <c r="K3325" s="426">
        <v>39395</v>
      </c>
      <c r="L3325" s="426">
        <v>39467</v>
      </c>
      <c r="M3325" s="383">
        <v>102.27</v>
      </c>
      <c r="N3325" s="424">
        <v>102.27</v>
      </c>
      <c r="O3325" s="215">
        <v>102.27</v>
      </c>
      <c r="P3325" s="719"/>
      <c r="Q3325" s="720"/>
      <c r="R3325" s="721"/>
      <c r="S3325" s="722"/>
      <c r="T3325" s="385" t="s">
        <v>24</v>
      </c>
      <c r="U3325" s="386">
        <v>34</v>
      </c>
      <c r="V3325" s="387" t="s">
        <v>24</v>
      </c>
    </row>
    <row r="3326" spans="1:22" s="35" customFormat="1" ht="24.95" customHeight="1">
      <c r="A3326" s="34" t="s">
        <v>3861</v>
      </c>
      <c r="B3326" s="727">
        <v>3</v>
      </c>
      <c r="C3326" s="731" t="s">
        <v>682</v>
      </c>
      <c r="D3326" s="731" t="s">
        <v>1500</v>
      </c>
      <c r="E3326" s="731" t="s">
        <v>1501</v>
      </c>
      <c r="F3326" s="731" t="s">
        <v>671</v>
      </c>
      <c r="G3326" s="382">
        <v>0.25</v>
      </c>
      <c r="H3326" s="725" t="s">
        <v>24</v>
      </c>
      <c r="I3326" s="388">
        <v>1</v>
      </c>
      <c r="J3326" s="389" t="s">
        <v>654</v>
      </c>
      <c r="K3326" s="733">
        <v>37991</v>
      </c>
      <c r="L3326" s="733">
        <v>38403</v>
      </c>
      <c r="M3326" s="383">
        <v>1932.11</v>
      </c>
      <c r="N3326" s="424">
        <v>483.02749999999997</v>
      </c>
      <c r="O3326" s="215">
        <v>483.02749999999997</v>
      </c>
      <c r="P3326" s="719"/>
      <c r="Q3326" s="720"/>
      <c r="R3326" s="721"/>
      <c r="S3326" s="722"/>
      <c r="T3326" s="385" t="s">
        <v>24</v>
      </c>
      <c r="U3326" s="386">
        <v>14</v>
      </c>
      <c r="V3326" s="387" t="s">
        <v>24</v>
      </c>
    </row>
    <row r="3327" spans="1:22" s="35" customFormat="1" ht="24.95" customHeight="1">
      <c r="A3327" s="34" t="s">
        <v>3862</v>
      </c>
      <c r="B3327" s="728"/>
      <c r="C3327" s="732"/>
      <c r="D3327" s="732"/>
      <c r="E3327" s="732"/>
      <c r="F3327" s="732"/>
      <c r="G3327" s="382">
        <v>0.75</v>
      </c>
      <c r="H3327" s="726"/>
      <c r="I3327" s="388">
        <v>2</v>
      </c>
      <c r="J3327" s="389" t="s">
        <v>655</v>
      </c>
      <c r="K3327" s="734"/>
      <c r="L3327" s="734"/>
      <c r="M3327" s="383">
        <v>1932.11</v>
      </c>
      <c r="N3327" s="424">
        <v>1449.0825</v>
      </c>
      <c r="O3327" s="215">
        <v>1449.0825</v>
      </c>
      <c r="P3327" s="719"/>
      <c r="Q3327" s="720"/>
      <c r="R3327" s="721"/>
      <c r="S3327" s="722"/>
      <c r="T3327" s="385" t="s">
        <v>24</v>
      </c>
      <c r="U3327" s="386">
        <v>9</v>
      </c>
      <c r="V3327" s="387" t="s">
        <v>24</v>
      </c>
    </row>
    <row r="3328" spans="1:22" s="35" customFormat="1" ht="24.95" customHeight="1">
      <c r="A3328" s="34" t="s">
        <v>3863</v>
      </c>
      <c r="B3328" s="727">
        <v>4</v>
      </c>
      <c r="C3328" s="731" t="s">
        <v>682</v>
      </c>
      <c r="D3328" s="731" t="s">
        <v>1502</v>
      </c>
      <c r="E3328" s="731" t="s">
        <v>1503</v>
      </c>
      <c r="F3328" s="731" t="s">
        <v>671</v>
      </c>
      <c r="G3328" s="382">
        <v>0.45</v>
      </c>
      <c r="H3328" s="725" t="s">
        <v>24</v>
      </c>
      <c r="I3328" s="388">
        <v>1</v>
      </c>
      <c r="J3328" s="389" t="s">
        <v>654</v>
      </c>
      <c r="K3328" s="733">
        <v>41604</v>
      </c>
      <c r="L3328" s="733">
        <v>41880</v>
      </c>
      <c r="M3328" s="383">
        <v>625.49</v>
      </c>
      <c r="N3328" s="424">
        <v>281.47050000000002</v>
      </c>
      <c r="O3328" s="215">
        <v>281.47050000000002</v>
      </c>
      <c r="P3328" s="719"/>
      <c r="Q3328" s="720"/>
      <c r="R3328" s="721"/>
      <c r="S3328" s="722"/>
      <c r="T3328" s="385" t="s">
        <v>24</v>
      </c>
      <c r="U3328" s="386">
        <v>87</v>
      </c>
      <c r="V3328" s="387" t="s">
        <v>24</v>
      </c>
    </row>
    <row r="3329" spans="1:22" s="35" customFormat="1" ht="24.95" customHeight="1">
      <c r="A3329" s="34" t="s">
        <v>3864</v>
      </c>
      <c r="B3329" s="728"/>
      <c r="C3329" s="732"/>
      <c r="D3329" s="732"/>
      <c r="E3329" s="732"/>
      <c r="F3329" s="732"/>
      <c r="G3329" s="382">
        <v>0.45</v>
      </c>
      <c r="H3329" s="726"/>
      <c r="I3329" s="388">
        <v>3</v>
      </c>
      <c r="J3329" s="389" t="s">
        <v>656</v>
      </c>
      <c r="K3329" s="734"/>
      <c r="L3329" s="734"/>
      <c r="M3329" s="383">
        <v>625.49</v>
      </c>
      <c r="N3329" s="424">
        <v>281.47050000000002</v>
      </c>
      <c r="O3329" s="215">
        <v>281.47050000000002</v>
      </c>
      <c r="P3329" s="719"/>
      <c r="Q3329" s="720"/>
      <c r="R3329" s="721"/>
      <c r="S3329" s="722"/>
      <c r="T3329" s="385" t="s">
        <v>24</v>
      </c>
      <c r="U3329" s="386">
        <v>15</v>
      </c>
      <c r="V3329" s="387" t="s">
        <v>24</v>
      </c>
    </row>
    <row r="3330" spans="1:22" s="35" customFormat="1" ht="24.95" customHeight="1">
      <c r="A3330" s="34" t="s">
        <v>3865</v>
      </c>
      <c r="B3330" s="402">
        <v>5</v>
      </c>
      <c r="C3330" s="390"/>
      <c r="D3330" s="390"/>
      <c r="E3330" s="390"/>
      <c r="F3330" s="390"/>
      <c r="G3330" s="382"/>
      <c r="H3330" s="538"/>
      <c r="I3330" s="388"/>
      <c r="J3330" s="389" t="s">
        <v>1538</v>
      </c>
      <c r="K3330" s="426"/>
      <c r="L3330" s="426"/>
      <c r="M3330" s="383"/>
      <c r="N3330" s="424" t="s">
        <v>1538</v>
      </c>
      <c r="O3330" s="215" t="s">
        <v>1538</v>
      </c>
      <c r="P3330" s="719"/>
      <c r="Q3330" s="720"/>
      <c r="R3330" s="721"/>
      <c r="S3330" s="722"/>
      <c r="T3330" s="385"/>
      <c r="U3330" s="386"/>
      <c r="V3330" s="387"/>
    </row>
    <row r="3331" spans="1:22" s="35" customFormat="1" ht="24.95" customHeight="1">
      <c r="A3331" s="34" t="s">
        <v>3866</v>
      </c>
      <c r="B3331" s="402">
        <v>6</v>
      </c>
      <c r="C3331" s="390"/>
      <c r="D3331" s="390"/>
      <c r="E3331" s="390"/>
      <c r="F3331" s="390"/>
      <c r="G3331" s="382"/>
      <c r="H3331" s="538"/>
      <c r="I3331" s="388"/>
      <c r="J3331" s="389" t="s">
        <v>1538</v>
      </c>
      <c r="K3331" s="426"/>
      <c r="L3331" s="426"/>
      <c r="M3331" s="384"/>
      <c r="N3331" s="424" t="s">
        <v>1538</v>
      </c>
      <c r="O3331" s="215" t="s">
        <v>1538</v>
      </c>
      <c r="P3331" s="719"/>
      <c r="Q3331" s="720"/>
      <c r="R3331" s="721"/>
      <c r="S3331" s="722"/>
      <c r="T3331" s="385"/>
      <c r="U3331" s="386"/>
      <c r="V3331" s="387"/>
    </row>
    <row r="3332" spans="1:22" s="35" customFormat="1" ht="24.95" customHeight="1">
      <c r="A3332" s="34" t="s">
        <v>3867</v>
      </c>
      <c r="B3332" s="402">
        <v>7</v>
      </c>
      <c r="C3332" s="390"/>
      <c r="D3332" s="390"/>
      <c r="E3332" s="390"/>
      <c r="F3332" s="390"/>
      <c r="G3332" s="382"/>
      <c r="H3332" s="538"/>
      <c r="I3332" s="388"/>
      <c r="J3332" s="389" t="s">
        <v>1538</v>
      </c>
      <c r="K3332" s="426"/>
      <c r="L3332" s="426"/>
      <c r="M3332" s="384"/>
      <c r="N3332" s="424" t="s">
        <v>1538</v>
      </c>
      <c r="O3332" s="215" t="s">
        <v>1538</v>
      </c>
      <c r="P3332" s="719"/>
      <c r="Q3332" s="720"/>
      <c r="R3332" s="721"/>
      <c r="S3332" s="722"/>
      <c r="T3332" s="385"/>
      <c r="U3332" s="386"/>
      <c r="V3332" s="387"/>
    </row>
    <row r="3333" spans="1:22" s="35" customFormat="1" ht="24.95" customHeight="1" thickBot="1">
      <c r="A3333" s="34" t="s">
        <v>3868</v>
      </c>
      <c r="B3333" s="402">
        <v>8</v>
      </c>
      <c r="C3333" s="391"/>
      <c r="D3333" s="391"/>
      <c r="E3333" s="391"/>
      <c r="F3333" s="391"/>
      <c r="G3333" s="392"/>
      <c r="H3333" s="539"/>
      <c r="I3333" s="393"/>
      <c r="J3333" s="394" t="s">
        <v>1538</v>
      </c>
      <c r="K3333" s="427"/>
      <c r="L3333" s="427"/>
      <c r="M3333" s="395"/>
      <c r="N3333" s="424" t="s">
        <v>1538</v>
      </c>
      <c r="O3333" s="215" t="s">
        <v>1538</v>
      </c>
      <c r="P3333" s="719"/>
      <c r="Q3333" s="720"/>
      <c r="R3333" s="721"/>
      <c r="S3333" s="722"/>
      <c r="T3333" s="385"/>
      <c r="U3333" s="386"/>
      <c r="V3333" s="387"/>
    </row>
    <row r="3334" spans="1:22" s="20" customFormat="1" ht="12" customHeight="1">
      <c r="A3334" s="34"/>
      <c r="B3334" s="36"/>
      <c r="C3334" s="37"/>
      <c r="D3334" s="37"/>
      <c r="E3334" s="37"/>
      <c r="F3334" s="37"/>
      <c r="G3334" s="37"/>
      <c r="H3334" s="403"/>
      <c r="I3334" s="37"/>
      <c r="J3334" s="37"/>
      <c r="K3334" s="37"/>
      <c r="L3334" s="37"/>
      <c r="M3334" s="37"/>
      <c r="N3334" s="37"/>
      <c r="O3334" s="214"/>
      <c r="P3334" s="37"/>
      <c r="Q3334" s="37"/>
      <c r="R3334" s="214"/>
      <c r="S3334" s="37"/>
      <c r="T3334" s="37"/>
      <c r="U3334" s="38"/>
      <c r="V3334" s="39"/>
    </row>
    <row r="3335" spans="1:22" s="20" customFormat="1" ht="17.25" customHeight="1" thickBot="1">
      <c r="A3335" s="34" t="s">
        <v>3869</v>
      </c>
      <c r="B3335" s="473"/>
      <c r="C3335" s="474"/>
      <c r="D3335" s="474"/>
      <c r="E3335" s="474"/>
      <c r="F3335" s="474"/>
      <c r="G3335" s="474"/>
      <c r="H3335" s="474"/>
      <c r="I3335" s="474"/>
      <c r="J3335" s="474"/>
      <c r="K3335" s="474"/>
      <c r="L3335" s="474"/>
      <c r="M3335" s="474"/>
      <c r="N3335" s="410" t="s">
        <v>317</v>
      </c>
      <c r="O3335" s="411">
        <v>1209.9302500000003</v>
      </c>
      <c r="P3335" s="419"/>
      <c r="Q3335" s="419"/>
      <c r="R3335" s="420"/>
      <c r="S3335" s="420"/>
      <c r="T3335" s="421"/>
      <c r="U3335" s="422"/>
      <c r="V3335" s="423"/>
    </row>
    <row r="3336" spans="1:22" ht="17.25" customHeight="1">
      <c r="B3336" s="41"/>
      <c r="C3336" s="41"/>
      <c r="D3336" s="41"/>
      <c r="E3336" s="41"/>
      <c r="F3336" s="41"/>
      <c r="G3336" s="42"/>
      <c r="H3336" s="42"/>
      <c r="I3336" s="42"/>
      <c r="J3336" s="42"/>
      <c r="K3336" s="42"/>
      <c r="L3336" s="42"/>
      <c r="M3336" s="42"/>
      <c r="N3336" s="42"/>
      <c r="O3336" s="42"/>
      <c r="P3336" s="42"/>
      <c r="Q3336" s="42"/>
      <c r="R3336" s="42"/>
      <c r="S3336" s="42"/>
      <c r="T3336" s="42"/>
      <c r="U3336" s="42"/>
      <c r="V3336" s="42"/>
    </row>
    <row r="3337" spans="1:22" s="20" customFormat="1" ht="16.5" customHeight="1" thickBot="1">
      <c r="A3337" s="18"/>
      <c r="B3337" s="739" t="s">
        <v>65</v>
      </c>
      <c r="C3337" s="739"/>
      <c r="D3337" s="739"/>
      <c r="E3337" s="739"/>
      <c r="F3337" s="739"/>
      <c r="G3337" s="739"/>
      <c r="H3337" s="739"/>
      <c r="I3337" s="739"/>
      <c r="J3337" s="739"/>
      <c r="K3337" s="739"/>
      <c r="L3337" s="739"/>
      <c r="M3337" s="739"/>
      <c r="N3337" s="739"/>
      <c r="O3337" s="739"/>
      <c r="P3337" s="739"/>
      <c r="Q3337" s="739"/>
      <c r="R3337" s="739"/>
      <c r="S3337" s="739"/>
      <c r="T3337" s="739"/>
      <c r="U3337" s="739"/>
      <c r="V3337" s="739"/>
    </row>
    <row r="3338" spans="1:22" s="23" customFormat="1" ht="22.5" customHeight="1">
      <c r="A3338" s="96" t="s">
        <v>3870</v>
      </c>
      <c r="B3338" s="768" t="s">
        <v>62</v>
      </c>
      <c r="C3338" s="764" t="s">
        <v>83</v>
      </c>
      <c r="D3338" s="760"/>
      <c r="E3338" s="760"/>
      <c r="F3338" s="760"/>
      <c r="G3338" s="760"/>
      <c r="H3338" s="760"/>
      <c r="I3338" s="760"/>
      <c r="J3338" s="760"/>
      <c r="K3338" s="760"/>
      <c r="L3338" s="760"/>
      <c r="M3338" s="736"/>
      <c r="N3338" s="475"/>
      <c r="O3338" s="476"/>
      <c r="P3338" s="764" t="s">
        <v>90</v>
      </c>
      <c r="Q3338" s="760"/>
      <c r="R3338" s="760"/>
      <c r="S3338" s="736"/>
      <c r="T3338" s="735" t="s">
        <v>358</v>
      </c>
      <c r="U3338" s="736"/>
      <c r="V3338" s="742" t="s">
        <v>6</v>
      </c>
    </row>
    <row r="3339" spans="1:22" s="23" customFormat="1" ht="22.5" customHeight="1">
      <c r="A3339" s="96" t="s">
        <v>3871</v>
      </c>
      <c r="B3339" s="769"/>
      <c r="C3339" s="771" t="s">
        <v>84</v>
      </c>
      <c r="D3339" s="772"/>
      <c r="E3339" s="773"/>
      <c r="F3339" s="479">
        <v>3</v>
      </c>
      <c r="G3339" s="774" t="s">
        <v>287</v>
      </c>
      <c r="H3339" s="724" t="s">
        <v>286</v>
      </c>
      <c r="I3339" s="724"/>
      <c r="J3339" s="771" t="s">
        <v>285</v>
      </c>
      <c r="K3339" s="775"/>
      <c r="L3339" s="480"/>
      <c r="M3339" s="480"/>
      <c r="N3339" s="481"/>
      <c r="O3339" s="482"/>
      <c r="P3339" s="765"/>
      <c r="Q3339" s="766"/>
      <c r="R3339" s="766"/>
      <c r="S3339" s="767"/>
      <c r="T3339" s="737"/>
      <c r="U3339" s="738"/>
      <c r="V3339" s="743"/>
    </row>
    <row r="3340" spans="1:22" s="23" customFormat="1" ht="51.75" customHeight="1" thickBot="1">
      <c r="A3340" s="96" t="s">
        <v>3872</v>
      </c>
      <c r="B3340" s="769"/>
      <c r="C3340" s="772" t="s">
        <v>82</v>
      </c>
      <c r="D3340" s="773"/>
      <c r="E3340" s="483" t="s">
        <v>86</v>
      </c>
      <c r="F3340" s="477" t="s">
        <v>306</v>
      </c>
      <c r="G3340" s="774"/>
      <c r="H3340" s="724"/>
      <c r="I3340" s="724"/>
      <c r="J3340" s="467" t="s">
        <v>284</v>
      </c>
      <c r="K3340" s="478" t="s">
        <v>292</v>
      </c>
      <c r="L3340" s="484" t="s">
        <v>369</v>
      </c>
      <c r="M3340" s="484"/>
      <c r="N3340" s="485" t="s">
        <v>334</v>
      </c>
      <c r="O3340" s="486"/>
      <c r="P3340" s="417" t="s">
        <v>1579</v>
      </c>
      <c r="Q3340" s="306" t="s">
        <v>91</v>
      </c>
      <c r="R3340" s="307"/>
      <c r="S3340" s="97">
        <v>4</v>
      </c>
      <c r="T3340" s="740"/>
      <c r="U3340" s="741"/>
      <c r="V3340" s="744"/>
    </row>
    <row r="3341" spans="1:22" s="23" customFormat="1" ht="15.75" customHeight="1">
      <c r="A3341" s="96" t="s">
        <v>3873</v>
      </c>
      <c r="B3341" s="769"/>
      <c r="C3341" s="613">
        <v>1</v>
      </c>
      <c r="D3341" s="86" t="s">
        <v>654</v>
      </c>
      <c r="E3341" s="92">
        <v>0.6</v>
      </c>
      <c r="F3341" s="300">
        <v>3109.1680000000001</v>
      </c>
      <c r="G3341" s="300">
        <v>269.23</v>
      </c>
      <c r="H3341" s="745" t="s">
        <v>6</v>
      </c>
      <c r="I3341" s="746"/>
      <c r="J3341" s="93" t="s">
        <v>6</v>
      </c>
      <c r="K3341" s="91" t="s">
        <v>1538</v>
      </c>
      <c r="L3341" s="449" t="s">
        <v>1114</v>
      </c>
      <c r="M3341" s="450" t="s">
        <v>1557</v>
      </c>
      <c r="N3341" s="365" t="s">
        <v>24</v>
      </c>
      <c r="O3341" s="747" t="s">
        <v>15</v>
      </c>
      <c r="P3341" s="748"/>
      <c r="Q3341" s="751">
        <v>111</v>
      </c>
      <c r="R3341" s="754" t="s">
        <v>1114</v>
      </c>
      <c r="S3341" s="755"/>
      <c r="T3341" s="735" t="s">
        <v>68</v>
      </c>
      <c r="U3341" s="760"/>
      <c r="V3341" s="736"/>
    </row>
    <row r="3342" spans="1:22" s="23" customFormat="1" ht="15.75" customHeight="1" thickBot="1">
      <c r="A3342" s="96" t="s">
        <v>3874</v>
      </c>
      <c r="B3342" s="769"/>
      <c r="C3342" s="613">
        <v>2</v>
      </c>
      <c r="D3342" s="86" t="s">
        <v>655</v>
      </c>
      <c r="E3342" s="92">
        <v>0.25</v>
      </c>
      <c r="F3342" s="300">
        <v>1449.0825</v>
      </c>
      <c r="G3342" s="300">
        <v>269.23</v>
      </c>
      <c r="H3342" s="745" t="s">
        <v>6</v>
      </c>
      <c r="I3342" s="746"/>
      <c r="J3342" s="93" t="s">
        <v>6</v>
      </c>
      <c r="K3342" s="91" t="s">
        <v>1538</v>
      </c>
      <c r="L3342" s="449"/>
      <c r="M3342" s="450" t="s">
        <v>1538</v>
      </c>
      <c r="N3342" s="365" t="s">
        <v>24</v>
      </c>
      <c r="O3342" s="747"/>
      <c r="P3342" s="748"/>
      <c r="Q3342" s="752"/>
      <c r="R3342" s="756"/>
      <c r="S3342" s="757"/>
      <c r="T3342" s="740"/>
      <c r="U3342" s="761"/>
      <c r="V3342" s="741"/>
    </row>
    <row r="3343" spans="1:22" s="23" customFormat="1" ht="15.75" customHeight="1">
      <c r="A3343" s="96" t="s">
        <v>3875</v>
      </c>
      <c r="B3343" s="769"/>
      <c r="C3343" s="613">
        <v>3</v>
      </c>
      <c r="D3343" s="86" t="s">
        <v>656</v>
      </c>
      <c r="E3343" s="92">
        <v>0.15</v>
      </c>
      <c r="F3343" s="300">
        <v>281.47050000000002</v>
      </c>
      <c r="G3343" s="300">
        <v>269.23</v>
      </c>
      <c r="H3343" s="745" t="s">
        <v>6</v>
      </c>
      <c r="I3343" s="746"/>
      <c r="J3343" s="93" t="s">
        <v>6</v>
      </c>
      <c r="K3343" s="91" t="s">
        <v>1538</v>
      </c>
      <c r="L3343" s="449"/>
      <c r="M3343" s="450" t="s">
        <v>1538</v>
      </c>
      <c r="N3343" s="365" t="s">
        <v>24</v>
      </c>
      <c r="O3343" s="749"/>
      <c r="P3343" s="750"/>
      <c r="Q3343" s="753"/>
      <c r="R3343" s="758"/>
      <c r="S3343" s="759"/>
      <c r="T3343" s="237"/>
      <c r="U3343" s="237"/>
      <c r="V3343" s="238"/>
    </row>
    <row r="3344" spans="1:22" s="23" customFormat="1" ht="15.75" customHeight="1">
      <c r="A3344" s="96" t="s">
        <v>3876</v>
      </c>
      <c r="B3344" s="769"/>
      <c r="C3344" s="613">
        <v>4</v>
      </c>
      <c r="D3344" s="86" t="s">
        <v>1538</v>
      </c>
      <c r="E3344" s="92" t="s">
        <v>1538</v>
      </c>
      <c r="F3344" s="300" t="s">
        <v>1538</v>
      </c>
      <c r="G3344" s="300" t="s">
        <v>1538</v>
      </c>
      <c r="H3344" s="745" t="s">
        <v>1538</v>
      </c>
      <c r="I3344" s="746"/>
      <c r="J3344" s="93" t="s">
        <v>1538</v>
      </c>
      <c r="K3344" s="91" t="s">
        <v>1538</v>
      </c>
      <c r="L3344" s="449"/>
      <c r="M3344" s="450" t="s">
        <v>1538</v>
      </c>
      <c r="N3344" s="365"/>
      <c r="O3344" s="762" t="s">
        <v>310</v>
      </c>
      <c r="P3344" s="771" t="s">
        <v>309</v>
      </c>
      <c r="Q3344" s="772"/>
      <c r="R3344" s="772"/>
      <c r="S3344" s="773"/>
      <c r="T3344" s="228"/>
      <c r="U3344" s="228"/>
      <c r="V3344" s="239"/>
    </row>
    <row r="3345" spans="1:22" s="23" customFormat="1" ht="17.25" customHeight="1">
      <c r="A3345" s="96" t="s">
        <v>3877</v>
      </c>
      <c r="B3345" s="769"/>
      <c r="C3345" s="613">
        <v>5</v>
      </c>
      <c r="D3345" s="86" t="s">
        <v>1538</v>
      </c>
      <c r="E3345" s="92" t="s">
        <v>1538</v>
      </c>
      <c r="F3345" s="300" t="s">
        <v>1538</v>
      </c>
      <c r="G3345" s="300" t="s">
        <v>1538</v>
      </c>
      <c r="H3345" s="745" t="s">
        <v>1538</v>
      </c>
      <c r="I3345" s="746"/>
      <c r="J3345" s="93" t="s">
        <v>1538</v>
      </c>
      <c r="K3345" s="91" t="s">
        <v>1538</v>
      </c>
      <c r="L3345" s="449"/>
      <c r="M3345" s="450" t="s">
        <v>1538</v>
      </c>
      <c r="N3345" s="365"/>
      <c r="O3345" s="763"/>
      <c r="P3345" s="467" t="s">
        <v>92</v>
      </c>
      <c r="Q3345" s="467" t="s">
        <v>294</v>
      </c>
      <c r="R3345" s="724" t="s">
        <v>307</v>
      </c>
      <c r="S3345" s="724"/>
      <c r="T3345" s="228"/>
      <c r="U3345" s="228"/>
      <c r="V3345" s="239"/>
    </row>
    <row r="3346" spans="1:22" s="23" customFormat="1" ht="16.5" customHeight="1" thickBot="1">
      <c r="A3346" s="96" t="s">
        <v>3878</v>
      </c>
      <c r="B3346" s="769"/>
      <c r="C3346" s="614">
        <v>6</v>
      </c>
      <c r="D3346" s="94" t="s">
        <v>1538</v>
      </c>
      <c r="E3346" s="95" t="s">
        <v>1538</v>
      </c>
      <c r="F3346" s="300" t="s">
        <v>1538</v>
      </c>
      <c r="G3346" s="300" t="s">
        <v>1538</v>
      </c>
      <c r="H3346" s="745" t="s">
        <v>1538</v>
      </c>
      <c r="I3346" s="746"/>
      <c r="J3346" s="93" t="s">
        <v>1538</v>
      </c>
      <c r="K3346" s="91" t="s">
        <v>1538</v>
      </c>
      <c r="L3346" s="449"/>
      <c r="M3346" s="450" t="s">
        <v>1538</v>
      </c>
      <c r="N3346" s="447"/>
      <c r="O3346" s="313" t="s">
        <v>6</v>
      </c>
      <c r="P3346" s="241">
        <v>1</v>
      </c>
      <c r="Q3346" s="242">
        <v>538.46153849999996</v>
      </c>
      <c r="R3346" s="776">
        <v>4839.7210000000005</v>
      </c>
      <c r="S3346" s="776"/>
      <c r="T3346" s="228"/>
      <c r="U3346" s="228"/>
      <c r="V3346" s="239"/>
    </row>
    <row r="3347" spans="1:22" s="23" customFormat="1" ht="16.5" customHeight="1" thickBot="1">
      <c r="A3347" s="96" t="s">
        <v>3879</v>
      </c>
      <c r="B3347" s="770"/>
      <c r="C3347" s="777" t="s">
        <v>88</v>
      </c>
      <c r="D3347" s="778"/>
      <c r="E3347" s="778"/>
      <c r="F3347" s="497"/>
      <c r="G3347" s="498"/>
      <c r="H3347" s="779" t="s">
        <v>6</v>
      </c>
      <c r="I3347" s="780"/>
      <c r="J3347" s="412" t="s">
        <v>6</v>
      </c>
      <c r="K3347" s="243" t="s">
        <v>6</v>
      </c>
      <c r="L3347" s="490"/>
      <c r="M3347" s="491"/>
      <c r="N3347" s="492"/>
      <c r="O3347" s="781" t="s">
        <v>1538</v>
      </c>
      <c r="P3347" s="781"/>
      <c r="Q3347" s="781"/>
      <c r="R3347" s="781"/>
      <c r="S3347" s="781"/>
      <c r="T3347" s="487"/>
      <c r="U3347" s="488"/>
      <c r="V3347" s="489"/>
    </row>
    <row r="3348" spans="1:22" ht="24.95" customHeight="1">
      <c r="C3348" s="21"/>
    </row>
    <row r="3349" spans="1:22" ht="24.95" customHeight="1">
      <c r="C3349" s="21"/>
    </row>
    <row r="3350" spans="1:22" s="33" customFormat="1" ht="24" thickBot="1">
      <c r="A3350" s="26">
        <v>112</v>
      </c>
      <c r="B3350" s="786" t="s">
        <v>49</v>
      </c>
      <c r="C3350" s="786"/>
      <c r="D3350" s="786"/>
      <c r="E3350" s="27">
        <v>112</v>
      </c>
      <c r="F3350" s="28" t="s">
        <v>498</v>
      </c>
      <c r="G3350" s="29"/>
      <c r="H3350" s="29"/>
      <c r="I3350" s="28"/>
      <c r="J3350" s="28"/>
      <c r="K3350" s="28"/>
      <c r="L3350" s="28"/>
      <c r="M3350" s="30"/>
      <c r="N3350" s="30"/>
      <c r="O3350" s="29"/>
      <c r="P3350" s="29"/>
      <c r="Q3350" s="31"/>
      <c r="R3350" s="31"/>
      <c r="S3350" s="31"/>
      <c r="T3350" s="31"/>
      <c r="U3350" s="32"/>
    </row>
    <row r="3351" spans="1:22" s="20" customFormat="1" ht="24.75" customHeight="1">
      <c r="A3351" s="18"/>
      <c r="B3351" s="787" t="s">
        <v>54</v>
      </c>
      <c r="C3351" s="464" t="s">
        <v>55</v>
      </c>
      <c r="D3351" s="465" t="s">
        <v>16</v>
      </c>
      <c r="E3351" s="465"/>
      <c r="F3351" s="465" t="s">
        <v>56</v>
      </c>
      <c r="G3351" s="466"/>
      <c r="H3351" s="723" t="s">
        <v>57</v>
      </c>
      <c r="I3351" s="789" t="s">
        <v>340</v>
      </c>
      <c r="J3351" s="723" t="s">
        <v>17</v>
      </c>
      <c r="K3351" s="723" t="s">
        <v>293</v>
      </c>
      <c r="L3351" s="723" t="s">
        <v>58</v>
      </c>
      <c r="M3351" s="723" t="s">
        <v>193</v>
      </c>
      <c r="N3351" s="782" t="s">
        <v>308</v>
      </c>
      <c r="O3351" s="783"/>
      <c r="P3351" s="784" t="s">
        <v>21</v>
      </c>
      <c r="Q3351" s="785"/>
      <c r="R3351" s="735" t="s">
        <v>205</v>
      </c>
      <c r="S3351" s="736"/>
      <c r="T3351" s="714" t="s">
        <v>180</v>
      </c>
      <c r="U3351" s="715"/>
      <c r="V3351" s="716"/>
    </row>
    <row r="3352" spans="1:22" s="20" customFormat="1" ht="73.5" customHeight="1">
      <c r="A3352" s="18"/>
      <c r="B3352" s="788"/>
      <c r="C3352" s="467" t="s">
        <v>59</v>
      </c>
      <c r="D3352" s="468" t="s">
        <v>3</v>
      </c>
      <c r="E3352" s="468" t="s">
        <v>18</v>
      </c>
      <c r="F3352" s="468" t="s">
        <v>60</v>
      </c>
      <c r="G3352" s="469" t="s">
        <v>61</v>
      </c>
      <c r="H3352" s="724"/>
      <c r="I3352" s="790"/>
      <c r="J3352" s="724"/>
      <c r="K3352" s="724"/>
      <c r="L3352" s="724"/>
      <c r="M3352" s="724"/>
      <c r="N3352" s="467" t="s">
        <v>191</v>
      </c>
      <c r="O3352" s="468" t="s">
        <v>73</v>
      </c>
      <c r="P3352" s="717"/>
      <c r="Q3352" s="718"/>
      <c r="R3352" s="737"/>
      <c r="S3352" s="738"/>
      <c r="T3352" s="470" t="s">
        <v>181</v>
      </c>
      <c r="U3352" s="471" t="s">
        <v>190</v>
      </c>
      <c r="V3352" s="472" t="s">
        <v>225</v>
      </c>
    </row>
    <row r="3353" spans="1:22" s="20" customFormat="1" ht="26.25" customHeight="1">
      <c r="A3353" s="18"/>
      <c r="B3353" s="396"/>
      <c r="C3353" s="397">
        <v>3</v>
      </c>
      <c r="D3353" s="397">
        <v>4</v>
      </c>
      <c r="E3353" s="397">
        <v>5</v>
      </c>
      <c r="F3353" s="397">
        <v>6</v>
      </c>
      <c r="G3353" s="397">
        <v>7</v>
      </c>
      <c r="H3353" s="397">
        <v>8</v>
      </c>
      <c r="I3353" s="397">
        <v>9</v>
      </c>
      <c r="J3353" s="397">
        <v>10</v>
      </c>
      <c r="K3353" s="397">
        <v>11</v>
      </c>
      <c r="L3353" s="397">
        <v>12</v>
      </c>
      <c r="M3353" s="397">
        <v>13</v>
      </c>
      <c r="N3353" s="397">
        <v>14</v>
      </c>
      <c r="O3353" s="397">
        <v>15</v>
      </c>
      <c r="P3353" s="398">
        <v>16</v>
      </c>
      <c r="Q3353" s="399">
        <v>17</v>
      </c>
      <c r="R3353" s="398">
        <v>18</v>
      </c>
      <c r="S3353" s="399">
        <v>19</v>
      </c>
      <c r="T3353" s="400">
        <v>20</v>
      </c>
      <c r="U3353" s="213">
        <v>21</v>
      </c>
      <c r="V3353" s="401">
        <v>22</v>
      </c>
    </row>
    <row r="3354" spans="1:22" s="35" customFormat="1" ht="50.1" customHeight="1">
      <c r="A3354" s="34" t="s">
        <v>3880</v>
      </c>
      <c r="B3354" s="402">
        <v>1</v>
      </c>
      <c r="C3354" s="617" t="s">
        <v>1504</v>
      </c>
      <c r="D3354" s="390" t="s">
        <v>1505</v>
      </c>
      <c r="E3354" s="390" t="s">
        <v>1506</v>
      </c>
      <c r="F3354" s="390" t="s">
        <v>672</v>
      </c>
      <c r="G3354" s="382">
        <v>1</v>
      </c>
      <c r="H3354" s="538" t="s">
        <v>24</v>
      </c>
      <c r="I3354" s="388">
        <v>1</v>
      </c>
      <c r="J3354" s="389" t="s">
        <v>657</v>
      </c>
      <c r="K3354" s="618">
        <v>41824</v>
      </c>
      <c r="L3354" s="426">
        <v>42003</v>
      </c>
      <c r="M3354" s="383">
        <v>1567.3</v>
      </c>
      <c r="N3354" s="424">
        <v>1567.3</v>
      </c>
      <c r="O3354" s="215">
        <v>1567.3</v>
      </c>
      <c r="P3354" s="719"/>
      <c r="Q3354" s="720"/>
      <c r="R3354" s="721"/>
      <c r="S3354" s="722"/>
      <c r="T3354" s="385" t="s">
        <v>24</v>
      </c>
      <c r="U3354" s="386">
        <v>14</v>
      </c>
      <c r="V3354" s="387" t="s">
        <v>24</v>
      </c>
    </row>
    <row r="3355" spans="1:22" s="35" customFormat="1" ht="50.1" customHeight="1">
      <c r="A3355" s="34" t="s">
        <v>3881</v>
      </c>
      <c r="B3355" s="402">
        <v>2</v>
      </c>
      <c r="C3355" s="390" t="s">
        <v>682</v>
      </c>
      <c r="D3355" s="390" t="s">
        <v>1507</v>
      </c>
      <c r="E3355" s="390" t="s">
        <v>1508</v>
      </c>
      <c r="F3355" s="390" t="s">
        <v>672</v>
      </c>
      <c r="G3355" s="382">
        <v>1</v>
      </c>
      <c r="H3355" s="538" t="s">
        <v>24</v>
      </c>
      <c r="I3355" s="388">
        <v>1</v>
      </c>
      <c r="J3355" s="389" t="s">
        <v>657</v>
      </c>
      <c r="K3355" s="426">
        <v>44561</v>
      </c>
      <c r="L3355" s="426">
        <v>45046</v>
      </c>
      <c r="M3355" s="383">
        <v>1242.31</v>
      </c>
      <c r="N3355" s="424">
        <v>1242.31</v>
      </c>
      <c r="O3355" s="215">
        <v>1242.31</v>
      </c>
      <c r="P3355" s="719"/>
      <c r="Q3355" s="720"/>
      <c r="R3355" s="721"/>
      <c r="S3355" s="722"/>
      <c r="T3355" s="385" t="s">
        <v>24</v>
      </c>
      <c r="U3355" s="386">
        <v>27</v>
      </c>
      <c r="V3355" s="387" t="s">
        <v>24</v>
      </c>
    </row>
    <row r="3356" spans="1:22" s="35" customFormat="1" ht="50.1" customHeight="1">
      <c r="A3356" s="34" t="s">
        <v>3882</v>
      </c>
      <c r="B3356" s="402">
        <v>3</v>
      </c>
      <c r="C3356" s="390" t="s">
        <v>1509</v>
      </c>
      <c r="D3356" s="390" t="s">
        <v>1510</v>
      </c>
      <c r="E3356" s="390" t="s">
        <v>1511</v>
      </c>
      <c r="F3356" s="390" t="s">
        <v>671</v>
      </c>
      <c r="G3356" s="382">
        <v>0.5</v>
      </c>
      <c r="H3356" s="538" t="s">
        <v>24</v>
      </c>
      <c r="I3356" s="388">
        <v>2</v>
      </c>
      <c r="J3356" s="389" t="s">
        <v>658</v>
      </c>
      <c r="K3356" s="426">
        <v>39015</v>
      </c>
      <c r="L3356" s="426">
        <v>39350</v>
      </c>
      <c r="M3356" s="383">
        <v>867.46</v>
      </c>
      <c r="N3356" s="424">
        <v>433.73</v>
      </c>
      <c r="O3356" s="215">
        <v>433.73</v>
      </c>
      <c r="P3356" s="719"/>
      <c r="Q3356" s="720"/>
      <c r="R3356" s="721"/>
      <c r="S3356" s="722"/>
      <c r="T3356" s="385" t="s">
        <v>24</v>
      </c>
      <c r="U3356" s="386">
        <v>1</v>
      </c>
      <c r="V3356" s="387" t="s">
        <v>24</v>
      </c>
    </row>
    <row r="3357" spans="1:22" s="35" customFormat="1" ht="24.95" customHeight="1">
      <c r="A3357" s="34" t="s">
        <v>3883</v>
      </c>
      <c r="B3357" s="402">
        <v>4</v>
      </c>
      <c r="C3357" s="390"/>
      <c r="D3357" s="390"/>
      <c r="E3357" s="390"/>
      <c r="F3357" s="390"/>
      <c r="G3357" s="382"/>
      <c r="H3357" s="538"/>
      <c r="I3357" s="388"/>
      <c r="J3357" s="389" t="s">
        <v>1538</v>
      </c>
      <c r="K3357" s="426"/>
      <c r="L3357" s="426"/>
      <c r="M3357" s="383"/>
      <c r="N3357" s="424" t="s">
        <v>1538</v>
      </c>
      <c r="O3357" s="215" t="s">
        <v>1538</v>
      </c>
      <c r="P3357" s="719"/>
      <c r="Q3357" s="720"/>
      <c r="R3357" s="721"/>
      <c r="S3357" s="722"/>
      <c r="T3357" s="385"/>
      <c r="U3357" s="386"/>
      <c r="V3357" s="387"/>
    </row>
    <row r="3358" spans="1:22" s="35" customFormat="1" ht="24.95" customHeight="1">
      <c r="A3358" s="34" t="s">
        <v>3884</v>
      </c>
      <c r="B3358" s="402">
        <v>6</v>
      </c>
      <c r="C3358" s="390"/>
      <c r="D3358" s="390"/>
      <c r="E3358" s="390"/>
      <c r="F3358" s="390"/>
      <c r="G3358" s="382"/>
      <c r="H3358" s="538"/>
      <c r="I3358" s="388"/>
      <c r="J3358" s="389" t="s">
        <v>1538</v>
      </c>
      <c r="K3358" s="426"/>
      <c r="L3358" s="426"/>
      <c r="M3358" s="383"/>
      <c r="N3358" s="424" t="s">
        <v>1538</v>
      </c>
      <c r="O3358" s="215" t="s">
        <v>1538</v>
      </c>
      <c r="P3358" s="719"/>
      <c r="Q3358" s="720"/>
      <c r="R3358" s="721"/>
      <c r="S3358" s="722"/>
      <c r="T3358" s="385"/>
      <c r="U3358" s="386"/>
      <c r="V3358" s="387"/>
    </row>
    <row r="3359" spans="1:22" s="35" customFormat="1" ht="24.95" customHeight="1">
      <c r="A3359" s="34" t="s">
        <v>3885</v>
      </c>
      <c r="B3359" s="402">
        <v>7</v>
      </c>
      <c r="C3359" s="390"/>
      <c r="D3359" s="390"/>
      <c r="E3359" s="390"/>
      <c r="F3359" s="390"/>
      <c r="G3359" s="382"/>
      <c r="H3359" s="538"/>
      <c r="I3359" s="388"/>
      <c r="J3359" s="389" t="s">
        <v>1538</v>
      </c>
      <c r="K3359" s="426"/>
      <c r="L3359" s="426"/>
      <c r="M3359" s="383"/>
      <c r="N3359" s="424" t="s">
        <v>1538</v>
      </c>
      <c r="O3359" s="215" t="s">
        <v>1538</v>
      </c>
      <c r="P3359" s="719"/>
      <c r="Q3359" s="720"/>
      <c r="R3359" s="721"/>
      <c r="S3359" s="722"/>
      <c r="T3359" s="385"/>
      <c r="U3359" s="386"/>
      <c r="V3359" s="387"/>
    </row>
    <row r="3360" spans="1:22" s="35" customFormat="1" ht="24.95" customHeight="1">
      <c r="A3360" s="34" t="s">
        <v>3886</v>
      </c>
      <c r="B3360" s="402">
        <v>8</v>
      </c>
      <c r="C3360" s="390"/>
      <c r="D3360" s="390"/>
      <c r="E3360" s="390"/>
      <c r="F3360" s="390"/>
      <c r="G3360" s="382"/>
      <c r="H3360" s="538"/>
      <c r="I3360" s="388"/>
      <c r="J3360" s="389" t="s">
        <v>1538</v>
      </c>
      <c r="K3360" s="426"/>
      <c r="L3360" s="426"/>
      <c r="M3360" s="383"/>
      <c r="N3360" s="424" t="s">
        <v>1538</v>
      </c>
      <c r="O3360" s="215" t="s">
        <v>1538</v>
      </c>
      <c r="P3360" s="719"/>
      <c r="Q3360" s="720"/>
      <c r="R3360" s="721"/>
      <c r="S3360" s="722"/>
      <c r="T3360" s="385"/>
      <c r="U3360" s="386"/>
      <c r="V3360" s="387"/>
    </row>
    <row r="3361" spans="1:22" s="35" customFormat="1" ht="24.95" customHeight="1">
      <c r="A3361" s="34" t="s">
        <v>3887</v>
      </c>
      <c r="B3361" s="402">
        <v>9</v>
      </c>
      <c r="C3361" s="390"/>
      <c r="D3361" s="390"/>
      <c r="E3361" s="390"/>
      <c r="F3361" s="390"/>
      <c r="G3361" s="382"/>
      <c r="H3361" s="538"/>
      <c r="I3361" s="388"/>
      <c r="J3361" s="389" t="s">
        <v>1538</v>
      </c>
      <c r="K3361" s="426"/>
      <c r="L3361" s="426"/>
      <c r="M3361" s="384"/>
      <c r="N3361" s="424" t="s">
        <v>1538</v>
      </c>
      <c r="O3361" s="215" t="s">
        <v>1538</v>
      </c>
      <c r="P3361" s="719"/>
      <c r="Q3361" s="720"/>
      <c r="R3361" s="721"/>
      <c r="S3361" s="722"/>
      <c r="T3361" s="385"/>
      <c r="U3361" s="386"/>
      <c r="V3361" s="387"/>
    </row>
    <row r="3362" spans="1:22" s="35" customFormat="1" ht="24.95" customHeight="1">
      <c r="A3362" s="34" t="s">
        <v>3888</v>
      </c>
      <c r="B3362" s="402">
        <v>9</v>
      </c>
      <c r="C3362" s="390"/>
      <c r="D3362" s="390"/>
      <c r="E3362" s="390"/>
      <c r="F3362" s="390"/>
      <c r="G3362" s="382"/>
      <c r="H3362" s="538"/>
      <c r="I3362" s="388"/>
      <c r="J3362" s="389" t="s">
        <v>1538</v>
      </c>
      <c r="K3362" s="426"/>
      <c r="L3362" s="426"/>
      <c r="M3362" s="384"/>
      <c r="N3362" s="424" t="s">
        <v>1538</v>
      </c>
      <c r="O3362" s="215" t="s">
        <v>1538</v>
      </c>
      <c r="P3362" s="719"/>
      <c r="Q3362" s="720"/>
      <c r="R3362" s="721"/>
      <c r="S3362" s="722"/>
      <c r="T3362" s="385"/>
      <c r="U3362" s="386"/>
      <c r="V3362" s="387"/>
    </row>
    <row r="3363" spans="1:22" s="35" customFormat="1" ht="24.95" customHeight="1" thickBot="1">
      <c r="A3363" s="34" t="s">
        <v>3889</v>
      </c>
      <c r="B3363" s="406">
        <v>10</v>
      </c>
      <c r="C3363" s="391"/>
      <c r="D3363" s="391"/>
      <c r="E3363" s="391"/>
      <c r="F3363" s="391"/>
      <c r="G3363" s="392"/>
      <c r="H3363" s="539"/>
      <c r="I3363" s="393"/>
      <c r="J3363" s="394" t="s">
        <v>1538</v>
      </c>
      <c r="K3363" s="427"/>
      <c r="L3363" s="427"/>
      <c r="M3363" s="395"/>
      <c r="N3363" s="424" t="s">
        <v>1538</v>
      </c>
      <c r="O3363" s="215" t="s">
        <v>1538</v>
      </c>
      <c r="P3363" s="719"/>
      <c r="Q3363" s="720"/>
      <c r="R3363" s="721"/>
      <c r="S3363" s="722"/>
      <c r="T3363" s="385"/>
      <c r="U3363" s="386"/>
      <c r="V3363" s="387"/>
    </row>
    <row r="3364" spans="1:22" s="20" customFormat="1" ht="12" customHeight="1">
      <c r="A3364" s="34"/>
      <c r="B3364" s="36"/>
      <c r="C3364" s="37"/>
      <c r="D3364" s="37"/>
      <c r="E3364" s="37"/>
      <c r="F3364" s="37"/>
      <c r="G3364" s="37"/>
      <c r="H3364" s="403"/>
      <c r="I3364" s="37"/>
      <c r="J3364" s="37"/>
      <c r="K3364" s="37"/>
      <c r="L3364" s="37"/>
      <c r="M3364" s="37"/>
      <c r="N3364" s="37"/>
      <c r="O3364" s="214"/>
      <c r="P3364" s="37"/>
      <c r="Q3364" s="37"/>
      <c r="R3364" s="214"/>
      <c r="S3364" s="37"/>
      <c r="T3364" s="37"/>
      <c r="U3364" s="38"/>
      <c r="V3364" s="39"/>
    </row>
    <row r="3365" spans="1:22" s="20" customFormat="1" ht="17.25" customHeight="1" thickBot="1">
      <c r="A3365" s="34" t="s">
        <v>3890</v>
      </c>
      <c r="B3365" s="473"/>
      <c r="C3365" s="474"/>
      <c r="D3365" s="474"/>
      <c r="E3365" s="474"/>
      <c r="F3365" s="474"/>
      <c r="G3365" s="474"/>
      <c r="H3365" s="474"/>
      <c r="I3365" s="474"/>
      <c r="J3365" s="474"/>
      <c r="K3365" s="474"/>
      <c r="L3365" s="474"/>
      <c r="M3365" s="474"/>
      <c r="N3365" s="410" t="s">
        <v>317</v>
      </c>
      <c r="O3365" s="411">
        <v>1081.1133333333332</v>
      </c>
      <c r="P3365" s="419"/>
      <c r="Q3365" s="419"/>
      <c r="R3365" s="420"/>
      <c r="S3365" s="420"/>
      <c r="T3365" s="421"/>
      <c r="U3365" s="422"/>
      <c r="V3365" s="423"/>
    </row>
    <row r="3366" spans="1:22" ht="17.25" customHeight="1">
      <c r="B3366" s="41"/>
      <c r="C3366" s="41"/>
      <c r="D3366" s="41"/>
      <c r="E3366" s="41"/>
      <c r="F3366" s="41"/>
      <c r="G3366" s="42"/>
      <c r="H3366" s="42"/>
      <c r="I3366" s="42"/>
      <c r="J3366" s="42"/>
      <c r="K3366" s="42"/>
      <c r="L3366" s="42"/>
      <c r="M3366" s="42"/>
      <c r="N3366" s="42"/>
      <c r="O3366" s="42"/>
      <c r="P3366" s="42"/>
      <c r="Q3366" s="42"/>
      <c r="R3366" s="42"/>
      <c r="S3366" s="42"/>
      <c r="T3366" s="42"/>
      <c r="U3366" s="42"/>
      <c r="V3366" s="42"/>
    </row>
    <row r="3367" spans="1:22" s="20" customFormat="1" ht="16.5" customHeight="1" thickBot="1">
      <c r="A3367" s="18"/>
      <c r="B3367" s="739" t="s">
        <v>65</v>
      </c>
      <c r="C3367" s="739"/>
      <c r="D3367" s="739"/>
      <c r="E3367" s="739"/>
      <c r="F3367" s="739"/>
      <c r="G3367" s="739"/>
      <c r="H3367" s="739"/>
      <c r="I3367" s="739"/>
      <c r="J3367" s="739"/>
      <c r="K3367" s="739"/>
      <c r="L3367" s="739"/>
      <c r="M3367" s="739"/>
      <c r="N3367" s="739"/>
      <c r="O3367" s="739"/>
      <c r="P3367" s="739"/>
      <c r="Q3367" s="739"/>
      <c r="R3367" s="739"/>
      <c r="S3367" s="739"/>
      <c r="T3367" s="739"/>
      <c r="U3367" s="739"/>
      <c r="V3367" s="739"/>
    </row>
    <row r="3368" spans="1:22" s="23" customFormat="1" ht="22.5" customHeight="1">
      <c r="A3368" s="96" t="s">
        <v>3891</v>
      </c>
      <c r="B3368" s="768" t="s">
        <v>62</v>
      </c>
      <c r="C3368" s="764" t="s">
        <v>83</v>
      </c>
      <c r="D3368" s="760"/>
      <c r="E3368" s="760"/>
      <c r="F3368" s="760"/>
      <c r="G3368" s="760"/>
      <c r="H3368" s="760"/>
      <c r="I3368" s="760"/>
      <c r="J3368" s="760"/>
      <c r="K3368" s="760"/>
      <c r="L3368" s="760"/>
      <c r="M3368" s="736"/>
      <c r="N3368" s="475"/>
      <c r="O3368" s="476"/>
      <c r="P3368" s="764" t="s">
        <v>90</v>
      </c>
      <c r="Q3368" s="760"/>
      <c r="R3368" s="760"/>
      <c r="S3368" s="736"/>
      <c r="T3368" s="735" t="s">
        <v>358</v>
      </c>
      <c r="U3368" s="736"/>
      <c r="V3368" s="742" t="s">
        <v>6</v>
      </c>
    </row>
    <row r="3369" spans="1:22" s="23" customFormat="1" ht="22.5" customHeight="1">
      <c r="A3369" s="96" t="s">
        <v>3892</v>
      </c>
      <c r="B3369" s="769"/>
      <c r="C3369" s="771" t="s">
        <v>84</v>
      </c>
      <c r="D3369" s="772"/>
      <c r="E3369" s="773"/>
      <c r="F3369" s="479">
        <v>3</v>
      </c>
      <c r="G3369" s="774" t="s">
        <v>287</v>
      </c>
      <c r="H3369" s="724" t="s">
        <v>286</v>
      </c>
      <c r="I3369" s="724"/>
      <c r="J3369" s="771" t="s">
        <v>285</v>
      </c>
      <c r="K3369" s="775"/>
      <c r="L3369" s="480"/>
      <c r="M3369" s="480"/>
      <c r="N3369" s="481"/>
      <c r="O3369" s="482"/>
      <c r="P3369" s="765"/>
      <c r="Q3369" s="766"/>
      <c r="R3369" s="766"/>
      <c r="S3369" s="767"/>
      <c r="T3369" s="737"/>
      <c r="U3369" s="738"/>
      <c r="V3369" s="743"/>
    </row>
    <row r="3370" spans="1:22" s="23" customFormat="1" ht="51.75" customHeight="1" thickBot="1">
      <c r="A3370" s="96" t="s">
        <v>3893</v>
      </c>
      <c r="B3370" s="769"/>
      <c r="C3370" s="772" t="s">
        <v>82</v>
      </c>
      <c r="D3370" s="773"/>
      <c r="E3370" s="483" t="s">
        <v>86</v>
      </c>
      <c r="F3370" s="477" t="s">
        <v>306</v>
      </c>
      <c r="G3370" s="774"/>
      <c r="H3370" s="724"/>
      <c r="I3370" s="724"/>
      <c r="J3370" s="467" t="s">
        <v>284</v>
      </c>
      <c r="K3370" s="478" t="s">
        <v>292</v>
      </c>
      <c r="L3370" s="484" t="s">
        <v>369</v>
      </c>
      <c r="M3370" s="484"/>
      <c r="N3370" s="485" t="s">
        <v>334</v>
      </c>
      <c r="O3370" s="486"/>
      <c r="P3370" s="417" t="s">
        <v>1579</v>
      </c>
      <c r="Q3370" s="306" t="s">
        <v>91</v>
      </c>
      <c r="R3370" s="307"/>
      <c r="S3370" s="97">
        <v>3</v>
      </c>
      <c r="T3370" s="740"/>
      <c r="U3370" s="741"/>
      <c r="V3370" s="744"/>
    </row>
    <row r="3371" spans="1:22" s="23" customFormat="1" ht="15.75" customHeight="1">
      <c r="A3371" s="96" t="s">
        <v>3894</v>
      </c>
      <c r="B3371" s="769"/>
      <c r="C3371" s="613">
        <v>1</v>
      </c>
      <c r="D3371" s="86" t="s">
        <v>657</v>
      </c>
      <c r="E3371" s="92">
        <v>0.45</v>
      </c>
      <c r="F3371" s="300">
        <v>2809.6099999999997</v>
      </c>
      <c r="G3371" s="300">
        <v>269.23</v>
      </c>
      <c r="H3371" s="745" t="s">
        <v>6</v>
      </c>
      <c r="I3371" s="746"/>
      <c r="J3371" s="93" t="s">
        <v>6</v>
      </c>
      <c r="K3371" s="91" t="s">
        <v>1538</v>
      </c>
      <c r="L3371" s="449" t="s">
        <v>1114</v>
      </c>
      <c r="M3371" s="450" t="s">
        <v>1557</v>
      </c>
      <c r="N3371" s="365" t="s">
        <v>24</v>
      </c>
      <c r="O3371" s="747" t="s">
        <v>15</v>
      </c>
      <c r="P3371" s="748"/>
      <c r="Q3371" s="751">
        <v>112</v>
      </c>
      <c r="R3371" s="754" t="s">
        <v>1114</v>
      </c>
      <c r="S3371" s="755"/>
      <c r="T3371" s="735" t="s">
        <v>68</v>
      </c>
      <c r="U3371" s="760"/>
      <c r="V3371" s="736"/>
    </row>
    <row r="3372" spans="1:22" s="23" customFormat="1" ht="15.75" customHeight="1" thickBot="1">
      <c r="A3372" s="96" t="s">
        <v>3895</v>
      </c>
      <c r="B3372" s="769"/>
      <c r="C3372" s="613">
        <v>2</v>
      </c>
      <c r="D3372" s="86" t="s">
        <v>658</v>
      </c>
      <c r="E3372" s="92">
        <v>0.45</v>
      </c>
      <c r="F3372" s="300">
        <v>433.73</v>
      </c>
      <c r="G3372" s="300">
        <v>269.23</v>
      </c>
      <c r="H3372" s="745" t="s">
        <v>6</v>
      </c>
      <c r="I3372" s="746"/>
      <c r="J3372" s="93" t="s">
        <v>6</v>
      </c>
      <c r="K3372" s="91" t="s">
        <v>1538</v>
      </c>
      <c r="L3372" s="449"/>
      <c r="M3372" s="450" t="s">
        <v>1538</v>
      </c>
      <c r="N3372" s="365" t="s">
        <v>24</v>
      </c>
      <c r="O3372" s="747"/>
      <c r="P3372" s="748"/>
      <c r="Q3372" s="752"/>
      <c r="R3372" s="756"/>
      <c r="S3372" s="757"/>
      <c r="T3372" s="740"/>
      <c r="U3372" s="761"/>
      <c r="V3372" s="741"/>
    </row>
    <row r="3373" spans="1:22" s="23" customFormat="1" ht="15.75" customHeight="1">
      <c r="A3373" s="96" t="s">
        <v>3896</v>
      </c>
      <c r="B3373" s="769"/>
      <c r="C3373" s="613">
        <v>3</v>
      </c>
      <c r="D3373" s="86" t="s">
        <v>659</v>
      </c>
      <c r="E3373" s="92">
        <v>0.1</v>
      </c>
      <c r="F3373" s="300" t="s">
        <v>1604</v>
      </c>
      <c r="G3373" s="300">
        <v>269.23</v>
      </c>
      <c r="H3373" s="745" t="s">
        <v>31</v>
      </c>
      <c r="I3373" s="746"/>
      <c r="J3373" s="93" t="s">
        <v>6</v>
      </c>
      <c r="K3373" s="91" t="s">
        <v>1538</v>
      </c>
      <c r="L3373" s="449"/>
      <c r="M3373" s="450" t="s">
        <v>1538</v>
      </c>
      <c r="N3373" s="365" t="s">
        <v>24</v>
      </c>
      <c r="O3373" s="749"/>
      <c r="P3373" s="750"/>
      <c r="Q3373" s="753"/>
      <c r="R3373" s="758"/>
      <c r="S3373" s="759"/>
      <c r="T3373" s="237"/>
      <c r="U3373" s="237"/>
      <c r="V3373" s="238"/>
    </row>
    <row r="3374" spans="1:22" s="23" customFormat="1" ht="15.75" customHeight="1">
      <c r="A3374" s="96" t="s">
        <v>3897</v>
      </c>
      <c r="B3374" s="769"/>
      <c r="C3374" s="613">
        <v>4</v>
      </c>
      <c r="D3374" s="86" t="s">
        <v>1538</v>
      </c>
      <c r="E3374" s="92" t="s">
        <v>1538</v>
      </c>
      <c r="F3374" s="300" t="s">
        <v>1538</v>
      </c>
      <c r="G3374" s="300" t="s">
        <v>1538</v>
      </c>
      <c r="H3374" s="745" t="s">
        <v>1538</v>
      </c>
      <c r="I3374" s="746"/>
      <c r="J3374" s="93" t="s">
        <v>1538</v>
      </c>
      <c r="K3374" s="91" t="s">
        <v>1538</v>
      </c>
      <c r="L3374" s="449"/>
      <c r="M3374" s="450" t="s">
        <v>1538</v>
      </c>
      <c r="N3374" s="365"/>
      <c r="O3374" s="762" t="s">
        <v>310</v>
      </c>
      <c r="P3374" s="771" t="s">
        <v>309</v>
      </c>
      <c r="Q3374" s="772"/>
      <c r="R3374" s="772"/>
      <c r="S3374" s="773"/>
      <c r="T3374" s="228"/>
      <c r="U3374" s="228"/>
      <c r="V3374" s="239"/>
    </row>
    <row r="3375" spans="1:22" s="23" customFormat="1" ht="17.25" customHeight="1">
      <c r="A3375" s="96" t="s">
        <v>3898</v>
      </c>
      <c r="B3375" s="769"/>
      <c r="C3375" s="613">
        <v>5</v>
      </c>
      <c r="D3375" s="86" t="s">
        <v>1538</v>
      </c>
      <c r="E3375" s="92" t="s">
        <v>1538</v>
      </c>
      <c r="F3375" s="300" t="s">
        <v>1538</v>
      </c>
      <c r="G3375" s="300" t="s">
        <v>1538</v>
      </c>
      <c r="H3375" s="745" t="s">
        <v>1538</v>
      </c>
      <c r="I3375" s="746"/>
      <c r="J3375" s="93" t="s">
        <v>1538</v>
      </c>
      <c r="K3375" s="91" t="s">
        <v>1538</v>
      </c>
      <c r="L3375" s="449"/>
      <c r="M3375" s="450" t="s">
        <v>1538</v>
      </c>
      <c r="N3375" s="365"/>
      <c r="O3375" s="763"/>
      <c r="P3375" s="467" t="s">
        <v>92</v>
      </c>
      <c r="Q3375" s="467" t="s">
        <v>294</v>
      </c>
      <c r="R3375" s="724" t="s">
        <v>307</v>
      </c>
      <c r="S3375" s="724"/>
      <c r="T3375" s="228"/>
      <c r="U3375" s="228"/>
      <c r="V3375" s="239"/>
    </row>
    <row r="3376" spans="1:22" s="23" customFormat="1" ht="16.5" customHeight="1" thickBot="1">
      <c r="A3376" s="96" t="s">
        <v>3899</v>
      </c>
      <c r="B3376" s="769"/>
      <c r="C3376" s="614">
        <v>6</v>
      </c>
      <c r="D3376" s="94" t="s">
        <v>1538</v>
      </c>
      <c r="E3376" s="95" t="s">
        <v>1538</v>
      </c>
      <c r="F3376" s="300" t="s">
        <v>1538</v>
      </c>
      <c r="G3376" s="300" t="s">
        <v>1538</v>
      </c>
      <c r="H3376" s="745" t="s">
        <v>1538</v>
      </c>
      <c r="I3376" s="746"/>
      <c r="J3376" s="93" t="s">
        <v>1538</v>
      </c>
      <c r="K3376" s="91" t="s">
        <v>1538</v>
      </c>
      <c r="L3376" s="449"/>
      <c r="M3376" s="450" t="s">
        <v>1538</v>
      </c>
      <c r="N3376" s="447"/>
      <c r="O3376" s="313" t="s">
        <v>6</v>
      </c>
      <c r="P3376" s="241">
        <v>1</v>
      </c>
      <c r="Q3376" s="242">
        <v>538.46153849999996</v>
      </c>
      <c r="R3376" s="776">
        <v>3243.3399999999997</v>
      </c>
      <c r="S3376" s="776"/>
      <c r="T3376" s="228"/>
      <c r="U3376" s="228"/>
      <c r="V3376" s="239"/>
    </row>
    <row r="3377" spans="1:22" s="23" customFormat="1" ht="16.5" customHeight="1" thickBot="1">
      <c r="A3377" s="96" t="s">
        <v>3900</v>
      </c>
      <c r="B3377" s="770"/>
      <c r="C3377" s="777" t="s">
        <v>88</v>
      </c>
      <c r="D3377" s="778"/>
      <c r="E3377" s="778"/>
      <c r="F3377" s="497"/>
      <c r="G3377" s="498"/>
      <c r="H3377" s="779" t="s">
        <v>6</v>
      </c>
      <c r="I3377" s="780"/>
      <c r="J3377" s="412" t="s">
        <v>6</v>
      </c>
      <c r="K3377" s="243" t="s">
        <v>6</v>
      </c>
      <c r="L3377" s="490"/>
      <c r="M3377" s="491"/>
      <c r="N3377" s="492"/>
      <c r="O3377" s="781" t="s">
        <v>1538</v>
      </c>
      <c r="P3377" s="781"/>
      <c r="Q3377" s="781"/>
      <c r="R3377" s="781"/>
      <c r="S3377" s="781"/>
      <c r="T3377" s="487"/>
      <c r="U3377" s="488"/>
      <c r="V3377" s="489"/>
    </row>
    <row r="3378" spans="1:22" ht="24.95" customHeight="1">
      <c r="C3378" s="21"/>
    </row>
    <row r="3379" spans="1:22" ht="24.95" customHeight="1">
      <c r="C3379" s="21"/>
    </row>
    <row r="3380" spans="1:22" s="33" customFormat="1" ht="24" thickBot="1">
      <c r="A3380" s="26">
        <v>113</v>
      </c>
      <c r="B3380" s="786" t="s">
        <v>49</v>
      </c>
      <c r="C3380" s="786"/>
      <c r="D3380" s="786"/>
      <c r="E3380" s="27">
        <v>113</v>
      </c>
      <c r="F3380" s="28" t="s">
        <v>499</v>
      </c>
      <c r="G3380" s="29"/>
      <c r="H3380" s="29"/>
      <c r="I3380" s="28"/>
      <c r="J3380" s="28"/>
      <c r="K3380" s="28"/>
      <c r="L3380" s="28"/>
      <c r="M3380" s="30"/>
      <c r="N3380" s="30"/>
      <c r="O3380" s="29"/>
      <c r="P3380" s="29"/>
      <c r="Q3380" s="31"/>
      <c r="R3380" s="31"/>
      <c r="S3380" s="31"/>
      <c r="T3380" s="31"/>
      <c r="U3380" s="32"/>
    </row>
    <row r="3381" spans="1:22" s="20" customFormat="1" ht="24.75" customHeight="1">
      <c r="A3381" s="18"/>
      <c r="B3381" s="787" t="s">
        <v>54</v>
      </c>
      <c r="C3381" s="464" t="s">
        <v>55</v>
      </c>
      <c r="D3381" s="465" t="s">
        <v>16</v>
      </c>
      <c r="E3381" s="465"/>
      <c r="F3381" s="465" t="s">
        <v>56</v>
      </c>
      <c r="G3381" s="466"/>
      <c r="H3381" s="723" t="s">
        <v>57</v>
      </c>
      <c r="I3381" s="789" t="s">
        <v>340</v>
      </c>
      <c r="J3381" s="723" t="s">
        <v>17</v>
      </c>
      <c r="K3381" s="723" t="s">
        <v>293</v>
      </c>
      <c r="L3381" s="723" t="s">
        <v>58</v>
      </c>
      <c r="M3381" s="723" t="s">
        <v>193</v>
      </c>
      <c r="N3381" s="782" t="s">
        <v>308</v>
      </c>
      <c r="O3381" s="783"/>
      <c r="P3381" s="784" t="s">
        <v>21</v>
      </c>
      <c r="Q3381" s="785"/>
      <c r="R3381" s="735" t="s">
        <v>205</v>
      </c>
      <c r="S3381" s="736"/>
      <c r="T3381" s="714" t="s">
        <v>180</v>
      </c>
      <c r="U3381" s="715"/>
      <c r="V3381" s="716"/>
    </row>
    <row r="3382" spans="1:22" s="20" customFormat="1" ht="73.5" customHeight="1">
      <c r="A3382" s="18"/>
      <c r="B3382" s="788"/>
      <c r="C3382" s="467" t="s">
        <v>59</v>
      </c>
      <c r="D3382" s="468" t="s">
        <v>3</v>
      </c>
      <c r="E3382" s="468" t="s">
        <v>18</v>
      </c>
      <c r="F3382" s="468" t="s">
        <v>60</v>
      </c>
      <c r="G3382" s="469" t="s">
        <v>61</v>
      </c>
      <c r="H3382" s="724"/>
      <c r="I3382" s="790"/>
      <c r="J3382" s="724"/>
      <c r="K3382" s="724"/>
      <c r="L3382" s="724"/>
      <c r="M3382" s="724"/>
      <c r="N3382" s="467" t="s">
        <v>191</v>
      </c>
      <c r="O3382" s="468" t="s">
        <v>73</v>
      </c>
      <c r="P3382" s="717"/>
      <c r="Q3382" s="718"/>
      <c r="R3382" s="737"/>
      <c r="S3382" s="738"/>
      <c r="T3382" s="470" t="s">
        <v>181</v>
      </c>
      <c r="U3382" s="471" t="s">
        <v>190</v>
      </c>
      <c r="V3382" s="472" t="s">
        <v>225</v>
      </c>
    </row>
    <row r="3383" spans="1:22" s="20" customFormat="1" ht="26.25" customHeight="1">
      <c r="A3383" s="18"/>
      <c r="B3383" s="396"/>
      <c r="C3383" s="397">
        <v>3</v>
      </c>
      <c r="D3383" s="397">
        <v>4</v>
      </c>
      <c r="E3383" s="397">
        <v>5</v>
      </c>
      <c r="F3383" s="397">
        <v>6</v>
      </c>
      <c r="G3383" s="397">
        <v>7</v>
      </c>
      <c r="H3383" s="397">
        <v>8</v>
      </c>
      <c r="I3383" s="397">
        <v>9</v>
      </c>
      <c r="J3383" s="397">
        <v>10</v>
      </c>
      <c r="K3383" s="397">
        <v>11</v>
      </c>
      <c r="L3383" s="397">
        <v>12</v>
      </c>
      <c r="M3383" s="397">
        <v>13</v>
      </c>
      <c r="N3383" s="397">
        <v>14</v>
      </c>
      <c r="O3383" s="397">
        <v>15</v>
      </c>
      <c r="P3383" s="398">
        <v>16</v>
      </c>
      <c r="Q3383" s="399">
        <v>17</v>
      </c>
      <c r="R3383" s="398">
        <v>18</v>
      </c>
      <c r="S3383" s="399">
        <v>19</v>
      </c>
      <c r="T3383" s="400">
        <v>20</v>
      </c>
      <c r="U3383" s="213">
        <v>21</v>
      </c>
      <c r="V3383" s="401">
        <v>22</v>
      </c>
    </row>
    <row r="3384" spans="1:22" s="35" customFormat="1" ht="50.1" customHeight="1">
      <c r="A3384" s="34" t="s">
        <v>3901</v>
      </c>
      <c r="B3384" s="402">
        <v>1</v>
      </c>
      <c r="C3384" s="390" t="s">
        <v>1236</v>
      </c>
      <c r="D3384" s="390" t="s">
        <v>1512</v>
      </c>
      <c r="E3384" s="390" t="s">
        <v>1513</v>
      </c>
      <c r="F3384" s="390" t="s">
        <v>671</v>
      </c>
      <c r="G3384" s="382">
        <v>0.4</v>
      </c>
      <c r="H3384" s="616" t="s">
        <v>23</v>
      </c>
      <c r="I3384" s="388">
        <v>1</v>
      </c>
      <c r="J3384" s="389" t="s">
        <v>660</v>
      </c>
      <c r="K3384" s="426">
        <v>41676</v>
      </c>
      <c r="L3384" s="426">
        <v>42282</v>
      </c>
      <c r="M3384" s="383">
        <v>3106.89</v>
      </c>
      <c r="N3384" s="424" t="s">
        <v>1538</v>
      </c>
      <c r="O3384" s="215" t="s">
        <v>1538</v>
      </c>
      <c r="P3384" s="719"/>
      <c r="Q3384" s="720"/>
      <c r="R3384" s="791"/>
      <c r="S3384" s="792"/>
      <c r="T3384" s="385" t="s">
        <v>24</v>
      </c>
      <c r="U3384" s="386">
        <v>67</v>
      </c>
      <c r="V3384" s="387" t="s">
        <v>24</v>
      </c>
    </row>
    <row r="3385" spans="1:22" s="35" customFormat="1" ht="50.1" customHeight="1">
      <c r="A3385" s="34" t="s">
        <v>3902</v>
      </c>
      <c r="B3385" s="402">
        <v>2</v>
      </c>
      <c r="C3385" s="390" t="s">
        <v>1236</v>
      </c>
      <c r="D3385" s="390" t="s">
        <v>1514</v>
      </c>
      <c r="E3385" s="390" t="s">
        <v>1515</v>
      </c>
      <c r="F3385" s="390" t="s">
        <v>671</v>
      </c>
      <c r="G3385" s="382">
        <v>0.5</v>
      </c>
      <c r="H3385" s="538" t="s">
        <v>24</v>
      </c>
      <c r="I3385" s="388">
        <v>2</v>
      </c>
      <c r="J3385" s="389" t="s">
        <v>661</v>
      </c>
      <c r="K3385" s="426">
        <v>43588</v>
      </c>
      <c r="L3385" s="426">
        <v>43780</v>
      </c>
      <c r="M3385" s="383">
        <v>2259.13</v>
      </c>
      <c r="N3385" s="424">
        <v>1129.5650000000001</v>
      </c>
      <c r="O3385" s="215">
        <v>1129.5650000000001</v>
      </c>
      <c r="P3385" s="719"/>
      <c r="Q3385" s="720"/>
      <c r="R3385" s="721"/>
      <c r="S3385" s="722"/>
      <c r="T3385" s="385" t="s">
        <v>24</v>
      </c>
      <c r="U3385" s="386">
        <v>7</v>
      </c>
      <c r="V3385" s="387" t="s">
        <v>24</v>
      </c>
    </row>
    <row r="3386" spans="1:22" s="35" customFormat="1" ht="50.1" customHeight="1">
      <c r="A3386" s="34" t="s">
        <v>3903</v>
      </c>
      <c r="B3386" s="402">
        <v>3</v>
      </c>
      <c r="C3386" s="390" t="s">
        <v>1516</v>
      </c>
      <c r="D3386" s="390" t="s">
        <v>1517</v>
      </c>
      <c r="E3386" s="390" t="s">
        <v>1518</v>
      </c>
      <c r="F3386" s="390" t="s">
        <v>670</v>
      </c>
      <c r="G3386" s="382">
        <v>0.15</v>
      </c>
      <c r="H3386" s="538" t="s">
        <v>24</v>
      </c>
      <c r="I3386" s="388">
        <v>1</v>
      </c>
      <c r="J3386" s="389" t="s">
        <v>660</v>
      </c>
      <c r="K3386" s="426">
        <v>41596</v>
      </c>
      <c r="L3386" s="426">
        <v>42355</v>
      </c>
      <c r="M3386" s="383">
        <v>1529.95</v>
      </c>
      <c r="N3386" s="424">
        <v>229.49250000000001</v>
      </c>
      <c r="O3386" s="215">
        <v>229.49250000000001</v>
      </c>
      <c r="P3386" s="719"/>
      <c r="Q3386" s="720"/>
      <c r="R3386" s="721"/>
      <c r="S3386" s="722"/>
      <c r="T3386" s="385" t="s">
        <v>24</v>
      </c>
      <c r="U3386" s="386">
        <v>77</v>
      </c>
      <c r="V3386" s="387" t="s">
        <v>24</v>
      </c>
    </row>
    <row r="3387" spans="1:22" s="35" customFormat="1" ht="24.95" customHeight="1">
      <c r="A3387" s="34" t="s">
        <v>3904</v>
      </c>
      <c r="B3387" s="402">
        <v>4</v>
      </c>
      <c r="C3387" s="390"/>
      <c r="D3387" s="390"/>
      <c r="E3387" s="390"/>
      <c r="F3387" s="390"/>
      <c r="G3387" s="382"/>
      <c r="H3387" s="538"/>
      <c r="I3387" s="388"/>
      <c r="J3387" s="389" t="s">
        <v>1538</v>
      </c>
      <c r="K3387" s="426"/>
      <c r="L3387" s="426"/>
      <c r="M3387" s="383"/>
      <c r="N3387" s="424" t="s">
        <v>1538</v>
      </c>
      <c r="O3387" s="215" t="s">
        <v>1538</v>
      </c>
      <c r="P3387" s="719"/>
      <c r="Q3387" s="720"/>
      <c r="R3387" s="721"/>
      <c r="S3387" s="722"/>
      <c r="T3387" s="385"/>
      <c r="U3387" s="386"/>
      <c r="V3387" s="387"/>
    </row>
    <row r="3388" spans="1:22" s="35" customFormat="1" ht="24.95" customHeight="1">
      <c r="A3388" s="34" t="s">
        <v>3905</v>
      </c>
      <c r="B3388" s="402">
        <v>6</v>
      </c>
      <c r="C3388" s="390"/>
      <c r="D3388" s="390"/>
      <c r="E3388" s="390"/>
      <c r="F3388" s="390"/>
      <c r="G3388" s="382"/>
      <c r="H3388" s="538"/>
      <c r="I3388" s="388"/>
      <c r="J3388" s="389" t="s">
        <v>1538</v>
      </c>
      <c r="K3388" s="426"/>
      <c r="L3388" s="426"/>
      <c r="M3388" s="383"/>
      <c r="N3388" s="424" t="s">
        <v>1538</v>
      </c>
      <c r="O3388" s="215" t="s">
        <v>1538</v>
      </c>
      <c r="P3388" s="719"/>
      <c r="Q3388" s="720"/>
      <c r="R3388" s="721"/>
      <c r="S3388" s="722"/>
      <c r="T3388" s="385"/>
      <c r="U3388" s="386"/>
      <c r="V3388" s="387"/>
    </row>
    <row r="3389" spans="1:22" s="35" customFormat="1" ht="24.95" customHeight="1">
      <c r="A3389" s="34" t="s">
        <v>3906</v>
      </c>
      <c r="B3389" s="402">
        <v>7</v>
      </c>
      <c r="C3389" s="390"/>
      <c r="D3389" s="390"/>
      <c r="E3389" s="390"/>
      <c r="F3389" s="390"/>
      <c r="G3389" s="382"/>
      <c r="H3389" s="538"/>
      <c r="I3389" s="388"/>
      <c r="J3389" s="389" t="s">
        <v>1538</v>
      </c>
      <c r="K3389" s="426"/>
      <c r="L3389" s="426"/>
      <c r="M3389" s="383"/>
      <c r="N3389" s="424" t="s">
        <v>1538</v>
      </c>
      <c r="O3389" s="215" t="s">
        <v>1538</v>
      </c>
      <c r="P3389" s="719"/>
      <c r="Q3389" s="720"/>
      <c r="R3389" s="721"/>
      <c r="S3389" s="722"/>
      <c r="T3389" s="385"/>
      <c r="U3389" s="386"/>
      <c r="V3389" s="387"/>
    </row>
    <row r="3390" spans="1:22" s="35" customFormat="1" ht="24.95" customHeight="1">
      <c r="A3390" s="34" t="s">
        <v>3907</v>
      </c>
      <c r="B3390" s="402">
        <v>8</v>
      </c>
      <c r="C3390" s="390"/>
      <c r="D3390" s="390"/>
      <c r="E3390" s="390"/>
      <c r="F3390" s="390"/>
      <c r="G3390" s="382"/>
      <c r="H3390" s="538"/>
      <c r="I3390" s="388"/>
      <c r="J3390" s="389" t="s">
        <v>1538</v>
      </c>
      <c r="K3390" s="426"/>
      <c r="L3390" s="426"/>
      <c r="M3390" s="383"/>
      <c r="N3390" s="424" t="s">
        <v>1538</v>
      </c>
      <c r="O3390" s="215" t="s">
        <v>1538</v>
      </c>
      <c r="P3390" s="719"/>
      <c r="Q3390" s="720"/>
      <c r="R3390" s="721"/>
      <c r="S3390" s="722"/>
      <c r="T3390" s="385"/>
      <c r="U3390" s="386"/>
      <c r="V3390" s="387"/>
    </row>
    <row r="3391" spans="1:22" s="35" customFormat="1" ht="24.95" customHeight="1">
      <c r="A3391" s="34" t="s">
        <v>3908</v>
      </c>
      <c r="B3391" s="402">
        <v>9</v>
      </c>
      <c r="C3391" s="390"/>
      <c r="D3391" s="390"/>
      <c r="E3391" s="390"/>
      <c r="F3391" s="390"/>
      <c r="G3391" s="382"/>
      <c r="H3391" s="538"/>
      <c r="I3391" s="388"/>
      <c r="J3391" s="389" t="s">
        <v>1538</v>
      </c>
      <c r="K3391" s="426"/>
      <c r="L3391" s="426"/>
      <c r="M3391" s="384"/>
      <c r="N3391" s="424" t="s">
        <v>1538</v>
      </c>
      <c r="O3391" s="215" t="s">
        <v>1538</v>
      </c>
      <c r="P3391" s="719"/>
      <c r="Q3391" s="720"/>
      <c r="R3391" s="721"/>
      <c r="S3391" s="722"/>
      <c r="T3391" s="385"/>
      <c r="U3391" s="386"/>
      <c r="V3391" s="387"/>
    </row>
    <row r="3392" spans="1:22" s="35" customFormat="1" ht="24.95" customHeight="1">
      <c r="A3392" s="34" t="s">
        <v>3909</v>
      </c>
      <c r="B3392" s="402">
        <v>9</v>
      </c>
      <c r="C3392" s="390"/>
      <c r="D3392" s="390"/>
      <c r="E3392" s="390"/>
      <c r="F3392" s="390"/>
      <c r="G3392" s="382"/>
      <c r="H3392" s="538"/>
      <c r="I3392" s="388"/>
      <c r="J3392" s="389" t="s">
        <v>1538</v>
      </c>
      <c r="K3392" s="426"/>
      <c r="L3392" s="426"/>
      <c r="M3392" s="384"/>
      <c r="N3392" s="424" t="s">
        <v>1538</v>
      </c>
      <c r="O3392" s="215" t="s">
        <v>1538</v>
      </c>
      <c r="P3392" s="719"/>
      <c r="Q3392" s="720"/>
      <c r="R3392" s="721"/>
      <c r="S3392" s="722"/>
      <c r="T3392" s="385"/>
      <c r="U3392" s="386"/>
      <c r="V3392" s="387"/>
    </row>
    <row r="3393" spans="1:22" s="35" customFormat="1" ht="24.95" customHeight="1" thickBot="1">
      <c r="A3393" s="34" t="s">
        <v>3910</v>
      </c>
      <c r="B3393" s="406">
        <v>10</v>
      </c>
      <c r="C3393" s="391"/>
      <c r="D3393" s="391"/>
      <c r="E3393" s="391"/>
      <c r="F3393" s="391"/>
      <c r="G3393" s="392"/>
      <c r="H3393" s="539"/>
      <c r="I3393" s="393"/>
      <c r="J3393" s="394" t="s">
        <v>1538</v>
      </c>
      <c r="K3393" s="427"/>
      <c r="L3393" s="427"/>
      <c r="M3393" s="395"/>
      <c r="N3393" s="424" t="s">
        <v>1538</v>
      </c>
      <c r="O3393" s="215" t="s">
        <v>1538</v>
      </c>
      <c r="P3393" s="719"/>
      <c r="Q3393" s="720"/>
      <c r="R3393" s="721"/>
      <c r="S3393" s="722"/>
      <c r="T3393" s="385"/>
      <c r="U3393" s="386"/>
      <c r="V3393" s="387"/>
    </row>
    <row r="3394" spans="1:22" s="20" customFormat="1" ht="12" customHeight="1">
      <c r="A3394" s="34"/>
      <c r="B3394" s="36"/>
      <c r="C3394" s="37"/>
      <c r="D3394" s="37"/>
      <c r="E3394" s="37"/>
      <c r="F3394" s="37"/>
      <c r="G3394" s="37"/>
      <c r="H3394" s="403"/>
      <c r="I3394" s="37"/>
      <c r="J3394" s="37"/>
      <c r="K3394" s="37"/>
      <c r="L3394" s="37"/>
      <c r="M3394" s="37"/>
      <c r="N3394" s="37"/>
      <c r="O3394" s="214"/>
      <c r="P3394" s="37"/>
      <c r="Q3394" s="37"/>
      <c r="R3394" s="214"/>
      <c r="S3394" s="37"/>
      <c r="T3394" s="37"/>
      <c r="U3394" s="38"/>
      <c r="V3394" s="39"/>
    </row>
    <row r="3395" spans="1:22" s="20" customFormat="1" ht="17.25" customHeight="1" thickBot="1">
      <c r="A3395" s="34" t="s">
        <v>3911</v>
      </c>
      <c r="B3395" s="473"/>
      <c r="C3395" s="474"/>
      <c r="D3395" s="474"/>
      <c r="E3395" s="474"/>
      <c r="F3395" s="474"/>
      <c r="G3395" s="474"/>
      <c r="H3395" s="474"/>
      <c r="I3395" s="474"/>
      <c r="J3395" s="474"/>
      <c r="K3395" s="474"/>
      <c r="L3395" s="474"/>
      <c r="M3395" s="474"/>
      <c r="N3395" s="410" t="s">
        <v>317</v>
      </c>
      <c r="O3395" s="411">
        <v>679.52875000000006</v>
      </c>
      <c r="P3395" s="419"/>
      <c r="Q3395" s="419"/>
      <c r="R3395" s="420"/>
      <c r="S3395" s="420"/>
      <c r="T3395" s="421"/>
      <c r="U3395" s="422"/>
      <c r="V3395" s="423"/>
    </row>
    <row r="3396" spans="1:22" ht="17.25" customHeight="1">
      <c r="B3396" s="41"/>
      <c r="C3396" s="41"/>
      <c r="D3396" s="41"/>
      <c r="E3396" s="41"/>
      <c r="F3396" s="41"/>
      <c r="G3396" s="42"/>
      <c r="H3396" s="42"/>
      <c r="I3396" s="42"/>
      <c r="J3396" s="42"/>
      <c r="K3396" s="42"/>
      <c r="L3396" s="42"/>
      <c r="M3396" s="42"/>
      <c r="N3396" s="42"/>
      <c r="O3396" s="42"/>
      <c r="P3396" s="42"/>
      <c r="Q3396" s="42"/>
      <c r="R3396" s="42"/>
      <c r="S3396" s="42"/>
      <c r="T3396" s="42"/>
      <c r="U3396" s="42"/>
      <c r="V3396" s="42"/>
    </row>
    <row r="3397" spans="1:22" s="20" customFormat="1" ht="16.5" customHeight="1" thickBot="1">
      <c r="A3397" s="18"/>
      <c r="B3397" s="739" t="s">
        <v>65</v>
      </c>
      <c r="C3397" s="739"/>
      <c r="D3397" s="739"/>
      <c r="E3397" s="739"/>
      <c r="F3397" s="739"/>
      <c r="G3397" s="739"/>
      <c r="H3397" s="739"/>
      <c r="I3397" s="739"/>
      <c r="J3397" s="739"/>
      <c r="K3397" s="739"/>
      <c r="L3397" s="739"/>
      <c r="M3397" s="739"/>
      <c r="N3397" s="739"/>
      <c r="O3397" s="739"/>
      <c r="P3397" s="739"/>
      <c r="Q3397" s="739"/>
      <c r="R3397" s="739"/>
      <c r="S3397" s="739"/>
      <c r="T3397" s="739"/>
      <c r="U3397" s="739"/>
      <c r="V3397" s="739"/>
    </row>
    <row r="3398" spans="1:22" s="23" customFormat="1" ht="22.5" customHeight="1">
      <c r="A3398" s="96" t="s">
        <v>3912</v>
      </c>
      <c r="B3398" s="768" t="s">
        <v>62</v>
      </c>
      <c r="C3398" s="764" t="s">
        <v>83</v>
      </c>
      <c r="D3398" s="760"/>
      <c r="E3398" s="760"/>
      <c r="F3398" s="760"/>
      <c r="G3398" s="760"/>
      <c r="H3398" s="760"/>
      <c r="I3398" s="760"/>
      <c r="J3398" s="760"/>
      <c r="K3398" s="760"/>
      <c r="L3398" s="760"/>
      <c r="M3398" s="736"/>
      <c r="N3398" s="475"/>
      <c r="O3398" s="476"/>
      <c r="P3398" s="764" t="s">
        <v>90</v>
      </c>
      <c r="Q3398" s="760"/>
      <c r="R3398" s="760"/>
      <c r="S3398" s="736"/>
      <c r="T3398" s="735" t="s">
        <v>358</v>
      </c>
      <c r="U3398" s="736"/>
      <c r="V3398" s="742" t="s">
        <v>6</v>
      </c>
    </row>
    <row r="3399" spans="1:22" s="23" customFormat="1" ht="22.5" customHeight="1">
      <c r="A3399" s="96" t="s">
        <v>3913</v>
      </c>
      <c r="B3399" s="769"/>
      <c r="C3399" s="771" t="s">
        <v>84</v>
      </c>
      <c r="D3399" s="772"/>
      <c r="E3399" s="773"/>
      <c r="F3399" s="479">
        <v>2</v>
      </c>
      <c r="G3399" s="774" t="s">
        <v>287</v>
      </c>
      <c r="H3399" s="724" t="s">
        <v>286</v>
      </c>
      <c r="I3399" s="724"/>
      <c r="J3399" s="771" t="s">
        <v>285</v>
      </c>
      <c r="K3399" s="775"/>
      <c r="L3399" s="480"/>
      <c r="M3399" s="480"/>
      <c r="N3399" s="481"/>
      <c r="O3399" s="482"/>
      <c r="P3399" s="765"/>
      <c r="Q3399" s="766"/>
      <c r="R3399" s="766"/>
      <c r="S3399" s="767"/>
      <c r="T3399" s="737"/>
      <c r="U3399" s="738"/>
      <c r="V3399" s="743"/>
    </row>
    <row r="3400" spans="1:22" s="23" customFormat="1" ht="51.75" customHeight="1" thickBot="1">
      <c r="A3400" s="96" t="s">
        <v>3914</v>
      </c>
      <c r="B3400" s="769"/>
      <c r="C3400" s="772" t="s">
        <v>82</v>
      </c>
      <c r="D3400" s="773"/>
      <c r="E3400" s="483" t="s">
        <v>86</v>
      </c>
      <c r="F3400" s="477" t="s">
        <v>306</v>
      </c>
      <c r="G3400" s="774"/>
      <c r="H3400" s="724"/>
      <c r="I3400" s="724"/>
      <c r="J3400" s="467" t="s">
        <v>284</v>
      </c>
      <c r="K3400" s="478" t="s">
        <v>292</v>
      </c>
      <c r="L3400" s="484" t="s">
        <v>369</v>
      </c>
      <c r="M3400" s="484"/>
      <c r="N3400" s="485" t="s">
        <v>334</v>
      </c>
      <c r="O3400" s="486"/>
      <c r="P3400" s="417" t="s">
        <v>1579</v>
      </c>
      <c r="Q3400" s="306" t="s">
        <v>91</v>
      </c>
      <c r="R3400" s="307"/>
      <c r="S3400" s="97">
        <v>2</v>
      </c>
      <c r="T3400" s="740"/>
      <c r="U3400" s="741"/>
      <c r="V3400" s="744"/>
    </row>
    <row r="3401" spans="1:22" s="23" customFormat="1" ht="15.75" customHeight="1">
      <c r="A3401" s="96" t="s">
        <v>3915</v>
      </c>
      <c r="B3401" s="769"/>
      <c r="C3401" s="613">
        <v>1</v>
      </c>
      <c r="D3401" s="86" t="s">
        <v>660</v>
      </c>
      <c r="E3401" s="92">
        <v>0.5</v>
      </c>
      <c r="F3401" s="300">
        <v>229.49250000000001</v>
      </c>
      <c r="G3401" s="300">
        <v>269.23</v>
      </c>
      <c r="H3401" s="745" t="s">
        <v>31</v>
      </c>
      <c r="I3401" s="746"/>
      <c r="J3401" s="93" t="s">
        <v>6</v>
      </c>
      <c r="K3401" s="91" t="s">
        <v>1538</v>
      </c>
      <c r="L3401" s="449" t="s">
        <v>1114</v>
      </c>
      <c r="M3401" s="450" t="s">
        <v>1557</v>
      </c>
      <c r="N3401" s="365" t="s">
        <v>24</v>
      </c>
      <c r="O3401" s="747" t="s">
        <v>15</v>
      </c>
      <c r="P3401" s="748"/>
      <c r="Q3401" s="751">
        <v>113</v>
      </c>
      <c r="R3401" s="754" t="s">
        <v>1114</v>
      </c>
      <c r="S3401" s="755"/>
      <c r="T3401" s="735" t="s">
        <v>68</v>
      </c>
      <c r="U3401" s="760"/>
      <c r="V3401" s="736"/>
    </row>
    <row r="3402" spans="1:22" s="23" customFormat="1" ht="15.75" customHeight="1" thickBot="1">
      <c r="A3402" s="96" t="s">
        <v>3916</v>
      </c>
      <c r="B3402" s="769"/>
      <c r="C3402" s="613">
        <v>2</v>
      </c>
      <c r="D3402" s="86" t="s">
        <v>661</v>
      </c>
      <c r="E3402" s="92">
        <v>0.5</v>
      </c>
      <c r="F3402" s="300">
        <v>1129.5650000000001</v>
      </c>
      <c r="G3402" s="300">
        <v>269.23</v>
      </c>
      <c r="H3402" s="745" t="s">
        <v>6</v>
      </c>
      <c r="I3402" s="746"/>
      <c r="J3402" s="93" t="s">
        <v>6</v>
      </c>
      <c r="K3402" s="91" t="s">
        <v>1538</v>
      </c>
      <c r="L3402" s="449"/>
      <c r="M3402" s="450" t="s">
        <v>1538</v>
      </c>
      <c r="N3402" s="365" t="s">
        <v>24</v>
      </c>
      <c r="O3402" s="747"/>
      <c r="P3402" s="748"/>
      <c r="Q3402" s="752"/>
      <c r="R3402" s="756"/>
      <c r="S3402" s="757"/>
      <c r="T3402" s="740"/>
      <c r="U3402" s="761"/>
      <c r="V3402" s="741"/>
    </row>
    <row r="3403" spans="1:22" s="23" customFormat="1" ht="15.75" customHeight="1">
      <c r="A3403" s="96" t="s">
        <v>3917</v>
      </c>
      <c r="B3403" s="769"/>
      <c r="C3403" s="613">
        <v>3</v>
      </c>
      <c r="D3403" s="86" t="s">
        <v>1538</v>
      </c>
      <c r="E3403" s="92" t="s">
        <v>1538</v>
      </c>
      <c r="F3403" s="300" t="s">
        <v>1538</v>
      </c>
      <c r="G3403" s="300" t="s">
        <v>1538</v>
      </c>
      <c r="H3403" s="745" t="s">
        <v>1538</v>
      </c>
      <c r="I3403" s="746"/>
      <c r="J3403" s="93" t="s">
        <v>1538</v>
      </c>
      <c r="K3403" s="91" t="s">
        <v>1538</v>
      </c>
      <c r="L3403" s="449"/>
      <c r="M3403" s="450" t="s">
        <v>1538</v>
      </c>
      <c r="N3403" s="365"/>
      <c r="O3403" s="749"/>
      <c r="P3403" s="750"/>
      <c r="Q3403" s="753"/>
      <c r="R3403" s="758"/>
      <c r="S3403" s="759"/>
      <c r="T3403" s="237"/>
      <c r="U3403" s="237"/>
      <c r="V3403" s="238"/>
    </row>
    <row r="3404" spans="1:22" s="23" customFormat="1" ht="15.75" customHeight="1">
      <c r="A3404" s="96" t="s">
        <v>3918</v>
      </c>
      <c r="B3404" s="769"/>
      <c r="C3404" s="613">
        <v>4</v>
      </c>
      <c r="D3404" s="86" t="s">
        <v>1538</v>
      </c>
      <c r="E3404" s="92" t="s">
        <v>1538</v>
      </c>
      <c r="F3404" s="300" t="s">
        <v>1538</v>
      </c>
      <c r="G3404" s="300" t="s">
        <v>1538</v>
      </c>
      <c r="H3404" s="745" t="s">
        <v>1538</v>
      </c>
      <c r="I3404" s="746"/>
      <c r="J3404" s="93" t="s">
        <v>1538</v>
      </c>
      <c r="K3404" s="91" t="s">
        <v>1538</v>
      </c>
      <c r="L3404" s="449"/>
      <c r="M3404" s="450" t="s">
        <v>1538</v>
      </c>
      <c r="N3404" s="365"/>
      <c r="O3404" s="762" t="s">
        <v>310</v>
      </c>
      <c r="P3404" s="771" t="s">
        <v>309</v>
      </c>
      <c r="Q3404" s="772"/>
      <c r="R3404" s="772"/>
      <c r="S3404" s="773"/>
      <c r="T3404" s="228"/>
      <c r="U3404" s="228"/>
      <c r="V3404" s="239"/>
    </row>
    <row r="3405" spans="1:22" s="23" customFormat="1" ht="17.25" customHeight="1">
      <c r="A3405" s="96" t="s">
        <v>3919</v>
      </c>
      <c r="B3405" s="769"/>
      <c r="C3405" s="613">
        <v>5</v>
      </c>
      <c r="D3405" s="86" t="s">
        <v>1538</v>
      </c>
      <c r="E3405" s="92" t="s">
        <v>1538</v>
      </c>
      <c r="F3405" s="300" t="s">
        <v>1538</v>
      </c>
      <c r="G3405" s="300" t="s">
        <v>1538</v>
      </c>
      <c r="H3405" s="745" t="s">
        <v>1538</v>
      </c>
      <c r="I3405" s="746"/>
      <c r="J3405" s="93" t="s">
        <v>1538</v>
      </c>
      <c r="K3405" s="91" t="s">
        <v>1538</v>
      </c>
      <c r="L3405" s="449"/>
      <c r="M3405" s="450" t="s">
        <v>1538</v>
      </c>
      <c r="N3405" s="365"/>
      <c r="O3405" s="763"/>
      <c r="P3405" s="467" t="s">
        <v>92</v>
      </c>
      <c r="Q3405" s="467" t="s">
        <v>294</v>
      </c>
      <c r="R3405" s="724" t="s">
        <v>307</v>
      </c>
      <c r="S3405" s="724"/>
      <c r="T3405" s="228"/>
      <c r="U3405" s="228"/>
      <c r="V3405" s="239"/>
    </row>
    <row r="3406" spans="1:22" s="23" customFormat="1" ht="16.5" customHeight="1" thickBot="1">
      <c r="A3406" s="96" t="s">
        <v>3920</v>
      </c>
      <c r="B3406" s="769"/>
      <c r="C3406" s="614">
        <v>6</v>
      </c>
      <c r="D3406" s="94" t="s">
        <v>1538</v>
      </c>
      <c r="E3406" s="95" t="s">
        <v>1538</v>
      </c>
      <c r="F3406" s="300" t="s">
        <v>1538</v>
      </c>
      <c r="G3406" s="300" t="s">
        <v>1538</v>
      </c>
      <c r="H3406" s="745" t="s">
        <v>1538</v>
      </c>
      <c r="I3406" s="746"/>
      <c r="J3406" s="93" t="s">
        <v>1538</v>
      </c>
      <c r="K3406" s="91" t="s">
        <v>1538</v>
      </c>
      <c r="L3406" s="449"/>
      <c r="M3406" s="450" t="s">
        <v>1538</v>
      </c>
      <c r="N3406" s="447"/>
      <c r="O3406" s="313" t="s">
        <v>6</v>
      </c>
      <c r="P3406" s="241">
        <v>1</v>
      </c>
      <c r="Q3406" s="242">
        <v>538.46153849999996</v>
      </c>
      <c r="R3406" s="776">
        <v>1359.0575000000001</v>
      </c>
      <c r="S3406" s="776"/>
      <c r="T3406" s="228"/>
      <c r="U3406" s="228"/>
      <c r="V3406" s="239"/>
    </row>
    <row r="3407" spans="1:22" s="23" customFormat="1" ht="16.5" customHeight="1" thickBot="1">
      <c r="A3407" s="96" t="s">
        <v>3921</v>
      </c>
      <c r="B3407" s="770"/>
      <c r="C3407" s="777" t="s">
        <v>88</v>
      </c>
      <c r="D3407" s="778"/>
      <c r="E3407" s="778"/>
      <c r="F3407" s="497"/>
      <c r="G3407" s="498"/>
      <c r="H3407" s="779" t="s">
        <v>6</v>
      </c>
      <c r="I3407" s="780"/>
      <c r="J3407" s="412" t="s">
        <v>6</v>
      </c>
      <c r="K3407" s="243" t="s">
        <v>6</v>
      </c>
      <c r="L3407" s="490"/>
      <c r="M3407" s="491"/>
      <c r="N3407" s="492"/>
      <c r="O3407" s="781" t="s">
        <v>1538</v>
      </c>
      <c r="P3407" s="781"/>
      <c r="Q3407" s="781"/>
      <c r="R3407" s="781"/>
      <c r="S3407" s="781"/>
      <c r="T3407" s="487"/>
      <c r="U3407" s="488"/>
      <c r="V3407" s="489"/>
    </row>
    <row r="3408" spans="1:22" ht="24.95" customHeight="1">
      <c r="C3408" s="21"/>
    </row>
    <row r="3409" spans="1:22" ht="24.95" customHeight="1">
      <c r="C3409" s="21"/>
    </row>
    <row r="3410" spans="1:22" s="33" customFormat="1" ht="24" thickBot="1">
      <c r="A3410" s="26">
        <v>114</v>
      </c>
      <c r="B3410" s="786" t="s">
        <v>49</v>
      </c>
      <c r="C3410" s="786"/>
      <c r="D3410" s="786"/>
      <c r="E3410" s="27">
        <v>114</v>
      </c>
      <c r="F3410" s="28" t="s">
        <v>500</v>
      </c>
      <c r="G3410" s="29"/>
      <c r="H3410" s="29"/>
      <c r="I3410" s="28"/>
      <c r="J3410" s="28"/>
      <c r="K3410" s="28"/>
      <c r="L3410" s="28"/>
      <c r="M3410" s="30"/>
      <c r="N3410" s="30"/>
      <c r="O3410" s="29"/>
      <c r="P3410" s="29"/>
      <c r="Q3410" s="31"/>
      <c r="R3410" s="31"/>
      <c r="S3410" s="31"/>
      <c r="T3410" s="31"/>
      <c r="U3410" s="32"/>
    </row>
    <row r="3411" spans="1:22" s="20" customFormat="1" ht="24.75" customHeight="1">
      <c r="A3411" s="18"/>
      <c r="B3411" s="787" t="s">
        <v>54</v>
      </c>
      <c r="C3411" s="464" t="s">
        <v>55</v>
      </c>
      <c r="D3411" s="465" t="s">
        <v>16</v>
      </c>
      <c r="E3411" s="465"/>
      <c r="F3411" s="465" t="s">
        <v>56</v>
      </c>
      <c r="G3411" s="466"/>
      <c r="H3411" s="723" t="s">
        <v>57</v>
      </c>
      <c r="I3411" s="789" t="s">
        <v>340</v>
      </c>
      <c r="J3411" s="723" t="s">
        <v>17</v>
      </c>
      <c r="K3411" s="723" t="s">
        <v>293</v>
      </c>
      <c r="L3411" s="723" t="s">
        <v>58</v>
      </c>
      <c r="M3411" s="723" t="s">
        <v>193</v>
      </c>
      <c r="N3411" s="782" t="s">
        <v>308</v>
      </c>
      <c r="O3411" s="783"/>
      <c r="P3411" s="784" t="s">
        <v>21</v>
      </c>
      <c r="Q3411" s="785"/>
      <c r="R3411" s="735" t="s">
        <v>205</v>
      </c>
      <c r="S3411" s="736"/>
      <c r="T3411" s="714" t="s">
        <v>180</v>
      </c>
      <c r="U3411" s="715"/>
      <c r="V3411" s="716"/>
    </row>
    <row r="3412" spans="1:22" s="20" customFormat="1" ht="73.5" customHeight="1">
      <c r="A3412" s="18"/>
      <c r="B3412" s="788"/>
      <c r="C3412" s="467" t="s">
        <v>59</v>
      </c>
      <c r="D3412" s="468" t="s">
        <v>3</v>
      </c>
      <c r="E3412" s="468" t="s">
        <v>18</v>
      </c>
      <c r="F3412" s="468" t="s">
        <v>60</v>
      </c>
      <c r="G3412" s="469" t="s">
        <v>61</v>
      </c>
      <c r="H3412" s="724"/>
      <c r="I3412" s="790"/>
      <c r="J3412" s="724"/>
      <c r="K3412" s="724"/>
      <c r="L3412" s="724"/>
      <c r="M3412" s="724"/>
      <c r="N3412" s="467" t="s">
        <v>191</v>
      </c>
      <c r="O3412" s="468" t="s">
        <v>73</v>
      </c>
      <c r="P3412" s="717"/>
      <c r="Q3412" s="718"/>
      <c r="R3412" s="737"/>
      <c r="S3412" s="738"/>
      <c r="T3412" s="470" t="s">
        <v>181</v>
      </c>
      <c r="U3412" s="471" t="s">
        <v>190</v>
      </c>
      <c r="V3412" s="472" t="s">
        <v>225</v>
      </c>
    </row>
    <row r="3413" spans="1:22" s="20" customFormat="1" ht="26.25" customHeight="1">
      <c r="A3413" s="18"/>
      <c r="B3413" s="396"/>
      <c r="C3413" s="397">
        <v>3</v>
      </c>
      <c r="D3413" s="397">
        <v>4</v>
      </c>
      <c r="E3413" s="397">
        <v>5</v>
      </c>
      <c r="F3413" s="397">
        <v>6</v>
      </c>
      <c r="G3413" s="397">
        <v>7</v>
      </c>
      <c r="H3413" s="397">
        <v>8</v>
      </c>
      <c r="I3413" s="397">
        <v>9</v>
      </c>
      <c r="J3413" s="397">
        <v>10</v>
      </c>
      <c r="K3413" s="397">
        <v>11</v>
      </c>
      <c r="L3413" s="397">
        <v>12</v>
      </c>
      <c r="M3413" s="397">
        <v>13</v>
      </c>
      <c r="N3413" s="397">
        <v>14</v>
      </c>
      <c r="O3413" s="397">
        <v>15</v>
      </c>
      <c r="P3413" s="398">
        <v>16</v>
      </c>
      <c r="Q3413" s="399">
        <v>17</v>
      </c>
      <c r="R3413" s="398">
        <v>18</v>
      </c>
      <c r="S3413" s="399">
        <v>19</v>
      </c>
      <c r="T3413" s="400">
        <v>20</v>
      </c>
      <c r="U3413" s="213">
        <v>21</v>
      </c>
      <c r="V3413" s="401">
        <v>22</v>
      </c>
    </row>
    <row r="3414" spans="1:22" s="35" customFormat="1" ht="50.1" customHeight="1">
      <c r="A3414" s="34" t="s">
        <v>3922</v>
      </c>
      <c r="B3414" s="402">
        <v>1</v>
      </c>
      <c r="C3414" s="390" t="s">
        <v>1519</v>
      </c>
      <c r="D3414" s="390" t="s">
        <v>1520</v>
      </c>
      <c r="E3414" s="390" t="s">
        <v>1521</v>
      </c>
      <c r="F3414" s="390" t="s">
        <v>672</v>
      </c>
      <c r="G3414" s="382">
        <v>1</v>
      </c>
      <c r="H3414" s="538" t="s">
        <v>24</v>
      </c>
      <c r="I3414" s="388" t="s">
        <v>672</v>
      </c>
      <c r="J3414" s="389" t="s">
        <v>500</v>
      </c>
      <c r="K3414" s="426">
        <v>37624</v>
      </c>
      <c r="L3414" s="426">
        <v>37986</v>
      </c>
      <c r="M3414" s="383">
        <v>1411.52</v>
      </c>
      <c r="N3414" s="424">
        <v>1411.52</v>
      </c>
      <c r="O3414" s="215">
        <v>1411.52</v>
      </c>
      <c r="P3414" s="719"/>
      <c r="Q3414" s="720"/>
      <c r="R3414" s="721"/>
      <c r="S3414" s="722"/>
      <c r="T3414" s="385" t="s">
        <v>24</v>
      </c>
      <c r="U3414" s="386">
        <v>67</v>
      </c>
      <c r="V3414" s="387" t="s">
        <v>24</v>
      </c>
    </row>
    <row r="3415" spans="1:22" s="35" customFormat="1" ht="50.1" customHeight="1">
      <c r="A3415" s="34" t="s">
        <v>3923</v>
      </c>
      <c r="B3415" s="402">
        <v>2</v>
      </c>
      <c r="C3415" s="390" t="s">
        <v>1522</v>
      </c>
      <c r="D3415" s="390" t="s">
        <v>1523</v>
      </c>
      <c r="E3415" s="390" t="s">
        <v>1524</v>
      </c>
      <c r="F3415" s="390" t="s">
        <v>672</v>
      </c>
      <c r="G3415" s="382">
        <v>1</v>
      </c>
      <c r="H3415" s="538" t="s">
        <v>24</v>
      </c>
      <c r="I3415" s="388" t="s">
        <v>672</v>
      </c>
      <c r="J3415" s="389" t="s">
        <v>500</v>
      </c>
      <c r="K3415" s="426">
        <v>41453</v>
      </c>
      <c r="L3415" s="426">
        <v>41698</v>
      </c>
      <c r="M3415" s="383">
        <v>716.84</v>
      </c>
      <c r="N3415" s="424">
        <v>716.84</v>
      </c>
      <c r="O3415" s="215">
        <v>716.84</v>
      </c>
      <c r="P3415" s="719"/>
      <c r="Q3415" s="720"/>
      <c r="R3415" s="721"/>
      <c r="S3415" s="722"/>
      <c r="T3415" s="385" t="s">
        <v>24</v>
      </c>
      <c r="U3415" s="386">
        <v>16</v>
      </c>
      <c r="V3415" s="387" t="s">
        <v>24</v>
      </c>
    </row>
    <row r="3416" spans="1:22" s="35" customFormat="1" ht="24.95" customHeight="1">
      <c r="A3416" s="34" t="s">
        <v>3924</v>
      </c>
      <c r="B3416" s="402">
        <v>3</v>
      </c>
      <c r="C3416" s="390"/>
      <c r="D3416" s="390"/>
      <c r="E3416" s="390"/>
      <c r="F3416" s="390"/>
      <c r="G3416" s="382"/>
      <c r="H3416" s="538"/>
      <c r="I3416" s="388"/>
      <c r="J3416" s="389" t="s">
        <v>1538</v>
      </c>
      <c r="K3416" s="426"/>
      <c r="L3416" s="426"/>
      <c r="M3416" s="383"/>
      <c r="N3416" s="424" t="s">
        <v>1538</v>
      </c>
      <c r="O3416" s="215" t="s">
        <v>1538</v>
      </c>
      <c r="P3416" s="719"/>
      <c r="Q3416" s="720"/>
      <c r="R3416" s="721"/>
      <c r="S3416" s="722"/>
      <c r="T3416" s="385"/>
      <c r="U3416" s="386"/>
      <c r="V3416" s="387"/>
    </row>
    <row r="3417" spans="1:22" s="35" customFormat="1" ht="24.95" customHeight="1">
      <c r="A3417" s="34" t="s">
        <v>3925</v>
      </c>
      <c r="B3417" s="402">
        <v>4</v>
      </c>
      <c r="C3417" s="390"/>
      <c r="D3417" s="390"/>
      <c r="E3417" s="390"/>
      <c r="F3417" s="390"/>
      <c r="G3417" s="382"/>
      <c r="H3417" s="538"/>
      <c r="I3417" s="388"/>
      <c r="J3417" s="389" t="s">
        <v>1538</v>
      </c>
      <c r="K3417" s="426"/>
      <c r="L3417" s="426"/>
      <c r="M3417" s="383"/>
      <c r="N3417" s="424" t="s">
        <v>1538</v>
      </c>
      <c r="O3417" s="215" t="s">
        <v>1538</v>
      </c>
      <c r="P3417" s="719"/>
      <c r="Q3417" s="720"/>
      <c r="R3417" s="721"/>
      <c r="S3417" s="722"/>
      <c r="T3417" s="385"/>
      <c r="U3417" s="386"/>
      <c r="V3417" s="387"/>
    </row>
    <row r="3418" spans="1:22" s="35" customFormat="1" ht="24.95" customHeight="1">
      <c r="A3418" s="34" t="s">
        <v>3926</v>
      </c>
      <c r="B3418" s="402">
        <v>6</v>
      </c>
      <c r="C3418" s="390"/>
      <c r="D3418" s="390"/>
      <c r="E3418" s="390"/>
      <c r="F3418" s="390"/>
      <c r="G3418" s="382"/>
      <c r="H3418" s="538"/>
      <c r="I3418" s="388"/>
      <c r="J3418" s="389" t="s">
        <v>1538</v>
      </c>
      <c r="K3418" s="426"/>
      <c r="L3418" s="426"/>
      <c r="M3418" s="383"/>
      <c r="N3418" s="424" t="s">
        <v>1538</v>
      </c>
      <c r="O3418" s="215" t="s">
        <v>1538</v>
      </c>
      <c r="P3418" s="719"/>
      <c r="Q3418" s="720"/>
      <c r="R3418" s="721"/>
      <c r="S3418" s="722"/>
      <c r="T3418" s="385"/>
      <c r="U3418" s="386"/>
      <c r="V3418" s="387"/>
    </row>
    <row r="3419" spans="1:22" s="35" customFormat="1" ht="24.95" customHeight="1">
      <c r="A3419" s="34" t="s">
        <v>3927</v>
      </c>
      <c r="B3419" s="402">
        <v>7</v>
      </c>
      <c r="C3419" s="390"/>
      <c r="D3419" s="390"/>
      <c r="E3419" s="390"/>
      <c r="F3419" s="390"/>
      <c r="G3419" s="382"/>
      <c r="H3419" s="538"/>
      <c r="I3419" s="388"/>
      <c r="J3419" s="389" t="s">
        <v>1538</v>
      </c>
      <c r="K3419" s="426"/>
      <c r="L3419" s="426"/>
      <c r="M3419" s="383"/>
      <c r="N3419" s="424" t="s">
        <v>1538</v>
      </c>
      <c r="O3419" s="215" t="s">
        <v>1538</v>
      </c>
      <c r="P3419" s="719"/>
      <c r="Q3419" s="720"/>
      <c r="R3419" s="721"/>
      <c r="S3419" s="722"/>
      <c r="T3419" s="385"/>
      <c r="U3419" s="386"/>
      <c r="V3419" s="387"/>
    </row>
    <row r="3420" spans="1:22" s="35" customFormat="1" ht="24.95" customHeight="1">
      <c r="A3420" s="34" t="s">
        <v>3928</v>
      </c>
      <c r="B3420" s="402">
        <v>8</v>
      </c>
      <c r="C3420" s="390"/>
      <c r="D3420" s="390"/>
      <c r="E3420" s="390"/>
      <c r="F3420" s="390"/>
      <c r="G3420" s="382"/>
      <c r="H3420" s="538"/>
      <c r="I3420" s="388"/>
      <c r="J3420" s="389" t="s">
        <v>1538</v>
      </c>
      <c r="K3420" s="426"/>
      <c r="L3420" s="426"/>
      <c r="M3420" s="383"/>
      <c r="N3420" s="424" t="s">
        <v>1538</v>
      </c>
      <c r="O3420" s="215" t="s">
        <v>1538</v>
      </c>
      <c r="P3420" s="719"/>
      <c r="Q3420" s="720"/>
      <c r="R3420" s="721"/>
      <c r="S3420" s="722"/>
      <c r="T3420" s="385"/>
      <c r="U3420" s="386"/>
      <c r="V3420" s="387"/>
    </row>
    <row r="3421" spans="1:22" s="35" customFormat="1" ht="24.95" customHeight="1">
      <c r="A3421" s="34" t="s">
        <v>3929</v>
      </c>
      <c r="B3421" s="402">
        <v>9</v>
      </c>
      <c r="C3421" s="390"/>
      <c r="D3421" s="390"/>
      <c r="E3421" s="390"/>
      <c r="F3421" s="390"/>
      <c r="G3421" s="382"/>
      <c r="H3421" s="538"/>
      <c r="I3421" s="388"/>
      <c r="J3421" s="389" t="s">
        <v>1538</v>
      </c>
      <c r="K3421" s="426"/>
      <c r="L3421" s="426"/>
      <c r="M3421" s="384"/>
      <c r="N3421" s="424" t="s">
        <v>1538</v>
      </c>
      <c r="O3421" s="215" t="s">
        <v>1538</v>
      </c>
      <c r="P3421" s="719"/>
      <c r="Q3421" s="720"/>
      <c r="R3421" s="721"/>
      <c r="S3421" s="722"/>
      <c r="T3421" s="385"/>
      <c r="U3421" s="386"/>
      <c r="V3421" s="387"/>
    </row>
    <row r="3422" spans="1:22" s="35" customFormat="1" ht="24.95" customHeight="1">
      <c r="A3422" s="34" t="s">
        <v>3930</v>
      </c>
      <c r="B3422" s="402">
        <v>9</v>
      </c>
      <c r="C3422" s="390"/>
      <c r="D3422" s="390"/>
      <c r="E3422" s="390"/>
      <c r="F3422" s="390"/>
      <c r="G3422" s="382"/>
      <c r="H3422" s="538"/>
      <c r="I3422" s="388"/>
      <c r="J3422" s="389" t="s">
        <v>1538</v>
      </c>
      <c r="K3422" s="426"/>
      <c r="L3422" s="426"/>
      <c r="M3422" s="384"/>
      <c r="N3422" s="424" t="s">
        <v>1538</v>
      </c>
      <c r="O3422" s="215" t="s">
        <v>1538</v>
      </c>
      <c r="P3422" s="719"/>
      <c r="Q3422" s="720"/>
      <c r="R3422" s="721"/>
      <c r="S3422" s="722"/>
      <c r="T3422" s="385"/>
      <c r="U3422" s="386"/>
      <c r="V3422" s="387"/>
    </row>
    <row r="3423" spans="1:22" s="35" customFormat="1" ht="24.95" customHeight="1" thickBot="1">
      <c r="A3423" s="34" t="s">
        <v>3931</v>
      </c>
      <c r="B3423" s="406">
        <v>10</v>
      </c>
      <c r="C3423" s="391"/>
      <c r="D3423" s="391"/>
      <c r="E3423" s="391"/>
      <c r="F3423" s="391"/>
      <c r="G3423" s="392"/>
      <c r="H3423" s="539"/>
      <c r="I3423" s="393"/>
      <c r="J3423" s="394" t="s">
        <v>1538</v>
      </c>
      <c r="K3423" s="427"/>
      <c r="L3423" s="427"/>
      <c r="M3423" s="395"/>
      <c r="N3423" s="424" t="s">
        <v>1538</v>
      </c>
      <c r="O3423" s="215" t="s">
        <v>1538</v>
      </c>
      <c r="P3423" s="719"/>
      <c r="Q3423" s="720"/>
      <c r="R3423" s="721"/>
      <c r="S3423" s="722"/>
      <c r="T3423" s="385"/>
      <c r="U3423" s="386"/>
      <c r="V3423" s="387"/>
    </row>
    <row r="3424" spans="1:22" s="20" customFormat="1" ht="12" customHeight="1">
      <c r="A3424" s="34"/>
      <c r="B3424" s="36"/>
      <c r="C3424" s="37"/>
      <c r="D3424" s="37"/>
      <c r="E3424" s="37"/>
      <c r="F3424" s="37"/>
      <c r="G3424" s="37"/>
      <c r="H3424" s="403"/>
      <c r="I3424" s="37"/>
      <c r="J3424" s="37"/>
      <c r="K3424" s="37"/>
      <c r="L3424" s="37"/>
      <c r="M3424" s="37"/>
      <c r="N3424" s="37"/>
      <c r="O3424" s="214"/>
      <c r="P3424" s="37"/>
      <c r="Q3424" s="37"/>
      <c r="R3424" s="214"/>
      <c r="S3424" s="37"/>
      <c r="T3424" s="37"/>
      <c r="U3424" s="38"/>
      <c r="V3424" s="39"/>
    </row>
    <row r="3425" spans="1:22" s="20" customFormat="1" ht="17.25" customHeight="1" thickBot="1">
      <c r="A3425" s="34" t="s">
        <v>3932</v>
      </c>
      <c r="B3425" s="473"/>
      <c r="C3425" s="474"/>
      <c r="D3425" s="474"/>
      <c r="E3425" s="474"/>
      <c r="F3425" s="474"/>
      <c r="G3425" s="474"/>
      <c r="H3425" s="474"/>
      <c r="I3425" s="474"/>
      <c r="J3425" s="474"/>
      <c r="K3425" s="474"/>
      <c r="L3425" s="474"/>
      <c r="M3425" s="474"/>
      <c r="N3425" s="410" t="s">
        <v>317</v>
      </c>
      <c r="O3425" s="411">
        <v>1064.18</v>
      </c>
      <c r="P3425" s="419"/>
      <c r="Q3425" s="419"/>
      <c r="R3425" s="420"/>
      <c r="S3425" s="420"/>
      <c r="T3425" s="421"/>
      <c r="U3425" s="422"/>
      <c r="V3425" s="423"/>
    </row>
    <row r="3426" spans="1:22" ht="17.25" customHeight="1">
      <c r="B3426" s="41"/>
      <c r="C3426" s="41"/>
      <c r="D3426" s="41"/>
      <c r="E3426" s="41"/>
      <c r="F3426" s="41"/>
      <c r="G3426" s="42"/>
      <c r="H3426" s="42"/>
      <c r="I3426" s="42"/>
      <c r="J3426" s="42"/>
      <c r="K3426" s="42"/>
      <c r="L3426" s="42"/>
      <c r="M3426" s="42"/>
      <c r="N3426" s="42"/>
      <c r="O3426" s="42"/>
      <c r="P3426" s="42"/>
      <c r="Q3426" s="42"/>
      <c r="R3426" s="42"/>
      <c r="S3426" s="42"/>
      <c r="T3426" s="42"/>
      <c r="U3426" s="42"/>
      <c r="V3426" s="42"/>
    </row>
    <row r="3427" spans="1:22" s="20" customFormat="1" ht="16.5" customHeight="1" thickBot="1">
      <c r="A3427" s="18"/>
      <c r="B3427" s="739" t="s">
        <v>65</v>
      </c>
      <c r="C3427" s="739"/>
      <c r="D3427" s="739"/>
      <c r="E3427" s="739"/>
      <c r="F3427" s="739"/>
      <c r="G3427" s="739"/>
      <c r="H3427" s="739"/>
      <c r="I3427" s="739"/>
      <c r="J3427" s="739"/>
      <c r="K3427" s="739"/>
      <c r="L3427" s="739"/>
      <c r="M3427" s="739"/>
      <c r="N3427" s="739"/>
      <c r="O3427" s="739"/>
      <c r="P3427" s="739"/>
      <c r="Q3427" s="739"/>
      <c r="R3427" s="739"/>
      <c r="S3427" s="739"/>
      <c r="T3427" s="739"/>
      <c r="U3427" s="739"/>
      <c r="V3427" s="739"/>
    </row>
    <row r="3428" spans="1:22" s="23" customFormat="1" ht="22.5" customHeight="1">
      <c r="A3428" s="96" t="s">
        <v>3933</v>
      </c>
      <c r="B3428" s="768" t="s">
        <v>62</v>
      </c>
      <c r="C3428" s="764" t="s">
        <v>83</v>
      </c>
      <c r="D3428" s="760"/>
      <c r="E3428" s="760"/>
      <c r="F3428" s="760"/>
      <c r="G3428" s="760"/>
      <c r="H3428" s="760"/>
      <c r="I3428" s="760"/>
      <c r="J3428" s="760"/>
      <c r="K3428" s="760"/>
      <c r="L3428" s="760"/>
      <c r="M3428" s="736"/>
      <c r="N3428" s="475"/>
      <c r="O3428" s="476"/>
      <c r="P3428" s="764" t="s">
        <v>90</v>
      </c>
      <c r="Q3428" s="760"/>
      <c r="R3428" s="760"/>
      <c r="S3428" s="736"/>
      <c r="T3428" s="735" t="s">
        <v>358</v>
      </c>
      <c r="U3428" s="736"/>
      <c r="V3428" s="742" t="s">
        <v>6</v>
      </c>
    </row>
    <row r="3429" spans="1:22" s="23" customFormat="1" ht="22.5" customHeight="1">
      <c r="A3429" s="96" t="s">
        <v>3934</v>
      </c>
      <c r="B3429" s="769"/>
      <c r="C3429" s="771" t="s">
        <v>84</v>
      </c>
      <c r="D3429" s="772"/>
      <c r="E3429" s="773"/>
      <c r="F3429" s="479">
        <v>1</v>
      </c>
      <c r="G3429" s="774" t="s">
        <v>287</v>
      </c>
      <c r="H3429" s="724" t="s">
        <v>286</v>
      </c>
      <c r="I3429" s="724"/>
      <c r="J3429" s="771" t="s">
        <v>285</v>
      </c>
      <c r="K3429" s="775"/>
      <c r="L3429" s="480"/>
      <c r="M3429" s="480"/>
      <c r="N3429" s="481"/>
      <c r="O3429" s="482"/>
      <c r="P3429" s="765"/>
      <c r="Q3429" s="766"/>
      <c r="R3429" s="766"/>
      <c r="S3429" s="767"/>
      <c r="T3429" s="737"/>
      <c r="U3429" s="738"/>
      <c r="V3429" s="743"/>
    </row>
    <row r="3430" spans="1:22" s="23" customFormat="1" ht="51.75" customHeight="1" thickBot="1">
      <c r="A3430" s="96" t="s">
        <v>3935</v>
      </c>
      <c r="B3430" s="769"/>
      <c r="C3430" s="772" t="s">
        <v>82</v>
      </c>
      <c r="D3430" s="773"/>
      <c r="E3430" s="483" t="s">
        <v>86</v>
      </c>
      <c r="F3430" s="477" t="s">
        <v>306</v>
      </c>
      <c r="G3430" s="774"/>
      <c r="H3430" s="724"/>
      <c r="I3430" s="724"/>
      <c r="J3430" s="467" t="s">
        <v>284</v>
      </c>
      <c r="K3430" s="478" t="s">
        <v>292</v>
      </c>
      <c r="L3430" s="484" t="s">
        <v>369</v>
      </c>
      <c r="M3430" s="484"/>
      <c r="N3430" s="485" t="s">
        <v>334</v>
      </c>
      <c r="O3430" s="486"/>
      <c r="P3430" s="417" t="s">
        <v>1579</v>
      </c>
      <c r="Q3430" s="306" t="s">
        <v>91</v>
      </c>
      <c r="R3430" s="307"/>
      <c r="S3430" s="97">
        <v>2</v>
      </c>
      <c r="T3430" s="740"/>
      <c r="U3430" s="741"/>
      <c r="V3430" s="744"/>
    </row>
    <row r="3431" spans="1:22" s="23" customFormat="1" ht="15.75" customHeight="1">
      <c r="A3431" s="96" t="s">
        <v>3936</v>
      </c>
      <c r="B3431" s="769"/>
      <c r="C3431" s="613">
        <v>1</v>
      </c>
      <c r="D3431" s="86" t="s">
        <v>1538</v>
      </c>
      <c r="E3431" s="92" t="s">
        <v>1538</v>
      </c>
      <c r="F3431" s="300" t="s">
        <v>1538</v>
      </c>
      <c r="G3431" s="300" t="s">
        <v>1538</v>
      </c>
      <c r="H3431" s="745" t="s">
        <v>1538</v>
      </c>
      <c r="I3431" s="746"/>
      <c r="J3431" s="93" t="s">
        <v>1538</v>
      </c>
      <c r="K3431" s="91" t="s">
        <v>1538</v>
      </c>
      <c r="L3431" s="449" t="s">
        <v>361</v>
      </c>
      <c r="M3431" s="450" t="s">
        <v>1602</v>
      </c>
      <c r="N3431" s="365" t="s">
        <v>24</v>
      </c>
      <c r="O3431" s="747" t="s">
        <v>15</v>
      </c>
      <c r="P3431" s="748"/>
      <c r="Q3431" s="751">
        <v>114</v>
      </c>
      <c r="R3431" s="754" t="s">
        <v>361</v>
      </c>
      <c r="S3431" s="755"/>
      <c r="T3431" s="735" t="s">
        <v>68</v>
      </c>
      <c r="U3431" s="760"/>
      <c r="V3431" s="736"/>
    </row>
    <row r="3432" spans="1:22" s="23" customFormat="1" ht="15.75" customHeight="1" thickBot="1">
      <c r="A3432" s="96" t="s">
        <v>3937</v>
      </c>
      <c r="B3432" s="769"/>
      <c r="C3432" s="613">
        <v>2</v>
      </c>
      <c r="D3432" s="86" t="s">
        <v>1538</v>
      </c>
      <c r="E3432" s="92" t="s">
        <v>1538</v>
      </c>
      <c r="F3432" s="300" t="s">
        <v>1538</v>
      </c>
      <c r="G3432" s="300" t="s">
        <v>1538</v>
      </c>
      <c r="H3432" s="745" t="s">
        <v>1538</v>
      </c>
      <c r="I3432" s="746"/>
      <c r="J3432" s="93" t="s">
        <v>1538</v>
      </c>
      <c r="K3432" s="91" t="s">
        <v>1538</v>
      </c>
      <c r="L3432" s="449"/>
      <c r="M3432" s="450" t="s">
        <v>1538</v>
      </c>
      <c r="N3432" s="365" t="s">
        <v>24</v>
      </c>
      <c r="O3432" s="747"/>
      <c r="P3432" s="748"/>
      <c r="Q3432" s="752"/>
      <c r="R3432" s="756"/>
      <c r="S3432" s="757"/>
      <c r="T3432" s="740"/>
      <c r="U3432" s="761"/>
      <c r="V3432" s="741"/>
    </row>
    <row r="3433" spans="1:22" s="23" customFormat="1" ht="15.75" customHeight="1">
      <c r="A3433" s="96" t="s">
        <v>3938</v>
      </c>
      <c r="B3433" s="769"/>
      <c r="C3433" s="613">
        <v>3</v>
      </c>
      <c r="D3433" s="86" t="s">
        <v>1538</v>
      </c>
      <c r="E3433" s="92" t="s">
        <v>1538</v>
      </c>
      <c r="F3433" s="300" t="s">
        <v>1538</v>
      </c>
      <c r="G3433" s="300" t="s">
        <v>1538</v>
      </c>
      <c r="H3433" s="745" t="s">
        <v>1538</v>
      </c>
      <c r="I3433" s="746"/>
      <c r="J3433" s="93" t="s">
        <v>1538</v>
      </c>
      <c r="K3433" s="91" t="s">
        <v>1538</v>
      </c>
      <c r="L3433" s="449"/>
      <c r="M3433" s="450" t="s">
        <v>1538</v>
      </c>
      <c r="N3433" s="365"/>
      <c r="O3433" s="749"/>
      <c r="P3433" s="750"/>
      <c r="Q3433" s="753"/>
      <c r="R3433" s="758"/>
      <c r="S3433" s="759"/>
      <c r="T3433" s="237"/>
      <c r="U3433" s="237"/>
      <c r="V3433" s="238"/>
    </row>
    <row r="3434" spans="1:22" s="23" customFormat="1" ht="15.75" customHeight="1">
      <c r="A3434" s="96" t="s">
        <v>3939</v>
      </c>
      <c r="B3434" s="769"/>
      <c r="C3434" s="613">
        <v>4</v>
      </c>
      <c r="D3434" s="86" t="s">
        <v>1538</v>
      </c>
      <c r="E3434" s="92" t="s">
        <v>1538</v>
      </c>
      <c r="F3434" s="300" t="s">
        <v>1538</v>
      </c>
      <c r="G3434" s="300" t="s">
        <v>1538</v>
      </c>
      <c r="H3434" s="745" t="s">
        <v>1538</v>
      </c>
      <c r="I3434" s="746"/>
      <c r="J3434" s="93" t="s">
        <v>1538</v>
      </c>
      <c r="K3434" s="91" t="s">
        <v>1538</v>
      </c>
      <c r="L3434" s="449"/>
      <c r="M3434" s="450" t="s">
        <v>1538</v>
      </c>
      <c r="N3434" s="365"/>
      <c r="O3434" s="762" t="s">
        <v>310</v>
      </c>
      <c r="P3434" s="771" t="s">
        <v>309</v>
      </c>
      <c r="Q3434" s="772"/>
      <c r="R3434" s="772"/>
      <c r="S3434" s="773"/>
      <c r="T3434" s="228"/>
      <c r="U3434" s="228"/>
      <c r="V3434" s="239"/>
    </row>
    <row r="3435" spans="1:22" s="23" customFormat="1" ht="17.25" customHeight="1">
      <c r="A3435" s="96" t="s">
        <v>3940</v>
      </c>
      <c r="B3435" s="769"/>
      <c r="C3435" s="613">
        <v>5</v>
      </c>
      <c r="D3435" s="86" t="s">
        <v>1538</v>
      </c>
      <c r="E3435" s="92" t="s">
        <v>1538</v>
      </c>
      <c r="F3435" s="300" t="s">
        <v>1538</v>
      </c>
      <c r="G3435" s="300" t="s">
        <v>1538</v>
      </c>
      <c r="H3435" s="745" t="s">
        <v>1538</v>
      </c>
      <c r="I3435" s="746"/>
      <c r="J3435" s="93" t="s">
        <v>1538</v>
      </c>
      <c r="K3435" s="91" t="s">
        <v>1538</v>
      </c>
      <c r="L3435" s="449"/>
      <c r="M3435" s="450" t="s">
        <v>1538</v>
      </c>
      <c r="N3435" s="365"/>
      <c r="O3435" s="763"/>
      <c r="P3435" s="467" t="s">
        <v>92</v>
      </c>
      <c r="Q3435" s="467" t="s">
        <v>294</v>
      </c>
      <c r="R3435" s="724" t="s">
        <v>307</v>
      </c>
      <c r="S3435" s="724"/>
      <c r="T3435" s="228"/>
      <c r="U3435" s="228"/>
      <c r="V3435" s="239"/>
    </row>
    <row r="3436" spans="1:22" s="23" customFormat="1" ht="16.5" customHeight="1" thickBot="1">
      <c r="A3436" s="96" t="s">
        <v>3941</v>
      </c>
      <c r="B3436" s="769"/>
      <c r="C3436" s="614">
        <v>6</v>
      </c>
      <c r="D3436" s="94" t="s">
        <v>1538</v>
      </c>
      <c r="E3436" s="95" t="s">
        <v>1538</v>
      </c>
      <c r="F3436" s="300" t="s">
        <v>1538</v>
      </c>
      <c r="G3436" s="300" t="s">
        <v>1538</v>
      </c>
      <c r="H3436" s="745" t="s">
        <v>1538</v>
      </c>
      <c r="I3436" s="746"/>
      <c r="J3436" s="93" t="s">
        <v>1538</v>
      </c>
      <c r="K3436" s="91" t="s">
        <v>1538</v>
      </c>
      <c r="L3436" s="449"/>
      <c r="M3436" s="450" t="s">
        <v>1538</v>
      </c>
      <c r="N3436" s="447"/>
      <c r="O3436" s="313" t="s">
        <v>6</v>
      </c>
      <c r="P3436" s="241">
        <v>1</v>
      </c>
      <c r="Q3436" s="242">
        <v>538.46153849999996</v>
      </c>
      <c r="R3436" s="776">
        <v>2128.36</v>
      </c>
      <c r="S3436" s="776"/>
      <c r="T3436" s="228"/>
      <c r="U3436" s="228"/>
      <c r="V3436" s="239"/>
    </row>
    <row r="3437" spans="1:22" s="23" customFormat="1" ht="16.5" customHeight="1" thickBot="1">
      <c r="A3437" s="96" t="s">
        <v>3942</v>
      </c>
      <c r="B3437" s="770"/>
      <c r="C3437" s="777" t="s">
        <v>88</v>
      </c>
      <c r="D3437" s="778"/>
      <c r="E3437" s="778"/>
      <c r="F3437" s="497"/>
      <c r="G3437" s="498"/>
      <c r="H3437" s="779" t="s">
        <v>1538</v>
      </c>
      <c r="I3437" s="780"/>
      <c r="J3437" s="412" t="s">
        <v>1538</v>
      </c>
      <c r="K3437" s="243" t="s">
        <v>6</v>
      </c>
      <c r="L3437" s="490"/>
      <c r="M3437" s="491"/>
      <c r="N3437" s="492"/>
      <c r="O3437" s="781" t="s">
        <v>1538</v>
      </c>
      <c r="P3437" s="781"/>
      <c r="Q3437" s="781"/>
      <c r="R3437" s="781"/>
      <c r="S3437" s="781"/>
      <c r="T3437" s="487"/>
      <c r="U3437" s="488"/>
      <c r="V3437" s="489"/>
    </row>
    <row r="3438" spans="1:22" ht="24.95" customHeight="1">
      <c r="C3438" s="21"/>
    </row>
    <row r="3439" spans="1:22" ht="24.95" customHeight="1">
      <c r="C3439" s="21"/>
    </row>
    <row r="3440" spans="1:22" s="33" customFormat="1" ht="24" thickBot="1">
      <c r="A3440" s="26">
        <v>115</v>
      </c>
      <c r="B3440" s="786" t="s">
        <v>49</v>
      </c>
      <c r="C3440" s="786"/>
      <c r="D3440" s="786"/>
      <c r="E3440" s="27">
        <v>115</v>
      </c>
      <c r="F3440" s="28" t="s">
        <v>501</v>
      </c>
      <c r="G3440" s="29"/>
      <c r="H3440" s="29"/>
      <c r="I3440" s="28"/>
      <c r="J3440" s="28"/>
      <c r="K3440" s="28"/>
      <c r="L3440" s="28"/>
      <c r="M3440" s="30"/>
      <c r="N3440" s="30"/>
      <c r="O3440" s="29"/>
      <c r="P3440" s="29"/>
      <c r="Q3440" s="31"/>
      <c r="R3440" s="31"/>
      <c r="S3440" s="31"/>
      <c r="T3440" s="31"/>
      <c r="U3440" s="32"/>
    </row>
    <row r="3441" spans="1:22" s="20" customFormat="1" ht="24.75" customHeight="1">
      <c r="A3441" s="18"/>
      <c r="B3441" s="787" t="s">
        <v>54</v>
      </c>
      <c r="C3441" s="464" t="s">
        <v>55</v>
      </c>
      <c r="D3441" s="465" t="s">
        <v>16</v>
      </c>
      <c r="E3441" s="465"/>
      <c r="F3441" s="465" t="s">
        <v>56</v>
      </c>
      <c r="G3441" s="466"/>
      <c r="H3441" s="723" t="s">
        <v>57</v>
      </c>
      <c r="I3441" s="789" t="s">
        <v>340</v>
      </c>
      <c r="J3441" s="723" t="s">
        <v>17</v>
      </c>
      <c r="K3441" s="723" t="s">
        <v>293</v>
      </c>
      <c r="L3441" s="723" t="s">
        <v>58</v>
      </c>
      <c r="M3441" s="723" t="s">
        <v>193</v>
      </c>
      <c r="N3441" s="782" t="s">
        <v>308</v>
      </c>
      <c r="O3441" s="783"/>
      <c r="P3441" s="784" t="s">
        <v>21</v>
      </c>
      <c r="Q3441" s="785"/>
      <c r="R3441" s="735" t="s">
        <v>205</v>
      </c>
      <c r="S3441" s="736"/>
      <c r="T3441" s="714" t="s">
        <v>180</v>
      </c>
      <c r="U3441" s="715"/>
      <c r="V3441" s="716"/>
    </row>
    <row r="3442" spans="1:22" s="20" customFormat="1" ht="73.5" customHeight="1">
      <c r="A3442" s="18"/>
      <c r="B3442" s="788"/>
      <c r="C3442" s="467" t="s">
        <v>59</v>
      </c>
      <c r="D3442" s="468" t="s">
        <v>3</v>
      </c>
      <c r="E3442" s="468" t="s">
        <v>18</v>
      </c>
      <c r="F3442" s="468" t="s">
        <v>60</v>
      </c>
      <c r="G3442" s="469" t="s">
        <v>61</v>
      </c>
      <c r="H3442" s="724"/>
      <c r="I3442" s="790"/>
      <c r="J3442" s="724"/>
      <c r="K3442" s="724"/>
      <c r="L3442" s="724"/>
      <c r="M3442" s="724"/>
      <c r="N3442" s="467" t="s">
        <v>191</v>
      </c>
      <c r="O3442" s="468" t="s">
        <v>73</v>
      </c>
      <c r="P3442" s="717"/>
      <c r="Q3442" s="718"/>
      <c r="R3442" s="737"/>
      <c r="S3442" s="738"/>
      <c r="T3442" s="470" t="s">
        <v>181</v>
      </c>
      <c r="U3442" s="471" t="s">
        <v>190</v>
      </c>
      <c r="V3442" s="472" t="s">
        <v>225</v>
      </c>
    </row>
    <row r="3443" spans="1:22" s="20" customFormat="1" ht="26.25" customHeight="1">
      <c r="A3443" s="18"/>
      <c r="B3443" s="396"/>
      <c r="C3443" s="397">
        <v>3</v>
      </c>
      <c r="D3443" s="397">
        <v>4</v>
      </c>
      <c r="E3443" s="397">
        <v>5</v>
      </c>
      <c r="F3443" s="397">
        <v>6</v>
      </c>
      <c r="G3443" s="397">
        <v>7</v>
      </c>
      <c r="H3443" s="397">
        <v>8</v>
      </c>
      <c r="I3443" s="397">
        <v>9</v>
      </c>
      <c r="J3443" s="397">
        <v>10</v>
      </c>
      <c r="K3443" s="397">
        <v>11</v>
      </c>
      <c r="L3443" s="397">
        <v>12</v>
      </c>
      <c r="M3443" s="397">
        <v>13</v>
      </c>
      <c r="N3443" s="397">
        <v>14</v>
      </c>
      <c r="O3443" s="397">
        <v>15</v>
      </c>
      <c r="P3443" s="398">
        <v>16</v>
      </c>
      <c r="Q3443" s="399">
        <v>17</v>
      </c>
      <c r="R3443" s="398">
        <v>18</v>
      </c>
      <c r="S3443" s="399">
        <v>19</v>
      </c>
      <c r="T3443" s="400">
        <v>20</v>
      </c>
      <c r="U3443" s="213">
        <v>21</v>
      </c>
      <c r="V3443" s="401">
        <v>22</v>
      </c>
    </row>
    <row r="3444" spans="1:22" s="35" customFormat="1" ht="50.1" customHeight="1">
      <c r="A3444" s="34" t="s">
        <v>3943</v>
      </c>
      <c r="B3444" s="402">
        <v>1</v>
      </c>
      <c r="C3444" s="390" t="s">
        <v>1525</v>
      </c>
      <c r="D3444" s="390">
        <v>2160398</v>
      </c>
      <c r="E3444" s="390" t="s">
        <v>1526</v>
      </c>
      <c r="F3444" s="390" t="s">
        <v>671</v>
      </c>
      <c r="G3444" s="382">
        <v>0.49</v>
      </c>
      <c r="H3444" s="538" t="s">
        <v>24</v>
      </c>
      <c r="I3444" s="388">
        <v>1</v>
      </c>
      <c r="J3444" s="389" t="s">
        <v>662</v>
      </c>
      <c r="K3444" s="426">
        <v>42419</v>
      </c>
      <c r="L3444" s="426">
        <v>43407</v>
      </c>
      <c r="M3444" s="383">
        <v>7622.7</v>
      </c>
      <c r="N3444" s="424">
        <v>3735.123</v>
      </c>
      <c r="O3444" s="215">
        <v>3735.123</v>
      </c>
      <c r="P3444" s="719"/>
      <c r="Q3444" s="720"/>
      <c r="R3444" s="721"/>
      <c r="S3444" s="722"/>
      <c r="T3444" s="385" t="s">
        <v>24</v>
      </c>
      <c r="U3444" s="386">
        <v>183</v>
      </c>
      <c r="V3444" s="387" t="s">
        <v>24</v>
      </c>
    </row>
    <row r="3445" spans="1:22" s="35" customFormat="1" ht="50.1" customHeight="1">
      <c r="A3445" s="34" t="s">
        <v>3944</v>
      </c>
      <c r="B3445" s="402">
        <v>2</v>
      </c>
      <c r="C3445" s="390" t="s">
        <v>1527</v>
      </c>
      <c r="D3445" s="390" t="s">
        <v>1528</v>
      </c>
      <c r="E3445" s="390" t="s">
        <v>1529</v>
      </c>
      <c r="F3445" s="390" t="s">
        <v>671</v>
      </c>
      <c r="G3445" s="382">
        <v>0.5</v>
      </c>
      <c r="H3445" s="538" t="s">
        <v>24</v>
      </c>
      <c r="I3445" s="388">
        <v>1</v>
      </c>
      <c r="J3445" s="389" t="s">
        <v>662</v>
      </c>
      <c r="K3445" s="426">
        <v>42506</v>
      </c>
      <c r="L3445" s="426">
        <v>43080</v>
      </c>
      <c r="M3445" s="383">
        <v>855.61</v>
      </c>
      <c r="N3445" s="424">
        <v>427.80500000000001</v>
      </c>
      <c r="O3445" s="215">
        <v>427.80500000000001</v>
      </c>
      <c r="P3445" s="719"/>
      <c r="Q3445" s="720"/>
      <c r="R3445" s="721"/>
      <c r="S3445" s="722"/>
      <c r="T3445" s="385" t="s">
        <v>24</v>
      </c>
      <c r="U3445" s="386">
        <v>112</v>
      </c>
      <c r="V3445" s="387" t="s">
        <v>24</v>
      </c>
    </row>
    <row r="3446" spans="1:22" s="35" customFormat="1" ht="50.1" customHeight="1">
      <c r="A3446" s="34" t="s">
        <v>3945</v>
      </c>
      <c r="B3446" s="402">
        <v>3</v>
      </c>
      <c r="C3446" s="390" t="s">
        <v>1530</v>
      </c>
      <c r="D3446" s="390" t="s">
        <v>1531</v>
      </c>
      <c r="E3446" s="390" t="s">
        <v>1532</v>
      </c>
      <c r="F3446" s="390" t="s">
        <v>671</v>
      </c>
      <c r="G3446" s="382">
        <v>0.5</v>
      </c>
      <c r="H3446" s="538" t="s">
        <v>24</v>
      </c>
      <c r="I3446" s="388">
        <v>1</v>
      </c>
      <c r="J3446" s="389" t="s">
        <v>662</v>
      </c>
      <c r="K3446" s="426">
        <v>42328</v>
      </c>
      <c r="L3446" s="426">
        <v>43064</v>
      </c>
      <c r="M3446" s="383">
        <v>776.72</v>
      </c>
      <c r="N3446" s="424">
        <v>388.36</v>
      </c>
      <c r="O3446" s="215">
        <v>388.36</v>
      </c>
      <c r="P3446" s="719"/>
      <c r="Q3446" s="720"/>
      <c r="R3446" s="721"/>
      <c r="S3446" s="722"/>
      <c r="T3446" s="385" t="s">
        <v>24</v>
      </c>
      <c r="U3446" s="386">
        <v>100</v>
      </c>
      <c r="V3446" s="387" t="s">
        <v>24</v>
      </c>
    </row>
    <row r="3447" spans="1:22" s="35" customFormat="1" ht="50.1" customHeight="1">
      <c r="A3447" s="34" t="s">
        <v>3946</v>
      </c>
      <c r="B3447" s="402">
        <v>4</v>
      </c>
      <c r="C3447" s="390" t="s">
        <v>1533</v>
      </c>
      <c r="D3447" s="390" t="s">
        <v>1534</v>
      </c>
      <c r="E3447" s="390" t="s">
        <v>1535</v>
      </c>
      <c r="F3447" s="390" t="s">
        <v>671</v>
      </c>
      <c r="G3447" s="382">
        <v>0.1</v>
      </c>
      <c r="H3447" s="538" t="s">
        <v>24</v>
      </c>
      <c r="I3447" s="388">
        <v>1</v>
      </c>
      <c r="J3447" s="389" t="s">
        <v>662</v>
      </c>
      <c r="K3447" s="426">
        <v>40532</v>
      </c>
      <c r="L3447" s="426">
        <v>40724</v>
      </c>
      <c r="M3447" s="383">
        <v>91.25</v>
      </c>
      <c r="N3447" s="424">
        <v>9.125</v>
      </c>
      <c r="O3447" s="215">
        <v>9.125</v>
      </c>
      <c r="P3447" s="719"/>
      <c r="Q3447" s="720"/>
      <c r="R3447" s="721"/>
      <c r="S3447" s="722"/>
      <c r="T3447" s="385" t="s">
        <v>24</v>
      </c>
      <c r="U3447" s="386">
        <v>48</v>
      </c>
      <c r="V3447" s="387" t="s">
        <v>24</v>
      </c>
    </row>
    <row r="3448" spans="1:22" s="35" customFormat="1" ht="24.95" customHeight="1">
      <c r="A3448" s="34" t="s">
        <v>3947</v>
      </c>
      <c r="B3448" s="402">
        <v>6</v>
      </c>
      <c r="C3448" s="390"/>
      <c r="D3448" s="390"/>
      <c r="E3448" s="390"/>
      <c r="F3448" s="390"/>
      <c r="G3448" s="382"/>
      <c r="H3448" s="538"/>
      <c r="I3448" s="388"/>
      <c r="J3448" s="389" t="s">
        <v>1538</v>
      </c>
      <c r="K3448" s="426"/>
      <c r="L3448" s="426"/>
      <c r="M3448" s="383"/>
      <c r="N3448" s="424" t="s">
        <v>1538</v>
      </c>
      <c r="O3448" s="215" t="s">
        <v>1538</v>
      </c>
      <c r="P3448" s="719"/>
      <c r="Q3448" s="720"/>
      <c r="R3448" s="721"/>
      <c r="S3448" s="722"/>
      <c r="T3448" s="385"/>
      <c r="U3448" s="386"/>
      <c r="V3448" s="387"/>
    </row>
    <row r="3449" spans="1:22" s="35" customFormat="1" ht="24.95" customHeight="1">
      <c r="A3449" s="34" t="s">
        <v>3948</v>
      </c>
      <c r="B3449" s="402">
        <v>7</v>
      </c>
      <c r="C3449" s="390"/>
      <c r="D3449" s="390"/>
      <c r="E3449" s="390"/>
      <c r="F3449" s="390"/>
      <c r="G3449" s="382"/>
      <c r="H3449" s="538"/>
      <c r="I3449" s="388"/>
      <c r="J3449" s="389" t="s">
        <v>1538</v>
      </c>
      <c r="K3449" s="426"/>
      <c r="L3449" s="426"/>
      <c r="M3449" s="383"/>
      <c r="N3449" s="424" t="s">
        <v>1538</v>
      </c>
      <c r="O3449" s="215" t="s">
        <v>1538</v>
      </c>
      <c r="P3449" s="719"/>
      <c r="Q3449" s="720"/>
      <c r="R3449" s="721"/>
      <c r="S3449" s="722"/>
      <c r="T3449" s="385"/>
      <c r="U3449" s="386"/>
      <c r="V3449" s="387"/>
    </row>
    <row r="3450" spans="1:22" s="35" customFormat="1" ht="24.95" customHeight="1">
      <c r="A3450" s="34" t="s">
        <v>3949</v>
      </c>
      <c r="B3450" s="402">
        <v>8</v>
      </c>
      <c r="C3450" s="390"/>
      <c r="D3450" s="390"/>
      <c r="E3450" s="390"/>
      <c r="F3450" s="390"/>
      <c r="G3450" s="382"/>
      <c r="H3450" s="538"/>
      <c r="I3450" s="388"/>
      <c r="J3450" s="389" t="s">
        <v>1538</v>
      </c>
      <c r="K3450" s="426"/>
      <c r="L3450" s="426"/>
      <c r="M3450" s="383"/>
      <c r="N3450" s="424" t="s">
        <v>1538</v>
      </c>
      <c r="O3450" s="215" t="s">
        <v>1538</v>
      </c>
      <c r="P3450" s="719"/>
      <c r="Q3450" s="720"/>
      <c r="R3450" s="721"/>
      <c r="S3450" s="722"/>
      <c r="T3450" s="385"/>
      <c r="U3450" s="386"/>
      <c r="V3450" s="387"/>
    </row>
    <row r="3451" spans="1:22" s="35" customFormat="1" ht="24.95" customHeight="1">
      <c r="A3451" s="34" t="s">
        <v>3950</v>
      </c>
      <c r="B3451" s="402">
        <v>9</v>
      </c>
      <c r="C3451" s="390"/>
      <c r="D3451" s="390"/>
      <c r="E3451" s="390"/>
      <c r="F3451" s="390"/>
      <c r="G3451" s="382"/>
      <c r="H3451" s="538"/>
      <c r="I3451" s="388"/>
      <c r="J3451" s="389" t="s">
        <v>1538</v>
      </c>
      <c r="K3451" s="426"/>
      <c r="L3451" s="426"/>
      <c r="M3451" s="384"/>
      <c r="N3451" s="424" t="s">
        <v>1538</v>
      </c>
      <c r="O3451" s="215" t="s">
        <v>1538</v>
      </c>
      <c r="P3451" s="719"/>
      <c r="Q3451" s="720"/>
      <c r="R3451" s="721"/>
      <c r="S3451" s="722"/>
      <c r="T3451" s="385"/>
      <c r="U3451" s="386"/>
      <c r="V3451" s="387"/>
    </row>
    <row r="3452" spans="1:22" s="35" customFormat="1" ht="24.95" customHeight="1">
      <c r="A3452" s="34" t="s">
        <v>3951</v>
      </c>
      <c r="B3452" s="402">
        <v>9</v>
      </c>
      <c r="C3452" s="390"/>
      <c r="D3452" s="390"/>
      <c r="E3452" s="390"/>
      <c r="F3452" s="390"/>
      <c r="G3452" s="382"/>
      <c r="H3452" s="538"/>
      <c r="I3452" s="388"/>
      <c r="J3452" s="389" t="s">
        <v>1538</v>
      </c>
      <c r="K3452" s="426"/>
      <c r="L3452" s="426"/>
      <c r="M3452" s="384"/>
      <c r="N3452" s="424" t="s">
        <v>1538</v>
      </c>
      <c r="O3452" s="215" t="s">
        <v>1538</v>
      </c>
      <c r="P3452" s="719"/>
      <c r="Q3452" s="720"/>
      <c r="R3452" s="721"/>
      <c r="S3452" s="722"/>
      <c r="T3452" s="385"/>
      <c r="U3452" s="386"/>
      <c r="V3452" s="387"/>
    </row>
    <row r="3453" spans="1:22" s="35" customFormat="1" ht="24.95" customHeight="1" thickBot="1">
      <c r="A3453" s="34" t="s">
        <v>3952</v>
      </c>
      <c r="B3453" s="406">
        <v>10</v>
      </c>
      <c r="C3453" s="391"/>
      <c r="D3453" s="391"/>
      <c r="E3453" s="391"/>
      <c r="F3453" s="391"/>
      <c r="G3453" s="392"/>
      <c r="H3453" s="539"/>
      <c r="I3453" s="393"/>
      <c r="J3453" s="394" t="s">
        <v>1538</v>
      </c>
      <c r="K3453" s="427"/>
      <c r="L3453" s="427"/>
      <c r="M3453" s="395"/>
      <c r="N3453" s="424" t="s">
        <v>1538</v>
      </c>
      <c r="O3453" s="215" t="s">
        <v>1538</v>
      </c>
      <c r="P3453" s="719"/>
      <c r="Q3453" s="720"/>
      <c r="R3453" s="721"/>
      <c r="S3453" s="722"/>
      <c r="T3453" s="385"/>
      <c r="U3453" s="386"/>
      <c r="V3453" s="387"/>
    </row>
    <row r="3454" spans="1:22" s="20" customFormat="1" ht="12" customHeight="1">
      <c r="A3454" s="34"/>
      <c r="B3454" s="36"/>
      <c r="C3454" s="37"/>
      <c r="D3454" s="37"/>
      <c r="E3454" s="37"/>
      <c r="F3454" s="37"/>
      <c r="G3454" s="37"/>
      <c r="H3454" s="403"/>
      <c r="I3454" s="37"/>
      <c r="J3454" s="37"/>
      <c r="K3454" s="37"/>
      <c r="L3454" s="37"/>
      <c r="M3454" s="37"/>
      <c r="N3454" s="37"/>
      <c r="O3454" s="214"/>
      <c r="P3454" s="37"/>
      <c r="Q3454" s="37"/>
      <c r="R3454" s="214"/>
      <c r="S3454" s="37"/>
      <c r="T3454" s="37"/>
      <c r="U3454" s="38"/>
      <c r="V3454" s="39"/>
    </row>
    <row r="3455" spans="1:22" s="20" customFormat="1" ht="17.25" customHeight="1" thickBot="1">
      <c r="A3455" s="34" t="s">
        <v>3953</v>
      </c>
      <c r="B3455" s="473"/>
      <c r="C3455" s="474"/>
      <c r="D3455" s="474"/>
      <c r="E3455" s="474"/>
      <c r="F3455" s="474"/>
      <c r="G3455" s="474"/>
      <c r="H3455" s="474"/>
      <c r="I3455" s="474"/>
      <c r="J3455" s="474"/>
      <c r="K3455" s="474"/>
      <c r="L3455" s="474"/>
      <c r="M3455" s="474"/>
      <c r="N3455" s="410" t="s">
        <v>317</v>
      </c>
      <c r="O3455" s="411">
        <v>1140.1032499999999</v>
      </c>
      <c r="P3455" s="419"/>
      <c r="Q3455" s="419"/>
      <c r="R3455" s="420"/>
      <c r="S3455" s="420"/>
      <c r="T3455" s="421"/>
      <c r="U3455" s="422"/>
      <c r="V3455" s="423"/>
    </row>
    <row r="3456" spans="1:22" ht="17.25" customHeight="1">
      <c r="B3456" s="41"/>
      <c r="C3456" s="41"/>
      <c r="D3456" s="41"/>
      <c r="E3456" s="41"/>
      <c r="F3456" s="41"/>
      <c r="G3456" s="42"/>
      <c r="H3456" s="42"/>
      <c r="I3456" s="42"/>
      <c r="J3456" s="42"/>
      <c r="K3456" s="42"/>
      <c r="L3456" s="42"/>
      <c r="M3456" s="42"/>
      <c r="N3456" s="42"/>
      <c r="O3456" s="42"/>
      <c r="P3456" s="42"/>
      <c r="Q3456" s="42"/>
      <c r="R3456" s="42"/>
      <c r="S3456" s="42"/>
      <c r="T3456" s="42"/>
      <c r="U3456" s="42"/>
      <c r="V3456" s="42"/>
    </row>
    <row r="3457" spans="1:22" s="20" customFormat="1" ht="16.5" customHeight="1" thickBot="1">
      <c r="A3457" s="18"/>
      <c r="B3457" s="739" t="s">
        <v>65</v>
      </c>
      <c r="C3457" s="739"/>
      <c r="D3457" s="739"/>
      <c r="E3457" s="739"/>
      <c r="F3457" s="739"/>
      <c r="G3457" s="739"/>
      <c r="H3457" s="739"/>
      <c r="I3457" s="739"/>
      <c r="J3457" s="739"/>
      <c r="K3457" s="739"/>
      <c r="L3457" s="739"/>
      <c r="M3457" s="739"/>
      <c r="N3457" s="739"/>
      <c r="O3457" s="739"/>
      <c r="P3457" s="739"/>
      <c r="Q3457" s="739"/>
      <c r="R3457" s="739"/>
      <c r="S3457" s="739"/>
      <c r="T3457" s="739"/>
      <c r="U3457" s="739"/>
      <c r="V3457" s="739"/>
    </row>
    <row r="3458" spans="1:22" s="23" customFormat="1" ht="22.5" customHeight="1">
      <c r="A3458" s="96" t="s">
        <v>3954</v>
      </c>
      <c r="B3458" s="768" t="s">
        <v>62</v>
      </c>
      <c r="C3458" s="764" t="s">
        <v>83</v>
      </c>
      <c r="D3458" s="760"/>
      <c r="E3458" s="760"/>
      <c r="F3458" s="760"/>
      <c r="G3458" s="760"/>
      <c r="H3458" s="760"/>
      <c r="I3458" s="760"/>
      <c r="J3458" s="760"/>
      <c r="K3458" s="760"/>
      <c r="L3458" s="760"/>
      <c r="M3458" s="736"/>
      <c r="N3458" s="475"/>
      <c r="O3458" s="476"/>
      <c r="P3458" s="764" t="s">
        <v>90</v>
      </c>
      <c r="Q3458" s="760"/>
      <c r="R3458" s="760"/>
      <c r="S3458" s="736"/>
      <c r="T3458" s="735" t="s">
        <v>358</v>
      </c>
      <c r="U3458" s="736"/>
      <c r="V3458" s="742" t="s">
        <v>6</v>
      </c>
    </row>
    <row r="3459" spans="1:22" s="23" customFormat="1" ht="22.5" customHeight="1">
      <c r="A3459" s="96" t="s">
        <v>3955</v>
      </c>
      <c r="B3459" s="769"/>
      <c r="C3459" s="771" t="s">
        <v>84</v>
      </c>
      <c r="D3459" s="772"/>
      <c r="E3459" s="773"/>
      <c r="F3459" s="479">
        <v>2</v>
      </c>
      <c r="G3459" s="774" t="s">
        <v>287</v>
      </c>
      <c r="H3459" s="724" t="s">
        <v>286</v>
      </c>
      <c r="I3459" s="724"/>
      <c r="J3459" s="771" t="s">
        <v>285</v>
      </c>
      <c r="K3459" s="775"/>
      <c r="L3459" s="480"/>
      <c r="M3459" s="480"/>
      <c r="N3459" s="481"/>
      <c r="O3459" s="482"/>
      <c r="P3459" s="765"/>
      <c r="Q3459" s="766"/>
      <c r="R3459" s="766"/>
      <c r="S3459" s="767"/>
      <c r="T3459" s="737"/>
      <c r="U3459" s="738"/>
      <c r="V3459" s="743"/>
    </row>
    <row r="3460" spans="1:22" s="23" customFormat="1" ht="51.75" customHeight="1" thickBot="1">
      <c r="A3460" s="96" t="s">
        <v>3956</v>
      </c>
      <c r="B3460" s="769"/>
      <c r="C3460" s="772" t="s">
        <v>82</v>
      </c>
      <c r="D3460" s="773"/>
      <c r="E3460" s="483" t="s">
        <v>86</v>
      </c>
      <c r="F3460" s="477" t="s">
        <v>306</v>
      </c>
      <c r="G3460" s="774"/>
      <c r="H3460" s="724"/>
      <c r="I3460" s="724"/>
      <c r="J3460" s="467" t="s">
        <v>284</v>
      </c>
      <c r="K3460" s="478" t="s">
        <v>292</v>
      </c>
      <c r="L3460" s="484" t="s">
        <v>369</v>
      </c>
      <c r="M3460" s="484"/>
      <c r="N3460" s="485" t="s">
        <v>334</v>
      </c>
      <c r="O3460" s="486"/>
      <c r="P3460" s="417" t="s">
        <v>1579</v>
      </c>
      <c r="Q3460" s="306" t="s">
        <v>91</v>
      </c>
      <c r="R3460" s="307"/>
      <c r="S3460" s="97">
        <v>4</v>
      </c>
      <c r="T3460" s="740"/>
      <c r="U3460" s="741"/>
      <c r="V3460" s="744"/>
    </row>
    <row r="3461" spans="1:22" s="23" customFormat="1" ht="15.75" customHeight="1">
      <c r="A3461" s="96" t="s">
        <v>3957</v>
      </c>
      <c r="B3461" s="769"/>
      <c r="C3461" s="613">
        <v>1</v>
      </c>
      <c r="D3461" s="86" t="s">
        <v>662</v>
      </c>
      <c r="E3461" s="92">
        <v>0.99</v>
      </c>
      <c r="F3461" s="300">
        <v>4560.4129999999996</v>
      </c>
      <c r="G3461" s="300">
        <v>269.23</v>
      </c>
      <c r="H3461" s="745" t="s">
        <v>6</v>
      </c>
      <c r="I3461" s="746"/>
      <c r="J3461" s="93" t="s">
        <v>6</v>
      </c>
      <c r="K3461" s="91" t="s">
        <v>1538</v>
      </c>
      <c r="L3461" s="449" t="s">
        <v>1114</v>
      </c>
      <c r="M3461" s="450" t="s">
        <v>1557</v>
      </c>
      <c r="N3461" s="365" t="s">
        <v>24</v>
      </c>
      <c r="O3461" s="747" t="s">
        <v>15</v>
      </c>
      <c r="P3461" s="748"/>
      <c r="Q3461" s="751">
        <v>115</v>
      </c>
      <c r="R3461" s="754" t="s">
        <v>1114</v>
      </c>
      <c r="S3461" s="755"/>
      <c r="T3461" s="735" t="s">
        <v>68</v>
      </c>
      <c r="U3461" s="760"/>
      <c r="V3461" s="736"/>
    </row>
    <row r="3462" spans="1:22" s="23" customFormat="1" ht="15.75" customHeight="1" thickBot="1">
      <c r="A3462" s="96" t="s">
        <v>3958</v>
      </c>
      <c r="B3462" s="769"/>
      <c r="C3462" s="613">
        <v>2</v>
      </c>
      <c r="D3462" s="86" t="s">
        <v>663</v>
      </c>
      <c r="E3462" s="92">
        <v>0.01</v>
      </c>
      <c r="F3462" s="300" t="s">
        <v>1604</v>
      </c>
      <c r="G3462" s="300">
        <v>269.23</v>
      </c>
      <c r="H3462" s="745" t="s">
        <v>31</v>
      </c>
      <c r="I3462" s="746"/>
      <c r="J3462" s="93" t="s">
        <v>6</v>
      </c>
      <c r="K3462" s="91" t="s">
        <v>1538</v>
      </c>
      <c r="L3462" s="449"/>
      <c r="M3462" s="450" t="s">
        <v>1538</v>
      </c>
      <c r="N3462" s="365" t="s">
        <v>24</v>
      </c>
      <c r="O3462" s="747"/>
      <c r="P3462" s="748"/>
      <c r="Q3462" s="752"/>
      <c r="R3462" s="756"/>
      <c r="S3462" s="757"/>
      <c r="T3462" s="740"/>
      <c r="U3462" s="761"/>
      <c r="V3462" s="741"/>
    </row>
    <row r="3463" spans="1:22" s="23" customFormat="1" ht="15.75" customHeight="1">
      <c r="A3463" s="96" t="s">
        <v>3959</v>
      </c>
      <c r="B3463" s="769"/>
      <c r="C3463" s="613">
        <v>3</v>
      </c>
      <c r="D3463" s="86" t="s">
        <v>1538</v>
      </c>
      <c r="E3463" s="92" t="s">
        <v>1538</v>
      </c>
      <c r="F3463" s="300" t="s">
        <v>1538</v>
      </c>
      <c r="G3463" s="300" t="s">
        <v>1538</v>
      </c>
      <c r="H3463" s="745" t="s">
        <v>1538</v>
      </c>
      <c r="I3463" s="746"/>
      <c r="J3463" s="93" t="s">
        <v>1538</v>
      </c>
      <c r="K3463" s="91" t="s">
        <v>1538</v>
      </c>
      <c r="L3463" s="449"/>
      <c r="M3463" s="450" t="s">
        <v>1538</v>
      </c>
      <c r="N3463" s="365"/>
      <c r="O3463" s="749"/>
      <c r="P3463" s="750"/>
      <c r="Q3463" s="753"/>
      <c r="R3463" s="758"/>
      <c r="S3463" s="759"/>
      <c r="T3463" s="237"/>
      <c r="U3463" s="237"/>
      <c r="V3463" s="238"/>
    </row>
    <row r="3464" spans="1:22" s="23" customFormat="1" ht="15.75" customHeight="1">
      <c r="A3464" s="96" t="s">
        <v>3960</v>
      </c>
      <c r="B3464" s="769"/>
      <c r="C3464" s="613">
        <v>4</v>
      </c>
      <c r="D3464" s="86" t="s">
        <v>1538</v>
      </c>
      <c r="E3464" s="92" t="s">
        <v>1538</v>
      </c>
      <c r="F3464" s="300" t="s">
        <v>1538</v>
      </c>
      <c r="G3464" s="300" t="s">
        <v>1538</v>
      </c>
      <c r="H3464" s="745" t="s">
        <v>1538</v>
      </c>
      <c r="I3464" s="746"/>
      <c r="J3464" s="93" t="s">
        <v>1538</v>
      </c>
      <c r="K3464" s="91" t="s">
        <v>1538</v>
      </c>
      <c r="L3464" s="449"/>
      <c r="M3464" s="450" t="s">
        <v>1538</v>
      </c>
      <c r="N3464" s="365"/>
      <c r="O3464" s="762" t="s">
        <v>310</v>
      </c>
      <c r="P3464" s="771" t="s">
        <v>309</v>
      </c>
      <c r="Q3464" s="772"/>
      <c r="R3464" s="772"/>
      <c r="S3464" s="773"/>
      <c r="T3464" s="228"/>
      <c r="U3464" s="228"/>
      <c r="V3464" s="239"/>
    </row>
    <row r="3465" spans="1:22" s="23" customFormat="1" ht="17.25" customHeight="1">
      <c r="A3465" s="96" t="s">
        <v>3961</v>
      </c>
      <c r="B3465" s="769"/>
      <c r="C3465" s="613">
        <v>5</v>
      </c>
      <c r="D3465" s="86" t="s">
        <v>1538</v>
      </c>
      <c r="E3465" s="92" t="s">
        <v>1538</v>
      </c>
      <c r="F3465" s="300" t="s">
        <v>1538</v>
      </c>
      <c r="G3465" s="300" t="s">
        <v>1538</v>
      </c>
      <c r="H3465" s="745" t="s">
        <v>1538</v>
      </c>
      <c r="I3465" s="746"/>
      <c r="J3465" s="93" t="s">
        <v>1538</v>
      </c>
      <c r="K3465" s="91" t="s">
        <v>1538</v>
      </c>
      <c r="L3465" s="449"/>
      <c r="M3465" s="450" t="s">
        <v>1538</v>
      </c>
      <c r="N3465" s="365"/>
      <c r="O3465" s="763"/>
      <c r="P3465" s="467" t="s">
        <v>92</v>
      </c>
      <c r="Q3465" s="467" t="s">
        <v>294</v>
      </c>
      <c r="R3465" s="724" t="s">
        <v>307</v>
      </c>
      <c r="S3465" s="724"/>
      <c r="T3465" s="228"/>
      <c r="U3465" s="228"/>
      <c r="V3465" s="239"/>
    </row>
    <row r="3466" spans="1:22" s="23" customFormat="1" ht="16.5" customHeight="1" thickBot="1">
      <c r="A3466" s="96" t="s">
        <v>3962</v>
      </c>
      <c r="B3466" s="769"/>
      <c r="C3466" s="614">
        <v>6</v>
      </c>
      <c r="D3466" s="94" t="s">
        <v>1538</v>
      </c>
      <c r="E3466" s="95" t="s">
        <v>1538</v>
      </c>
      <c r="F3466" s="300" t="s">
        <v>1538</v>
      </c>
      <c r="G3466" s="300" t="s">
        <v>1538</v>
      </c>
      <c r="H3466" s="745" t="s">
        <v>1538</v>
      </c>
      <c r="I3466" s="746"/>
      <c r="J3466" s="93" t="s">
        <v>1538</v>
      </c>
      <c r="K3466" s="91" t="s">
        <v>1538</v>
      </c>
      <c r="L3466" s="449"/>
      <c r="M3466" s="450" t="s">
        <v>1538</v>
      </c>
      <c r="N3466" s="447"/>
      <c r="O3466" s="313" t="s">
        <v>6</v>
      </c>
      <c r="P3466" s="241">
        <v>1</v>
      </c>
      <c r="Q3466" s="242">
        <v>538.46153849999996</v>
      </c>
      <c r="R3466" s="776">
        <v>4560.4129999999996</v>
      </c>
      <c r="S3466" s="776"/>
      <c r="T3466" s="228"/>
      <c r="U3466" s="228"/>
      <c r="V3466" s="239"/>
    </row>
    <row r="3467" spans="1:22" s="23" customFormat="1" ht="16.5" customHeight="1" thickBot="1">
      <c r="A3467" s="96" t="s">
        <v>3963</v>
      </c>
      <c r="B3467" s="770"/>
      <c r="C3467" s="777" t="s">
        <v>88</v>
      </c>
      <c r="D3467" s="778"/>
      <c r="E3467" s="778"/>
      <c r="F3467" s="497"/>
      <c r="G3467" s="498"/>
      <c r="H3467" s="779" t="s">
        <v>6</v>
      </c>
      <c r="I3467" s="780"/>
      <c r="J3467" s="412" t="s">
        <v>6</v>
      </c>
      <c r="K3467" s="243" t="s">
        <v>6</v>
      </c>
      <c r="L3467" s="490"/>
      <c r="M3467" s="491"/>
      <c r="N3467" s="492"/>
      <c r="O3467" s="781" t="s">
        <v>1538</v>
      </c>
      <c r="P3467" s="781"/>
      <c r="Q3467" s="781"/>
      <c r="R3467" s="781"/>
      <c r="S3467" s="781"/>
      <c r="T3467" s="487"/>
      <c r="U3467" s="488"/>
      <c r="V3467" s="489"/>
    </row>
    <row r="3468" spans="1:22" ht="24.95" customHeight="1"/>
    <row r="3469" spans="1:22" ht="24.95" customHeight="1"/>
    <row r="3470" spans="1:22" ht="24.95" customHeight="1"/>
    <row r="3471" spans="1:22" ht="24.95" customHeight="1"/>
    <row r="3472" spans="1:22" ht="24.95" customHeight="1"/>
    <row r="3473" ht="24.95" customHeight="1"/>
    <row r="3474" ht="24.95" customHeight="1"/>
    <row r="3475" ht="24.95" customHeight="1"/>
    <row r="3476" ht="24.95" customHeight="1"/>
    <row r="3477" ht="24.95" customHeight="1"/>
    <row r="3478" ht="24.95" customHeight="1"/>
    <row r="3479" ht="24.95" customHeight="1"/>
    <row r="3480" ht="24.95" customHeight="1"/>
    <row r="3481" ht="24.95" customHeight="1"/>
    <row r="3482" ht="24.95" customHeight="1"/>
    <row r="3483" ht="24.95" customHeight="1"/>
    <row r="3484" ht="24.95" customHeight="1"/>
    <row r="3485" ht="24.95" customHeight="1"/>
    <row r="3486" ht="24.95" customHeight="1"/>
    <row r="3487" ht="24.95" customHeight="1"/>
    <row r="3488" ht="24.95" customHeight="1"/>
    <row r="3489" ht="24.95" customHeight="1"/>
    <row r="3490" ht="24.95" customHeight="1"/>
    <row r="3491" ht="24.95" customHeight="1"/>
    <row r="3492" ht="24.95" customHeight="1"/>
    <row r="3493" ht="24.95" customHeight="1"/>
    <row r="3494" ht="24.95" customHeight="1"/>
    <row r="3495" ht="24.95" customHeight="1"/>
    <row r="3496" ht="24.95" customHeight="1"/>
    <row r="3497" ht="24.95" customHeight="1"/>
    <row r="3498" ht="24.95" customHeight="1"/>
    <row r="3499" ht="24.95" customHeight="1"/>
    <row r="3500" ht="24.95" customHeight="1"/>
    <row r="3501" ht="24.95" customHeight="1"/>
    <row r="3502" ht="24.95" customHeight="1"/>
    <row r="3503" ht="24.95" customHeight="1"/>
    <row r="3504" ht="24.95" customHeight="1"/>
    <row r="3505" ht="24.95" customHeight="1"/>
    <row r="3506" ht="24.95" customHeight="1"/>
    <row r="3507" ht="24.95" customHeight="1"/>
    <row r="3508" ht="24.95" customHeight="1"/>
    <row r="3509" ht="24.95" customHeight="1"/>
    <row r="3510" ht="24.95" customHeight="1"/>
    <row r="3511" ht="24.95" customHeight="1"/>
    <row r="3512" ht="24.95" customHeight="1"/>
    <row r="3513" ht="24.95" customHeight="1"/>
    <row r="3514" ht="24.95" customHeight="1"/>
    <row r="3515" ht="24.95" customHeight="1"/>
    <row r="3516" ht="24.95" customHeight="1"/>
    <row r="3517" ht="24.95" customHeight="1"/>
    <row r="3518" ht="24.95" customHeight="1"/>
    <row r="3519" ht="24.95" customHeight="1"/>
    <row r="3520" ht="24.95" customHeight="1"/>
    <row r="3521" ht="24.95" customHeight="1"/>
    <row r="3522" ht="24.95" customHeight="1"/>
    <row r="3523" ht="24.95" customHeight="1"/>
    <row r="3524" ht="24.95" customHeight="1"/>
    <row r="3525" ht="24.95" customHeight="1"/>
    <row r="3526" ht="24.95" customHeight="1"/>
    <row r="3527" ht="24.95" customHeight="1"/>
    <row r="3528" ht="24.95" customHeight="1"/>
    <row r="3529" ht="24.95" customHeight="1"/>
    <row r="3530" ht="24.95" customHeight="1"/>
    <row r="3531" ht="24.95" customHeight="1"/>
    <row r="3532" ht="24.95" customHeight="1"/>
    <row r="3533" ht="24.95" customHeight="1"/>
    <row r="3534" ht="24.95" customHeight="1"/>
    <row r="3535" ht="24.95" customHeight="1"/>
    <row r="3536" ht="24.95" customHeight="1"/>
    <row r="3537" ht="24.95" customHeight="1"/>
    <row r="3538" ht="24.95" customHeight="1"/>
    <row r="3539" ht="24.95" customHeight="1"/>
    <row r="3540" ht="24.95" customHeight="1"/>
    <row r="3541" ht="24.95" customHeight="1"/>
    <row r="3542" ht="24.95" customHeight="1"/>
    <row r="3543" ht="24.95" customHeight="1"/>
    <row r="3544" ht="24.95" customHeight="1"/>
    <row r="3545" ht="24.95" customHeight="1"/>
    <row r="3546" ht="24.95" customHeight="1"/>
    <row r="3547" ht="24.95" customHeight="1"/>
    <row r="3548" ht="24.95" customHeight="1"/>
    <row r="3549" ht="24.95" customHeight="1"/>
    <row r="3550" ht="24.95" customHeight="1"/>
    <row r="3551" ht="24.95" customHeight="1"/>
    <row r="3552" ht="24.95" customHeight="1"/>
    <row r="3553" ht="24.95" customHeight="1"/>
    <row r="3554" ht="24.95" customHeight="1"/>
    <row r="3555" ht="24.95" customHeight="1"/>
    <row r="3556" ht="24.95" customHeight="1"/>
    <row r="3557" ht="24.95" customHeight="1"/>
    <row r="3558" ht="24.95" customHeight="1"/>
    <row r="3559" ht="24.95" customHeight="1"/>
    <row r="3560" ht="24.95" customHeight="1"/>
    <row r="3561" ht="24.95" customHeight="1"/>
    <row r="3562" ht="24.95" customHeight="1"/>
    <row r="3563" ht="24.95" customHeight="1"/>
    <row r="3564" ht="24.95" customHeight="1"/>
    <row r="3565" ht="24.95" customHeight="1"/>
    <row r="3566" ht="24.95" customHeight="1"/>
    <row r="3567" ht="24.95" customHeight="1"/>
    <row r="3568" ht="24.95" customHeight="1"/>
    <row r="3569" ht="24.95" customHeight="1"/>
    <row r="3570" ht="24.95" customHeight="1"/>
    <row r="3571" ht="24.95" customHeight="1"/>
    <row r="3572" ht="24.95" customHeight="1"/>
    <row r="3573" ht="24.95" customHeight="1"/>
    <row r="3574" ht="24.95" customHeight="1"/>
    <row r="3575" ht="24.95" customHeight="1"/>
    <row r="3576" ht="24.95" customHeight="1"/>
    <row r="3577" ht="24.95" customHeight="1"/>
    <row r="3578" ht="24.95" customHeight="1"/>
    <row r="3579" ht="24.95" customHeight="1"/>
    <row r="3580" ht="24.95" customHeight="1"/>
    <row r="3581" ht="24.95" customHeight="1"/>
    <row r="3582" ht="24.95" customHeight="1"/>
    <row r="3583" ht="24.95" customHeight="1"/>
    <row r="3584" ht="24.95" customHeight="1"/>
    <row r="3585" ht="24.95" customHeight="1"/>
    <row r="3586" ht="24.95" customHeight="1"/>
    <row r="3587" ht="24.95" customHeight="1"/>
    <row r="3588" ht="24.95" customHeight="1"/>
    <row r="3589" ht="24.95" customHeight="1"/>
    <row r="3590" ht="24.95" customHeight="1"/>
    <row r="3591" ht="24.95" customHeight="1"/>
    <row r="3592" ht="24.95" customHeight="1"/>
    <row r="3593" ht="24.95" customHeight="1"/>
    <row r="3594" ht="24.95" customHeight="1"/>
    <row r="3595" ht="24.95" customHeight="1"/>
    <row r="3596" ht="24.95" customHeight="1"/>
    <row r="3597" ht="24.95" customHeight="1"/>
    <row r="3598" ht="24.95" customHeight="1"/>
    <row r="3599" ht="24.95" customHeight="1"/>
    <row r="3600" ht="24.95" customHeight="1"/>
    <row r="3601" ht="24.95" customHeight="1"/>
    <row r="3602" ht="24.95" customHeight="1"/>
    <row r="3603" ht="24.95" customHeight="1"/>
    <row r="3604" ht="24.95" customHeight="1"/>
    <row r="3605" ht="24.95" customHeight="1"/>
    <row r="3606" ht="24.95" customHeight="1"/>
    <row r="3607" ht="24.95" customHeight="1"/>
    <row r="3608" ht="24.95" customHeight="1"/>
    <row r="3609" ht="24.95" customHeight="1"/>
    <row r="3610" ht="24.95" customHeight="1"/>
    <row r="3611" ht="24.95" customHeight="1"/>
    <row r="3612" ht="24.95" customHeight="1"/>
    <row r="3613" ht="24.95" customHeight="1"/>
    <row r="3614" ht="24.95" customHeight="1"/>
    <row r="3615" ht="24.95" customHeight="1"/>
    <row r="3616" ht="24.95" customHeight="1"/>
    <row r="3617" ht="24.95" customHeight="1"/>
    <row r="3618" ht="24.95" customHeight="1"/>
    <row r="3619" ht="24.95" customHeight="1"/>
    <row r="3620" ht="24.95" customHeight="1"/>
    <row r="3621" ht="24.95" customHeight="1"/>
    <row r="3622" ht="24.95" customHeight="1"/>
    <row r="3623" ht="24.95" customHeight="1"/>
    <row r="3624" ht="24.95" customHeight="1"/>
    <row r="3625" ht="24.95" customHeight="1"/>
    <row r="3626" ht="24.95" customHeight="1"/>
    <row r="3627" ht="24.95" customHeight="1"/>
    <row r="3628" ht="24.95" customHeight="1"/>
    <row r="3629" ht="24.95" customHeight="1"/>
    <row r="3630" ht="24.95" customHeight="1"/>
    <row r="3631" ht="24.95" customHeight="1"/>
    <row r="3632" ht="24.95" customHeight="1"/>
    <row r="3633" ht="24.95" customHeight="1"/>
    <row r="3634" ht="24.95" customHeight="1"/>
    <row r="3635" ht="24.95" customHeight="1"/>
    <row r="3636" ht="24.95" customHeight="1"/>
    <row r="3637" ht="24.95" customHeight="1"/>
    <row r="3638" ht="24.95" customHeight="1"/>
    <row r="3639" ht="24.95" customHeight="1"/>
    <row r="3640" ht="24.95" customHeight="1"/>
    <row r="3641" ht="24.95" customHeight="1"/>
    <row r="3642" ht="24.95" customHeight="1"/>
    <row r="3643" ht="24.95" customHeight="1"/>
    <row r="3644" ht="24.95" customHeight="1"/>
    <row r="3645" ht="24.95" customHeight="1"/>
    <row r="3646" ht="24.95" customHeight="1"/>
    <row r="3647" ht="24.95" customHeight="1"/>
    <row r="3648" ht="24.95" customHeight="1"/>
    <row r="3649" ht="24.95" customHeight="1"/>
    <row r="3650" ht="24.95" customHeight="1"/>
    <row r="3651" ht="24.95" customHeight="1"/>
    <row r="3652" ht="24.95" customHeight="1"/>
    <row r="3653" ht="24.95" customHeight="1"/>
    <row r="3654" ht="24.95" customHeight="1"/>
    <row r="3655" ht="24.95" customHeight="1"/>
    <row r="3656" ht="24.95" customHeight="1"/>
    <row r="3657" ht="24.95" customHeight="1"/>
    <row r="3658" ht="24.95" customHeight="1"/>
    <row r="3659" ht="24.95" customHeight="1"/>
    <row r="3660" ht="24.95" customHeight="1"/>
    <row r="3661" ht="24.95" customHeight="1"/>
    <row r="3662" ht="24.95" customHeight="1"/>
    <row r="3663" ht="24.95" customHeight="1"/>
    <row r="3664" ht="24.95" customHeight="1"/>
    <row r="3665" ht="24.95" customHeight="1"/>
    <row r="3666" ht="24.95" customHeight="1"/>
    <row r="3667" ht="24.95" customHeight="1"/>
    <row r="3668" ht="24.95" customHeight="1"/>
    <row r="3669" ht="24.95" customHeight="1"/>
    <row r="3670" ht="24.95" customHeight="1"/>
    <row r="3671" ht="24.95" customHeight="1"/>
    <row r="3672" ht="24.95" customHeight="1"/>
    <row r="3673" ht="24.95" customHeight="1"/>
    <row r="3674" ht="24.95" customHeight="1"/>
    <row r="3675" ht="24.95" customHeight="1"/>
    <row r="3676" ht="24.95" customHeight="1"/>
    <row r="3677" ht="24.95" customHeight="1"/>
    <row r="3678" ht="24.95" customHeight="1"/>
    <row r="3679" ht="24.95" customHeight="1"/>
    <row r="3680" ht="24.95" customHeight="1"/>
    <row r="3681" ht="24.95" customHeight="1"/>
    <row r="3682" ht="24.95" customHeight="1"/>
    <row r="3683" ht="24.95" customHeight="1"/>
    <row r="3684" ht="24.95" customHeight="1"/>
    <row r="3685" ht="24.95" customHeight="1"/>
    <row r="3686" ht="24.95" customHeight="1"/>
    <row r="3687" ht="24.95" customHeight="1"/>
    <row r="3688" ht="24.95" customHeight="1"/>
    <row r="3689" ht="24.95" customHeight="1"/>
    <row r="3690" ht="24.95" customHeight="1"/>
    <row r="3691" ht="24.95" customHeight="1"/>
    <row r="3692" ht="24.95" customHeight="1"/>
    <row r="3693" ht="24.95" customHeight="1"/>
    <row r="3694" ht="24.95" customHeight="1"/>
    <row r="3695" ht="24.95" customHeight="1"/>
    <row r="3696" ht="24.95" customHeight="1"/>
    <row r="3697" ht="24.95" customHeight="1"/>
    <row r="3698" ht="24.95" customHeight="1"/>
    <row r="3699" ht="24.95" customHeight="1"/>
    <row r="3700" ht="24.95" customHeight="1"/>
    <row r="3701" ht="24.95" customHeight="1"/>
    <row r="3702" ht="24.95" customHeight="1"/>
    <row r="3703" ht="24.95" customHeight="1"/>
    <row r="3704" ht="24.95" customHeight="1"/>
    <row r="3705" ht="24.95" customHeight="1"/>
    <row r="3706" ht="24.95" customHeight="1"/>
    <row r="3707" ht="24.95" customHeight="1"/>
    <row r="3708" ht="24.95" customHeight="1"/>
    <row r="3709" ht="24.95" customHeight="1"/>
    <row r="3710" ht="24.95" customHeight="1"/>
    <row r="3711" ht="24.95" customHeight="1"/>
    <row r="3712" ht="24.95" customHeight="1"/>
    <row r="3713" ht="24.95" customHeight="1"/>
    <row r="3714" ht="24.95" customHeight="1"/>
    <row r="3715" ht="24.95" customHeight="1"/>
    <row r="3716" ht="24.95" customHeight="1"/>
    <row r="3717" ht="24.95" customHeight="1"/>
    <row r="3718" ht="24.95" customHeight="1"/>
    <row r="3719" ht="24.95" customHeight="1"/>
    <row r="3720" ht="24.95" customHeight="1"/>
    <row r="3721" ht="24.95" customHeight="1"/>
    <row r="3722" ht="24.95" customHeight="1"/>
    <row r="3723" ht="24.95" customHeight="1"/>
    <row r="3724" ht="24.95" customHeight="1"/>
    <row r="3725" ht="24.95" customHeight="1"/>
    <row r="3726" ht="24.95" customHeight="1"/>
    <row r="3727" ht="24.95" customHeight="1"/>
    <row r="3728" ht="24.95" customHeight="1"/>
    <row r="3729" ht="24.95" customHeight="1"/>
    <row r="3730" ht="24.95" customHeight="1"/>
    <row r="3731" ht="24.95" customHeight="1"/>
    <row r="3732" ht="24.95" customHeight="1"/>
    <row r="3733" ht="24.95" customHeight="1"/>
    <row r="3734" ht="24.95" customHeight="1"/>
    <row r="3735" ht="24.95" customHeight="1"/>
    <row r="3736" ht="24.95" customHeight="1"/>
    <row r="3737" ht="24.95" customHeight="1"/>
    <row r="3738" ht="24.95" customHeight="1"/>
    <row r="3739" ht="24.95" customHeight="1"/>
    <row r="3740" ht="24.95" customHeight="1"/>
    <row r="3741" ht="24.95" customHeight="1"/>
    <row r="3742" ht="24.95" customHeight="1"/>
    <row r="3743" ht="24.95" customHeight="1"/>
    <row r="3744" ht="24.95" customHeight="1"/>
    <row r="3745" ht="24.95" customHeight="1"/>
    <row r="3746" ht="24.95" customHeight="1"/>
    <row r="3747" ht="24.95" customHeight="1"/>
    <row r="3748" ht="24.95" customHeight="1"/>
    <row r="3749" ht="24.95" customHeight="1"/>
    <row r="3750" ht="24.95" customHeight="1"/>
    <row r="3751" ht="24.95" customHeight="1"/>
    <row r="3752" ht="24.95" customHeight="1"/>
    <row r="3753" ht="24.95" customHeight="1"/>
    <row r="3754" ht="24.95" customHeight="1"/>
    <row r="3755" ht="24.95" customHeight="1"/>
    <row r="3756" ht="24.95" customHeight="1"/>
    <row r="3757" ht="24.95" customHeight="1"/>
    <row r="3758" ht="24.95" customHeight="1"/>
    <row r="3759" ht="24.95" customHeight="1"/>
    <row r="3760" ht="24.95" customHeight="1"/>
    <row r="3761" ht="24.95" customHeight="1"/>
    <row r="3762" ht="24.95" customHeight="1"/>
    <row r="3763" ht="24.95" customHeight="1"/>
    <row r="3764" ht="24.95" customHeight="1"/>
    <row r="3765" ht="24.95" customHeight="1"/>
    <row r="3766" ht="24.95" customHeight="1"/>
    <row r="3767" ht="24.95" customHeight="1"/>
    <row r="3768" ht="24.95" customHeight="1"/>
    <row r="3769" ht="24.95" customHeight="1"/>
    <row r="3770" ht="24.95" customHeight="1"/>
    <row r="3771" ht="24.95" customHeight="1"/>
    <row r="3772" ht="24.95" customHeight="1"/>
    <row r="3773" ht="24.95" customHeight="1"/>
    <row r="3774" ht="24.95" customHeight="1"/>
    <row r="3775" ht="24.95" customHeight="1"/>
    <row r="3776" ht="24.95" customHeight="1"/>
    <row r="3777" ht="24.95" customHeight="1"/>
    <row r="3778" ht="24.95" customHeight="1"/>
    <row r="3779" ht="24.95" customHeight="1"/>
    <row r="3780" ht="24.95" customHeight="1"/>
    <row r="3781" ht="24.95" customHeight="1"/>
    <row r="3782" ht="24.95" customHeight="1"/>
    <row r="3783" ht="24.95" customHeight="1"/>
    <row r="3784" ht="24.95" customHeight="1"/>
    <row r="3785" ht="24.95" customHeight="1"/>
    <row r="3786" ht="24.95" customHeight="1"/>
    <row r="3787" ht="24.95" customHeight="1"/>
    <row r="3788" ht="24.95" customHeight="1"/>
    <row r="3789" ht="24.95" customHeight="1"/>
    <row r="3790" ht="24.95" customHeight="1"/>
    <row r="3791" ht="24.95" customHeight="1"/>
    <row r="3792" ht="24.95" customHeight="1"/>
    <row r="3793" ht="24.95" customHeight="1"/>
    <row r="3794" ht="24.95" customHeight="1"/>
    <row r="3795" ht="24.95" customHeight="1"/>
    <row r="3796" ht="24.95" customHeight="1"/>
    <row r="3797" ht="24.95" customHeight="1"/>
    <row r="3798" ht="24.95" customHeight="1"/>
    <row r="3799" ht="24.95" customHeight="1"/>
    <row r="3800" ht="24.95" customHeight="1"/>
    <row r="3801" ht="24.95" customHeight="1"/>
    <row r="3802" ht="24.95" customHeight="1"/>
    <row r="3803" ht="24.95" customHeight="1"/>
    <row r="3804" ht="24.95" customHeight="1"/>
    <row r="3805" ht="24.95" customHeight="1"/>
    <row r="3806" ht="24.95" customHeight="1"/>
    <row r="3807" ht="24.95" customHeight="1"/>
    <row r="3808" ht="24.95" customHeight="1"/>
    <row r="3809" ht="24.95" customHeight="1"/>
    <row r="3810" ht="24.95" customHeight="1"/>
    <row r="3811" ht="24.95" customHeight="1"/>
    <row r="3812" ht="24.95" customHeight="1"/>
    <row r="3813" ht="24.95" customHeight="1"/>
    <row r="3814" ht="24.95" customHeight="1"/>
    <row r="3815" ht="24.95" customHeight="1"/>
    <row r="3816" ht="24.95" customHeight="1"/>
    <row r="3817" ht="24.95" customHeight="1"/>
    <row r="3818" ht="24.95" customHeight="1"/>
    <row r="3819" ht="24.95" customHeight="1"/>
    <row r="3820" ht="24.95" customHeight="1"/>
    <row r="3821" ht="24.95" customHeight="1"/>
    <row r="3822" ht="24.95" customHeight="1"/>
    <row r="3823" ht="24.95" customHeight="1"/>
    <row r="3824" ht="24.95" customHeight="1"/>
    <row r="3825" ht="24.95" customHeight="1"/>
    <row r="3826" ht="24.95" customHeight="1"/>
    <row r="3827" ht="24.95" customHeight="1"/>
    <row r="3828" ht="24.95" customHeight="1"/>
    <row r="3829" ht="24.95" customHeight="1"/>
    <row r="3830" ht="24.95" customHeight="1"/>
    <row r="3831" ht="24.95" customHeight="1"/>
    <row r="3832" ht="24.95" customHeight="1"/>
    <row r="3833" ht="24.95" customHeight="1"/>
    <row r="3834" ht="24.95" customHeight="1"/>
    <row r="3835" ht="24.95" customHeight="1"/>
    <row r="3836" ht="24.95" customHeight="1"/>
    <row r="3837" ht="24.95" customHeight="1"/>
    <row r="3838" ht="24.95" customHeight="1"/>
    <row r="3839" ht="24.95" customHeight="1"/>
    <row r="3840" ht="24.95" customHeight="1"/>
    <row r="3841" ht="24.95" customHeight="1"/>
    <row r="3842" ht="24.95" customHeight="1"/>
    <row r="3843" ht="24.95" customHeight="1"/>
    <row r="3844" ht="24.95" customHeight="1"/>
    <row r="3845" ht="24.95" customHeight="1"/>
    <row r="3846" ht="24.95" customHeight="1"/>
    <row r="3847" ht="24.95" customHeight="1"/>
    <row r="3848" ht="24.95" customHeight="1"/>
    <row r="3849" ht="24.95" customHeight="1"/>
    <row r="3850" ht="24.95" customHeight="1"/>
    <row r="3851" ht="24.95" customHeight="1"/>
    <row r="3852" ht="24.95" customHeight="1"/>
    <row r="3853" ht="24.95" customHeight="1"/>
    <row r="3854" ht="24.95" customHeight="1"/>
    <row r="3855" ht="24.95" customHeight="1"/>
    <row r="3856" ht="24.95" customHeight="1"/>
    <row r="3857" ht="24.95" customHeight="1"/>
    <row r="3858" ht="24.95" customHeight="1"/>
    <row r="3859" ht="24.95" customHeight="1"/>
    <row r="3860" ht="24.95" customHeight="1"/>
    <row r="3861" ht="24.95" customHeight="1"/>
    <row r="3862" ht="24.95" customHeight="1"/>
    <row r="3863" ht="24.95" customHeight="1"/>
    <row r="3864" ht="24.95" customHeight="1"/>
    <row r="3865" ht="24.95" customHeight="1"/>
    <row r="3866" ht="24.95" customHeight="1"/>
    <row r="3867" ht="24.95" customHeight="1"/>
    <row r="3868" ht="24.95" customHeight="1"/>
    <row r="3869" ht="24.95" customHeight="1"/>
    <row r="3870" ht="24.95" customHeight="1"/>
    <row r="3871" ht="24.95" customHeight="1"/>
    <row r="3872" ht="24.95" customHeight="1"/>
    <row r="3873" ht="24.95" customHeight="1"/>
    <row r="3874" ht="24.95" customHeight="1"/>
    <row r="3875" ht="24.95" customHeight="1"/>
    <row r="3876" ht="24.95" customHeight="1"/>
    <row r="3877" ht="24.95" customHeight="1"/>
    <row r="3878" ht="24.95" customHeight="1"/>
    <row r="3879" ht="24.95" customHeight="1"/>
    <row r="3880" ht="24.95" customHeight="1"/>
    <row r="3881" ht="24.95" customHeight="1"/>
    <row r="3882" ht="24.95" customHeight="1"/>
    <row r="3883" ht="24.95" customHeight="1"/>
    <row r="3884" ht="24.95" customHeight="1"/>
    <row r="3885" ht="24.95" customHeight="1"/>
    <row r="3886" ht="24.95" customHeight="1"/>
    <row r="3887" ht="24.95" customHeight="1"/>
    <row r="3888" ht="24.95" customHeight="1"/>
    <row r="3889" ht="24.95" customHeight="1"/>
    <row r="3890" ht="24.95" customHeight="1"/>
    <row r="3891" ht="24.95" customHeight="1"/>
    <row r="3892" ht="24.95" customHeight="1"/>
    <row r="3893" ht="24.95" customHeight="1"/>
    <row r="3894" ht="24.95" customHeight="1"/>
    <row r="3895" ht="24.95" customHeight="1"/>
    <row r="3896" ht="24.95" customHeight="1"/>
    <row r="3897" ht="24.95" customHeight="1"/>
    <row r="3898" ht="24.95" customHeight="1"/>
    <row r="3899" ht="24.95" customHeight="1"/>
    <row r="3900" ht="24.95" customHeight="1"/>
    <row r="3901" ht="24.95" customHeight="1"/>
    <row r="3902" ht="24.95" customHeight="1"/>
    <row r="3903" ht="24.95" customHeight="1"/>
    <row r="3904" ht="24.95" customHeight="1"/>
    <row r="3905" ht="24.95" customHeight="1"/>
    <row r="3906" ht="24.95" customHeight="1"/>
    <row r="3907" ht="24.95" customHeight="1"/>
    <row r="3908" ht="24.95" customHeight="1"/>
    <row r="3909" ht="24.95" customHeight="1"/>
    <row r="3910" ht="24.95" customHeight="1"/>
    <row r="3911" ht="24.95" customHeight="1"/>
    <row r="3912" ht="24.95" customHeight="1"/>
    <row r="3913" ht="24.95" customHeight="1"/>
    <row r="3914" ht="24.95" customHeight="1"/>
    <row r="3915" ht="24.95" customHeight="1"/>
    <row r="3916" ht="24.95" customHeight="1"/>
    <row r="3917" ht="24.95" customHeight="1"/>
    <row r="3918" ht="24.95" customHeight="1"/>
    <row r="3919" ht="24.95" customHeight="1"/>
    <row r="3920" ht="24.95" customHeight="1"/>
    <row r="3921" ht="24.95" customHeight="1"/>
    <row r="3922" ht="24.95" customHeight="1"/>
    <row r="3923" ht="24.95" customHeight="1"/>
    <row r="3924" ht="24.95" customHeight="1"/>
    <row r="3925" ht="24.95" customHeight="1"/>
    <row r="3926" ht="24.95" customHeight="1"/>
    <row r="3927" ht="24.95" customHeight="1"/>
    <row r="3928" ht="24.95" customHeight="1"/>
    <row r="3929" ht="24.95" customHeight="1"/>
    <row r="3930" ht="24.95" customHeight="1"/>
    <row r="3931" ht="24.95" customHeight="1"/>
    <row r="3932" ht="24.95" customHeight="1"/>
    <row r="3933" ht="24.95" customHeight="1"/>
    <row r="3934" ht="24.95" customHeight="1"/>
    <row r="3935" ht="24.95" customHeight="1"/>
    <row r="3936" ht="24.95" customHeight="1"/>
    <row r="3937" ht="24.95" customHeight="1"/>
    <row r="3938" ht="24.95" customHeight="1"/>
    <row r="3939" ht="24.95" customHeight="1"/>
    <row r="3940" ht="24.95" customHeight="1"/>
    <row r="3941" ht="24.95" customHeight="1"/>
    <row r="3942" ht="24.95" customHeight="1"/>
    <row r="3943" ht="24.95" customHeight="1"/>
    <row r="3944" ht="24.95" customHeight="1"/>
    <row r="3945" ht="24.95" customHeight="1"/>
    <row r="3946" ht="24.95" customHeight="1"/>
    <row r="3947" ht="24.95" customHeight="1"/>
    <row r="3948" ht="24.95" customHeight="1"/>
    <row r="3949" ht="24.95" customHeight="1"/>
    <row r="3950" ht="24.95" customHeight="1"/>
    <row r="3951" ht="24.95" customHeight="1"/>
    <row r="3952" ht="24.95" customHeight="1"/>
    <row r="3953" ht="24.95" customHeight="1"/>
    <row r="3954" ht="24.95" customHeight="1"/>
    <row r="3955" ht="24.95" customHeight="1"/>
    <row r="3956" ht="24.95" customHeight="1"/>
    <row r="3957" ht="24.95" customHeight="1"/>
    <row r="3958" ht="24.95" customHeight="1"/>
    <row r="3959" ht="24.95" customHeight="1"/>
    <row r="3960" ht="24.95" customHeight="1"/>
    <row r="3961" ht="24.95" customHeight="1"/>
    <row r="3962" ht="24.95" customHeight="1"/>
    <row r="3963" ht="24.95" customHeight="1"/>
    <row r="3964" ht="24.95" customHeight="1"/>
    <row r="3965" ht="24.95" customHeight="1"/>
    <row r="3966" ht="24.95" customHeight="1"/>
    <row r="3967" ht="24.95" customHeight="1"/>
    <row r="3968" ht="24.95" customHeight="1"/>
    <row r="3969" ht="24.95" customHeight="1"/>
    <row r="3970" ht="24.95" customHeight="1"/>
    <row r="3971" ht="24.95" customHeight="1"/>
    <row r="3972" ht="24.95" customHeight="1"/>
    <row r="3973" ht="24.95" customHeight="1"/>
    <row r="3974" ht="24.95" customHeight="1"/>
    <row r="3975" ht="24.95" customHeight="1"/>
    <row r="3976" ht="24.95" customHeight="1"/>
    <row r="3977" ht="24.95" customHeight="1"/>
    <row r="3978" ht="24.95" customHeight="1"/>
    <row r="3979" ht="24.95" customHeight="1"/>
    <row r="3980" ht="24.95" customHeight="1"/>
    <row r="3981" ht="24.95" customHeight="1"/>
    <row r="3982" ht="24.95" customHeight="1"/>
    <row r="3983" ht="24.95" customHeight="1"/>
    <row r="3984" ht="24.95" customHeight="1"/>
    <row r="3985" ht="24.95" customHeight="1"/>
    <row r="3986" ht="24.95" customHeight="1"/>
    <row r="3987" ht="24.95" customHeight="1"/>
    <row r="3988" ht="24.95" customHeight="1"/>
    <row r="3989" ht="24.95" customHeight="1"/>
    <row r="3990" ht="24.95" customHeight="1"/>
    <row r="3991" ht="24.95" customHeight="1"/>
    <row r="3992" ht="24.95" customHeight="1"/>
    <row r="3993" ht="24.95" customHeight="1"/>
    <row r="3994" ht="24.95" customHeight="1"/>
    <row r="3995" ht="24.95" customHeight="1"/>
    <row r="3996" ht="24.95" customHeight="1"/>
    <row r="3997" ht="24.95" customHeight="1"/>
    <row r="3998" ht="24.95" customHeight="1"/>
    <row r="3999" ht="24.95" customHeight="1"/>
    <row r="4000" ht="24.95" customHeight="1"/>
    <row r="4001" ht="24.95" customHeight="1"/>
    <row r="4002" ht="24.95" customHeight="1"/>
    <row r="4003" ht="24.95" customHeight="1"/>
    <row r="4004" ht="24.95" customHeight="1"/>
    <row r="4005" ht="24.95" customHeight="1"/>
    <row r="4006" ht="24.95" customHeight="1"/>
    <row r="4007" ht="24.95" customHeight="1"/>
    <row r="4008" ht="24.95" customHeight="1"/>
    <row r="4009" ht="24.95" customHeight="1"/>
    <row r="4010" ht="24.95" customHeight="1"/>
    <row r="4011" ht="24.95" customHeight="1"/>
    <row r="4012" ht="24.95" customHeight="1"/>
    <row r="4013" ht="24.95" customHeight="1"/>
    <row r="4014" ht="24.95" customHeight="1"/>
    <row r="4015" ht="24.95" customHeight="1"/>
    <row r="4016" ht="24.95" customHeight="1"/>
    <row r="4017" ht="24.95" customHeight="1"/>
    <row r="4018" ht="24.95" customHeight="1"/>
    <row r="4019" ht="24.95" customHeight="1"/>
    <row r="4020" ht="24.95" customHeight="1"/>
    <row r="4021" ht="24.95" customHeight="1"/>
    <row r="4022" ht="24.95" customHeight="1"/>
    <row r="4023" ht="24.95" customHeight="1"/>
    <row r="4024" ht="24.95" customHeight="1"/>
    <row r="4025" ht="24.95" customHeight="1"/>
    <row r="4026" ht="24.95" customHeight="1"/>
    <row r="4027" ht="24.95" customHeight="1"/>
    <row r="4028" ht="24.95" customHeight="1"/>
    <row r="4029" ht="24.95" customHeight="1"/>
    <row r="4030" ht="24.95" customHeight="1"/>
    <row r="4031" ht="24.95" customHeight="1"/>
    <row r="4032" ht="24.95" customHeight="1"/>
    <row r="4033" ht="24.95" customHeight="1"/>
    <row r="4034" ht="24.95" customHeight="1"/>
    <row r="4035" ht="24.95" customHeight="1"/>
    <row r="4036" ht="24.95" customHeight="1"/>
    <row r="4037" ht="24.95" customHeight="1"/>
    <row r="4038" ht="24.95" customHeight="1"/>
    <row r="4039" ht="24.95" customHeight="1"/>
    <row r="4040" ht="24.95" customHeight="1"/>
    <row r="4041" ht="24.95" customHeight="1"/>
    <row r="4042" ht="24.95" customHeight="1"/>
    <row r="4043" ht="24.95" customHeight="1"/>
    <row r="4044" ht="24.95" customHeight="1"/>
    <row r="4045" ht="24.95" customHeight="1"/>
    <row r="4046" ht="24.95" customHeight="1"/>
    <row r="4047" ht="24.95" customHeight="1"/>
    <row r="4048" ht="24.95" customHeight="1"/>
    <row r="4049" ht="24.95" customHeight="1"/>
    <row r="4050" ht="24.95" customHeight="1"/>
    <row r="4051" ht="24.95" customHeight="1"/>
    <row r="4052" ht="24.95" customHeight="1"/>
    <row r="4053" ht="24.95" customHeight="1"/>
    <row r="4054" ht="24.95" customHeight="1"/>
    <row r="4055" ht="24.95" customHeight="1"/>
    <row r="4056" ht="24.95" customHeight="1"/>
    <row r="4057" ht="24.95" customHeight="1"/>
    <row r="4058" ht="24.95" customHeight="1"/>
    <row r="4059" ht="24.95" customHeight="1"/>
    <row r="4060" ht="24.95" customHeight="1"/>
    <row r="4061" ht="24.95" customHeight="1"/>
    <row r="4062" ht="24.95" customHeight="1"/>
    <row r="4063" ht="24.95" customHeight="1"/>
    <row r="4064" ht="24.95" customHeight="1"/>
    <row r="4065" ht="24.95" customHeight="1"/>
    <row r="4066" ht="24.95" customHeight="1"/>
    <row r="4067" ht="24.95" customHeight="1"/>
    <row r="4068" ht="24.95" customHeight="1"/>
    <row r="4069" ht="24.95" customHeight="1"/>
    <row r="4070" ht="24.95" customHeight="1"/>
    <row r="4071" ht="24.95" customHeight="1"/>
    <row r="4072" ht="24.95" customHeight="1"/>
    <row r="4073" ht="24.95" customHeight="1"/>
    <row r="4074" ht="24.95" customHeight="1"/>
    <row r="4075" ht="24.95" customHeight="1"/>
    <row r="4076" ht="24.95" customHeight="1"/>
    <row r="4077" ht="24.95" customHeight="1"/>
    <row r="4078" ht="24.95" customHeight="1"/>
    <row r="4079" ht="24.95" customHeight="1"/>
    <row r="4080" ht="24.95" customHeight="1"/>
    <row r="4081" ht="24.95" customHeight="1"/>
    <row r="4082" ht="24.95" customHeight="1"/>
    <row r="4083" ht="24.95" customHeight="1"/>
    <row r="4084" ht="24.95" customHeight="1"/>
    <row r="4085" ht="24.95" customHeight="1"/>
    <row r="4086" ht="24.95" customHeight="1"/>
    <row r="4087" ht="24.95" customHeight="1"/>
    <row r="4088" ht="24.95" customHeight="1"/>
    <row r="4089" ht="24.95" customHeight="1"/>
    <row r="4090" ht="24.95" customHeight="1"/>
    <row r="4091" ht="24.95" customHeight="1"/>
    <row r="4092" ht="24.95" customHeight="1"/>
    <row r="4093" ht="24.95" customHeight="1"/>
    <row r="4094" ht="24.95" customHeight="1"/>
    <row r="4095" ht="24.95" customHeight="1"/>
    <row r="4096" ht="24.95" customHeight="1"/>
    <row r="4097" ht="24.95" customHeight="1"/>
    <row r="4098" ht="24.95" customHeight="1"/>
    <row r="4099" ht="24.95" customHeight="1"/>
    <row r="4100" ht="24.95" customHeight="1"/>
    <row r="4101" ht="24.95" customHeight="1"/>
    <row r="4102" ht="24.95" customHeight="1"/>
    <row r="4103" ht="24.95" customHeight="1"/>
    <row r="4104" ht="24.95" customHeight="1"/>
    <row r="4105" ht="24.95" customHeight="1"/>
    <row r="4106" ht="24.95" customHeight="1"/>
    <row r="4107" ht="24.95" customHeight="1"/>
    <row r="4108" ht="24.95" customHeight="1"/>
    <row r="4109" ht="24.95" customHeight="1"/>
    <row r="4110" ht="24.95" customHeight="1"/>
    <row r="4111" ht="24.95" customHeight="1"/>
    <row r="4112" ht="24.95" customHeight="1"/>
    <row r="4113" ht="24.95" customHeight="1"/>
    <row r="4114" ht="24.95" customHeight="1"/>
    <row r="4115" ht="24.95" customHeight="1"/>
    <row r="4116" ht="24.95" customHeight="1"/>
    <row r="4117" ht="24.95" customHeight="1"/>
    <row r="4118" ht="24.95" customHeight="1"/>
    <row r="4119" ht="24.95" customHeight="1"/>
    <row r="4120" ht="24.95" customHeight="1"/>
    <row r="4121" ht="24.95" customHeight="1"/>
    <row r="4122" ht="24.95" customHeight="1"/>
    <row r="4123" ht="24.95" customHeight="1"/>
    <row r="4124" ht="24.95" customHeight="1"/>
    <row r="4125" ht="24.95" customHeight="1"/>
    <row r="4126" ht="24.95" customHeight="1"/>
    <row r="4127" ht="24.95" customHeight="1"/>
    <row r="4128" ht="24.95" customHeight="1"/>
    <row r="4129" ht="24.95" customHeight="1"/>
    <row r="4130" ht="24.95" customHeight="1"/>
    <row r="4131" ht="24.95" customHeight="1"/>
    <row r="4132" ht="24.95" customHeight="1"/>
    <row r="4133" ht="24.95" customHeight="1"/>
    <row r="4134" ht="24.95" customHeight="1"/>
    <row r="4135" ht="24.95" customHeight="1"/>
    <row r="4136" ht="24.95" customHeight="1"/>
    <row r="4137" ht="24.95" customHeight="1"/>
    <row r="4138" ht="24.95" customHeight="1"/>
    <row r="4139" ht="24.95" customHeight="1"/>
    <row r="4140" ht="24.95" customHeight="1"/>
    <row r="4141" ht="24.95" customHeight="1"/>
    <row r="4142" ht="24.95" customHeight="1"/>
    <row r="4143" ht="24.95" customHeight="1"/>
    <row r="4144" ht="24.95" customHeight="1"/>
    <row r="4145" ht="24.95" customHeight="1"/>
    <row r="4146" ht="24.95" customHeight="1"/>
    <row r="4147" ht="24.95" customHeight="1"/>
    <row r="4148" ht="24.95" customHeight="1"/>
    <row r="4149" ht="24.95" customHeight="1"/>
    <row r="4150" ht="24.95" customHeight="1"/>
    <row r="4151" ht="24.95" customHeight="1"/>
    <row r="4152" ht="24.95" customHeight="1"/>
    <row r="4153" ht="24.95" customHeight="1"/>
    <row r="4154" ht="24.95" customHeight="1"/>
    <row r="4155" ht="24.95" customHeight="1"/>
    <row r="4156" ht="24.95" customHeight="1"/>
    <row r="4157" ht="24.95" customHeight="1"/>
    <row r="4158" ht="24.95" customHeight="1"/>
    <row r="4159" ht="24.95" customHeight="1"/>
    <row r="4160" ht="24.95" customHeight="1"/>
    <row r="4161" ht="24.95" customHeight="1"/>
    <row r="4162" ht="24.95" customHeight="1"/>
    <row r="4163" ht="24.95" customHeight="1"/>
    <row r="4164" ht="24.95" customHeight="1"/>
    <row r="4165" ht="24.95" customHeight="1"/>
    <row r="4166" ht="24.95" customHeight="1"/>
    <row r="4167" ht="24.95" customHeight="1"/>
    <row r="4168" ht="24.95" customHeight="1"/>
    <row r="4169" ht="24.95" customHeight="1"/>
    <row r="4170" ht="24.95" customHeight="1"/>
    <row r="4171" ht="24.95" customHeight="1"/>
    <row r="4172" ht="24.95" customHeight="1"/>
    <row r="4173" ht="24.95" customHeight="1"/>
    <row r="4174" ht="24.95" customHeight="1"/>
    <row r="4175" ht="24.95" customHeight="1"/>
    <row r="4176" ht="24.95" customHeight="1"/>
    <row r="4177" ht="24.95" customHeight="1"/>
    <row r="4178" ht="24.95" customHeight="1"/>
    <row r="4179" ht="24.95" customHeight="1"/>
    <row r="4180" ht="24.95" customHeight="1"/>
    <row r="4181" ht="24.95" customHeight="1"/>
    <row r="4182" ht="24.95" customHeight="1"/>
    <row r="4183" ht="24.95" customHeight="1"/>
    <row r="4184" ht="24.95" customHeight="1"/>
    <row r="4185" ht="24.95" customHeight="1"/>
    <row r="4186" ht="24.95" customHeight="1"/>
    <row r="4187" ht="24.95" customHeight="1"/>
    <row r="4188" ht="24.95" customHeight="1"/>
    <row r="4189" ht="24.95" customHeight="1"/>
    <row r="4190" ht="24.95" customHeight="1"/>
    <row r="4191" ht="24.95" customHeight="1"/>
    <row r="4192" ht="24.95" customHeight="1"/>
    <row r="4193" ht="24.95" customHeight="1"/>
    <row r="4194" ht="24.95" customHeight="1"/>
    <row r="4195" ht="24.95" customHeight="1"/>
    <row r="4196" ht="24.95" customHeight="1"/>
    <row r="4197" ht="24.95" customHeight="1"/>
    <row r="4198" ht="24.95" customHeight="1"/>
    <row r="4199" ht="24.95" customHeight="1"/>
    <row r="4200" ht="24.95" customHeight="1"/>
    <row r="4201" ht="24.95" customHeight="1"/>
    <row r="4202" ht="24.95" customHeight="1"/>
    <row r="4203" ht="24.95" customHeight="1"/>
    <row r="4204" ht="24.95" customHeight="1"/>
    <row r="4205" ht="24.95" customHeight="1"/>
    <row r="4206" ht="24.95" customHeight="1"/>
    <row r="4207" ht="24.95" customHeight="1"/>
    <row r="4208" ht="24.95" customHeight="1"/>
    <row r="4209" ht="24.95" customHeight="1"/>
    <row r="4210" ht="24.95" customHeight="1"/>
    <row r="4211" ht="24.95" customHeight="1"/>
    <row r="4212" ht="24.95" customHeight="1"/>
    <row r="4213" ht="24.95" customHeight="1"/>
    <row r="4214" ht="24.95" customHeight="1"/>
    <row r="4215" ht="24.95" customHeight="1"/>
    <row r="4216" ht="24.95" customHeight="1"/>
    <row r="4217" ht="24.95" customHeight="1"/>
    <row r="4218" ht="24.95" customHeight="1"/>
    <row r="4219" ht="24.95" customHeight="1"/>
    <row r="4220" ht="24.95" customHeight="1"/>
    <row r="4221" ht="24.95" customHeight="1"/>
    <row r="4222" ht="24.95" customHeight="1"/>
    <row r="4223" ht="24.95" customHeight="1"/>
    <row r="4224" ht="24.95" customHeight="1"/>
    <row r="4225" ht="24.95" customHeight="1"/>
    <row r="4226" ht="24.95" customHeight="1"/>
    <row r="4227" ht="24.95" customHeight="1"/>
    <row r="4228" ht="24.95" customHeight="1"/>
    <row r="4229" ht="24.95" customHeight="1"/>
    <row r="4230" ht="24.95" customHeight="1"/>
    <row r="4231" ht="24.95" customHeight="1"/>
    <row r="4232" ht="24.95" customHeight="1"/>
    <row r="4233" ht="24.95" customHeight="1"/>
    <row r="4234" ht="24.95" customHeight="1"/>
    <row r="4235" ht="24.95" customHeight="1"/>
    <row r="4236" ht="24.95" customHeight="1"/>
    <row r="4237" ht="24.95" customHeight="1"/>
    <row r="4238" ht="24.95" customHeight="1"/>
    <row r="4239" ht="24.95" customHeight="1"/>
    <row r="4240" ht="24.95" customHeight="1"/>
    <row r="4241" ht="24.95" customHeight="1"/>
    <row r="4242" ht="24.95" customHeight="1"/>
    <row r="4243" ht="24.95" customHeight="1"/>
    <row r="4244" ht="24.95" customHeight="1"/>
    <row r="4245" ht="24.95" customHeight="1"/>
    <row r="4246" ht="24.95" customHeight="1"/>
    <row r="4247" ht="24.95" customHeight="1"/>
    <row r="4248" ht="24.95" customHeight="1"/>
    <row r="4249" ht="24.95" customHeight="1"/>
    <row r="4250" ht="24.95" customHeight="1"/>
    <row r="4251" ht="24.95" customHeight="1"/>
    <row r="4252" ht="24.95" customHeight="1"/>
    <row r="4253" ht="24.95" customHeight="1"/>
    <row r="4254" ht="24.95" customHeight="1"/>
    <row r="4255" ht="24.95" customHeight="1"/>
    <row r="4256" ht="24.95" customHeight="1"/>
    <row r="4257" ht="24.95" customHeight="1"/>
    <row r="4258" ht="24.95" customHeight="1"/>
    <row r="4259" ht="24.95" customHeight="1"/>
    <row r="4260" ht="24.95" customHeight="1"/>
    <row r="4261" ht="24.95" customHeight="1"/>
    <row r="4262" ht="24.95" customHeight="1"/>
    <row r="4263" ht="24.95" customHeight="1"/>
    <row r="4264" ht="24.95" customHeight="1"/>
    <row r="4265" ht="24.95" customHeight="1"/>
    <row r="4266" ht="24.95" customHeight="1"/>
    <row r="4267" ht="24.95" customHeight="1"/>
    <row r="4268" ht="24.95" customHeight="1"/>
    <row r="4269" ht="24.95" customHeight="1"/>
    <row r="4270" ht="24.95" customHeight="1"/>
    <row r="4271" ht="24.95" customHeight="1"/>
    <row r="4272" ht="24.95" customHeight="1"/>
    <row r="4273" ht="24.95" customHeight="1"/>
    <row r="4274" ht="24.95" customHeight="1"/>
    <row r="4275" ht="24.95" customHeight="1"/>
    <row r="4276" ht="24.95" customHeight="1"/>
    <row r="4277" ht="24.95" customHeight="1"/>
    <row r="4278" ht="24.95" customHeight="1"/>
    <row r="4279" ht="24.95" customHeight="1"/>
    <row r="4280" ht="24.95" customHeight="1"/>
    <row r="4281" ht="24.95" customHeight="1"/>
    <row r="4282" ht="24.95" customHeight="1"/>
    <row r="4283" ht="24.95" customHeight="1"/>
    <row r="4284" ht="24.95" customHeight="1"/>
    <row r="4285" ht="24.95" customHeight="1"/>
    <row r="4286" ht="24.95" customHeight="1"/>
    <row r="4287" ht="24.95" customHeight="1"/>
    <row r="4288" ht="24.95" customHeight="1"/>
    <row r="4289" ht="24.95" customHeight="1"/>
    <row r="4290" ht="24.95" customHeight="1"/>
    <row r="4291" ht="24.95" customHeight="1"/>
    <row r="4292" ht="24.95" customHeight="1"/>
    <row r="4293" ht="24.95" customHeight="1"/>
    <row r="4294" ht="24.95" customHeight="1"/>
    <row r="4295" ht="24.95" customHeight="1"/>
    <row r="4296" ht="24.95" customHeight="1"/>
    <row r="4297" ht="24.95" customHeight="1"/>
    <row r="4298" ht="24.95" customHeight="1"/>
    <row r="4299" ht="24.95" customHeight="1"/>
    <row r="4300" ht="24.95" customHeight="1"/>
    <row r="4301" ht="24.95" customHeight="1"/>
    <row r="4302" ht="24.95" customHeight="1"/>
    <row r="4303" ht="24.95" customHeight="1"/>
    <row r="4304" ht="24.95" customHeight="1"/>
    <row r="4305" ht="24.95" customHeight="1"/>
    <row r="4306" ht="24.95" customHeight="1"/>
    <row r="4307" ht="24.95" customHeight="1"/>
    <row r="4308" ht="24.95" customHeight="1"/>
    <row r="4309" ht="24.95" customHeight="1"/>
    <row r="4310" ht="24.95" customHeight="1"/>
    <row r="4311" ht="24.95" customHeight="1"/>
    <row r="4312" ht="24.95" customHeight="1"/>
    <row r="4313" ht="24.95" customHeight="1"/>
    <row r="4314" ht="24.95" customHeight="1"/>
    <row r="4315" ht="24.95" customHeight="1"/>
    <row r="4316" ht="24.95" customHeight="1"/>
    <row r="4317" ht="24.95" customHeight="1"/>
    <row r="4318" ht="24.95" customHeight="1"/>
    <row r="4319" ht="24.95" customHeight="1"/>
    <row r="4320" ht="24.95" customHeight="1"/>
    <row r="4321" ht="24.95" customHeight="1"/>
    <row r="4322" ht="24.95" customHeight="1"/>
    <row r="4323" ht="24.95" customHeight="1"/>
    <row r="4324" ht="24.95" customHeight="1"/>
    <row r="4325" ht="24.95" customHeight="1"/>
    <row r="4326" ht="24.95" customHeight="1"/>
    <row r="4327" ht="24.95" customHeight="1"/>
    <row r="4328" ht="24.95" customHeight="1"/>
    <row r="4329" ht="24.95" customHeight="1"/>
    <row r="4330" ht="24.95" customHeight="1"/>
    <row r="4331" ht="24.95" customHeight="1"/>
    <row r="4332" ht="24.95" customHeight="1"/>
    <row r="4333" ht="24.95" customHeight="1"/>
    <row r="4334" ht="24.95" customHeight="1"/>
    <row r="4335" ht="24.95" customHeight="1"/>
    <row r="4336" ht="24.95" customHeight="1"/>
    <row r="4337" ht="24.95" customHeight="1"/>
    <row r="4338" ht="24.95" customHeight="1"/>
    <row r="4339" ht="24.95" customHeight="1"/>
    <row r="4340" ht="24.95" customHeight="1"/>
    <row r="4341" ht="24.95" customHeight="1"/>
    <row r="4342" ht="24.95" customHeight="1"/>
    <row r="4343" ht="24.95" customHeight="1"/>
    <row r="4344" ht="24.95" customHeight="1"/>
    <row r="4345" ht="24.95" customHeight="1"/>
    <row r="4346" ht="24.95" customHeight="1"/>
    <row r="4347" ht="24.95" customHeight="1"/>
    <row r="4348" ht="24.95" customHeight="1"/>
    <row r="4349" ht="24.95" customHeight="1"/>
    <row r="4350" ht="24.95" customHeight="1"/>
    <row r="4351" ht="24.95" customHeight="1"/>
    <row r="4352" ht="24.95" customHeight="1"/>
    <row r="4353" ht="24.95" customHeight="1"/>
    <row r="4354" ht="24.95" customHeight="1"/>
    <row r="4355" ht="24.95" customHeight="1"/>
    <row r="4356" ht="24.95" customHeight="1"/>
    <row r="4357" ht="24.95" customHeight="1"/>
    <row r="4358" ht="24.95" customHeight="1"/>
    <row r="4359" ht="24.95" customHeight="1"/>
    <row r="4360" ht="24.95" customHeight="1"/>
    <row r="4361" ht="24.95" customHeight="1"/>
    <row r="4362" ht="24.95" customHeight="1"/>
    <row r="4363" ht="24.95" customHeight="1"/>
    <row r="4364" ht="24.95" customHeight="1"/>
    <row r="4365" ht="24.95" customHeight="1"/>
    <row r="4366" ht="24.95" customHeight="1"/>
    <row r="4367" ht="24.95" customHeight="1"/>
    <row r="4368" ht="24.95" customHeight="1"/>
    <row r="4369" ht="24.95" customHeight="1"/>
    <row r="4370" ht="24.95" customHeight="1"/>
    <row r="4371" ht="24.95" customHeight="1"/>
    <row r="4372" ht="24.95" customHeight="1"/>
    <row r="4373" ht="24.95" customHeight="1"/>
    <row r="4374" ht="24.95" customHeight="1"/>
    <row r="4375" ht="24.95" customHeight="1"/>
    <row r="4376" ht="24.95" customHeight="1"/>
    <row r="4377" ht="24.95" customHeight="1"/>
    <row r="4378" ht="24.95" customHeight="1"/>
    <row r="4379" ht="24.95" customHeight="1"/>
    <row r="4380" ht="24.95" customHeight="1"/>
    <row r="4381" ht="24.95" customHeight="1"/>
    <row r="4382" ht="24.95" customHeight="1"/>
    <row r="4383" ht="24.95" customHeight="1"/>
    <row r="4384" ht="24.95" customHeight="1"/>
    <row r="4385" ht="24.95" customHeight="1"/>
    <row r="4386" ht="24.95" customHeight="1"/>
    <row r="4387" ht="24.95" customHeight="1"/>
    <row r="4388" ht="24.95" customHeight="1"/>
    <row r="4389" ht="24.95" customHeight="1"/>
    <row r="4390" ht="24.95" customHeight="1"/>
    <row r="4391" ht="24.95" customHeight="1"/>
    <row r="4392" ht="24.95" customHeight="1"/>
    <row r="4393" ht="24.95" customHeight="1"/>
    <row r="4394" ht="24.95" customHeight="1"/>
    <row r="4395" ht="24.95" customHeight="1"/>
    <row r="4396" ht="24.95" customHeight="1"/>
    <row r="4397" ht="24.95" customHeight="1"/>
    <row r="4398" ht="24.95" customHeight="1"/>
    <row r="4399" ht="24.95" customHeight="1"/>
    <row r="4400" ht="24.95" customHeight="1"/>
    <row r="4401" ht="24.95" customHeight="1"/>
    <row r="4402" ht="24.95" customHeight="1"/>
    <row r="4403" ht="24.95" customHeight="1"/>
    <row r="4404" ht="24.95" customHeight="1"/>
    <row r="4405" ht="24.95" customHeight="1"/>
    <row r="4406" ht="24.95" customHeight="1"/>
    <row r="4407" ht="24.95" customHeight="1"/>
    <row r="4408" ht="24.95" customHeight="1"/>
    <row r="4409" ht="24.95" customHeight="1"/>
    <row r="4410" ht="24.95" customHeight="1"/>
    <row r="4411" ht="24.95" customHeight="1"/>
    <row r="4412" ht="24.95" customHeight="1"/>
    <row r="4413" ht="24.95" customHeight="1"/>
    <row r="4414" ht="24.95" customHeight="1"/>
    <row r="4415" ht="24.95" customHeight="1"/>
    <row r="4416" ht="24.95" customHeight="1"/>
    <row r="4417" ht="24.95" customHeight="1"/>
    <row r="4418" ht="24.95" customHeight="1"/>
    <row r="4419" ht="24.95" customHeight="1"/>
    <row r="4420" ht="24.95" customHeight="1"/>
    <row r="4421" ht="24.95" customHeight="1"/>
    <row r="4422" ht="24.95" customHeight="1"/>
    <row r="4423" ht="24.95" customHeight="1"/>
    <row r="4424" ht="24.95" customHeight="1"/>
    <row r="4425" ht="24.95" customHeight="1"/>
    <row r="4426" ht="24.95" customHeight="1"/>
    <row r="4427" ht="24.95" customHeight="1"/>
    <row r="4428" ht="24.95" customHeight="1"/>
    <row r="4429" ht="24.95" customHeight="1"/>
    <row r="4430" ht="24.95" customHeight="1"/>
    <row r="4431" ht="24.95" customHeight="1"/>
    <row r="4432" ht="24.95" customHeight="1"/>
    <row r="4433" ht="24.95" customHeight="1"/>
    <row r="4434" ht="24.95" customHeight="1"/>
    <row r="4435" ht="24.95" customHeight="1"/>
    <row r="4436" ht="24.95" customHeight="1"/>
    <row r="4437" ht="24.95" customHeight="1"/>
    <row r="4438" ht="24.95" customHeight="1"/>
    <row r="4439" ht="24.95" customHeight="1"/>
    <row r="4440" ht="24.95" customHeight="1"/>
    <row r="4441" ht="24.95" customHeight="1"/>
    <row r="4442" ht="24.95" customHeight="1"/>
    <row r="4443" ht="24.95" customHeight="1"/>
    <row r="4444" ht="24.95" customHeight="1"/>
    <row r="4445" ht="24.95" customHeight="1"/>
    <row r="4446" ht="24.95" customHeight="1"/>
    <row r="4447" ht="24.95" customHeight="1"/>
    <row r="4448" ht="24.95" customHeight="1"/>
    <row r="4449" ht="24.95" customHeight="1"/>
    <row r="4450" ht="24.95" customHeight="1"/>
    <row r="4451" ht="24.95" customHeight="1"/>
    <row r="4452" ht="24.95" customHeight="1"/>
    <row r="4453" ht="24.95" customHeight="1"/>
    <row r="4454" ht="24.95" customHeight="1"/>
    <row r="4455" ht="24.95" customHeight="1"/>
    <row r="4456" ht="24.95" customHeight="1"/>
    <row r="4457" ht="24.95" customHeight="1"/>
    <row r="4458" ht="24.95" customHeight="1"/>
    <row r="4459" ht="24.95" customHeight="1"/>
    <row r="4460" ht="24.95" customHeight="1"/>
    <row r="4461" ht="24.95" customHeight="1"/>
    <row r="4462" ht="24.95" customHeight="1"/>
    <row r="4463" ht="24.95" customHeight="1"/>
    <row r="4464" ht="24.95" customHeight="1"/>
    <row r="4465" ht="24.95" customHeight="1"/>
    <row r="4466" ht="24.95" customHeight="1"/>
    <row r="4467" ht="24.95" customHeight="1"/>
    <row r="4468" ht="24.95" customHeight="1"/>
    <row r="4469" ht="24.95" customHeight="1"/>
    <row r="4470" ht="24.95" customHeight="1"/>
    <row r="4471" ht="24.95" customHeight="1"/>
    <row r="4472" ht="24.95" customHeight="1"/>
    <row r="4473" ht="24.95" customHeight="1"/>
    <row r="4474" ht="24.95" customHeight="1"/>
    <row r="4475" ht="24.95" customHeight="1"/>
    <row r="4476" ht="24.95" customHeight="1"/>
    <row r="4477" ht="24.95" customHeight="1"/>
    <row r="4478" ht="24.95" customHeight="1"/>
    <row r="4479" ht="24.95" customHeight="1"/>
    <row r="4480" ht="24.95" customHeight="1"/>
    <row r="4481" ht="24.95" customHeight="1"/>
    <row r="4482" ht="24.95" customHeight="1"/>
    <row r="4483" ht="24.95" customHeight="1"/>
    <row r="4484" ht="24.95" customHeight="1"/>
    <row r="4485" ht="24.95" customHeight="1"/>
    <row r="4486" ht="24.95" customHeight="1"/>
    <row r="4487" ht="24.95" customHeight="1"/>
    <row r="4488" ht="24.95" customHeight="1"/>
    <row r="4489" ht="24.95" customHeight="1"/>
    <row r="4490" ht="24.95" customHeight="1"/>
    <row r="4491" ht="24.95" customHeight="1"/>
    <row r="4492" ht="24.95" customHeight="1"/>
    <row r="4493" ht="24.95" customHeight="1"/>
    <row r="4494" ht="24.95" customHeight="1"/>
    <row r="4495" ht="24.95" customHeight="1"/>
    <row r="4496" ht="24.95" customHeight="1"/>
    <row r="4497" ht="24.95" customHeight="1"/>
    <row r="4498" ht="24.95" customHeight="1"/>
    <row r="4499" ht="24.95" customHeight="1"/>
    <row r="4500" ht="24.95" customHeight="1"/>
    <row r="4501" ht="24.95" customHeight="1"/>
    <row r="4502" ht="24.95" customHeight="1"/>
    <row r="4503" ht="24.95" customHeight="1"/>
    <row r="4504" ht="24.95" customHeight="1"/>
    <row r="4505" ht="24.95" customHeight="1"/>
    <row r="4506" ht="24.95" customHeight="1"/>
    <row r="4507" ht="24.95" customHeight="1"/>
    <row r="4508" ht="24.95" customHeight="1"/>
    <row r="4509" ht="24.95" customHeight="1"/>
    <row r="4510" ht="24.95" customHeight="1"/>
    <row r="4511" ht="24.95" customHeight="1"/>
    <row r="4512" ht="24.95" customHeight="1"/>
    <row r="4513" ht="24.95" customHeight="1"/>
    <row r="4514" ht="24.95" customHeight="1"/>
    <row r="4515" ht="24.95" customHeight="1"/>
    <row r="4516" ht="24.95" customHeight="1"/>
    <row r="4517" ht="24.95" customHeight="1"/>
    <row r="4518" ht="24.95" customHeight="1"/>
    <row r="4519" ht="24.95" customHeight="1"/>
    <row r="4520" ht="24.95" customHeight="1"/>
    <row r="4521" ht="24.95" customHeight="1"/>
    <row r="4522" ht="24.95" customHeight="1"/>
    <row r="4523" ht="24.95" customHeight="1"/>
    <row r="4524" ht="24.95" customHeight="1"/>
    <row r="4525" ht="24.95" customHeight="1"/>
    <row r="4526" ht="24.95" customHeight="1"/>
    <row r="4527" ht="24.95" customHeight="1"/>
    <row r="4528" ht="24.95" customHeight="1"/>
    <row r="4529" ht="24.95" customHeight="1"/>
    <row r="4530" ht="24.95" customHeight="1"/>
    <row r="4531" ht="24.95" customHeight="1"/>
    <row r="4532" ht="24.95" customHeight="1"/>
    <row r="4533" ht="24.95" customHeight="1"/>
    <row r="4534" ht="24.95" customHeight="1"/>
    <row r="4535" ht="24.95" customHeight="1"/>
    <row r="4536" ht="24.95" customHeight="1"/>
    <row r="4537" ht="24.95" customHeight="1"/>
    <row r="4538" ht="24.95" customHeight="1"/>
    <row r="4539" ht="24.95" customHeight="1"/>
    <row r="4540" ht="24.95" customHeight="1"/>
    <row r="4541" ht="24.95" customHeight="1"/>
    <row r="4542" ht="24.95" customHeight="1"/>
    <row r="4543" ht="24.95" customHeight="1"/>
    <row r="4544" ht="24.95" customHeight="1"/>
    <row r="4545" ht="24.95" customHeight="1"/>
    <row r="4546" ht="24.95" customHeight="1"/>
    <row r="4547" ht="24.95" customHeight="1"/>
    <row r="4548" ht="24.95" customHeight="1"/>
    <row r="4549" ht="24.95" customHeight="1"/>
    <row r="4550" ht="24.95" customHeight="1"/>
    <row r="4551" ht="24.95" customHeight="1"/>
    <row r="4552" ht="24.95" customHeight="1"/>
    <row r="4553" ht="24.95" customHeight="1"/>
    <row r="4554" ht="24.95" customHeight="1"/>
    <row r="4555" ht="24.95" customHeight="1"/>
    <row r="4556" ht="24.95" customHeight="1"/>
    <row r="4557" ht="24.95" customHeight="1"/>
    <row r="4558" ht="24.95" customHeight="1"/>
    <row r="4559" ht="24.95" customHeight="1"/>
    <row r="4560" ht="24.95" customHeight="1"/>
    <row r="4561" ht="24.95" customHeight="1"/>
    <row r="4562" ht="24.95" customHeight="1"/>
    <row r="4563" ht="24.95" customHeight="1"/>
    <row r="4564" ht="24.95" customHeight="1"/>
    <row r="4565" ht="24.95" customHeight="1"/>
    <row r="4566" ht="24.95" customHeight="1"/>
    <row r="4567" ht="24.95" customHeight="1"/>
    <row r="4568" ht="24.95" customHeight="1"/>
    <row r="4569" ht="24.95" customHeight="1"/>
    <row r="4570" ht="24.95" customHeight="1"/>
    <row r="4571" ht="24.95" customHeight="1"/>
    <row r="4572" ht="24.95" customHeight="1"/>
    <row r="4573" ht="24.95" customHeight="1"/>
    <row r="4574" ht="24.95" customHeight="1"/>
    <row r="4575" ht="24.95" customHeight="1"/>
    <row r="4576" ht="24.95" customHeight="1"/>
    <row r="4577" ht="24.95" customHeight="1"/>
    <row r="4578" ht="24.95" customHeight="1"/>
    <row r="4579" ht="24.95" customHeight="1"/>
    <row r="4580" ht="24.95" customHeight="1"/>
    <row r="4581" ht="24.95" customHeight="1"/>
    <row r="4582" ht="24.95" customHeight="1"/>
    <row r="4583" ht="24.95" customHeight="1"/>
    <row r="4584" ht="24.95" customHeight="1"/>
    <row r="4585" ht="24.95" customHeight="1"/>
    <row r="4586" ht="24.95" customHeight="1"/>
    <row r="4587" ht="24.95" customHeight="1"/>
    <row r="4588" ht="24.95" customHeight="1"/>
    <row r="4589" ht="24.95" customHeight="1"/>
    <row r="4590" ht="24.95" customHeight="1"/>
    <row r="4591" ht="24.95" customHeight="1"/>
    <row r="4592" ht="24.95" customHeight="1"/>
    <row r="4593" ht="24.95" customHeight="1"/>
    <row r="4594" ht="24.95" customHeight="1"/>
    <row r="4595" ht="24.95" customHeight="1"/>
    <row r="4596" ht="24.95" customHeight="1"/>
    <row r="4597" ht="24.95" customHeight="1"/>
    <row r="4598" ht="24.95" customHeight="1"/>
    <row r="4599" ht="24.95" customHeight="1"/>
    <row r="4600" ht="24.95" customHeight="1"/>
    <row r="4601" ht="24.95" customHeight="1"/>
    <row r="4602" ht="24.95" customHeight="1"/>
    <row r="4603" ht="24.95" customHeight="1"/>
    <row r="4604" ht="24.95" customHeight="1"/>
    <row r="4605" ht="24.95" customHeight="1"/>
    <row r="4606" ht="24.95" customHeight="1"/>
    <row r="4607" ht="24.95" customHeight="1"/>
    <row r="4608" ht="24.95" customHeight="1"/>
    <row r="4609" ht="24.95" customHeight="1"/>
    <row r="4610" ht="24.95" customHeight="1"/>
    <row r="4611" ht="24.95" customHeight="1"/>
    <row r="4612" ht="24.95" customHeight="1"/>
    <row r="4613" ht="24.95" customHeight="1"/>
    <row r="4614" ht="24.95" customHeight="1"/>
    <row r="4615" ht="24.95" customHeight="1"/>
    <row r="4616" ht="24.95" customHeight="1"/>
    <row r="4617" ht="24.95" customHeight="1"/>
    <row r="4618" ht="24.95" customHeight="1"/>
    <row r="4619" ht="24.95" customHeight="1"/>
    <row r="4620" ht="24.95" customHeight="1"/>
    <row r="4621" ht="24.95" customHeight="1"/>
    <row r="4622" ht="24.95" customHeight="1"/>
    <row r="4623" ht="24.95" customHeight="1"/>
    <row r="4624" ht="24.95" customHeight="1"/>
    <row r="4625" ht="24.95" customHeight="1"/>
    <row r="4626" ht="24.95" customHeight="1"/>
    <row r="4627" ht="24.95" customHeight="1"/>
    <row r="4628" ht="24.95" customHeight="1"/>
    <row r="4629" ht="24.95" customHeight="1"/>
    <row r="4630" ht="24.95" customHeight="1"/>
    <row r="4631" ht="24.95" customHeight="1"/>
    <row r="4632" ht="24.95" customHeight="1"/>
    <row r="4633" ht="24.95" customHeight="1"/>
    <row r="4634" ht="24.95" customHeight="1"/>
    <row r="4635" ht="24.95" customHeight="1"/>
    <row r="4636" ht="24.95" customHeight="1"/>
    <row r="4637" ht="24.95" customHeight="1"/>
    <row r="4638" ht="24.95" customHeight="1"/>
    <row r="4639" ht="24.95" customHeight="1"/>
    <row r="4640" ht="24.95" customHeight="1"/>
    <row r="4641" ht="24.95" customHeight="1"/>
    <row r="4642" ht="24.95" customHeight="1"/>
    <row r="4643" ht="24.95" customHeight="1"/>
    <row r="4644" ht="24.95" customHeight="1"/>
    <row r="4645" ht="24.95" customHeight="1"/>
    <row r="4646" ht="24.95" customHeight="1"/>
    <row r="4647" ht="24.95" customHeight="1"/>
    <row r="4648" ht="24.95" customHeight="1"/>
    <row r="4649" ht="24.95" customHeight="1"/>
    <row r="4650" ht="24.95" customHeight="1"/>
    <row r="4651" ht="24.95" customHeight="1"/>
    <row r="4652" ht="24.95" customHeight="1"/>
    <row r="4653" ht="24.95" customHeight="1"/>
    <row r="4654" ht="24.95" customHeight="1"/>
    <row r="4655" ht="24.95" customHeight="1"/>
    <row r="4656" ht="24.95" customHeight="1"/>
    <row r="4657" ht="24.95" customHeight="1"/>
    <row r="4658" ht="24.95" customHeight="1"/>
    <row r="4659" ht="24.95" customHeight="1"/>
    <row r="4660" ht="24.95" customHeight="1"/>
    <row r="4661" ht="24.95" customHeight="1"/>
    <row r="4662" ht="24.95" customHeight="1"/>
    <row r="4663" ht="24.95" customHeight="1"/>
    <row r="4664" ht="24.95" customHeight="1"/>
    <row r="4665" ht="24.95" customHeight="1"/>
    <row r="4666" ht="24.95" customHeight="1"/>
    <row r="4667" ht="24.95" customHeight="1"/>
    <row r="4668" ht="24.95" customHeight="1"/>
    <row r="4669" ht="24.95" customHeight="1"/>
    <row r="4670" ht="24.95" customHeight="1"/>
    <row r="4671" ht="24.95" customHeight="1"/>
    <row r="4672" ht="24.95" customHeight="1"/>
    <row r="4673" ht="24.95" customHeight="1"/>
    <row r="4674" ht="24.95" customHeight="1"/>
    <row r="4675" ht="24.95" customHeight="1"/>
    <row r="4676" ht="24.95" customHeight="1"/>
    <row r="4677" ht="24.95" customHeight="1"/>
    <row r="4678" ht="24.95" customHeight="1"/>
    <row r="4679" ht="24.95" customHeight="1"/>
    <row r="4680" ht="24.95" customHeight="1"/>
    <row r="4681" ht="24.95" customHeight="1"/>
    <row r="4682" ht="24.95" customHeight="1"/>
    <row r="4683" ht="24.95" customHeight="1"/>
    <row r="4684" ht="24.95" customHeight="1"/>
    <row r="4685" ht="24.95" customHeight="1"/>
    <row r="4686" ht="24.95" customHeight="1"/>
    <row r="4687" ht="24.95" customHeight="1"/>
    <row r="4688" ht="24.95" customHeight="1"/>
    <row r="4689" ht="24.95" customHeight="1"/>
    <row r="4690" ht="24.95" customHeight="1"/>
    <row r="4691" ht="24.95" customHeight="1"/>
    <row r="4692" ht="24.95" customHeight="1"/>
    <row r="4693" ht="24.95" customHeight="1"/>
    <row r="4694" ht="24.95" customHeight="1"/>
    <row r="4695" ht="24.95" customHeight="1"/>
    <row r="4696" ht="24.95" customHeight="1"/>
    <row r="4697" ht="24.95" customHeight="1"/>
    <row r="4698" ht="24.95" customHeight="1"/>
    <row r="4699" ht="24.95" customHeight="1"/>
    <row r="4700" ht="24.95" customHeight="1"/>
    <row r="4701" ht="24.95" customHeight="1"/>
    <row r="4702" ht="24.95" customHeight="1"/>
    <row r="4703" ht="24.95" customHeight="1"/>
    <row r="4704" ht="24.95" customHeight="1"/>
    <row r="4705" ht="24.95" customHeight="1"/>
    <row r="4706" ht="24.95" customHeight="1"/>
    <row r="4707" ht="24.95" customHeight="1"/>
    <row r="4708" ht="24.95" customHeight="1"/>
    <row r="4709" ht="24.95" customHeight="1"/>
    <row r="4710" ht="24.95" customHeight="1"/>
    <row r="4711" ht="24.95" customHeight="1"/>
    <row r="4712" ht="24.95" customHeight="1"/>
    <row r="4713" ht="24.95" customHeight="1"/>
    <row r="4714" ht="24.95" customHeight="1"/>
    <row r="4715" ht="24.95" customHeight="1"/>
    <row r="4716" ht="24.95" customHeight="1"/>
    <row r="4717" ht="24.95" customHeight="1"/>
    <row r="4718" ht="24.95" customHeight="1"/>
    <row r="4719" ht="24.95" customHeight="1"/>
    <row r="4720" ht="24.95" customHeight="1"/>
    <row r="4721" ht="24.95" customHeight="1"/>
    <row r="4722" ht="24.95" customHeight="1"/>
    <row r="4723" ht="24.95" customHeight="1"/>
    <row r="4724" ht="24.95" customHeight="1"/>
    <row r="4725" ht="24.95" customHeight="1"/>
    <row r="4726" ht="24.95" customHeight="1"/>
    <row r="4727" ht="24.95" customHeight="1"/>
    <row r="4728" ht="24.95" customHeight="1"/>
    <row r="4729" ht="24.95" customHeight="1"/>
    <row r="4730" ht="24.95" customHeight="1"/>
    <row r="4731" ht="24.95" customHeight="1"/>
    <row r="4732" ht="24.95" customHeight="1"/>
    <row r="4733" ht="24.95" customHeight="1"/>
    <row r="4734" ht="24.95" customHeight="1"/>
    <row r="4735" ht="24.95" customHeight="1"/>
    <row r="4736" ht="24.95" customHeight="1"/>
    <row r="4737" ht="24.95" customHeight="1"/>
    <row r="4738" ht="24.95" customHeight="1"/>
    <row r="4739" ht="24.95" customHeight="1"/>
    <row r="4740" ht="24.95" customHeight="1"/>
    <row r="4741" ht="24.95" customHeight="1"/>
    <row r="4742" ht="24.95" customHeight="1"/>
    <row r="4743" ht="24.95" customHeight="1"/>
    <row r="4744" ht="24.95" customHeight="1"/>
    <row r="4745" ht="24.95" customHeight="1"/>
    <row r="4746" ht="24.95" customHeight="1"/>
    <row r="4747" ht="24.95" customHeight="1"/>
    <row r="4748" ht="24.95" customHeight="1"/>
    <row r="4749" ht="24.95" customHeight="1"/>
    <row r="4750" ht="24.95" customHeight="1"/>
    <row r="4751" ht="24.95" customHeight="1"/>
    <row r="4752"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24.95" customHeight="1"/>
    <row r="40471" ht="24.95" customHeight="1"/>
    <row r="40472" ht="24.95" customHeight="1"/>
    <row r="40473" ht="24.95" customHeight="1"/>
    <row r="40474" ht="24.95" customHeight="1"/>
    <row r="40475" ht="24.95" customHeight="1"/>
    <row r="40476" ht="24.95" customHeight="1"/>
    <row r="40477" ht="24.95" customHeight="1"/>
    <row r="40478" ht="24.95" customHeight="1"/>
    <row r="40479" ht="24.95" customHeight="1"/>
    <row r="40480" ht="24.95" customHeight="1"/>
    <row r="40481" ht="24.95" customHeight="1"/>
    <row r="40482" ht="24.95" customHeight="1"/>
    <row r="40483" ht="24.95" customHeight="1"/>
    <row r="40484" ht="24.95" customHeight="1"/>
    <row r="40485" ht="24.95" customHeight="1"/>
    <row r="40486" ht="24.95" customHeight="1"/>
    <row r="40487" ht="24.95" customHeight="1"/>
    <row r="40488" ht="24.95" customHeight="1"/>
    <row r="40489" ht="24.95" customHeight="1"/>
    <row r="40490" ht="24.95" customHeight="1"/>
    <row r="40491" ht="24.95" customHeight="1"/>
    <row r="40492" ht="24.95" customHeight="1"/>
    <row r="40493" ht="24.95" customHeight="1"/>
    <row r="40494" ht="24.95" customHeight="1"/>
    <row r="40495" ht="24.95" customHeight="1"/>
    <row r="40496" ht="24.95" customHeight="1"/>
    <row r="40497" ht="24.95" customHeight="1"/>
    <row r="40498" ht="24.95" customHeight="1"/>
    <row r="40499" ht="24.95" customHeight="1"/>
    <row r="40500" ht="24.95" customHeight="1"/>
    <row r="40501" ht="24.95" customHeight="1"/>
    <row r="40502" ht="24.95" customHeight="1"/>
    <row r="40503" ht="24.95" customHeight="1"/>
    <row r="40504" ht="24.95" customHeight="1"/>
    <row r="40505" ht="24.95" customHeight="1"/>
    <row r="40506" ht="24.95" customHeight="1"/>
    <row r="40507" ht="24.95" customHeight="1"/>
    <row r="40508" ht="24.95" customHeight="1"/>
    <row r="40509" ht="24.95" customHeight="1"/>
    <row r="40510" ht="24.95" customHeight="1"/>
    <row r="40511" ht="24.95" customHeight="1"/>
    <row r="40512" ht="24.95" customHeight="1"/>
    <row r="40513" ht="24.95" customHeight="1"/>
    <row r="40514" ht="24.95" customHeight="1"/>
    <row r="40515" ht="24.95" customHeight="1"/>
    <row r="40516" ht="24.95" customHeight="1"/>
    <row r="40517" ht="24.95" customHeight="1"/>
    <row r="40518" ht="24.95" customHeight="1"/>
    <row r="40519" ht="24.95" customHeight="1"/>
    <row r="40520" ht="24.95" customHeight="1"/>
    <row r="40521" ht="24.95" customHeight="1"/>
    <row r="40522" ht="24.95" customHeight="1"/>
    <row r="40523" ht="24.95" customHeight="1"/>
    <row r="40524" ht="24.95" customHeight="1"/>
    <row r="40525" ht="24.95" customHeight="1"/>
    <row r="40526" ht="24.95" customHeight="1"/>
    <row r="40527" ht="24.95" customHeight="1"/>
    <row r="40528" ht="24.95" customHeight="1"/>
    <row r="40529" ht="24.95" customHeight="1"/>
    <row r="40530" ht="24.95" customHeight="1"/>
    <row r="40531" ht="24.95" customHeight="1"/>
    <row r="40532" ht="24.95" customHeight="1"/>
    <row r="40533" ht="24.95" customHeight="1"/>
    <row r="40534" ht="24.95" customHeight="1"/>
    <row r="40535" ht="24.95" customHeight="1"/>
    <row r="40536" ht="24.95" customHeight="1"/>
    <row r="40537" ht="24.95" customHeight="1"/>
    <row r="40538" ht="24.95" customHeight="1"/>
    <row r="40539" ht="24.95" customHeight="1"/>
    <row r="40540" ht="24.95" customHeight="1"/>
    <row r="40541" ht="24.95" customHeight="1"/>
    <row r="40542" ht="24.95" customHeight="1"/>
    <row r="40543" ht="24.95" customHeight="1"/>
    <row r="40544" ht="24.95" customHeight="1"/>
    <row r="40545" ht="24.95" customHeight="1"/>
    <row r="40546" ht="24.95" customHeight="1"/>
    <row r="40547" ht="24.95" customHeight="1"/>
    <row r="40548" ht="24.95" customHeight="1"/>
    <row r="40549" ht="24.95" customHeight="1"/>
    <row r="40550" ht="24.95" customHeight="1"/>
    <row r="40551" ht="24.95" customHeight="1"/>
    <row r="40552" ht="24.95" customHeight="1"/>
    <row r="40553" ht="24.95" customHeight="1"/>
    <row r="40554" ht="24.95" customHeight="1"/>
    <row r="40555" ht="24.95" customHeight="1"/>
    <row r="40556" ht="24.95" customHeight="1"/>
    <row r="40557" ht="24.95" customHeight="1"/>
    <row r="40558" ht="24.95" customHeight="1"/>
    <row r="40559" ht="24.95" customHeight="1"/>
    <row r="40560" ht="24.95" customHeight="1"/>
    <row r="40561" ht="24.95" customHeight="1"/>
    <row r="40562" ht="24.95" customHeight="1"/>
    <row r="40563" ht="24.95" customHeight="1"/>
    <row r="40564" ht="24.95" customHeight="1"/>
    <row r="40565" ht="24.95" customHeight="1"/>
    <row r="40566" ht="24.95" customHeight="1"/>
    <row r="40567" ht="24.95" customHeight="1"/>
    <row r="40568" ht="24.95" customHeight="1"/>
    <row r="40569" ht="24.95" customHeight="1"/>
    <row r="40570" ht="24.95" customHeight="1"/>
    <row r="40571" ht="24.95" customHeight="1"/>
    <row r="40572" ht="24.95" customHeight="1"/>
    <row r="40573" ht="24.95" customHeight="1"/>
    <row r="40574" ht="24.95" customHeight="1"/>
    <row r="40575" ht="24.95" customHeight="1"/>
    <row r="40576" ht="24.95" customHeight="1"/>
    <row r="40577" ht="24.95" customHeight="1"/>
    <row r="40578" ht="24.95" customHeight="1"/>
    <row r="40579" ht="24.95" customHeight="1"/>
    <row r="40580" ht="24.95" customHeight="1"/>
    <row r="40581" ht="24.95" customHeight="1"/>
    <row r="40582" ht="24.95" customHeight="1"/>
    <row r="40583" ht="24.95" customHeight="1"/>
    <row r="40584" ht="24.95" customHeight="1"/>
    <row r="40585" ht="24.95" customHeight="1"/>
    <row r="40586" ht="24.95" customHeight="1"/>
    <row r="40587" ht="24.95" customHeight="1"/>
    <row r="40588" ht="24.95" customHeight="1"/>
    <row r="40589" ht="24.95" customHeight="1"/>
    <row r="40590" ht="24.95" customHeight="1"/>
    <row r="40591" ht="24.95" customHeight="1"/>
    <row r="40592" ht="24.95" customHeight="1"/>
    <row r="40593" ht="24.95" customHeight="1"/>
    <row r="40594" ht="24.95" customHeight="1"/>
    <row r="40595" ht="24.95" customHeight="1"/>
    <row r="40596" ht="24.95" customHeight="1"/>
    <row r="40597" ht="24.95" customHeight="1"/>
    <row r="40598" ht="24.95" customHeight="1"/>
    <row r="40599" ht="24.95" customHeight="1"/>
    <row r="40600" ht="24.95" customHeight="1"/>
    <row r="40601" ht="24.95" customHeight="1"/>
    <row r="40602" ht="24.95" customHeight="1"/>
    <row r="40603" ht="24.95" customHeight="1"/>
    <row r="40604" ht="24.95" customHeight="1"/>
    <row r="40605" ht="24.95" customHeight="1"/>
    <row r="40606" ht="24.95" customHeight="1"/>
    <row r="40607" ht="24.95" customHeight="1"/>
    <row r="40608" ht="24.95" customHeight="1"/>
    <row r="40609" ht="24.95" customHeight="1"/>
    <row r="40610" ht="24.95" customHeight="1"/>
    <row r="40611" ht="24.95" customHeight="1"/>
    <row r="40612" ht="24.95" customHeight="1"/>
    <row r="40613" ht="24.95" customHeight="1"/>
    <row r="40614" ht="24.95" customHeight="1"/>
    <row r="40615" ht="24.95" customHeight="1"/>
    <row r="40616" ht="24.95" customHeight="1"/>
    <row r="40617" ht="24.95" customHeight="1"/>
    <row r="40618" ht="24.95" customHeight="1"/>
    <row r="40619" ht="24.95" customHeight="1"/>
    <row r="40620" ht="24.95" customHeight="1"/>
    <row r="40621" ht="24.95" customHeight="1"/>
    <row r="40622" ht="24.95" customHeight="1"/>
    <row r="40623" ht="24.95" customHeight="1"/>
    <row r="40624" ht="24.95" customHeight="1"/>
    <row r="40625" ht="24.95" customHeight="1"/>
    <row r="40626" ht="24.95" customHeight="1"/>
    <row r="40627" ht="24.95" customHeight="1"/>
    <row r="40628" ht="24.95" customHeight="1"/>
    <row r="40629" ht="24.95" customHeight="1"/>
    <row r="40630" ht="24.95" customHeight="1"/>
    <row r="40631" ht="24.95" customHeight="1"/>
    <row r="40632" ht="24.95" customHeight="1"/>
    <row r="40633" ht="24.95" customHeight="1"/>
    <row r="40634" ht="24.95" customHeight="1"/>
    <row r="40635" ht="24.95" customHeight="1"/>
    <row r="40636" ht="24.95" customHeight="1"/>
    <row r="40637" ht="24.95" customHeight="1"/>
    <row r="40638" ht="24.95" customHeight="1"/>
    <row r="40639" ht="24.95" customHeight="1"/>
    <row r="40640" ht="24.95" customHeight="1"/>
    <row r="40641" ht="24.95" customHeight="1"/>
    <row r="40642" ht="24.95" customHeight="1"/>
    <row r="40643" ht="24.95" customHeight="1"/>
    <row r="40644" ht="24.95" customHeight="1"/>
    <row r="40645" ht="24.95" customHeight="1"/>
    <row r="40646" ht="24.95" customHeight="1"/>
    <row r="40647" ht="24.95" customHeight="1"/>
    <row r="40648" ht="24.95" customHeight="1"/>
    <row r="40649" ht="24.95" customHeight="1"/>
    <row r="40650" ht="24.95" customHeight="1"/>
    <row r="40651" ht="24.95" customHeight="1"/>
    <row r="40652" ht="24.95" customHeight="1"/>
    <row r="40653" ht="24.95" customHeight="1"/>
    <row r="40654" ht="24.95" customHeight="1"/>
    <row r="40655" ht="24.95" customHeight="1"/>
    <row r="40656" ht="24.95" customHeight="1"/>
    <row r="40657" ht="24.95" customHeight="1"/>
    <row r="40658" ht="24.95" customHeight="1"/>
    <row r="40659" ht="24.95" customHeight="1"/>
    <row r="40660" ht="24.95" customHeight="1"/>
    <row r="40661" ht="24.95" customHeight="1"/>
    <row r="40662" ht="24.95" customHeight="1"/>
    <row r="40663" ht="24.95" customHeight="1"/>
    <row r="40664" ht="24.95" customHeight="1"/>
    <row r="40665" ht="24.95" customHeight="1"/>
    <row r="40666" ht="24.95" customHeight="1"/>
    <row r="40667" ht="24.95" customHeight="1"/>
    <row r="40668" ht="24.95" customHeight="1"/>
    <row r="40669" ht="24.95" customHeight="1"/>
    <row r="40670" ht="24.95" customHeight="1"/>
    <row r="40671" ht="24.95" customHeight="1"/>
    <row r="40672" ht="24.95" customHeight="1"/>
    <row r="40673" ht="24.95" customHeight="1"/>
    <row r="40674" ht="24.95" customHeight="1"/>
    <row r="40675" ht="24.95" customHeight="1"/>
    <row r="40676" ht="24.95" customHeight="1"/>
    <row r="40677" ht="24.95" customHeight="1"/>
    <row r="40678" ht="24.95" customHeight="1"/>
    <row r="40679" ht="24.95" customHeight="1"/>
    <row r="40680" ht="24.95" customHeight="1"/>
    <row r="40681" ht="24.95" customHeight="1"/>
    <row r="40682" ht="24.95" customHeight="1"/>
    <row r="40683" ht="24.95" customHeight="1"/>
    <row r="40684" ht="24.95" customHeight="1"/>
    <row r="40685" ht="24.95" customHeight="1"/>
    <row r="40686" ht="24.95" customHeight="1"/>
    <row r="40687" ht="24.95" customHeight="1"/>
    <row r="40688" ht="24.95" customHeight="1"/>
    <row r="40689" ht="24.95" customHeight="1"/>
    <row r="40690" ht="24.95" customHeight="1"/>
    <row r="40691" ht="24.95" customHeight="1"/>
    <row r="40692" ht="24.95" customHeight="1"/>
    <row r="40693" ht="24.95" customHeight="1"/>
    <row r="40694" ht="24.95" customHeight="1"/>
    <row r="40695" ht="24.95" customHeight="1"/>
    <row r="40696" ht="24.95" customHeight="1"/>
    <row r="40697" ht="24.95" customHeight="1"/>
    <row r="40698" ht="24.95" customHeight="1"/>
    <row r="40699" ht="24.95" customHeight="1"/>
    <row r="40700" ht="24.95" customHeight="1"/>
    <row r="40701" ht="24.95" customHeight="1"/>
    <row r="40702" ht="24.95" customHeight="1"/>
    <row r="40703" ht="24.95" customHeight="1"/>
    <row r="40704" ht="24.95" customHeight="1"/>
    <row r="40705" ht="24.95" customHeight="1"/>
    <row r="40706" ht="24.95" customHeight="1"/>
    <row r="40707" ht="24.95" customHeight="1"/>
    <row r="40708" ht="24.95" customHeight="1"/>
    <row r="40709" ht="24.95" customHeight="1"/>
    <row r="40710" ht="24.95" customHeight="1"/>
    <row r="40711" ht="24.95" customHeight="1"/>
    <row r="40712" ht="24.95" customHeight="1"/>
    <row r="40713" ht="24.95" customHeight="1"/>
    <row r="40714" ht="24.95" customHeight="1"/>
    <row r="40715" ht="24.95" customHeight="1"/>
    <row r="40716" ht="24.95" customHeight="1"/>
    <row r="40717" ht="24.95" customHeight="1"/>
    <row r="40718" ht="24.95" customHeight="1"/>
    <row r="40719" ht="24.95" customHeight="1"/>
    <row r="40720" ht="24.95" customHeight="1"/>
    <row r="40721" ht="24.95" customHeight="1"/>
    <row r="40722" ht="24.95" customHeight="1"/>
    <row r="40723" ht="24.95" customHeight="1"/>
    <row r="40724" ht="24.95" customHeight="1"/>
    <row r="40725" ht="24.95" customHeight="1"/>
    <row r="40726" ht="24.95" customHeight="1"/>
    <row r="40727" ht="24.95" customHeight="1"/>
    <row r="40728" ht="24.95" customHeight="1"/>
    <row r="40729" ht="24.95" customHeight="1"/>
    <row r="40730" ht="24.95" customHeight="1"/>
    <row r="40731" ht="24.95" customHeight="1"/>
    <row r="40732" ht="24.95" customHeight="1"/>
    <row r="40733" ht="24.95" customHeight="1"/>
    <row r="40734" ht="24.95" customHeight="1"/>
    <row r="40735" ht="24.95" customHeight="1"/>
    <row r="40736" ht="24.95" customHeight="1"/>
    <row r="40737" ht="24.95" customHeight="1"/>
    <row r="40738" ht="24.95" customHeight="1"/>
    <row r="40739" ht="24.95" customHeight="1"/>
    <row r="40740" ht="24.95" customHeight="1"/>
    <row r="40741" ht="24.95" customHeight="1"/>
    <row r="40742" ht="24.95" customHeight="1"/>
    <row r="40743" ht="24.95" customHeight="1"/>
    <row r="40744" ht="24.95" customHeight="1"/>
    <row r="40745" ht="24.95" customHeight="1"/>
    <row r="40746" ht="24.95" customHeight="1"/>
    <row r="40747" ht="24.95" customHeight="1"/>
    <row r="40748" ht="24.95" customHeight="1"/>
    <row r="40749" ht="24.95" customHeight="1"/>
    <row r="40750" ht="24.95" customHeight="1"/>
    <row r="40751" ht="24.95" customHeight="1"/>
    <row r="40752" ht="24.95" customHeight="1"/>
    <row r="40753" ht="24.95" customHeight="1"/>
    <row r="40754" ht="24.95" customHeight="1"/>
    <row r="40755" ht="24.95" customHeight="1"/>
    <row r="40756" ht="24.95" customHeight="1"/>
    <row r="40757" ht="24.95" customHeight="1"/>
    <row r="40758" ht="24.95" customHeight="1"/>
    <row r="40759" ht="24.95" customHeight="1"/>
    <row r="40760" ht="24.95" customHeight="1"/>
    <row r="40761" ht="24.95" customHeight="1"/>
    <row r="40762" ht="24.95" customHeight="1"/>
    <row r="40763" ht="24.95" customHeight="1"/>
    <row r="40764" ht="24.95" customHeight="1"/>
    <row r="40765" ht="24.95" customHeight="1"/>
    <row r="40766" ht="24.95" customHeight="1"/>
    <row r="40767" ht="24.95" customHeight="1"/>
    <row r="40768" ht="24.95" customHeight="1"/>
    <row r="40769" ht="24.95" customHeight="1"/>
    <row r="40770" ht="24.95" customHeight="1"/>
    <row r="40771" ht="24.95" customHeight="1"/>
    <row r="40772" ht="24.95" customHeight="1"/>
    <row r="40773" ht="24.95" customHeight="1"/>
    <row r="40774" ht="24.95" customHeight="1"/>
    <row r="40775" ht="24.95" customHeight="1"/>
    <row r="40776" ht="24.95" customHeight="1"/>
    <row r="40777" ht="24.95" customHeight="1"/>
    <row r="40778" ht="24.95" customHeight="1"/>
    <row r="40779" ht="24.95" customHeight="1"/>
    <row r="40780" ht="24.95" customHeight="1"/>
    <row r="40781" ht="24.95" customHeight="1"/>
    <row r="40782" ht="24.95" customHeight="1"/>
    <row r="40783" ht="24.95" customHeight="1"/>
    <row r="40784" ht="24.95" customHeight="1"/>
    <row r="40785" ht="24.95" customHeight="1"/>
    <row r="40786" ht="24.95" customHeight="1"/>
    <row r="40787" ht="24.95" customHeight="1"/>
    <row r="40788" ht="24.95" customHeight="1"/>
    <row r="40789" ht="24.95" customHeight="1"/>
    <row r="40790" ht="24.95" customHeight="1"/>
    <row r="40791" ht="24.95" customHeight="1"/>
    <row r="40792" ht="24.95" customHeight="1"/>
    <row r="40793" ht="24.95" customHeight="1"/>
    <row r="40794" ht="24.95" customHeight="1"/>
    <row r="40795" ht="24.95" customHeight="1"/>
    <row r="40796" ht="24.95" customHeight="1"/>
    <row r="40797" ht="24.95" customHeight="1"/>
    <row r="40798" ht="24.95" customHeight="1"/>
    <row r="40799" ht="24.95" customHeight="1"/>
    <row r="40800" ht="24.95" customHeight="1"/>
    <row r="40801" ht="24.95" customHeight="1"/>
    <row r="40802" ht="24.95" customHeight="1"/>
    <row r="40803" ht="24.95" customHeight="1"/>
    <row r="40804" ht="24.95" customHeight="1"/>
    <row r="40805" ht="24.95" customHeight="1"/>
    <row r="40806" ht="24.95" customHeight="1"/>
    <row r="40807" ht="24.95" customHeight="1"/>
    <row r="40808" ht="24.95" customHeight="1"/>
    <row r="40809" ht="24.95" customHeight="1"/>
    <row r="40810" ht="24.95" customHeight="1"/>
    <row r="40811" ht="24.95" customHeight="1"/>
    <row r="40812" ht="24.95" customHeight="1"/>
    <row r="40813" ht="24.95" customHeight="1"/>
    <row r="40814" ht="24.95" customHeight="1"/>
    <row r="40815" ht="24.95" customHeight="1"/>
    <row r="40816" ht="24.95" customHeight="1"/>
    <row r="40817" ht="24.95" customHeight="1"/>
    <row r="40818" ht="24.95" customHeight="1"/>
    <row r="40819" ht="24.95" customHeight="1"/>
    <row r="40820" ht="24.95" customHeight="1"/>
    <row r="40821" ht="24.95" customHeight="1"/>
    <row r="40822" ht="24.95" customHeight="1"/>
    <row r="40823" ht="24.95" customHeight="1"/>
    <row r="40824" ht="24.95" customHeight="1"/>
    <row r="40825" ht="24.95" customHeight="1"/>
    <row r="40826" ht="24.95" customHeight="1"/>
    <row r="40827" ht="24.95" customHeight="1"/>
    <row r="40828" ht="24.95" customHeight="1"/>
    <row r="40829" ht="24.95" customHeight="1"/>
    <row r="40830" ht="24.95" customHeight="1"/>
    <row r="40831" ht="24.95" customHeight="1"/>
    <row r="40832" ht="24.95" customHeight="1"/>
    <row r="40833" ht="24.95" customHeight="1"/>
    <row r="40834" ht="24.95" customHeight="1"/>
    <row r="40835" ht="24.95" customHeight="1"/>
    <row r="40836" ht="24.95" customHeight="1"/>
    <row r="40837" ht="24.95" customHeight="1"/>
    <row r="40838" ht="24.95" customHeight="1"/>
    <row r="40839" ht="24.95" customHeight="1"/>
    <row r="40840" ht="24.95" customHeight="1"/>
    <row r="40841" ht="24.95" customHeight="1"/>
    <row r="40842" ht="24.95" customHeight="1"/>
    <row r="40843" ht="24.95" customHeight="1"/>
    <row r="40844" ht="24.95" customHeight="1"/>
    <row r="40845" ht="24.95" customHeight="1"/>
    <row r="40846" ht="24.95" customHeight="1"/>
    <row r="40847" ht="24.95" customHeight="1"/>
    <row r="40848" ht="24.95" customHeight="1"/>
    <row r="40849" ht="24.95" customHeight="1"/>
    <row r="40850" ht="24.95" customHeight="1"/>
    <row r="40851" ht="24.95" customHeight="1"/>
    <row r="40852" ht="24.95" customHeight="1"/>
    <row r="40853" ht="24.95" customHeight="1"/>
    <row r="40854" ht="24.95" customHeight="1"/>
    <row r="40855" ht="24.95" customHeight="1"/>
    <row r="40856" ht="24.95" customHeight="1"/>
    <row r="40857" ht="24.95" customHeight="1"/>
    <row r="40858" ht="24.95" customHeight="1"/>
    <row r="40859" ht="24.95" customHeight="1"/>
    <row r="40860" ht="24.95" customHeight="1"/>
    <row r="40861" ht="24.95" customHeight="1"/>
    <row r="40862" ht="24.95" customHeight="1"/>
    <row r="40863" ht="24.95" customHeight="1"/>
    <row r="40864" ht="24.95" customHeight="1"/>
    <row r="40865" ht="24.95" customHeight="1"/>
    <row r="40866" ht="24.95" customHeight="1"/>
    <row r="40867" ht="24.95" customHeight="1"/>
    <row r="40868" ht="24.95" customHeight="1"/>
    <row r="40869" ht="24.95" customHeight="1"/>
    <row r="40870" ht="24.95" customHeight="1"/>
    <row r="40871" ht="24.95" customHeight="1"/>
    <row r="40872" ht="24.95" customHeight="1"/>
    <row r="40873" ht="24.95" customHeight="1"/>
    <row r="40874" ht="24.95" customHeight="1"/>
    <row r="40875" ht="24.95" customHeight="1"/>
    <row r="40876" ht="24.95" customHeight="1"/>
    <row r="40877" ht="24.95" customHeight="1"/>
    <row r="40878" ht="24.95" customHeight="1"/>
    <row r="40879" ht="24.95" customHeight="1"/>
    <row r="40880" ht="24.95" customHeight="1"/>
    <row r="40881" ht="24.95" customHeight="1"/>
    <row r="40882" ht="24.95" customHeight="1"/>
    <row r="40883" ht="24.95" customHeight="1"/>
    <row r="40884" ht="24.95" customHeight="1"/>
    <row r="40885" ht="24.95" customHeight="1"/>
    <row r="40886" ht="24.95" customHeight="1"/>
    <row r="40887" ht="24.95" customHeight="1"/>
    <row r="40888" ht="24.95" customHeight="1"/>
    <row r="40889" ht="24.95" customHeight="1"/>
    <row r="40890" ht="24.95" customHeight="1"/>
    <row r="40891" ht="24.95" customHeight="1"/>
    <row r="40892" ht="24.95" customHeight="1"/>
    <row r="40893" ht="24.95" customHeight="1"/>
    <row r="40894" ht="24.95" customHeight="1"/>
    <row r="40895" ht="24.95" customHeight="1"/>
    <row r="40896" ht="24.95" customHeight="1"/>
    <row r="40897" ht="24.95" customHeight="1"/>
    <row r="40898" ht="24.95" customHeight="1"/>
    <row r="40899" ht="24.95" customHeight="1"/>
    <row r="40900" ht="24.95" customHeight="1"/>
    <row r="40901" ht="24.95" customHeight="1"/>
    <row r="40902" ht="24.95" customHeight="1"/>
    <row r="40903" ht="24.95" customHeight="1"/>
    <row r="40904" ht="24.95" customHeight="1"/>
    <row r="40905" ht="24.95" customHeight="1"/>
    <row r="40906" ht="24.95" customHeight="1"/>
    <row r="40907" ht="24.95" customHeight="1"/>
    <row r="40908" ht="24.95" customHeight="1"/>
    <row r="40909" ht="24.95" customHeight="1"/>
    <row r="40910" ht="24.95" customHeight="1"/>
    <row r="40911" ht="24.95" customHeight="1"/>
    <row r="40912" ht="24.95" customHeight="1"/>
    <row r="40913" ht="24.95" customHeight="1"/>
    <row r="40914" ht="24.95" customHeight="1"/>
    <row r="40915" ht="24.95" customHeight="1"/>
    <row r="40916" ht="24.95" customHeight="1"/>
    <row r="40917" ht="24.95" customHeight="1"/>
    <row r="40918" ht="24.95" customHeight="1"/>
    <row r="40919" ht="24.95" customHeight="1"/>
    <row r="40920" ht="24.95" customHeight="1"/>
    <row r="40921" ht="24.95" customHeight="1"/>
    <row r="40922" ht="24.95" customHeight="1"/>
    <row r="40923" ht="24.95" customHeight="1"/>
    <row r="40924" ht="24.95" customHeight="1"/>
    <row r="40925" ht="24.95" customHeight="1"/>
    <row r="40926" ht="24.95" customHeight="1"/>
    <row r="40927" ht="24.95" customHeight="1"/>
    <row r="40928" ht="24.95" customHeight="1"/>
    <row r="40929" ht="24.95" customHeight="1"/>
    <row r="40930" ht="24.95" customHeight="1"/>
    <row r="40931" ht="24.95" customHeight="1"/>
    <row r="40932" ht="24.95" customHeight="1"/>
    <row r="40933" ht="24.95" customHeight="1"/>
    <row r="40934" ht="24.95" customHeight="1"/>
    <row r="40935" ht="24.95" customHeight="1"/>
    <row r="40936" ht="24.95" customHeight="1"/>
    <row r="40937" ht="24.95" customHeight="1"/>
    <row r="40938" ht="24.95" customHeight="1"/>
    <row r="40939" ht="24.95" customHeight="1"/>
    <row r="40940" ht="24.95" customHeight="1"/>
    <row r="40941" ht="24.95" customHeight="1"/>
    <row r="40942" ht="24.95" customHeight="1"/>
    <row r="40943" ht="24.95" customHeight="1"/>
    <row r="40944" ht="24.95" customHeight="1"/>
    <row r="40945" ht="24.95" customHeight="1"/>
    <row r="40946" ht="24.95" customHeight="1"/>
    <row r="40947" ht="24.95" customHeight="1"/>
    <row r="40948" ht="24.95" customHeight="1"/>
    <row r="40949" ht="24.95" customHeight="1"/>
    <row r="40950" ht="24.95" customHeight="1"/>
    <row r="40951" ht="24.95" customHeight="1"/>
    <row r="40952" ht="24.95" customHeight="1"/>
    <row r="40953" ht="24.95" customHeight="1"/>
    <row r="40954" ht="24.95" customHeight="1"/>
    <row r="40955" ht="24.95" customHeight="1"/>
    <row r="40956" ht="24.95" customHeight="1"/>
    <row r="40957" ht="24.95" customHeight="1"/>
    <row r="40958" ht="24.95" customHeight="1"/>
    <row r="40959" ht="24.95" customHeight="1"/>
    <row r="40960" ht="24.95" customHeight="1"/>
    <row r="40961" ht="24.95" customHeight="1"/>
    <row r="40962" ht="24.95" customHeight="1"/>
    <row r="40963" ht="24.95" customHeight="1"/>
    <row r="40964" ht="24.95" customHeight="1"/>
    <row r="40965" ht="24.95" customHeight="1"/>
    <row r="40966" ht="24.95" customHeight="1"/>
    <row r="40967" ht="24.95" customHeight="1"/>
    <row r="40968" ht="24.95" customHeight="1"/>
    <row r="40969" ht="24.95" customHeight="1"/>
    <row r="40970" ht="24.95" customHeight="1"/>
    <row r="40971" ht="24.95" customHeight="1"/>
    <row r="40972" ht="24.95" customHeight="1"/>
    <row r="40973" ht="24.95" customHeight="1"/>
    <row r="40974" ht="24.95" customHeight="1"/>
    <row r="40975" ht="24.95" customHeight="1"/>
    <row r="40976" ht="24.95" customHeight="1"/>
    <row r="40977" ht="24.95" customHeight="1"/>
    <row r="40978" ht="24.95" customHeight="1"/>
    <row r="40979" ht="24.95" customHeight="1"/>
    <row r="40980" ht="24.95" customHeight="1"/>
    <row r="40981" ht="24.95" customHeight="1"/>
    <row r="40982" ht="24.95" customHeight="1"/>
    <row r="40983" ht="24.95" customHeight="1"/>
    <row r="40984" ht="24.95" customHeight="1"/>
    <row r="40985" ht="24.95" customHeight="1"/>
    <row r="40986" ht="24.95" customHeight="1"/>
    <row r="40987" ht="24.95" customHeight="1"/>
    <row r="40988" ht="24.95" customHeight="1"/>
    <row r="40989" ht="24.95" customHeight="1"/>
    <row r="40990" ht="24.95" customHeight="1"/>
    <row r="40991" ht="24.95" customHeight="1"/>
    <row r="40992" ht="24.95" customHeight="1"/>
    <row r="40993" ht="24.95" customHeight="1"/>
    <row r="40994" ht="24.95" customHeight="1"/>
    <row r="40995" ht="24.95" customHeight="1"/>
    <row r="40996" ht="24.95" customHeight="1"/>
    <row r="40997" ht="24.95" customHeight="1"/>
    <row r="40998" ht="24.95" customHeight="1"/>
    <row r="40999" ht="24.95" customHeight="1"/>
    <row r="41000" ht="24.95" customHeight="1"/>
    <row r="41001" ht="24.95" customHeight="1"/>
    <row r="41002" ht="24.95" customHeight="1"/>
    <row r="41003" ht="24.95" customHeight="1"/>
    <row r="41004" ht="24.95" customHeight="1"/>
    <row r="41005" ht="24.95" customHeight="1"/>
    <row r="41006" ht="24.95" customHeight="1"/>
    <row r="41007" ht="24.95" customHeight="1"/>
    <row r="41008" ht="24.95" customHeight="1"/>
    <row r="41009" ht="24.95" customHeight="1"/>
    <row r="41010" ht="24.95" customHeight="1"/>
    <row r="41011" ht="24.95" customHeight="1"/>
    <row r="41012" ht="24.95" customHeight="1"/>
    <row r="41013" ht="24.95" customHeight="1"/>
    <row r="41014" ht="24.95" customHeight="1"/>
    <row r="41015" ht="24.95" customHeight="1"/>
    <row r="41016" ht="24.95" customHeight="1"/>
    <row r="41017" ht="24.95" customHeight="1"/>
    <row r="41018" ht="24.95" customHeight="1"/>
    <row r="41019" ht="24.95" customHeight="1"/>
    <row r="41020" ht="24.95" customHeight="1"/>
    <row r="41021" ht="24.95" customHeight="1"/>
    <row r="41022" ht="24.95" customHeight="1"/>
    <row r="41023" ht="24.95" customHeight="1"/>
    <row r="41024" ht="24.95" customHeight="1"/>
    <row r="41025" ht="24.95" customHeight="1"/>
    <row r="41026" ht="24.95" customHeight="1"/>
    <row r="41027" ht="24.95" customHeight="1"/>
    <row r="41028" ht="24.95" customHeight="1"/>
    <row r="41029" ht="24.95" customHeight="1"/>
    <row r="41030" ht="24.95" customHeight="1"/>
    <row r="41031" ht="24.95" customHeight="1"/>
    <row r="41032" ht="24.95" customHeight="1"/>
    <row r="41033" ht="24.95" customHeight="1"/>
    <row r="41034" ht="24.95" customHeight="1"/>
    <row r="41035" ht="24.95" customHeight="1"/>
    <row r="41036" ht="24.95" customHeight="1"/>
    <row r="41037" ht="24.95" customHeight="1"/>
    <row r="41038" ht="24.95" customHeight="1"/>
    <row r="41039" ht="24.95" customHeight="1"/>
    <row r="41040" ht="24.95" customHeight="1"/>
    <row r="41041" ht="24.95" customHeight="1"/>
    <row r="41042" ht="24.95" customHeight="1"/>
    <row r="41043" ht="24.95" customHeight="1"/>
    <row r="41044" ht="24.95" customHeight="1"/>
    <row r="41045" ht="24.95" customHeight="1"/>
    <row r="41046" ht="24.95" customHeight="1"/>
    <row r="41047" ht="24.95" customHeight="1"/>
    <row r="41048" ht="24.95" customHeight="1"/>
    <row r="41049" ht="24.95" customHeight="1"/>
    <row r="41050" ht="24.95" customHeight="1"/>
    <row r="41051" ht="24.95" customHeight="1"/>
    <row r="41052" ht="24.95" customHeight="1"/>
    <row r="41053" ht="24.95" customHeight="1"/>
    <row r="41054" ht="24.95" customHeight="1"/>
    <row r="41055" ht="24.95" customHeight="1"/>
    <row r="41056" ht="24.95" customHeight="1"/>
    <row r="41057" ht="24.95" customHeight="1"/>
    <row r="41058" ht="24.95" customHeight="1"/>
    <row r="41059" ht="24.95" customHeight="1"/>
    <row r="41060" ht="24.95" customHeight="1"/>
    <row r="41061" ht="24.95" customHeight="1"/>
    <row r="41062" ht="24.95" customHeight="1"/>
    <row r="41063" ht="24.95" customHeight="1"/>
    <row r="41064" ht="24.95" customHeight="1"/>
    <row r="41065" ht="24.95" customHeight="1"/>
    <row r="41066" ht="24.95" customHeight="1"/>
    <row r="41067" ht="24.95" customHeight="1"/>
    <row r="41068" ht="24.95" customHeight="1"/>
    <row r="41069" ht="24.95" customHeight="1"/>
    <row r="41070" ht="24.95" customHeight="1"/>
    <row r="41071" ht="24.95" customHeight="1"/>
    <row r="41072" ht="24.95" customHeight="1"/>
    <row r="41073" ht="24.95" customHeight="1"/>
    <row r="41074" ht="24.95" customHeight="1"/>
    <row r="41075" ht="24.95" customHeight="1"/>
    <row r="41076" ht="24.95" customHeight="1"/>
    <row r="41077" ht="24.95" customHeight="1"/>
    <row r="41078" ht="24.95" customHeight="1"/>
    <row r="41079" ht="24.95" customHeight="1"/>
    <row r="41080" ht="24.95" customHeight="1"/>
    <row r="41081" ht="24.95" customHeight="1"/>
    <row r="41082" ht="24.95" customHeight="1"/>
    <row r="41083" ht="24.95" customHeight="1"/>
    <row r="41084" ht="24.95" customHeight="1"/>
    <row r="41085" ht="24.95" customHeight="1"/>
    <row r="41086" ht="24.95" customHeight="1"/>
    <row r="41087" ht="24.95" customHeight="1"/>
    <row r="41088" ht="24.95" customHeight="1"/>
    <row r="41089" ht="24.95" customHeight="1"/>
    <row r="41090" ht="24.95" customHeight="1"/>
    <row r="41091" ht="24.95" customHeight="1"/>
    <row r="41092" ht="24.95" customHeight="1"/>
    <row r="41093" ht="24.95" customHeight="1"/>
    <row r="41094" ht="24.95" customHeight="1"/>
    <row r="41095" ht="24.95" customHeight="1"/>
    <row r="41096" ht="24.95" customHeight="1"/>
    <row r="41097" ht="24.95" customHeight="1"/>
    <row r="41098" ht="24.95" customHeight="1"/>
    <row r="41099" ht="24.95" customHeight="1"/>
    <row r="41100" ht="24.95" customHeight="1"/>
    <row r="41101" ht="24.95" customHeight="1"/>
    <row r="41102" ht="24.95" customHeight="1"/>
    <row r="41103" ht="24.95" customHeight="1"/>
    <row r="41104" ht="24.95" customHeight="1"/>
    <row r="41105" ht="24.95" customHeight="1"/>
    <row r="41106" ht="24.95" customHeight="1"/>
    <row r="41107" ht="24.95" customHeight="1"/>
    <row r="41108" ht="24.95" customHeight="1"/>
    <row r="41109" ht="24.95" customHeight="1"/>
    <row r="41110" ht="24.95" customHeight="1"/>
    <row r="41111" ht="24.95" customHeight="1"/>
    <row r="41112" ht="24.95" customHeight="1"/>
    <row r="41113" ht="24.95" customHeight="1"/>
    <row r="41114" ht="24.95" customHeight="1"/>
    <row r="41115" ht="24.95" customHeight="1"/>
    <row r="41116" ht="24.95" customHeight="1"/>
    <row r="41117" ht="24.95" customHeight="1"/>
    <row r="41118" ht="24.95" customHeight="1"/>
    <row r="41119" ht="24.95" customHeight="1"/>
    <row r="41120" ht="24.95" customHeight="1"/>
    <row r="41121" ht="24.95" customHeight="1"/>
    <row r="41122" ht="24.95" customHeight="1"/>
    <row r="41123" ht="24.95" customHeight="1"/>
    <row r="41124" ht="24.95" customHeight="1"/>
    <row r="41125" ht="24.95" customHeight="1"/>
    <row r="41126" ht="24.95" customHeight="1"/>
    <row r="41127" ht="24.95" customHeight="1"/>
    <row r="41128" ht="24.95" customHeight="1"/>
    <row r="41129" ht="24.95" customHeight="1"/>
    <row r="41130" ht="24.95" customHeight="1"/>
    <row r="41131" ht="24.95" customHeight="1"/>
    <row r="41132" ht="24.95" customHeight="1"/>
    <row r="41133" ht="24.95" customHeight="1"/>
    <row r="41134" ht="24.95" customHeight="1"/>
    <row r="41135" ht="24.95" customHeight="1"/>
    <row r="41136" ht="24.95" customHeight="1"/>
    <row r="41137" ht="24.95" customHeight="1"/>
    <row r="41138" ht="24.95" customHeight="1"/>
    <row r="41139" ht="24.95" customHeight="1"/>
    <row r="41140" ht="24.95" customHeight="1"/>
    <row r="41141" ht="24.95" customHeight="1"/>
    <row r="41142" ht="24.95" customHeight="1"/>
    <row r="41143" ht="24.95" customHeight="1"/>
    <row r="41144" ht="24.95" customHeight="1"/>
    <row r="41145" ht="24.95" customHeight="1"/>
    <row r="41146" ht="24.95" customHeight="1"/>
    <row r="41147" ht="24.95" customHeight="1"/>
    <row r="41148" ht="24.95" customHeight="1"/>
    <row r="41149" ht="24.95" customHeight="1"/>
    <row r="41150" ht="24.95" customHeight="1"/>
    <row r="41151" ht="24.95" customHeight="1"/>
    <row r="41152" ht="24.95" customHeight="1"/>
    <row r="41153" ht="24.95" customHeight="1"/>
    <row r="41154" ht="24.95" customHeight="1"/>
    <row r="41155" ht="24.95" customHeight="1"/>
    <row r="41156" ht="24.95" customHeight="1"/>
    <row r="41157" ht="24.95" customHeight="1"/>
    <row r="41158" ht="24.95" customHeight="1"/>
    <row r="41159" ht="24.95" customHeight="1"/>
    <row r="41160" ht="24.95" customHeight="1"/>
    <row r="41161" ht="24.95" customHeight="1"/>
    <row r="41162" ht="24.95" customHeight="1"/>
    <row r="41163" ht="24.95" customHeight="1"/>
    <row r="41164" ht="24.95" customHeight="1"/>
    <row r="41165" ht="24.95" customHeight="1"/>
    <row r="41166" ht="24.95" customHeight="1"/>
    <row r="41167" ht="24.95" customHeight="1"/>
    <row r="41168" ht="24.95" customHeight="1"/>
    <row r="41169" ht="24.95" customHeight="1"/>
    <row r="41170" ht="24.95" customHeight="1"/>
    <row r="41171" ht="24.95" customHeight="1"/>
    <row r="41172" ht="24.95" customHeight="1"/>
    <row r="41173" ht="24.95" customHeight="1"/>
    <row r="41174" ht="24.95" customHeight="1"/>
    <row r="41175" ht="24.95" customHeight="1"/>
    <row r="41176" ht="24.95" customHeight="1"/>
    <row r="41177" ht="24.95" customHeight="1"/>
    <row r="41178" ht="24.95" customHeight="1"/>
    <row r="41179" ht="24.95" customHeight="1"/>
    <row r="41180" ht="24.95" customHeight="1"/>
    <row r="41181" ht="24.95" customHeight="1"/>
    <row r="41182" ht="24.95" customHeight="1"/>
    <row r="41183" ht="24.95" customHeight="1"/>
    <row r="41184" ht="24.95" customHeight="1"/>
    <row r="41185" ht="24.95" customHeight="1"/>
    <row r="41186" ht="24.95" customHeight="1"/>
    <row r="41187" ht="24.95" customHeight="1"/>
    <row r="41188" ht="24.95" customHeight="1"/>
    <row r="41189" ht="24.95" customHeight="1"/>
    <row r="41190" ht="24.95" customHeight="1"/>
    <row r="41191" ht="24.95" customHeight="1"/>
    <row r="41192" ht="24.95" customHeight="1"/>
    <row r="41193" ht="24.95" customHeight="1"/>
    <row r="41194" ht="24.95" customHeight="1"/>
    <row r="41195" ht="24.95" customHeight="1"/>
    <row r="41196" ht="24.95" customHeight="1"/>
    <row r="41197" ht="24.95" customHeight="1"/>
    <row r="41198" ht="24.95" customHeight="1"/>
    <row r="41199" ht="24.95" customHeight="1"/>
    <row r="41200" ht="24.95" customHeight="1"/>
    <row r="41201" ht="24.95" customHeight="1"/>
    <row r="41202" ht="24.95" customHeight="1"/>
    <row r="41203" ht="24.95" customHeight="1"/>
    <row r="41204" ht="24.95" customHeight="1"/>
    <row r="41205" ht="24.95" customHeight="1"/>
    <row r="41206" ht="24.95" customHeight="1"/>
    <row r="41207" ht="24.95" customHeight="1"/>
    <row r="41208" ht="24.95" customHeight="1"/>
    <row r="41209" ht="24.95" customHeight="1"/>
    <row r="41210" ht="24.95" customHeight="1"/>
    <row r="41211" ht="24.95" customHeight="1"/>
    <row r="41212" ht="24.95" customHeight="1"/>
    <row r="41213" ht="24.95" customHeight="1"/>
    <row r="41214" ht="24.95" customHeight="1"/>
    <row r="41215" ht="24.95" customHeight="1"/>
    <row r="41216" ht="24.95" customHeight="1"/>
    <row r="41217" ht="24.95" customHeight="1"/>
    <row r="41218" ht="24.95" customHeight="1"/>
    <row r="41219" ht="24.95" customHeight="1"/>
    <row r="41220" ht="24.95" customHeight="1"/>
    <row r="41221" ht="24.95" customHeight="1"/>
    <row r="41222" ht="24.95" customHeight="1"/>
    <row r="41223" ht="24.95" customHeight="1"/>
    <row r="41224" ht="24.95" customHeight="1"/>
    <row r="41225" ht="24.95" customHeight="1"/>
    <row r="41226" ht="24.95" customHeight="1"/>
    <row r="41227" ht="24.95" customHeight="1"/>
    <row r="41228" ht="24.95" customHeight="1"/>
    <row r="41229" ht="24.95" customHeight="1"/>
    <row r="41230" ht="24.95" customHeight="1"/>
    <row r="41231" ht="24.95" customHeight="1"/>
    <row r="41232" ht="24.95" customHeight="1"/>
    <row r="41233" ht="24.95" customHeight="1"/>
    <row r="41234" ht="24.95" customHeight="1"/>
    <row r="41235" ht="24.95" customHeight="1"/>
    <row r="41236" ht="24.95" customHeight="1"/>
    <row r="41237" ht="24.95" customHeight="1"/>
    <row r="41238" ht="24.95" customHeight="1"/>
    <row r="41239" ht="24.95" customHeight="1"/>
    <row r="41240" ht="24.95" customHeight="1"/>
    <row r="41241" ht="24.95" customHeight="1"/>
    <row r="41242" ht="24.95" customHeight="1"/>
    <row r="41243" ht="24.95" customHeight="1"/>
    <row r="41244" ht="24.95" customHeight="1"/>
    <row r="41245" ht="24.95" customHeight="1"/>
    <row r="41246" ht="24.95" customHeight="1"/>
    <row r="41247" ht="24.95" customHeight="1"/>
    <row r="41248" ht="24.95" customHeight="1"/>
    <row r="41249" ht="24.95" customHeight="1"/>
    <row r="41250" ht="24.95" customHeight="1"/>
    <row r="41251" ht="24.95" customHeight="1"/>
    <row r="41252" ht="24.95" customHeight="1"/>
    <row r="41253" ht="24.95" customHeight="1"/>
    <row r="41254" ht="24.95" customHeight="1"/>
    <row r="41255" ht="24.95" customHeight="1"/>
    <row r="41256" ht="24.95" customHeight="1"/>
    <row r="41257" ht="24.95" customHeight="1"/>
    <row r="41258" ht="24.95" customHeight="1"/>
    <row r="41259" ht="24.95" customHeight="1"/>
    <row r="41260" ht="24.95" customHeight="1"/>
    <row r="41261" ht="24.95" customHeight="1"/>
    <row r="41262" ht="24.95" customHeight="1"/>
    <row r="41263" ht="24.95" customHeight="1"/>
    <row r="41264" ht="24.95" customHeight="1"/>
    <row r="41265" ht="24.95" customHeight="1"/>
    <row r="41266" ht="24.95" customHeight="1"/>
    <row r="41267" ht="24.95" customHeight="1"/>
    <row r="41268" ht="24.95" customHeight="1"/>
    <row r="41269" ht="24.95" customHeight="1"/>
    <row r="41270" ht="24.95" customHeight="1"/>
    <row r="41271" ht="24.95" customHeight="1"/>
    <row r="41272" ht="24.95" customHeight="1"/>
    <row r="41273" ht="24.95" customHeight="1"/>
    <row r="41274" ht="24.95" customHeight="1"/>
    <row r="41275" ht="24.95" customHeight="1"/>
    <row r="41276" ht="24.95" customHeight="1"/>
    <row r="41277" ht="24.95" customHeight="1"/>
    <row r="41278" ht="24.95" customHeight="1"/>
    <row r="41279" ht="24.95" customHeight="1"/>
    <row r="41280" ht="24.95" customHeight="1"/>
    <row r="41281" ht="24.95" customHeight="1"/>
    <row r="41282" ht="24.95" customHeight="1"/>
    <row r="41283" ht="24.95" customHeight="1"/>
    <row r="41284" ht="24.95" customHeight="1"/>
    <row r="41285" ht="24.95" customHeight="1"/>
    <row r="41286" ht="24.95" customHeight="1"/>
    <row r="41287" ht="24.95" customHeight="1"/>
    <row r="41288" ht="24.95" customHeight="1"/>
    <row r="41289" ht="24.95" customHeight="1"/>
    <row r="41290" ht="24.95" customHeight="1"/>
    <row r="41291" ht="24.95" customHeight="1"/>
    <row r="41292" ht="24.95" customHeight="1"/>
    <row r="41293" ht="24.95" customHeight="1"/>
    <row r="41294" ht="24.95" customHeight="1"/>
    <row r="41295" ht="24.95" customHeight="1"/>
    <row r="41296" ht="24.95" customHeight="1"/>
    <row r="41297" ht="24.95" customHeight="1"/>
    <row r="41298" ht="24.95" customHeight="1"/>
    <row r="41299" ht="24.95" customHeight="1"/>
    <row r="41300" ht="24.95" customHeight="1"/>
    <row r="41301" ht="24.95" customHeight="1"/>
    <row r="41302" ht="24.95" customHeight="1"/>
    <row r="41303" ht="24.95" customHeight="1"/>
    <row r="41304" ht="24.95" customHeight="1"/>
    <row r="41305" ht="24.95" customHeight="1"/>
    <row r="41306" ht="24.95" customHeight="1"/>
    <row r="41307" ht="24.95" customHeight="1"/>
    <row r="41308" ht="24.95" customHeight="1"/>
    <row r="41309" ht="24.95" customHeight="1"/>
    <row r="41310" ht="24.95" customHeight="1"/>
    <row r="41311" ht="24.95" customHeight="1"/>
    <row r="41312" ht="24.95" customHeight="1"/>
    <row r="41313" ht="24.95" customHeight="1"/>
    <row r="41314" ht="24.95" customHeight="1"/>
    <row r="41315" ht="24.95" customHeight="1"/>
    <row r="41316" ht="24.95" customHeight="1"/>
    <row r="41317" ht="24.95" customHeight="1"/>
    <row r="41318" ht="24.95" customHeight="1"/>
    <row r="41319" ht="24.95" customHeight="1"/>
    <row r="41320" ht="24.95" customHeight="1"/>
    <row r="41321" ht="24.95" customHeight="1"/>
    <row r="41322" ht="24.95" customHeight="1"/>
    <row r="41323" ht="24.95" customHeight="1"/>
    <row r="41324" ht="24.95" customHeight="1"/>
    <row r="41325" ht="24.95" customHeight="1"/>
    <row r="41326" ht="24.95" customHeight="1"/>
    <row r="41327" ht="24.95" customHeight="1"/>
    <row r="41328" ht="24.95" customHeight="1"/>
    <row r="41329" ht="24.95" customHeight="1"/>
    <row r="41330" ht="24.95" customHeight="1"/>
    <row r="41331" ht="24.95" customHeight="1"/>
    <row r="41332" ht="24.95" customHeight="1"/>
    <row r="41333" ht="24.95" customHeight="1"/>
    <row r="41334" ht="24.95" customHeight="1"/>
    <row r="41335" ht="24.95" customHeight="1"/>
    <row r="41336" ht="24.95" customHeight="1"/>
    <row r="41337" ht="24.95" customHeight="1"/>
    <row r="41338" ht="24.95" customHeight="1"/>
    <row r="41339" ht="24.95" customHeight="1"/>
    <row r="41340" ht="24.95" customHeight="1"/>
    <row r="41341" ht="24.95" customHeight="1"/>
    <row r="41342" ht="24.95" customHeight="1"/>
    <row r="41343" ht="24.95" customHeight="1"/>
    <row r="41344" ht="24.95" customHeight="1"/>
    <row r="41345" ht="24.95" customHeight="1"/>
    <row r="41346" ht="24.95" customHeight="1"/>
    <row r="41347" ht="24.95" customHeight="1"/>
    <row r="41348" ht="24.95" customHeight="1"/>
    <row r="41349" ht="24.95" customHeight="1"/>
    <row r="41350" ht="24.95" customHeight="1"/>
    <row r="41351" ht="24.95" customHeight="1"/>
    <row r="41352" ht="24.95" customHeight="1"/>
    <row r="41353" ht="24.95" customHeight="1"/>
    <row r="41354" ht="24.95" customHeight="1"/>
    <row r="41355" ht="24.95" customHeight="1"/>
    <row r="41356" ht="24.95" customHeight="1"/>
    <row r="41357" ht="24.95" customHeight="1"/>
    <row r="41358" ht="24.95" customHeight="1"/>
    <row r="41359" ht="24.95" customHeight="1"/>
    <row r="41360" ht="24.95" customHeight="1"/>
    <row r="41361" ht="24.95" customHeight="1"/>
    <row r="41362" ht="24.95" customHeight="1"/>
    <row r="41363" ht="24.95" customHeight="1"/>
    <row r="41364" ht="24.95" customHeight="1"/>
    <row r="41365" ht="24.95" customHeight="1"/>
    <row r="41366" ht="24.95" customHeight="1"/>
    <row r="41367" ht="24.95" customHeight="1"/>
    <row r="41368" ht="24.95" customHeight="1"/>
    <row r="41369" ht="24.95" customHeight="1"/>
    <row r="41370" ht="24.95" customHeight="1"/>
    <row r="41371" ht="24.95" customHeight="1"/>
    <row r="41372" ht="24.95" customHeight="1"/>
    <row r="41373" ht="24.95" customHeight="1"/>
    <row r="41374" ht="24.95" customHeight="1"/>
    <row r="41375" ht="24.95" customHeight="1"/>
    <row r="41376" ht="24.95" customHeight="1"/>
    <row r="41377" ht="24.95" customHeight="1"/>
    <row r="41378" ht="24.95" customHeight="1"/>
    <row r="41379" ht="24.95" customHeight="1"/>
    <row r="41380" ht="24.95" customHeight="1"/>
    <row r="41381" ht="24.95" customHeight="1"/>
    <row r="41382" ht="24.95" customHeight="1"/>
    <row r="41383" ht="24.95" customHeight="1"/>
    <row r="41384" ht="24.95" customHeight="1"/>
    <row r="41385" ht="24.95" customHeight="1"/>
    <row r="41386" ht="24.95" customHeight="1"/>
    <row r="41387" ht="24.95" customHeight="1"/>
    <row r="41388" ht="24.95" customHeight="1"/>
    <row r="41389" ht="24.95" customHeight="1"/>
    <row r="41390" ht="24.95" customHeight="1"/>
    <row r="41391" ht="24.95" customHeight="1"/>
    <row r="41392" ht="24.95" customHeight="1"/>
    <row r="41393" ht="24.95" customHeight="1"/>
    <row r="41394" ht="24.95" customHeight="1"/>
    <row r="41395" ht="24.95" customHeight="1"/>
    <row r="41396" ht="24.95" customHeight="1"/>
    <row r="41397" ht="24.95" customHeight="1"/>
    <row r="41398" ht="24.95" customHeight="1"/>
    <row r="41399" ht="24.95" customHeight="1"/>
    <row r="41400" ht="24.95" customHeight="1"/>
    <row r="41401" ht="24.95" customHeight="1"/>
    <row r="41402" ht="24.95" customHeight="1"/>
    <row r="41403" ht="24.95" customHeight="1"/>
    <row r="41404" ht="24.95" customHeight="1"/>
    <row r="41405" ht="24.95" customHeight="1"/>
    <row r="41406" ht="24.95" customHeight="1"/>
    <row r="41407" ht="24.95" customHeight="1"/>
    <row r="41408" ht="24.95" customHeight="1"/>
    <row r="41409" ht="24.95" customHeight="1"/>
    <row r="41410" ht="24.95" customHeight="1"/>
    <row r="41411" ht="24.95" customHeight="1"/>
    <row r="41412" ht="24.95" customHeight="1"/>
    <row r="41413" ht="24.95" customHeight="1"/>
    <row r="41414" ht="24.95" customHeight="1"/>
    <row r="41415" ht="24.95" customHeight="1"/>
    <row r="41416" ht="24.95" customHeight="1"/>
    <row r="41417" ht="24.95" customHeight="1"/>
    <row r="41418" ht="24.95" customHeight="1"/>
    <row r="41419" ht="24.95" customHeight="1"/>
    <row r="41420" ht="24.95" customHeight="1"/>
    <row r="41421" ht="24.95" customHeight="1"/>
    <row r="41422" ht="24.95" customHeight="1"/>
    <row r="41423" ht="24.95" customHeight="1"/>
    <row r="41424" ht="24.95" customHeight="1"/>
    <row r="41425" ht="24.95" customHeight="1"/>
    <row r="41426" ht="24.95" customHeight="1"/>
    <row r="41427" ht="24.95" customHeight="1"/>
    <row r="41428" ht="24.95" customHeight="1"/>
    <row r="41429" ht="24.95" customHeight="1"/>
    <row r="41430" ht="24.95" customHeight="1"/>
    <row r="41431" ht="24.95" customHeight="1"/>
    <row r="41432" ht="24.95" customHeight="1"/>
    <row r="41433" ht="24.95" customHeight="1"/>
    <row r="41434" ht="24.95" customHeight="1"/>
    <row r="41435" ht="24.95" customHeight="1"/>
    <row r="41436" ht="24.95" customHeight="1"/>
    <row r="41437" ht="24.95" customHeight="1"/>
    <row r="41438" ht="24.95" customHeight="1"/>
    <row r="41439" ht="24.95" customHeight="1"/>
    <row r="41440" ht="24.95" customHeight="1"/>
    <row r="41441" ht="24.95" customHeight="1"/>
    <row r="41442" ht="24.95" customHeight="1"/>
    <row r="41443" ht="24.95" customHeight="1"/>
    <row r="41444" ht="24.95" customHeight="1"/>
    <row r="41445" ht="24.95" customHeight="1"/>
    <row r="41446" ht="24.95" customHeight="1"/>
    <row r="41447" ht="24.95" customHeight="1"/>
    <row r="41448" ht="24.95" customHeight="1"/>
    <row r="41449" ht="24.95" customHeight="1"/>
    <row r="41450" ht="24.95" customHeight="1"/>
    <row r="41451" ht="24.95" customHeight="1"/>
    <row r="41452" ht="24.95" customHeight="1"/>
    <row r="41453" ht="24.95" customHeight="1"/>
    <row r="41454" ht="24.95" customHeight="1"/>
    <row r="41455" ht="24.95" customHeight="1"/>
    <row r="41456" ht="24.95" customHeight="1"/>
    <row r="41457" ht="24.95" customHeight="1"/>
    <row r="41458" ht="24.95" customHeight="1"/>
    <row r="41459" ht="24.95" customHeight="1"/>
    <row r="41460" ht="24.95" customHeight="1"/>
    <row r="41461" ht="24.95" customHeight="1"/>
    <row r="41462" ht="24.95" customHeight="1"/>
    <row r="41463" ht="24.95" customHeight="1"/>
    <row r="41464" ht="24.95" customHeight="1"/>
    <row r="41465" ht="24.95" customHeight="1"/>
    <row r="41466" ht="24.95" customHeight="1"/>
    <row r="41467" ht="24.95" customHeight="1"/>
    <row r="41468" ht="24.95" customHeight="1"/>
    <row r="41469" ht="24.95" customHeight="1"/>
    <row r="41470" ht="24.95" customHeight="1"/>
    <row r="41471" ht="24.95" customHeight="1"/>
    <row r="41472" ht="24.95" customHeight="1"/>
    <row r="41473" ht="24.95" customHeight="1"/>
    <row r="41474" ht="24.95" customHeight="1"/>
    <row r="41475" ht="24.95" customHeight="1"/>
    <row r="41476" ht="24.95" customHeight="1"/>
    <row r="41477" ht="24.95" customHeight="1"/>
    <row r="41478" ht="24.95" customHeight="1"/>
    <row r="41479" ht="24.95" customHeight="1"/>
    <row r="41480" ht="24.95" customHeight="1"/>
    <row r="41481" ht="24.95" customHeight="1"/>
    <row r="41482" ht="24.95" customHeight="1"/>
    <row r="41483" ht="24.95" customHeight="1"/>
    <row r="41484" ht="24.95" customHeight="1"/>
    <row r="41485" ht="24.95" customHeight="1"/>
    <row r="41486" ht="24.95" customHeight="1"/>
    <row r="41487" ht="24.95" customHeight="1"/>
    <row r="41488" ht="24.95" customHeight="1"/>
    <row r="41489" ht="24.95" customHeight="1"/>
    <row r="41490" ht="24.95" customHeight="1"/>
    <row r="41491" ht="24.95" customHeight="1"/>
    <row r="41492" ht="24.95" customHeight="1"/>
    <row r="41493" ht="24.95" customHeight="1"/>
    <row r="41494" ht="24.95" customHeight="1"/>
    <row r="41495" ht="24.95" customHeight="1"/>
    <row r="41496" ht="24.95" customHeight="1"/>
    <row r="41497" ht="24.95" customHeight="1"/>
    <row r="41498" ht="24.95" customHeight="1"/>
    <row r="41499" ht="24.95" customHeight="1"/>
    <row r="41500" ht="24.95" customHeight="1"/>
    <row r="41501" ht="24.95" customHeight="1"/>
    <row r="41502" ht="24.95" customHeight="1"/>
    <row r="41503" ht="24.95" customHeight="1"/>
    <row r="41504" ht="24.95" customHeight="1"/>
    <row r="41505" ht="24.95" customHeight="1"/>
    <row r="41506" ht="24.95" customHeight="1"/>
    <row r="41507" ht="24.95" customHeight="1"/>
    <row r="41508" ht="24.95" customHeight="1"/>
    <row r="41509" ht="24.95" customHeight="1"/>
    <row r="41510" ht="24.95" customHeight="1"/>
    <row r="41511" ht="24.95" customHeight="1"/>
    <row r="41512" ht="24.95" customHeight="1"/>
    <row r="41513" ht="24.95" customHeight="1"/>
    <row r="41514" ht="24.95" customHeight="1"/>
    <row r="41515" ht="24.95" customHeight="1"/>
    <row r="41516" ht="24.95" customHeight="1"/>
    <row r="41517" ht="24.95" customHeight="1"/>
    <row r="41518" ht="24.95" customHeight="1"/>
    <row r="41519" ht="24.95" customHeight="1"/>
    <row r="41520" ht="24.95" customHeight="1"/>
    <row r="41521" ht="24.95" customHeight="1"/>
    <row r="41522" ht="24.95" customHeight="1"/>
    <row r="41523" ht="24.95" customHeight="1"/>
    <row r="41524" ht="24.95" customHeight="1"/>
    <row r="41525" ht="24.95" customHeight="1"/>
    <row r="41526" ht="24.95" customHeight="1"/>
    <row r="41527" ht="24.95" customHeight="1"/>
    <row r="41528" ht="24.95" customHeight="1"/>
    <row r="41529" ht="24.95" customHeight="1"/>
    <row r="41530" ht="24.95" customHeight="1"/>
    <row r="41531" ht="24.95" customHeight="1"/>
    <row r="41532" ht="24.95" customHeight="1"/>
    <row r="41533" ht="24.95" customHeight="1"/>
    <row r="41534" ht="24.95" customHeight="1"/>
    <row r="41535" ht="24.95" customHeight="1"/>
    <row r="41536" ht="24.95" customHeight="1"/>
    <row r="41537" ht="24.95" customHeight="1"/>
    <row r="41538" ht="24.95" customHeight="1"/>
    <row r="41539" ht="24.95" customHeight="1"/>
    <row r="41540" ht="24.95" customHeight="1"/>
    <row r="41541" ht="24.95" customHeight="1"/>
    <row r="41542" ht="24.95" customHeight="1"/>
    <row r="41543" ht="24.95" customHeight="1"/>
    <row r="41544" ht="24.95" customHeight="1"/>
    <row r="41545" ht="24.95" customHeight="1"/>
    <row r="41546" ht="24.95" customHeight="1"/>
    <row r="41547" ht="24.95" customHeight="1"/>
    <row r="41548" ht="24.95" customHeight="1"/>
    <row r="41549" ht="24.95" customHeight="1"/>
    <row r="41550" ht="24.95" customHeight="1"/>
    <row r="41551" ht="24.95" customHeight="1"/>
    <row r="41552" ht="24.95" customHeight="1"/>
    <row r="41553" ht="24.95" customHeight="1"/>
    <row r="41554" ht="24.95" customHeight="1"/>
    <row r="41555" ht="24.95" customHeight="1"/>
    <row r="41556" ht="24.95" customHeight="1"/>
    <row r="41557" ht="24.95" customHeight="1"/>
    <row r="41558" ht="24.95" customHeight="1"/>
    <row r="41559" ht="24.95" customHeight="1"/>
    <row r="41560" ht="24.95" customHeight="1"/>
    <row r="41561" ht="24.95" customHeight="1"/>
    <row r="41562" ht="24.95" customHeight="1"/>
    <row r="41563" ht="24.95" customHeight="1"/>
    <row r="41564" ht="24.95" customHeight="1"/>
    <row r="41565" ht="24.95" customHeight="1"/>
    <row r="41566" ht="24.95" customHeight="1"/>
    <row r="41567" ht="24.95" customHeight="1"/>
    <row r="41568" ht="24.95" customHeight="1"/>
    <row r="41569" ht="24.95" customHeight="1"/>
    <row r="41570" ht="24.95" customHeight="1"/>
    <row r="41571" ht="24.95" customHeight="1"/>
    <row r="41572" ht="24.95" customHeight="1"/>
    <row r="41573" ht="24.95" customHeight="1"/>
    <row r="41574" ht="24.95" customHeight="1"/>
    <row r="41575" ht="24.95" customHeight="1"/>
    <row r="41576" ht="24.95" customHeight="1"/>
    <row r="41577" ht="24.95" customHeight="1"/>
    <row r="41578" ht="24.95" customHeight="1"/>
    <row r="41579" ht="24.95" customHeight="1"/>
    <row r="41580" ht="24.95" customHeight="1"/>
    <row r="41581" ht="24.95" customHeight="1"/>
    <row r="41582" ht="24.95" customHeight="1"/>
    <row r="41583" ht="24.95" customHeight="1"/>
    <row r="41584" ht="24.95" customHeight="1"/>
    <row r="41585" ht="24.95" customHeight="1"/>
    <row r="41586" ht="24.95" customHeight="1"/>
    <row r="41587" ht="24.95" customHeight="1"/>
    <row r="41588" ht="24.95" customHeight="1"/>
    <row r="41589" ht="24.95" customHeight="1"/>
    <row r="41590" ht="24.95" customHeight="1"/>
    <row r="41591" ht="24.95" customHeight="1"/>
    <row r="41592" ht="24.95" customHeight="1"/>
    <row r="41593" ht="24.95" customHeight="1"/>
    <row r="41594" ht="24.95" customHeight="1"/>
    <row r="41595" ht="24.95" customHeight="1"/>
    <row r="41596" ht="24.95" customHeight="1"/>
    <row r="41597" ht="24.95" customHeight="1"/>
    <row r="41598" ht="24.95" customHeight="1"/>
    <row r="41599" ht="24.95" customHeight="1"/>
    <row r="41600" ht="24.95" customHeight="1"/>
    <row r="41601" ht="24.95" customHeight="1"/>
    <row r="41602" ht="24.95" customHeight="1"/>
    <row r="41603" ht="24.95" customHeight="1"/>
    <row r="41604" ht="24.95" customHeight="1"/>
    <row r="41605" ht="24.95" customHeight="1"/>
    <row r="41606" ht="24.95" customHeight="1"/>
    <row r="41607" ht="24.95" customHeight="1"/>
    <row r="41608" ht="24.95" customHeight="1"/>
    <row r="41609" ht="24.95" customHeight="1"/>
    <row r="41610" ht="24.95" customHeight="1"/>
    <row r="41611" ht="24.95" customHeight="1"/>
    <row r="41612" ht="24.95" customHeight="1"/>
    <row r="41613" ht="24.95" customHeight="1"/>
    <row r="41614" ht="24.95" customHeight="1"/>
    <row r="41615" ht="24.95" customHeight="1"/>
    <row r="41616" ht="24.95" customHeight="1"/>
    <row r="41617" ht="24.95" customHeight="1"/>
    <row r="41618" ht="24.95" customHeight="1"/>
    <row r="41619" ht="24.95" customHeight="1"/>
    <row r="41620" ht="24.95" customHeight="1"/>
    <row r="41621" ht="24.95" customHeight="1"/>
    <row r="41622" ht="24.95" customHeight="1"/>
    <row r="41623" ht="24.95" customHeight="1"/>
    <row r="41624" ht="24.95" customHeight="1"/>
    <row r="41625" ht="24.95" customHeight="1"/>
    <row r="41626" ht="24.95" customHeight="1"/>
    <row r="41627" ht="24.95" customHeight="1"/>
    <row r="41628" ht="24.95" customHeight="1"/>
    <row r="41629" ht="24.95" customHeight="1"/>
    <row r="41630" ht="24.95" customHeight="1"/>
    <row r="41631" ht="24.95" customHeight="1"/>
    <row r="41632" ht="24.95" customHeight="1"/>
    <row r="41633" ht="24.95" customHeight="1"/>
    <row r="41634" ht="24.95" customHeight="1"/>
    <row r="41635" ht="24.95" customHeight="1"/>
    <row r="41636" ht="24.95" customHeight="1"/>
    <row r="41637" ht="24.95" customHeight="1"/>
    <row r="41638" ht="24.95" customHeight="1"/>
    <row r="41639" ht="24.95" customHeight="1"/>
    <row r="41640" ht="24.95" customHeight="1"/>
    <row r="41641" ht="24.95" customHeight="1"/>
    <row r="41642" ht="24.95" customHeight="1"/>
    <row r="41643" ht="24.95" customHeight="1"/>
    <row r="41644" ht="24.95" customHeight="1"/>
    <row r="41645" ht="24.95" customHeight="1"/>
    <row r="41646" ht="24.95" customHeight="1"/>
    <row r="41647" ht="24.95" customHeight="1"/>
    <row r="41648" ht="24.95" customHeight="1"/>
    <row r="41649" ht="24.95" customHeight="1"/>
    <row r="41650" ht="24.95" customHeight="1"/>
    <row r="41651" ht="24.95" customHeight="1"/>
    <row r="41652" ht="24.95" customHeight="1"/>
    <row r="41653" ht="24.95" customHeight="1"/>
    <row r="41654" ht="24.95" customHeight="1"/>
    <row r="41655" ht="24.95" customHeight="1"/>
    <row r="41656" ht="24.95" customHeight="1"/>
    <row r="41657" ht="24.95" customHeight="1"/>
    <row r="41658" ht="24.95" customHeight="1"/>
    <row r="41659" ht="24.95" customHeight="1"/>
    <row r="41660" ht="24.95" customHeight="1"/>
    <row r="41661" ht="24.95" customHeight="1"/>
    <row r="41662" ht="24.95" customHeight="1"/>
    <row r="41663" ht="24.95" customHeight="1"/>
    <row r="41664" ht="24.95" customHeight="1"/>
    <row r="41665" ht="24.95" customHeight="1"/>
    <row r="41666" ht="24.95" customHeight="1"/>
    <row r="41667" ht="24.95" customHeight="1"/>
    <row r="41668" ht="24.95" customHeight="1"/>
    <row r="41669" ht="24.95" customHeight="1"/>
    <row r="41670" ht="24.95" customHeight="1"/>
    <row r="41671" ht="24.95" customHeight="1"/>
    <row r="41672" ht="24.95" customHeight="1"/>
    <row r="41673" ht="24.95" customHeight="1"/>
    <row r="41674" ht="24.95" customHeight="1"/>
    <row r="41675" ht="24.95" customHeight="1"/>
    <row r="41676" ht="24.95" customHeight="1"/>
    <row r="41677" ht="24.95" customHeight="1"/>
    <row r="41678" ht="24.95" customHeight="1"/>
    <row r="41679" ht="24.95" customHeight="1"/>
    <row r="41680" ht="24.95" customHeight="1"/>
    <row r="41681" ht="24.95" customHeight="1"/>
    <row r="41682" ht="24.95" customHeight="1"/>
    <row r="41683" ht="24.95" customHeight="1"/>
    <row r="41684" ht="24.95" customHeight="1"/>
    <row r="41685" ht="24.95" customHeight="1"/>
    <row r="41686" ht="24.95" customHeight="1"/>
    <row r="41687" ht="24.95" customHeight="1"/>
    <row r="41688" ht="24.95" customHeight="1"/>
    <row r="41689" ht="24.95" customHeight="1"/>
    <row r="41690" ht="24.95" customHeight="1"/>
    <row r="41691" ht="24.95" customHeight="1"/>
    <row r="41692" ht="24.95" customHeight="1"/>
    <row r="41693" ht="24.95" customHeight="1"/>
    <row r="41694" ht="24.95" customHeight="1"/>
    <row r="41695" ht="24.95" customHeight="1"/>
    <row r="41696" ht="24.95" customHeight="1"/>
    <row r="41697" ht="24.95" customHeight="1"/>
    <row r="41698" ht="24.95" customHeight="1"/>
    <row r="41699" ht="24.95" customHeight="1"/>
    <row r="41700" ht="24.95" customHeight="1"/>
    <row r="41701" ht="24.95" customHeight="1"/>
    <row r="41702" ht="24.95" customHeight="1"/>
    <row r="41703" ht="24.95" customHeight="1"/>
    <row r="41704" ht="24.95" customHeight="1"/>
    <row r="41705" ht="24.95" customHeight="1"/>
    <row r="41706" ht="24.95" customHeight="1"/>
    <row r="41707" ht="24.95" customHeight="1"/>
    <row r="41708" ht="24.95" customHeight="1"/>
    <row r="41709" ht="24.95" customHeight="1"/>
    <row r="41710" ht="24.95" customHeight="1"/>
    <row r="41711" ht="24.95" customHeight="1"/>
    <row r="41712" ht="24.95" customHeight="1"/>
    <row r="41713" ht="24.95" customHeight="1"/>
    <row r="41714" ht="24.95" customHeight="1"/>
    <row r="41715" ht="24.95" customHeight="1"/>
    <row r="41716" ht="24.95" customHeight="1"/>
    <row r="41717" ht="24.95" customHeight="1"/>
    <row r="41718" ht="24.95" customHeight="1"/>
    <row r="41719" ht="24.95" customHeight="1"/>
    <row r="41720" ht="24.95" customHeight="1"/>
    <row r="41721" ht="24.95" customHeight="1"/>
    <row r="41722" ht="24.95" customHeight="1"/>
    <row r="41723" ht="24.95" customHeight="1"/>
    <row r="41724" ht="24.95" customHeight="1"/>
    <row r="41725" ht="24.95" customHeight="1"/>
    <row r="41726" ht="24.95" customHeight="1"/>
    <row r="41727" ht="24.95" customHeight="1"/>
    <row r="41728" ht="24.95" customHeight="1"/>
    <row r="41729" ht="24.95" customHeight="1"/>
    <row r="41730" ht="24.95" customHeight="1"/>
    <row r="41731" ht="24.95" customHeight="1"/>
    <row r="41732" ht="24.95" customHeight="1"/>
    <row r="41733" ht="24.95" customHeight="1"/>
    <row r="41734" ht="24.95" customHeight="1"/>
    <row r="41735" ht="24.95" customHeight="1"/>
    <row r="41736" ht="24.95" customHeight="1"/>
    <row r="41737" ht="24.95" customHeight="1"/>
    <row r="41738" ht="24.95" customHeight="1"/>
    <row r="41739" ht="24.95" customHeight="1"/>
    <row r="41740" ht="24.95" customHeight="1"/>
    <row r="41741" ht="24.95" customHeight="1"/>
    <row r="41742" ht="24.95" customHeight="1"/>
    <row r="41743" ht="24.95" customHeight="1"/>
    <row r="41744" ht="24.95" customHeight="1"/>
    <row r="41745" ht="24.95" customHeight="1"/>
    <row r="41746" ht="24.95" customHeight="1"/>
    <row r="41747" ht="24.95" customHeight="1"/>
    <row r="41748" ht="24.95" customHeight="1"/>
    <row r="41749" ht="24.95" customHeight="1"/>
    <row r="41750" ht="24.95" customHeight="1"/>
    <row r="41751" ht="24.95" customHeight="1"/>
    <row r="41752" ht="24.95" customHeight="1"/>
    <row r="41753" ht="24.95" customHeight="1"/>
    <row r="41754" ht="24.95" customHeight="1"/>
    <row r="41755" ht="24.95" customHeight="1"/>
    <row r="41756" ht="24.95" customHeight="1"/>
    <row r="41757" ht="24.95" customHeight="1"/>
    <row r="41758" ht="24.95" customHeight="1"/>
    <row r="41759" ht="24.95" customHeight="1"/>
    <row r="41760" ht="24.95" customHeight="1"/>
    <row r="41761" ht="24.95" customHeight="1"/>
    <row r="41762" ht="24.95" customHeight="1"/>
    <row r="41763" ht="24.95" customHeight="1"/>
    <row r="41764" ht="24.95" customHeight="1"/>
    <row r="41765" ht="24.95" customHeight="1"/>
    <row r="41766" ht="24.95" customHeight="1"/>
    <row r="41767" ht="24.95" customHeight="1"/>
    <row r="41768" ht="24.95" customHeight="1"/>
    <row r="41769" ht="24.95" customHeight="1"/>
    <row r="41770" ht="24.95" customHeight="1"/>
    <row r="41771" ht="24.95" customHeight="1"/>
    <row r="41772" ht="24.95" customHeight="1"/>
    <row r="41773" ht="24.95" customHeight="1"/>
    <row r="41774" ht="24.95" customHeight="1"/>
    <row r="41775" ht="24.95" customHeight="1"/>
    <row r="41776" ht="24.95" customHeight="1"/>
    <row r="41777" ht="24.95" customHeight="1"/>
    <row r="41778" ht="24.95" customHeight="1"/>
    <row r="41779" ht="24.95" customHeight="1"/>
    <row r="41780" ht="24.95" customHeight="1"/>
    <row r="41781" ht="24.95" customHeight="1"/>
    <row r="41782" ht="24.95" customHeight="1"/>
    <row r="41783" ht="24.95" customHeight="1"/>
    <row r="41784" ht="24.95" customHeight="1"/>
    <row r="41785" ht="24.95" customHeight="1"/>
    <row r="41786" ht="24.95" customHeight="1"/>
    <row r="41787" ht="24.95" customHeight="1"/>
    <row r="41788" ht="24.95" customHeight="1"/>
    <row r="41789" ht="24.95" customHeight="1"/>
    <row r="41790" ht="24.95" customHeight="1"/>
    <row r="41791" ht="24.95" customHeight="1"/>
    <row r="41792" ht="24.95" customHeight="1"/>
    <row r="41793" ht="24.95" customHeight="1"/>
    <row r="41794" ht="24.95" customHeight="1"/>
    <row r="41795" ht="24.95" customHeight="1"/>
    <row r="41796" ht="24.95" customHeight="1"/>
    <row r="41797" ht="24.95" customHeight="1"/>
    <row r="41798" ht="24.95" customHeight="1"/>
    <row r="41799" ht="24.95" customHeight="1"/>
    <row r="41800" ht="24.95" customHeight="1"/>
    <row r="41801" ht="24.95" customHeight="1"/>
    <row r="41802" ht="24.95" customHeight="1"/>
    <row r="41803" ht="24.95" customHeight="1"/>
    <row r="41804" ht="24.95" customHeight="1"/>
    <row r="41805" ht="24.95" customHeight="1"/>
    <row r="41806" ht="24.95" customHeight="1"/>
    <row r="41807" ht="24.95" customHeight="1"/>
    <row r="41808" ht="24.95" customHeight="1"/>
    <row r="41809" ht="24.95" customHeight="1"/>
    <row r="41810" ht="24.95" customHeight="1"/>
    <row r="41811" ht="24.95" customHeight="1"/>
    <row r="41812" ht="24.95" customHeight="1"/>
    <row r="41813" ht="24.95" customHeight="1"/>
    <row r="41814" ht="24.95" customHeight="1"/>
    <row r="41815" ht="24.95" customHeight="1"/>
    <row r="41816" ht="24.95" customHeight="1"/>
    <row r="41817" ht="24.95" customHeight="1"/>
    <row r="41818" ht="24.95" customHeight="1"/>
    <row r="41819" ht="24.95" customHeight="1"/>
    <row r="41820" ht="24.95" customHeight="1"/>
    <row r="41821" ht="24.95" customHeight="1"/>
    <row r="41822" ht="24.95" customHeight="1"/>
    <row r="41823" ht="24.95" customHeight="1"/>
    <row r="41824" ht="24.95" customHeight="1"/>
    <row r="41825" ht="24.95" customHeight="1"/>
    <row r="41826" ht="24.95" customHeight="1"/>
    <row r="41827" ht="24.95" customHeight="1"/>
    <row r="41828" ht="24.95" customHeight="1"/>
    <row r="41829" ht="24.95" customHeight="1"/>
    <row r="41830" ht="24.95" customHeight="1"/>
    <row r="41831" ht="24.95" customHeight="1"/>
    <row r="41832" ht="24.95" customHeight="1"/>
    <row r="41833" ht="24.95" customHeight="1"/>
    <row r="41834" ht="24.95" customHeight="1"/>
    <row r="41835" ht="24.95" customHeight="1"/>
    <row r="41836" ht="24.95" customHeight="1"/>
    <row r="41837" ht="24.95" customHeight="1"/>
    <row r="41838" ht="24.95" customHeight="1"/>
    <row r="41839" ht="24.95" customHeight="1"/>
    <row r="41840" ht="24.95" customHeight="1"/>
    <row r="41841" ht="24.95" customHeight="1"/>
    <row r="41842" ht="24.95" customHeight="1"/>
    <row r="41843" ht="24.95" customHeight="1"/>
    <row r="41844" ht="24.95" customHeight="1"/>
    <row r="41845" ht="24.95" customHeight="1"/>
    <row r="41846" ht="24.95" customHeight="1"/>
    <row r="41847" ht="24.95" customHeight="1"/>
    <row r="41848" ht="24.95" customHeight="1"/>
    <row r="41849" ht="24.95" customHeight="1"/>
    <row r="41850" ht="24.95" customHeight="1"/>
    <row r="41851" ht="24.95" customHeight="1"/>
    <row r="41852" ht="24.95" customHeight="1"/>
    <row r="41853" ht="24.95" customHeight="1"/>
    <row r="41854" ht="24.95" customHeight="1"/>
    <row r="41855" ht="24.95" customHeight="1"/>
    <row r="41856" ht="24.95" customHeight="1"/>
    <row r="41857" ht="24.95" customHeight="1"/>
    <row r="41858" ht="24.95" customHeight="1"/>
    <row r="41859" ht="24.95" customHeight="1"/>
    <row r="41860" ht="24.95" customHeight="1"/>
    <row r="41861" ht="24.95" customHeight="1"/>
    <row r="41862" ht="24.95" customHeight="1"/>
    <row r="41863" ht="24.95" customHeight="1"/>
    <row r="41864" ht="24.95" customHeight="1"/>
    <row r="41865" ht="24.95" customHeight="1"/>
    <row r="41866" ht="24.95" customHeight="1"/>
    <row r="41867" ht="24.95" customHeight="1"/>
    <row r="41868" ht="24.95" customHeight="1"/>
    <row r="41869" ht="24.95" customHeight="1"/>
    <row r="41870" ht="24.95" customHeight="1"/>
    <row r="41871" ht="24.95" customHeight="1"/>
    <row r="41872" ht="24.95" customHeight="1"/>
    <row r="41873" ht="24.95" customHeight="1"/>
    <row r="41874" ht="24.95" customHeight="1"/>
    <row r="41875" ht="24.95" customHeight="1"/>
    <row r="41876" ht="24.95" customHeight="1"/>
    <row r="41877" ht="24.95" customHeight="1"/>
    <row r="41878" ht="24.95" customHeight="1"/>
    <row r="41879" ht="24.95" customHeight="1"/>
    <row r="41880" ht="24.95" customHeight="1"/>
    <row r="41881" ht="24.95" customHeight="1"/>
    <row r="41882" ht="24.95" customHeight="1"/>
    <row r="41883" ht="24.95" customHeight="1"/>
    <row r="41884" ht="24.95" customHeight="1"/>
    <row r="41885" ht="24.95" customHeight="1"/>
    <row r="41886" ht="24.95" customHeight="1"/>
    <row r="41887" ht="24.95" customHeight="1"/>
    <row r="41888" ht="24.95" customHeight="1"/>
    <row r="41889" ht="24.95" customHeight="1"/>
    <row r="41890" ht="24.95" customHeight="1"/>
    <row r="41891" ht="24.95" customHeight="1"/>
    <row r="41892" ht="24.95" customHeight="1"/>
    <row r="41893" ht="24.95" customHeight="1"/>
    <row r="41894" ht="24.95" customHeight="1"/>
    <row r="41895" ht="24.95" customHeight="1"/>
    <row r="41896" ht="24.95" customHeight="1"/>
    <row r="41897" ht="24.95" customHeight="1"/>
    <row r="41898" ht="24.95" customHeight="1"/>
    <row r="41899" ht="24.95" customHeight="1"/>
    <row r="41900" ht="24.95" customHeight="1"/>
    <row r="41901" ht="24.95" customHeight="1"/>
    <row r="41902" ht="24.95" customHeight="1"/>
    <row r="41903" ht="24.95" customHeight="1"/>
    <row r="41904" ht="24.95" customHeight="1"/>
    <row r="41905" ht="24.95" customHeight="1"/>
    <row r="41906" ht="24.95" customHeight="1"/>
    <row r="41907" ht="24.95" customHeight="1"/>
    <row r="41908" ht="24.95" customHeight="1"/>
    <row r="41909" ht="24.95" customHeight="1"/>
    <row r="41910" ht="24.95" customHeight="1"/>
    <row r="41911" ht="24.95" customHeight="1"/>
    <row r="41912" ht="24.95" customHeight="1"/>
    <row r="41913" ht="24.95" customHeight="1"/>
    <row r="41914" ht="24.95" customHeight="1"/>
    <row r="41915" ht="24.95" customHeight="1"/>
    <row r="41916" ht="24.95" customHeight="1"/>
    <row r="41917" ht="24.95" customHeight="1"/>
    <row r="41918" ht="24.95" customHeight="1"/>
    <row r="41919" ht="24.95" customHeight="1"/>
    <row r="41920" ht="24.95" customHeight="1"/>
    <row r="41921" ht="24.95" customHeight="1"/>
    <row r="41922" ht="24.95" customHeight="1"/>
    <row r="41923" ht="24.95" customHeight="1"/>
    <row r="41924" ht="24.95" customHeight="1"/>
    <row r="41925" ht="24.95" customHeight="1"/>
    <row r="41926" ht="24.95" customHeight="1"/>
    <row r="41927" ht="24.95" customHeight="1"/>
    <row r="41928" ht="24.95" customHeight="1"/>
    <row r="41929" ht="24.95" customHeight="1"/>
    <row r="41930" ht="24.95" customHeight="1"/>
    <row r="41931" ht="24.95" customHeight="1"/>
    <row r="41932" ht="24.95" customHeight="1"/>
    <row r="41933" ht="24.95" customHeight="1"/>
    <row r="41934" ht="24.95" customHeight="1"/>
    <row r="41935" ht="24.95" customHeight="1"/>
    <row r="41936" ht="24.95" customHeight="1"/>
    <row r="41937" ht="24.95" customHeight="1"/>
    <row r="41938" ht="24.95" customHeight="1"/>
    <row r="41939" ht="24.95" customHeight="1"/>
    <row r="41940" ht="24.95" customHeight="1"/>
    <row r="41941" ht="24.95" customHeight="1"/>
    <row r="41942" ht="24.95" customHeight="1"/>
    <row r="41943" ht="24.95" customHeight="1"/>
    <row r="41944" ht="24.95" customHeight="1"/>
    <row r="41945" ht="24.95" customHeight="1"/>
    <row r="41946" ht="24.95" customHeight="1"/>
    <row r="41947" ht="24.95" customHeight="1"/>
    <row r="41948" ht="24.95" customHeight="1"/>
    <row r="41949" ht="24.95" customHeight="1"/>
    <row r="41950" ht="24.95" customHeight="1"/>
    <row r="41951" ht="24.95" customHeight="1"/>
    <row r="41952" ht="24.95" customHeight="1"/>
    <row r="41953" ht="24.95" customHeight="1"/>
    <row r="41954" ht="24.95" customHeight="1"/>
    <row r="41955" ht="24.95" customHeight="1"/>
    <row r="41956" ht="24.95" customHeight="1"/>
    <row r="41957" ht="24.95" customHeight="1"/>
    <row r="41958" ht="24.95" customHeight="1"/>
    <row r="41959" ht="24.95" customHeight="1"/>
    <row r="41960" ht="24.95" customHeight="1"/>
    <row r="41961" ht="24.95" customHeight="1"/>
    <row r="41962" ht="24.95" customHeight="1"/>
    <row r="41963" ht="24.95" customHeight="1"/>
    <row r="41964" ht="24.95" customHeight="1"/>
    <row r="41965" ht="24.95" customHeight="1"/>
    <row r="41966" ht="24.95" customHeight="1"/>
    <row r="41967" ht="24.95" customHeight="1"/>
    <row r="41968" ht="24.95" customHeight="1"/>
    <row r="41969" ht="24.95" customHeight="1"/>
    <row r="41970" ht="24.95" customHeight="1"/>
    <row r="41971" ht="24.95" customHeight="1"/>
    <row r="41972" ht="24.95" customHeight="1"/>
    <row r="41973" ht="24.95" customHeight="1"/>
    <row r="41974" ht="24.95" customHeight="1"/>
    <row r="41975" ht="24.95" customHeight="1"/>
    <row r="41976" ht="24.95" customHeight="1"/>
    <row r="41977" ht="24.95" customHeight="1"/>
    <row r="41978" ht="24.95" customHeight="1"/>
    <row r="41979" ht="24.95" customHeight="1"/>
    <row r="41980" ht="24.95" customHeight="1"/>
    <row r="41981" ht="24.95" customHeight="1"/>
    <row r="41982" ht="24.95" customHeight="1"/>
    <row r="41983" ht="24.95" customHeight="1"/>
    <row r="41984" ht="24.95" customHeight="1"/>
    <row r="41985" ht="24.95" customHeight="1"/>
    <row r="41986" ht="24.95" customHeight="1"/>
    <row r="41987" ht="24.95" customHeight="1"/>
    <row r="41988" ht="24.95" customHeight="1"/>
    <row r="41989" ht="24.95" customHeight="1"/>
    <row r="41990" ht="24.95" customHeight="1"/>
    <row r="41991" ht="24.95" customHeight="1"/>
    <row r="41992" ht="24.95" customHeight="1"/>
    <row r="41993" ht="24.95" customHeight="1"/>
    <row r="41994" ht="24.95" customHeight="1"/>
    <row r="41995" ht="24.95" customHeight="1"/>
    <row r="41996" ht="24.95" customHeight="1"/>
    <row r="41997" ht="24.95" customHeight="1"/>
    <row r="41998" ht="24.95" customHeight="1"/>
    <row r="41999" ht="24.95" customHeight="1"/>
    <row r="42000" ht="24.95" customHeight="1"/>
    <row r="42001" ht="24.95" customHeight="1"/>
    <row r="42002" ht="24.95" customHeight="1"/>
    <row r="42003" ht="24.95" customHeight="1"/>
    <row r="42004" ht="24.95" customHeight="1"/>
    <row r="42005" ht="24.95" customHeight="1"/>
    <row r="42006" ht="24.95" customHeight="1"/>
    <row r="42007" ht="24.95" customHeight="1"/>
    <row r="42008" ht="24.95" customHeight="1"/>
    <row r="42009" ht="24.95" customHeight="1"/>
    <row r="42010" ht="24.95" customHeight="1"/>
    <row r="42011" ht="24.95" customHeight="1"/>
    <row r="42012" ht="24.95" customHeight="1"/>
    <row r="42013" ht="24.95" customHeight="1"/>
    <row r="42014" ht="24.95" customHeight="1"/>
    <row r="42015" ht="24.95" customHeight="1"/>
    <row r="42016" ht="24.95" customHeight="1"/>
    <row r="42017" ht="24.95" customHeight="1"/>
    <row r="42018" ht="24.95" customHeight="1"/>
    <row r="42019" ht="24.95" customHeight="1"/>
    <row r="42020" ht="24.95" customHeight="1"/>
    <row r="42021" ht="24.95" customHeight="1"/>
    <row r="42022" ht="24.95" customHeight="1"/>
    <row r="42023" ht="24.95" customHeight="1"/>
    <row r="42024" ht="24.95" customHeight="1"/>
    <row r="42025" ht="24.95" customHeight="1"/>
    <row r="42026" ht="24.95" customHeight="1"/>
    <row r="42027" ht="24.95" customHeight="1"/>
    <row r="42028" ht="24.95" customHeight="1"/>
    <row r="42029" ht="24.95" customHeight="1"/>
    <row r="42030" ht="24.95" customHeight="1"/>
    <row r="42031" ht="24.95" customHeight="1"/>
    <row r="42032" ht="24.95" customHeight="1"/>
    <row r="42033" ht="24.95" customHeight="1"/>
    <row r="42034" ht="24.95" customHeight="1"/>
    <row r="42035" ht="24.95" customHeight="1"/>
    <row r="42036" ht="24.95" customHeight="1"/>
    <row r="42037" ht="24.95" customHeight="1"/>
    <row r="42038" ht="24.95" customHeight="1"/>
    <row r="42039" ht="24.95" customHeight="1"/>
    <row r="42040" ht="24.95" customHeight="1"/>
    <row r="42041" ht="24.95" customHeight="1"/>
    <row r="42042" ht="24.95" customHeight="1"/>
    <row r="42043" ht="24.95" customHeight="1"/>
    <row r="42044" ht="24.95" customHeight="1"/>
    <row r="42045" ht="24.95" customHeight="1"/>
    <row r="42046" ht="24.95" customHeight="1"/>
    <row r="42047" ht="24.95" customHeight="1"/>
    <row r="42048" ht="24.95" customHeight="1"/>
    <row r="42049" ht="24.95" customHeight="1"/>
    <row r="42050" ht="24.95" customHeight="1"/>
    <row r="42051" ht="24.95" customHeight="1"/>
    <row r="42052" ht="24.95" customHeight="1"/>
    <row r="42053" ht="24.95" customHeight="1"/>
    <row r="42054" ht="24.95" customHeight="1"/>
    <row r="42055" ht="24.95" customHeight="1"/>
    <row r="42056" ht="24.95" customHeight="1"/>
    <row r="42057" ht="24.95" customHeight="1"/>
    <row r="42058" ht="24.95" customHeight="1"/>
    <row r="42059" ht="24.95" customHeight="1"/>
    <row r="42060" ht="24.95" customHeight="1"/>
    <row r="42061" ht="24.95" customHeight="1"/>
    <row r="42062" ht="24.95" customHeight="1"/>
    <row r="42063" ht="24.95" customHeight="1"/>
    <row r="42064" ht="24.95" customHeight="1"/>
    <row r="42065" ht="24.95" customHeight="1"/>
    <row r="42066" ht="24.95" customHeight="1"/>
    <row r="42067" ht="24.95" customHeight="1"/>
    <row r="42068" ht="24.95" customHeight="1"/>
    <row r="42069" ht="24.95" customHeight="1"/>
    <row r="42070" ht="24.95" customHeight="1"/>
    <row r="42071" ht="24.95" customHeight="1"/>
    <row r="42072" ht="24.95" customHeight="1"/>
    <row r="42073" ht="24.95" customHeight="1"/>
    <row r="42074" ht="24.95" customHeight="1"/>
    <row r="42075" ht="24.95" customHeight="1"/>
    <row r="42076" ht="24.95" customHeight="1"/>
    <row r="42077" ht="24.95" customHeight="1"/>
    <row r="42078" ht="24.95" customHeight="1"/>
    <row r="42079" ht="24.95" customHeight="1"/>
    <row r="42080" ht="24.95" customHeight="1"/>
    <row r="42081" ht="24.95" customHeight="1"/>
    <row r="42082" ht="24.95" customHeight="1"/>
    <row r="42083" ht="24.95" customHeight="1"/>
    <row r="42084" ht="24.95" customHeight="1"/>
    <row r="42085" ht="24.95" customHeight="1"/>
    <row r="42086" ht="24.95" customHeight="1"/>
    <row r="42087" ht="24.95" customHeight="1"/>
    <row r="42088" ht="24.95" customHeight="1"/>
    <row r="42089" ht="24.95" customHeight="1"/>
    <row r="42090" ht="24.95" customHeight="1"/>
    <row r="42091" ht="24.95" customHeight="1"/>
    <row r="42092" ht="24.95" customHeight="1"/>
    <row r="42093" ht="24.95" customHeight="1"/>
    <row r="42094" ht="24.95" customHeight="1"/>
    <row r="42095" ht="24.95" customHeight="1"/>
    <row r="42096" ht="24.95" customHeight="1"/>
    <row r="42097" ht="24.95" customHeight="1"/>
    <row r="42098" ht="24.95" customHeight="1"/>
    <row r="42099" ht="24.95" customHeight="1"/>
    <row r="42100" ht="24.95" customHeight="1"/>
    <row r="42101" ht="24.95" customHeight="1"/>
    <row r="42102" ht="24.95" customHeight="1"/>
    <row r="42103" ht="24.95" customHeight="1"/>
    <row r="42104" ht="24.95" customHeight="1"/>
    <row r="42105" ht="24.95" customHeight="1"/>
    <row r="42106" ht="24.95" customHeight="1"/>
    <row r="42107" ht="24.95" customHeight="1"/>
    <row r="42108" ht="24.95" customHeight="1"/>
    <row r="42109" ht="24.95" customHeight="1"/>
    <row r="42110" ht="24.95" customHeight="1"/>
    <row r="42111" ht="24.95" customHeight="1"/>
    <row r="42112" ht="24.95" customHeight="1"/>
    <row r="42113" ht="24.95" customHeight="1"/>
    <row r="42114" ht="24.95" customHeight="1"/>
    <row r="42115" ht="24.95" customHeight="1"/>
    <row r="42116" ht="24.95" customHeight="1"/>
    <row r="42117" ht="24.95" customHeight="1"/>
    <row r="42118" ht="24.95" customHeight="1"/>
    <row r="42119" ht="24.95" customHeight="1"/>
    <row r="42120" ht="24.95" customHeight="1"/>
    <row r="42121" ht="24.95" customHeight="1"/>
    <row r="42122" ht="24.95" customHeight="1"/>
    <row r="42123" ht="24.95" customHeight="1"/>
    <row r="42124" ht="24.95" customHeight="1"/>
    <row r="42125" ht="24.95" customHeight="1"/>
    <row r="42126" ht="24.95" customHeight="1"/>
    <row r="42127" ht="24.95" customHeight="1"/>
    <row r="42128" ht="24.95" customHeight="1"/>
    <row r="42129" ht="24.95" customHeight="1"/>
    <row r="42130" ht="24.95" customHeight="1"/>
    <row r="42131" ht="24.95" customHeight="1"/>
    <row r="42132" ht="24.95" customHeight="1"/>
    <row r="42133" ht="24.95" customHeight="1"/>
    <row r="42134" ht="24.95" customHeight="1"/>
    <row r="42135" ht="24.95" customHeight="1"/>
    <row r="42136" ht="24.95" customHeight="1"/>
    <row r="42137" ht="24.95" customHeight="1"/>
    <row r="42138" ht="24.95" customHeight="1"/>
    <row r="42139" ht="24.95" customHeight="1"/>
    <row r="42140" ht="24.95" customHeight="1"/>
    <row r="42141" ht="24.95" customHeight="1"/>
    <row r="42142" ht="24.95" customHeight="1"/>
    <row r="42143" ht="24.95" customHeight="1"/>
    <row r="42144" ht="24.95" customHeight="1"/>
    <row r="42145" ht="24.95" customHeight="1"/>
    <row r="42146" ht="24.95" customHeight="1"/>
    <row r="42147" ht="24.95" customHeight="1"/>
    <row r="42148" ht="24.95" customHeight="1"/>
    <row r="42149" ht="24.95" customHeight="1"/>
    <row r="42150" ht="24.95" customHeight="1"/>
    <row r="42151" ht="24.95" customHeight="1"/>
    <row r="42152" ht="24.95" customHeight="1"/>
    <row r="42153" ht="24.95" customHeight="1"/>
    <row r="42154" ht="24.95" customHeight="1"/>
    <row r="42155" ht="24.95" customHeight="1"/>
    <row r="42156" ht="24.95" customHeight="1"/>
    <row r="42157" ht="24.95" customHeight="1"/>
    <row r="42158" ht="24.95" customHeight="1"/>
    <row r="42159" ht="24.95" customHeight="1"/>
    <row r="42160" ht="24.95" customHeight="1"/>
    <row r="42161" ht="24.95" customHeight="1"/>
    <row r="42162" ht="24.95" customHeight="1"/>
    <row r="42163" ht="24.95" customHeight="1"/>
    <row r="42164" ht="24.95" customHeight="1"/>
    <row r="42165" ht="24.95" customHeight="1"/>
    <row r="42166" ht="24.95" customHeight="1"/>
    <row r="42167" ht="24.95" customHeight="1"/>
    <row r="42168" ht="24.95" customHeight="1"/>
    <row r="42169" ht="24.95" customHeight="1"/>
    <row r="42170" ht="24.95" customHeight="1"/>
    <row r="42171" ht="24.95" customHeight="1"/>
    <row r="42172" ht="24.95" customHeight="1"/>
    <row r="42173" ht="24.95" customHeight="1"/>
    <row r="42174" ht="24.95" customHeight="1"/>
    <row r="42175" ht="24.95" customHeight="1"/>
    <row r="42176" ht="24.95" customHeight="1"/>
    <row r="42177" ht="24.95" customHeight="1"/>
    <row r="42178" ht="24.95" customHeight="1"/>
    <row r="42179" ht="24.95" customHeight="1"/>
    <row r="42180" ht="24.95" customHeight="1"/>
    <row r="42181" ht="24.95" customHeight="1"/>
    <row r="42182" ht="24.95" customHeight="1"/>
    <row r="42183" ht="24.95" customHeight="1"/>
    <row r="42184" ht="24.95" customHeight="1"/>
    <row r="42185" ht="24.95" customHeight="1"/>
    <row r="42186" ht="24.95" customHeight="1"/>
    <row r="42187" ht="24.95" customHeight="1"/>
    <row r="42188" ht="24.95" customHeight="1"/>
    <row r="42189" ht="24.95" customHeight="1"/>
    <row r="42190" ht="24.95" customHeight="1"/>
    <row r="42191" ht="24.95" customHeight="1"/>
    <row r="42192" ht="24.95" customHeight="1"/>
    <row r="42193" ht="24.95" customHeight="1"/>
    <row r="42194" ht="24.95" customHeight="1"/>
    <row r="42195" ht="24.95" customHeight="1"/>
    <row r="42196" ht="24.95" customHeight="1"/>
    <row r="42197" ht="24.95" customHeight="1"/>
    <row r="42198" ht="24.95" customHeight="1"/>
    <row r="42199" ht="24.95" customHeight="1"/>
    <row r="42200" ht="24.95" customHeight="1"/>
    <row r="42201" ht="24.95" customHeight="1"/>
    <row r="42202" ht="24.95" customHeight="1"/>
    <row r="42203" ht="24.95" customHeight="1"/>
    <row r="42204" ht="24.95" customHeight="1"/>
    <row r="42205" ht="24.95" customHeight="1"/>
    <row r="42206" ht="24.95" customHeight="1"/>
    <row r="42207" ht="24.95" customHeight="1"/>
    <row r="42208" ht="24.95" customHeight="1"/>
    <row r="42209" ht="24.95" customHeight="1"/>
    <row r="42210" ht="24.95" customHeight="1"/>
    <row r="42211" ht="24.95" customHeight="1"/>
    <row r="42212" ht="24.95" customHeight="1"/>
    <row r="42213" ht="24.95" customHeight="1"/>
    <row r="42214" ht="24.95" customHeight="1"/>
    <row r="42215" ht="24.95" customHeight="1"/>
    <row r="42216" ht="24.95" customHeight="1"/>
    <row r="42217" ht="24.95" customHeight="1"/>
    <row r="42218" ht="24.95" customHeight="1"/>
    <row r="42219" ht="24.95" customHeight="1"/>
    <row r="42220" ht="24.95" customHeight="1"/>
    <row r="42221" ht="24.95" customHeight="1"/>
    <row r="42222" ht="24.95" customHeight="1"/>
    <row r="42223" ht="24.95" customHeight="1"/>
    <row r="42224" ht="24.95" customHeight="1"/>
    <row r="42225" ht="24.95" customHeight="1"/>
    <row r="42226" ht="24.95" customHeight="1"/>
    <row r="42227" ht="24.95" customHeight="1"/>
    <row r="42228" ht="24.95" customHeight="1"/>
    <row r="42229" ht="24.95" customHeight="1"/>
    <row r="42230" ht="24.95" customHeight="1"/>
    <row r="42231" ht="24.95" customHeight="1"/>
    <row r="42232" ht="24.95" customHeight="1"/>
    <row r="42233" ht="24.95" customHeight="1"/>
    <row r="42234" ht="24.95" customHeight="1"/>
    <row r="42235" ht="24.95" customHeight="1"/>
    <row r="42236" ht="24.95" customHeight="1"/>
    <row r="42237" ht="24.95" customHeight="1"/>
    <row r="42238" ht="24.95" customHeight="1"/>
    <row r="42239" ht="24.95" customHeight="1"/>
    <row r="42240" ht="24.95" customHeight="1"/>
    <row r="42241" ht="24.95" customHeight="1"/>
    <row r="42242" ht="24.95" customHeight="1"/>
    <row r="42243" ht="24.95" customHeight="1"/>
    <row r="42244" ht="24.95" customHeight="1"/>
    <row r="42245" ht="24.95" customHeight="1"/>
    <row r="42246" ht="24.95" customHeight="1"/>
    <row r="42247" ht="24.95" customHeight="1"/>
    <row r="42248" ht="24.95" customHeight="1"/>
    <row r="42249" ht="24.95" customHeight="1"/>
    <row r="42250" ht="24.95" customHeight="1"/>
    <row r="42251" ht="24.95" customHeight="1"/>
    <row r="42252" ht="24.95" customHeight="1"/>
    <row r="42253" ht="24.95" customHeight="1"/>
    <row r="42254" ht="24.95" customHeight="1"/>
    <row r="42255" ht="24.95" customHeight="1"/>
    <row r="42256" ht="24.95" customHeight="1"/>
    <row r="42257" ht="24.95" customHeight="1"/>
    <row r="42258" ht="24.95" customHeight="1"/>
    <row r="42259" ht="24.95" customHeight="1"/>
    <row r="42260" ht="24.95" customHeight="1"/>
    <row r="42261" ht="24.95" customHeight="1"/>
    <row r="42262" ht="24.95" customHeight="1"/>
    <row r="42263" ht="24.95" customHeight="1"/>
    <row r="42264" ht="24.95" customHeight="1"/>
    <row r="42265" ht="24.95" customHeight="1"/>
    <row r="42266" ht="24.95" customHeight="1"/>
    <row r="42267" ht="24.95" customHeight="1"/>
    <row r="42268" ht="24.95" customHeight="1"/>
    <row r="42269" ht="24.95" customHeight="1"/>
    <row r="42270" ht="24.95" customHeight="1"/>
    <row r="42271" ht="24.95" customHeight="1"/>
    <row r="42272" ht="24.95" customHeight="1"/>
    <row r="42273" ht="24.95" customHeight="1"/>
    <row r="42274" ht="24.95" customHeight="1"/>
    <row r="42275" ht="24.95" customHeight="1"/>
    <row r="42276" ht="24.95" customHeight="1"/>
    <row r="42277" ht="24.95" customHeight="1"/>
    <row r="42278" ht="24.95" customHeight="1"/>
    <row r="42279" ht="24.95" customHeight="1"/>
    <row r="42280" ht="24.95" customHeight="1"/>
    <row r="42281" ht="24.95" customHeight="1"/>
    <row r="42282" ht="24.95" customHeight="1"/>
    <row r="42283" ht="24.95" customHeight="1"/>
    <row r="42284" ht="24.95" customHeight="1"/>
    <row r="42285" ht="24.95" customHeight="1"/>
    <row r="42286" ht="24.95" customHeight="1"/>
    <row r="42287" ht="24.95" customHeight="1"/>
    <row r="42288" ht="24.95" customHeight="1"/>
    <row r="42289" ht="24.95" customHeight="1"/>
    <row r="42290" ht="24.95" customHeight="1"/>
    <row r="42291" ht="24.95" customHeight="1"/>
    <row r="42292" ht="24.95" customHeight="1"/>
    <row r="42293" ht="24.95" customHeight="1"/>
    <row r="42294" ht="24.95" customHeight="1"/>
    <row r="42295" ht="24.95" customHeight="1"/>
    <row r="42296" ht="24.95" customHeight="1"/>
    <row r="42297" ht="24.95" customHeight="1"/>
    <row r="42298" ht="24.95" customHeight="1"/>
    <row r="42299" ht="24.95" customHeight="1"/>
    <row r="42300" ht="24.95" customHeight="1"/>
    <row r="42301" ht="24.95" customHeight="1"/>
    <row r="42302" ht="24.95" customHeight="1"/>
    <row r="42303" ht="24.95" customHeight="1"/>
    <row r="42304" ht="24.95" customHeight="1"/>
    <row r="42305" ht="24.95" customHeight="1"/>
    <row r="42306" ht="24.95" customHeight="1"/>
    <row r="42307" ht="24.95" customHeight="1"/>
    <row r="42308" ht="24.95" customHeight="1"/>
    <row r="42309" ht="24.95" customHeight="1"/>
    <row r="42310" ht="24.95" customHeight="1"/>
    <row r="42311" ht="24.95" customHeight="1"/>
    <row r="42312" ht="24.95" customHeight="1"/>
    <row r="42313" ht="24.95" customHeight="1"/>
    <row r="42314" ht="24.95" customHeight="1"/>
    <row r="42315" ht="24.95" customHeight="1"/>
    <row r="42316" ht="24.95" customHeight="1"/>
    <row r="42317" ht="24.95" customHeight="1"/>
    <row r="42318" ht="24.95" customHeight="1"/>
    <row r="42319" ht="24.95" customHeight="1"/>
    <row r="42320" ht="24.95" customHeight="1"/>
    <row r="42321" ht="24.95" customHeight="1"/>
    <row r="42322" ht="24.95" customHeight="1"/>
    <row r="42323" ht="24.95" customHeight="1"/>
    <row r="42324" ht="24.95" customHeight="1"/>
    <row r="42325" ht="24.95" customHeight="1"/>
    <row r="42326" ht="24.95" customHeight="1"/>
    <row r="42327" ht="24.95" customHeight="1"/>
    <row r="42328" ht="24.95" customHeight="1"/>
    <row r="42329" ht="24.95" customHeight="1"/>
    <row r="42330" ht="24.95" customHeight="1"/>
    <row r="42331" ht="24.95" customHeight="1"/>
    <row r="42332" ht="24.95" customHeight="1"/>
    <row r="42333" ht="24.95" customHeight="1"/>
    <row r="42334" ht="24.95" customHeight="1"/>
    <row r="42335" ht="24.95" customHeight="1"/>
    <row r="42336" ht="24.95" customHeight="1"/>
    <row r="42337" ht="24.95" customHeight="1"/>
    <row r="42338" ht="24.95" customHeight="1"/>
    <row r="42339" ht="24.95" customHeight="1"/>
    <row r="42340" ht="24.95" customHeight="1"/>
    <row r="42341" ht="24.95" customHeight="1"/>
    <row r="42342" ht="24.95" customHeight="1"/>
    <row r="42343" ht="24.95" customHeight="1"/>
    <row r="42344" ht="24.95" customHeight="1"/>
    <row r="42345" ht="24.95" customHeight="1"/>
    <row r="42346" ht="24.95" customHeight="1"/>
    <row r="42347" ht="24.95" customHeight="1"/>
    <row r="42348" ht="24.95" customHeight="1"/>
    <row r="42349" ht="24.95" customHeight="1"/>
    <row r="42350" ht="24.95" customHeight="1"/>
    <row r="42351" ht="24.95" customHeight="1"/>
    <row r="42352" ht="24.95" customHeight="1"/>
    <row r="42353" ht="24.95" customHeight="1"/>
    <row r="42354" ht="24.95" customHeight="1"/>
    <row r="42355" ht="24.95" customHeight="1"/>
    <row r="42356" ht="24.95" customHeight="1"/>
    <row r="42357" ht="24.95" customHeight="1"/>
    <row r="42358" ht="24.95" customHeight="1"/>
    <row r="42359" ht="24.95" customHeight="1"/>
    <row r="42360" ht="24.95" customHeight="1"/>
    <row r="42361" ht="24.95" customHeight="1"/>
    <row r="42362" ht="24.95" customHeight="1"/>
    <row r="42363" ht="24.95" customHeight="1"/>
    <row r="42364" ht="24.95" customHeight="1"/>
    <row r="42365" ht="24.95" customHeight="1"/>
    <row r="42366" ht="24.95" customHeight="1"/>
    <row r="42367" ht="24.95" customHeight="1"/>
    <row r="42368" ht="24.95" customHeight="1"/>
    <row r="42369" ht="24.95" customHeight="1"/>
    <row r="42370" ht="24.95" customHeight="1"/>
    <row r="42371" ht="24.95" customHeight="1"/>
    <row r="42372" ht="24.95" customHeight="1"/>
    <row r="42373" ht="24.95" customHeight="1"/>
    <row r="42374" ht="24.95" customHeight="1"/>
    <row r="42375" ht="24.95" customHeight="1"/>
    <row r="42376" ht="24.95" customHeight="1"/>
    <row r="42377" ht="24.95" customHeight="1"/>
    <row r="42378" ht="24.95" customHeight="1"/>
    <row r="42379" ht="24.95" customHeight="1"/>
    <row r="42380" ht="24.95" customHeight="1"/>
    <row r="42381" ht="24.95" customHeight="1"/>
    <row r="42382" ht="24.95" customHeight="1"/>
    <row r="42383" ht="24.95" customHeight="1"/>
    <row r="42384" ht="24.95" customHeight="1"/>
    <row r="42385" ht="24.95" customHeight="1"/>
    <row r="42386" ht="24.95" customHeight="1"/>
    <row r="42387" ht="24.95" customHeight="1"/>
    <row r="42388" ht="24.95" customHeight="1"/>
    <row r="42389" ht="24.95" customHeight="1"/>
    <row r="42390" ht="24.95" customHeight="1"/>
    <row r="42391" ht="24.95" customHeight="1"/>
    <row r="42392" ht="24.95" customHeight="1"/>
    <row r="42393" ht="24.95" customHeight="1"/>
    <row r="42394" ht="24.95" customHeight="1"/>
    <row r="42395" ht="24.95" customHeight="1"/>
    <row r="42396" ht="24.95" customHeight="1"/>
    <row r="42397" ht="24.95" customHeight="1"/>
    <row r="42398" ht="24.95" customHeight="1"/>
    <row r="42399" ht="24.95" customHeight="1"/>
    <row r="42400" ht="24.95" customHeight="1"/>
    <row r="42401" ht="24.95" customHeight="1"/>
    <row r="42402" ht="24.95" customHeight="1"/>
    <row r="42403" ht="24.95" customHeight="1"/>
    <row r="42404" ht="24.95" customHeight="1"/>
    <row r="42405" ht="24.95" customHeight="1"/>
    <row r="42406" ht="24.95" customHeight="1"/>
    <row r="42407" ht="24.95" customHeight="1"/>
    <row r="42408" ht="24.95" customHeight="1"/>
    <row r="42409" ht="24.95" customHeight="1"/>
    <row r="42410" ht="24.95" customHeight="1"/>
    <row r="42411" ht="24.95" customHeight="1"/>
    <row r="42412" ht="24.95" customHeight="1"/>
    <row r="42413" ht="24.95" customHeight="1"/>
    <row r="42414" ht="24.95" customHeight="1"/>
    <row r="42415" ht="24.95" customHeight="1"/>
    <row r="42416" ht="24.95" customHeight="1"/>
    <row r="42417" ht="24.95" customHeight="1"/>
    <row r="42418" ht="24.95" customHeight="1"/>
    <row r="42419" ht="24.95" customHeight="1"/>
    <row r="42420" ht="24.95" customHeight="1"/>
    <row r="42421" ht="24.95" customHeight="1"/>
    <row r="42422" ht="24.95" customHeight="1"/>
    <row r="42423" ht="24.95" customHeight="1"/>
    <row r="42424" ht="24.95" customHeight="1"/>
    <row r="42425" ht="24.95" customHeight="1"/>
    <row r="42426" ht="24.95" customHeight="1"/>
    <row r="42427" ht="24.95" customHeight="1"/>
    <row r="42428" ht="24.95" customHeight="1"/>
    <row r="42429" ht="24.95" customHeight="1"/>
    <row r="42430" ht="24.95" customHeight="1"/>
    <row r="42431" ht="24.95" customHeight="1"/>
    <row r="42432" ht="24.95" customHeight="1"/>
    <row r="42433" ht="24.95" customHeight="1"/>
    <row r="42434" ht="24.95" customHeight="1"/>
    <row r="42435" ht="24.95" customHeight="1"/>
    <row r="42436" ht="24.95" customHeight="1"/>
    <row r="42437" ht="24.95" customHeight="1"/>
    <row r="42438" ht="24.95" customHeight="1"/>
    <row r="42439" ht="24.95" customHeight="1"/>
    <row r="42440" ht="24.95" customHeight="1"/>
    <row r="42441" ht="24.95" customHeight="1"/>
    <row r="42442" ht="24.95" customHeight="1"/>
    <row r="42443" ht="24.95" customHeight="1"/>
    <row r="42444" ht="24.95" customHeight="1"/>
    <row r="42445" ht="24.95" customHeight="1"/>
    <row r="42446" ht="24.95" customHeight="1"/>
    <row r="42447" ht="24.95" customHeight="1"/>
    <row r="42448" ht="24.95" customHeight="1"/>
    <row r="42449" ht="24.95" customHeight="1"/>
    <row r="42450" ht="24.95" customHeight="1"/>
    <row r="42451" ht="24.95" customHeight="1"/>
    <row r="42452" ht="24.95" customHeight="1"/>
    <row r="42453" ht="24.95" customHeight="1"/>
    <row r="42454" ht="24.95" customHeight="1"/>
    <row r="42455" ht="24.95" customHeight="1"/>
    <row r="42456" ht="24.95" customHeight="1"/>
    <row r="42457" ht="24.95" customHeight="1"/>
    <row r="42458" ht="24.95" customHeight="1"/>
    <row r="42459" ht="24.95" customHeight="1"/>
    <row r="42460" ht="24.95" customHeight="1"/>
    <row r="42461" ht="24.95" customHeight="1"/>
    <row r="42462" ht="24.95" customHeight="1"/>
    <row r="42463" ht="24.95" customHeight="1"/>
    <row r="42464" ht="24.95" customHeight="1"/>
    <row r="42465" ht="24.95" customHeight="1"/>
    <row r="42466" ht="24.95" customHeight="1"/>
    <row r="42467" ht="24.95" customHeight="1"/>
    <row r="42468" ht="24.95" customHeight="1"/>
    <row r="42469" ht="24.95" customHeight="1"/>
    <row r="42470" ht="24.95" customHeight="1"/>
    <row r="42471" ht="24.95" customHeight="1"/>
    <row r="42472" ht="24.95" customHeight="1"/>
    <row r="42473" ht="24.95" customHeight="1"/>
    <row r="42474" ht="24.95" customHeight="1"/>
    <row r="42475" ht="24.95" customHeight="1"/>
    <row r="42476" ht="24.95" customHeight="1"/>
    <row r="42477" ht="24.95" customHeight="1"/>
    <row r="42478" ht="24.95" customHeight="1"/>
    <row r="42479" ht="24.95" customHeight="1"/>
    <row r="42480" ht="24.95" customHeight="1"/>
    <row r="42481" ht="24.95" customHeight="1"/>
    <row r="42482" ht="24.95" customHeight="1"/>
    <row r="42483" ht="24.95" customHeight="1"/>
    <row r="42484" ht="24.95" customHeight="1"/>
    <row r="42485" ht="24.95" customHeight="1"/>
    <row r="42486" ht="24.95" customHeight="1"/>
    <row r="42487" ht="24.95" customHeight="1"/>
    <row r="42488" ht="24.95" customHeight="1"/>
    <row r="42489" ht="24.95" customHeight="1"/>
    <row r="42490" ht="24.95" customHeight="1"/>
    <row r="42491" ht="24.95" customHeight="1"/>
    <row r="42492" ht="24.95" customHeight="1"/>
    <row r="42493" ht="24.95" customHeight="1"/>
    <row r="42494" ht="24.95" customHeight="1"/>
    <row r="42495" ht="24.95" customHeight="1"/>
    <row r="42496" ht="24.95" customHeight="1"/>
    <row r="42497" ht="24.95" customHeight="1"/>
    <row r="42498" ht="24.95" customHeight="1"/>
    <row r="42499" ht="24.95" customHeight="1"/>
    <row r="42500" ht="24.95" customHeight="1"/>
    <row r="42501" ht="24.95" customHeight="1"/>
    <row r="42502" ht="24.95" customHeight="1"/>
    <row r="42503" ht="24.95" customHeight="1"/>
    <row r="42504" ht="24.95" customHeight="1"/>
    <row r="42505" ht="24.95" customHeight="1"/>
    <row r="42506" ht="24.95" customHeight="1"/>
    <row r="42507" ht="24.95" customHeight="1"/>
    <row r="42508" ht="24.95" customHeight="1"/>
    <row r="42509" ht="24.95" customHeight="1"/>
    <row r="42510" ht="24.95" customHeight="1"/>
    <row r="42511" ht="24.95" customHeight="1"/>
    <row r="42512" ht="24.95" customHeight="1"/>
    <row r="42513" ht="24.95" customHeight="1"/>
    <row r="42514" ht="24.95" customHeight="1"/>
    <row r="42515" ht="24.95" customHeight="1"/>
    <row r="42516" ht="24.95" customHeight="1"/>
    <row r="42517" ht="24.95" customHeight="1"/>
    <row r="42518" ht="24.95" customHeight="1"/>
    <row r="42519" ht="24.95" customHeight="1"/>
    <row r="42520" ht="24.95" customHeight="1"/>
    <row r="42521" ht="24.95" customHeight="1"/>
    <row r="42522" ht="24.95" customHeight="1"/>
    <row r="42523" ht="24.95" customHeight="1"/>
    <row r="42524" ht="24.95" customHeight="1"/>
    <row r="42525" ht="24.95" customHeight="1"/>
    <row r="42526" ht="24.95" customHeight="1"/>
    <row r="42527" ht="24.95" customHeight="1"/>
    <row r="42528" ht="24.95" customHeight="1"/>
    <row r="42529" ht="24.95" customHeight="1"/>
    <row r="42530" ht="24.95" customHeight="1"/>
    <row r="42531" ht="24.95" customHeight="1"/>
    <row r="42532" ht="24.95" customHeight="1"/>
    <row r="42533" ht="24.95" customHeight="1"/>
    <row r="42534" ht="24.95" customHeight="1"/>
    <row r="42535" ht="24.95" customHeight="1"/>
    <row r="42536" ht="24.95" customHeight="1"/>
    <row r="42537" ht="24.95" customHeight="1"/>
    <row r="42538" ht="24.95" customHeight="1"/>
    <row r="42539" ht="24.95" customHeight="1"/>
    <row r="42540" ht="24.95" customHeight="1"/>
    <row r="42541" ht="24.95" customHeight="1"/>
    <row r="42542" ht="24.95" customHeight="1"/>
    <row r="42543" ht="24.95" customHeight="1"/>
    <row r="42544" ht="24.95" customHeight="1"/>
    <row r="42545" ht="24.95" customHeight="1"/>
    <row r="42546" ht="24.95" customHeight="1"/>
    <row r="42547" ht="24.95" customHeight="1"/>
    <row r="42548" ht="24.95" customHeight="1"/>
    <row r="42549" ht="24.95" customHeight="1"/>
    <row r="42550" ht="24.95" customHeight="1"/>
    <row r="42551" ht="24.95" customHeight="1"/>
    <row r="42552" ht="24.95" customHeight="1"/>
    <row r="42553" ht="24.95" customHeight="1"/>
    <row r="42554" ht="24.95" customHeight="1"/>
    <row r="42555" ht="24.95" customHeight="1"/>
    <row r="42556" ht="24.95" customHeight="1"/>
    <row r="42557" ht="24.95" customHeight="1"/>
    <row r="42558" ht="24.95" customHeight="1"/>
    <row r="42559" ht="24.95" customHeight="1"/>
    <row r="42560" ht="24.95" customHeight="1"/>
    <row r="42561" ht="24.95" customHeight="1"/>
    <row r="42562" ht="24.95" customHeight="1"/>
    <row r="42563" ht="24.95" customHeight="1"/>
    <row r="42564" ht="24.95" customHeight="1"/>
    <row r="42565" ht="24.95" customHeight="1"/>
    <row r="42566" ht="24.95" customHeight="1"/>
    <row r="42567" ht="24.95" customHeight="1"/>
    <row r="42568" ht="24.95" customHeight="1"/>
    <row r="42569" ht="24.95" customHeight="1"/>
    <row r="42570" ht="24.95" customHeight="1"/>
    <row r="42571" ht="24.95" customHeight="1"/>
    <row r="42572" ht="24.95" customHeight="1"/>
    <row r="42573" ht="24.95" customHeight="1"/>
    <row r="42574" ht="24.95" customHeight="1"/>
    <row r="42575" ht="24.95" customHeight="1"/>
    <row r="42576" ht="24.95" customHeight="1"/>
    <row r="42577" ht="24.95" customHeight="1"/>
    <row r="42578" ht="24.95" customHeight="1"/>
    <row r="42579" ht="24.95" customHeight="1"/>
    <row r="42580" ht="24.95" customHeight="1"/>
    <row r="42581" ht="24.95" customHeight="1"/>
    <row r="42582" ht="24.95" customHeight="1"/>
    <row r="42583" ht="24.95" customHeight="1"/>
    <row r="42584" ht="24.95" customHeight="1"/>
    <row r="42585" ht="24.95" customHeight="1"/>
    <row r="42586" ht="24.95" customHeight="1"/>
    <row r="42587" ht="24.95" customHeight="1"/>
    <row r="42588" ht="24.95" customHeight="1"/>
    <row r="42589" ht="24.95" customHeight="1"/>
    <row r="42590" ht="24.95" customHeight="1"/>
    <row r="42591" ht="24.95" customHeight="1"/>
    <row r="42592" ht="24.95" customHeight="1"/>
    <row r="42593" ht="24.95" customHeight="1"/>
    <row r="42594" ht="24.95" customHeight="1"/>
    <row r="42595" ht="24.95" customHeight="1"/>
    <row r="42596" ht="24.95" customHeight="1"/>
    <row r="42597" ht="24.95" customHeight="1"/>
    <row r="42598" ht="24.95" customHeight="1"/>
    <row r="42599" ht="24.95" customHeight="1"/>
    <row r="42600" ht="24.95" customHeight="1"/>
    <row r="42601" ht="24.95" customHeight="1"/>
    <row r="42602" ht="24.95" customHeight="1"/>
    <row r="42603" ht="24.95" customHeight="1"/>
    <row r="42604" ht="24.95" customHeight="1"/>
    <row r="42605" ht="24.95" customHeight="1"/>
    <row r="42606" ht="24.95" customHeight="1"/>
    <row r="42607" ht="24.95" customHeight="1"/>
    <row r="42608" ht="24.95" customHeight="1"/>
    <row r="42609" ht="24.95" customHeight="1"/>
    <row r="42610" ht="24.95" customHeight="1"/>
    <row r="42611" ht="24.95" customHeight="1"/>
    <row r="42612" ht="24.95" customHeight="1"/>
    <row r="42613" ht="24.95" customHeight="1"/>
    <row r="42614" ht="24.95" customHeight="1"/>
    <row r="42615" ht="24.95" customHeight="1"/>
    <row r="42616" ht="24.95" customHeight="1"/>
    <row r="42617" ht="24.95" customHeight="1"/>
    <row r="42618" ht="24.95" customHeight="1"/>
    <row r="42619" ht="24.95" customHeight="1"/>
    <row r="42620" ht="24.95" customHeight="1"/>
    <row r="42621" ht="24.95" customHeight="1"/>
    <row r="42622" ht="24.95" customHeight="1"/>
    <row r="42623" ht="24.95" customHeight="1"/>
    <row r="42624" ht="24.95" customHeight="1"/>
    <row r="42625" ht="24.95" customHeight="1"/>
    <row r="42626" ht="24.95" customHeight="1"/>
    <row r="42627" ht="24.95" customHeight="1"/>
    <row r="42628" ht="24.95" customHeight="1"/>
    <row r="42629" ht="24.95" customHeight="1"/>
    <row r="42630" ht="24.95" customHeight="1"/>
    <row r="42631" ht="24.95" customHeight="1"/>
    <row r="42632" ht="24.95" customHeight="1"/>
    <row r="42633" ht="24.95" customHeight="1"/>
    <row r="42634" ht="24.95" customHeight="1"/>
    <row r="42635" ht="24.95" customHeight="1"/>
    <row r="42636" ht="24.95" customHeight="1"/>
    <row r="42637" ht="24.95" customHeight="1"/>
    <row r="42638" ht="24.95" customHeight="1"/>
    <row r="42639" ht="24.95" customHeight="1"/>
    <row r="42640" ht="24.95" customHeight="1"/>
    <row r="42641" ht="24.95" customHeight="1"/>
    <row r="42642" ht="24.95" customHeight="1"/>
    <row r="42643" ht="24.95" customHeight="1"/>
    <row r="42644" ht="24.95" customHeight="1"/>
    <row r="42645" ht="24.95" customHeight="1"/>
    <row r="42646" ht="24.95" customHeight="1"/>
    <row r="42647" ht="24.95" customHeight="1"/>
    <row r="42648" ht="24.95" customHeight="1"/>
    <row r="42649" ht="24.95" customHeight="1"/>
    <row r="42650" ht="24.95" customHeight="1"/>
    <row r="42651" ht="24.95" customHeight="1"/>
    <row r="42652" ht="24.95" customHeight="1"/>
    <row r="42653" ht="24.95" customHeight="1"/>
    <row r="42654" ht="24.95" customHeight="1"/>
    <row r="42655" ht="24.95" customHeight="1"/>
    <row r="42656" ht="24.95" customHeight="1"/>
    <row r="42657" ht="24.95" customHeight="1"/>
    <row r="42658" ht="24.95" customHeight="1"/>
    <row r="42659" ht="24.95" customHeight="1"/>
    <row r="42660" ht="24.95" customHeight="1"/>
    <row r="42661" ht="24.95" customHeight="1"/>
    <row r="42662" ht="24.95" customHeight="1"/>
    <row r="42663" ht="24.95" customHeight="1"/>
    <row r="42664" ht="24.95" customHeight="1"/>
    <row r="42665" ht="24.95" customHeight="1"/>
    <row r="42666" ht="24.95" customHeight="1"/>
    <row r="42667" ht="24.95" customHeight="1"/>
    <row r="42668" ht="24.95" customHeight="1"/>
    <row r="42669" ht="24.95" customHeight="1"/>
    <row r="42670" ht="24.95" customHeight="1"/>
    <row r="42671" ht="24.95" customHeight="1"/>
    <row r="42672" ht="24.95" customHeight="1"/>
    <row r="42673" ht="24.95" customHeight="1"/>
    <row r="42674" ht="24.95" customHeight="1"/>
    <row r="42675" ht="24.95" customHeight="1"/>
    <row r="42676" ht="24.95" customHeight="1"/>
    <row r="42677" ht="24.95" customHeight="1"/>
    <row r="42678" ht="24.95" customHeight="1"/>
    <row r="42679" ht="24.95" customHeight="1"/>
    <row r="42680" ht="24.95" customHeight="1"/>
    <row r="42681" ht="24.95" customHeight="1"/>
    <row r="42682" ht="24.95" customHeight="1"/>
    <row r="42683" ht="24.95" customHeight="1"/>
    <row r="42684" ht="24.95" customHeight="1"/>
    <row r="42685" ht="24.95" customHeight="1"/>
    <row r="42686" ht="24.95" customHeight="1"/>
    <row r="42687" ht="24.95" customHeight="1"/>
    <row r="42688" ht="24.95" customHeight="1"/>
    <row r="42689" ht="24.95" customHeight="1"/>
    <row r="42690" ht="24.95" customHeight="1"/>
    <row r="42691" ht="24.95" customHeight="1"/>
    <row r="42692" ht="24.95" customHeight="1"/>
    <row r="42693" ht="24.95" customHeight="1"/>
    <row r="42694" ht="24.95" customHeight="1"/>
    <row r="42695" ht="24.95" customHeight="1"/>
    <row r="42696" ht="24.95" customHeight="1"/>
    <row r="42697" ht="24.95" customHeight="1"/>
    <row r="42698" ht="24.95" customHeight="1"/>
    <row r="42699" ht="24.95" customHeight="1"/>
    <row r="42700" ht="24.95" customHeight="1"/>
    <row r="42701" ht="24.95" customHeight="1"/>
    <row r="42702" ht="24.95" customHeight="1"/>
    <row r="42703" ht="24.95" customHeight="1"/>
    <row r="42704" ht="24.95" customHeight="1"/>
    <row r="42705" ht="24.95" customHeight="1"/>
    <row r="42706" ht="24.95" customHeight="1"/>
    <row r="42707" ht="24.95" customHeight="1"/>
    <row r="42708" ht="24.95" customHeight="1"/>
    <row r="42709" ht="24.95" customHeight="1"/>
    <row r="42710" ht="24.95" customHeight="1"/>
    <row r="42711" ht="24.95" customHeight="1"/>
    <row r="42712" ht="24.95" customHeight="1"/>
    <row r="42713" ht="24.95" customHeight="1"/>
    <row r="42714" ht="24.95" customHeight="1"/>
    <row r="42715" ht="24.95" customHeight="1"/>
    <row r="42716" ht="24.95" customHeight="1"/>
    <row r="42717" ht="24.95" customHeight="1"/>
    <row r="42718" ht="24.95" customHeight="1"/>
    <row r="42719" ht="24.95" customHeight="1"/>
    <row r="42720" ht="24.95" customHeight="1"/>
    <row r="42721" ht="24.95" customHeight="1"/>
    <row r="42722" ht="24.95" customHeight="1"/>
    <row r="42723" ht="24.95" customHeight="1"/>
    <row r="42724" ht="24.95" customHeight="1"/>
    <row r="42725" ht="24.95" customHeight="1"/>
    <row r="42726" ht="24.95" customHeight="1"/>
    <row r="42727" ht="24.95" customHeight="1"/>
    <row r="42728" ht="24.95" customHeight="1"/>
    <row r="42729" ht="24.95" customHeight="1"/>
    <row r="42730" ht="24.95" customHeight="1"/>
    <row r="42731" ht="24.95" customHeight="1"/>
    <row r="42732" ht="24.95" customHeight="1"/>
    <row r="42733" ht="24.95" customHeight="1"/>
    <row r="42734" ht="24.95" customHeight="1"/>
    <row r="42735" ht="24.95" customHeight="1"/>
    <row r="42736" ht="24.95" customHeight="1"/>
    <row r="42737" ht="24.95" customHeight="1"/>
    <row r="42738" ht="24.95" customHeight="1"/>
    <row r="42739" ht="24.95" customHeight="1"/>
    <row r="42740" ht="24.95" customHeight="1"/>
    <row r="42741" ht="24.95" customHeight="1"/>
    <row r="42742" ht="24.95" customHeight="1"/>
    <row r="42743" ht="24.95" customHeight="1"/>
    <row r="42744" ht="24.95" customHeight="1"/>
    <row r="42745" ht="24.95" customHeight="1"/>
    <row r="42746" ht="24.95" customHeight="1"/>
    <row r="42747" ht="24.95" customHeight="1"/>
    <row r="42748" ht="24.95" customHeight="1"/>
    <row r="42749" ht="24.95" customHeight="1"/>
    <row r="42750" ht="24.95" customHeight="1"/>
    <row r="42751" ht="24.95" customHeight="1"/>
    <row r="42752" ht="24.95" customHeight="1"/>
    <row r="42753" ht="24.95" customHeight="1"/>
    <row r="42754" ht="24.95" customHeight="1"/>
    <row r="42755" ht="24.95" customHeight="1"/>
    <row r="42756" ht="24.95" customHeight="1"/>
    <row r="42757" ht="24.95" customHeight="1"/>
    <row r="42758" ht="24.95" customHeight="1"/>
    <row r="42759" ht="24.95" customHeight="1"/>
    <row r="42760" ht="24.95" customHeight="1"/>
    <row r="42761" ht="24.95" customHeight="1"/>
    <row r="42762" ht="24.95" customHeight="1"/>
    <row r="42763" ht="24.95" customHeight="1"/>
    <row r="42764" ht="24.95" customHeight="1"/>
    <row r="42765" ht="24.95" customHeight="1"/>
    <row r="42766" ht="24.95" customHeight="1"/>
    <row r="42767" ht="24.95" customHeight="1"/>
    <row r="42768" ht="24.95" customHeight="1"/>
    <row r="42769" ht="24.95" customHeight="1"/>
    <row r="42770" ht="24.95" customHeight="1"/>
    <row r="42771" ht="24.95" customHeight="1"/>
    <row r="42772" ht="24.95" customHeight="1"/>
    <row r="42773" ht="24.95" customHeight="1"/>
    <row r="42774" ht="24.95" customHeight="1"/>
    <row r="42775" ht="24.95" customHeight="1"/>
    <row r="42776" ht="24.95" customHeight="1"/>
    <row r="42777" ht="24.95" customHeight="1"/>
    <row r="42778" ht="24.95" customHeight="1"/>
    <row r="42779" ht="24.95" customHeight="1"/>
    <row r="42780" ht="24.95" customHeight="1"/>
    <row r="42781" ht="24.95" customHeight="1"/>
    <row r="42782" ht="24.95" customHeight="1"/>
    <row r="42783" ht="24.95" customHeight="1"/>
    <row r="42784" ht="24.95" customHeight="1"/>
    <row r="42785" ht="24.95" customHeight="1"/>
    <row r="42786" ht="24.95" customHeight="1"/>
    <row r="42787" ht="24.95" customHeight="1"/>
    <row r="42788" ht="24.95" customHeight="1"/>
    <row r="42789" ht="24.95" customHeight="1"/>
    <row r="42790" ht="24.95" customHeight="1"/>
    <row r="42791" ht="24.95" customHeight="1"/>
    <row r="42792" ht="24.95" customHeight="1"/>
    <row r="42793" ht="24.95" customHeight="1"/>
    <row r="42794" ht="24.95" customHeight="1"/>
    <row r="42795" ht="24.95" customHeight="1"/>
    <row r="42796" ht="24.95" customHeight="1"/>
    <row r="42797" ht="24.95" customHeight="1"/>
    <row r="42798" ht="24.95" customHeight="1"/>
    <row r="42799" ht="24.95" customHeight="1"/>
    <row r="42800" ht="24.95" customHeight="1"/>
    <row r="42801" ht="24.95" customHeight="1"/>
    <row r="42802" ht="24.95" customHeight="1"/>
    <row r="42803" ht="24.95" customHeight="1"/>
    <row r="42804" ht="24.95" customHeight="1"/>
    <row r="42805" ht="24.95" customHeight="1"/>
    <row r="42806" ht="24.95" customHeight="1"/>
    <row r="42807" ht="24.95" customHeight="1"/>
    <row r="42808" ht="24.95" customHeight="1"/>
    <row r="42809" ht="24.95" customHeight="1"/>
    <row r="42810" ht="24.95" customHeight="1"/>
    <row r="42811" ht="24.95" customHeight="1"/>
    <row r="42812" ht="24.95" customHeight="1"/>
    <row r="42813" ht="24.95" customHeight="1"/>
    <row r="42814" ht="24.95" customHeight="1"/>
    <row r="42815" ht="24.95" customHeight="1"/>
    <row r="42816" ht="24.95" customHeight="1"/>
    <row r="42817" ht="24.95" customHeight="1"/>
    <row r="42818" ht="24.95" customHeight="1"/>
    <row r="42819" ht="24.95" customHeight="1"/>
    <row r="42820" ht="24.95" customHeight="1"/>
    <row r="42821" ht="24.95" customHeight="1"/>
    <row r="42822" ht="24.95" customHeight="1"/>
    <row r="42823" ht="24.95" customHeight="1"/>
    <row r="42824" ht="24.95" customHeight="1"/>
    <row r="42825" ht="24.95" customHeight="1"/>
    <row r="42826" ht="24.95" customHeight="1"/>
    <row r="42827" ht="24.95" customHeight="1"/>
    <row r="42828" ht="24.95" customHeight="1"/>
    <row r="42829" ht="24.95" customHeight="1"/>
    <row r="42830" ht="24.95" customHeight="1"/>
    <row r="42831" ht="24.95" customHeight="1"/>
    <row r="42832" ht="24.95" customHeight="1"/>
    <row r="42833" ht="24.95" customHeight="1"/>
    <row r="42834" ht="24.95" customHeight="1"/>
    <row r="42835" ht="24.95" customHeight="1"/>
    <row r="42836" ht="24.95" customHeight="1"/>
    <row r="42837" ht="24.95" customHeight="1"/>
    <row r="42838" ht="24.95" customHeight="1"/>
    <row r="42839" ht="24.95" customHeight="1"/>
    <row r="42840" ht="24.95" customHeight="1"/>
    <row r="42841" ht="24.95" customHeight="1"/>
    <row r="42842" ht="24.95" customHeight="1"/>
    <row r="42843" ht="24.95" customHeight="1"/>
    <row r="42844" ht="24.95" customHeight="1"/>
    <row r="42845" ht="24.95" customHeight="1"/>
    <row r="42846" ht="24.95" customHeight="1"/>
    <row r="42847" ht="24.95" customHeight="1"/>
    <row r="42848" ht="24.95" customHeight="1"/>
    <row r="42849" ht="24.95" customHeight="1"/>
    <row r="42850" ht="24.95" customHeight="1"/>
    <row r="42851" ht="24.95" customHeight="1"/>
    <row r="42852" ht="24.95" customHeight="1"/>
    <row r="42853" ht="24.95" customHeight="1"/>
    <row r="42854" ht="24.95" customHeight="1"/>
    <row r="42855" ht="24.95" customHeight="1"/>
    <row r="42856" ht="24.95" customHeight="1"/>
    <row r="42857" ht="24.95" customHeight="1"/>
    <row r="42858" ht="24.95" customHeight="1"/>
    <row r="42859" ht="24.95" customHeight="1"/>
    <row r="42860" ht="24.95" customHeight="1"/>
    <row r="42861" ht="24.95" customHeight="1"/>
    <row r="42862" ht="24.95" customHeight="1"/>
    <row r="42863" ht="24.95" customHeight="1"/>
    <row r="42864" ht="24.95" customHeight="1"/>
    <row r="42865" ht="24.95" customHeight="1"/>
    <row r="42866" ht="24.95" customHeight="1"/>
    <row r="42867" ht="24.95" customHeight="1"/>
    <row r="42868" ht="24.95" customHeight="1"/>
    <row r="42869" ht="24.95" customHeight="1"/>
    <row r="42870" ht="24.95" customHeight="1"/>
    <row r="42871" ht="24.95" customHeight="1"/>
    <row r="42872" ht="24.95" customHeight="1"/>
    <row r="42873" ht="24.95" customHeight="1"/>
    <row r="42874" ht="24.95" customHeight="1"/>
    <row r="42875" ht="24.95" customHeight="1"/>
    <row r="42876" ht="24.95" customHeight="1"/>
    <row r="42877" ht="24.95" customHeight="1"/>
    <row r="42878" ht="24.95" customHeight="1"/>
    <row r="42879" ht="24.95" customHeight="1"/>
    <row r="42880" ht="24.95" customHeight="1"/>
    <row r="42881" ht="24.95" customHeight="1"/>
    <row r="42882" ht="24.95" customHeight="1"/>
    <row r="42883" ht="24.95" customHeight="1"/>
    <row r="42884" ht="24.95" customHeight="1"/>
    <row r="42885" ht="24.95" customHeight="1"/>
    <row r="42886" ht="24.95" customHeight="1"/>
    <row r="42887" ht="24.95" customHeight="1"/>
    <row r="42888" ht="24.95" customHeight="1"/>
    <row r="42889" ht="24.95" customHeight="1"/>
    <row r="42890" ht="24.95" customHeight="1"/>
    <row r="42891" ht="24.95" customHeight="1"/>
    <row r="42892" ht="24.95" customHeight="1"/>
    <row r="42893" ht="24.95" customHeight="1"/>
    <row r="42894" ht="24.95" customHeight="1"/>
    <row r="42895" ht="24.95" customHeight="1"/>
    <row r="42896" ht="24.95" customHeight="1"/>
    <row r="42897" ht="24.95" customHeight="1"/>
    <row r="42898" ht="24.95" customHeight="1"/>
    <row r="42899" ht="24.95" customHeight="1"/>
    <row r="42900" ht="24.95" customHeight="1"/>
    <row r="42901" ht="24.95" customHeight="1"/>
    <row r="42902" ht="24.95" customHeight="1"/>
    <row r="42903" ht="24.95" customHeight="1"/>
    <row r="42904" ht="24.95" customHeight="1"/>
    <row r="42905" ht="24.95" customHeight="1"/>
    <row r="42906" ht="24.95" customHeight="1"/>
    <row r="42907" ht="24.95" customHeight="1"/>
    <row r="42908" ht="24.95" customHeight="1"/>
    <row r="42909" ht="24.95" customHeight="1"/>
    <row r="42910" ht="24.95" customHeight="1"/>
    <row r="42911" ht="24.95" customHeight="1"/>
    <row r="42912" ht="24.95" customHeight="1"/>
    <row r="42913" ht="24.95" customHeight="1"/>
    <row r="42914" ht="24.95" customHeight="1"/>
    <row r="42915" ht="24.95" customHeight="1"/>
    <row r="42916" ht="24.95" customHeight="1"/>
    <row r="42917" ht="24.95" customHeight="1"/>
    <row r="42918" ht="24.95" customHeight="1"/>
    <row r="42919" ht="24.95" customHeight="1"/>
    <row r="42920" ht="24.95" customHeight="1"/>
    <row r="42921" ht="24.95" customHeight="1"/>
    <row r="42922" ht="24.95" customHeight="1"/>
    <row r="42923" ht="24.95" customHeight="1"/>
    <row r="42924" ht="24.95" customHeight="1"/>
    <row r="42925" ht="24.95" customHeight="1"/>
    <row r="42926" ht="24.95" customHeight="1"/>
    <row r="42927" ht="24.95" customHeight="1"/>
    <row r="42928" ht="24.95" customHeight="1"/>
    <row r="42929" ht="24.95" customHeight="1"/>
    <row r="42930" ht="24.95" customHeight="1"/>
    <row r="42931" ht="24.95" customHeight="1"/>
    <row r="42932" ht="24.95" customHeight="1"/>
    <row r="42933" ht="24.95" customHeight="1"/>
    <row r="42934" ht="24.95" customHeight="1"/>
    <row r="42935" ht="24.95" customHeight="1"/>
    <row r="42936" ht="24.95" customHeight="1"/>
    <row r="42937" ht="24.95" customHeight="1"/>
    <row r="42938" ht="24.95" customHeight="1"/>
    <row r="42939" ht="24.95" customHeight="1"/>
    <row r="42940" ht="24.95" customHeight="1"/>
    <row r="42941" ht="24.95" customHeight="1"/>
    <row r="42942" ht="24.95" customHeight="1"/>
    <row r="42943" ht="24.95" customHeight="1"/>
    <row r="42944" ht="24.95" customHeight="1"/>
    <row r="42945" ht="24.95" customHeight="1"/>
    <row r="42946" ht="24.95" customHeight="1"/>
    <row r="42947" ht="24.95" customHeight="1"/>
    <row r="42948" ht="24.95" customHeight="1"/>
    <row r="42949" ht="24.95" customHeight="1"/>
    <row r="42950" ht="24.95" customHeight="1"/>
    <row r="42951" ht="24.95" customHeight="1"/>
    <row r="42952" ht="24.95" customHeight="1"/>
    <row r="42953" ht="24.95" customHeight="1"/>
    <row r="42954" ht="24.95" customHeight="1"/>
    <row r="42955" ht="24.95" customHeight="1"/>
    <row r="42956" ht="24.95" customHeight="1"/>
    <row r="42957" ht="24.95" customHeight="1"/>
    <row r="42958" ht="24.95" customHeight="1"/>
    <row r="42959" ht="24.95" customHeight="1"/>
    <row r="42960" ht="24.95" customHeight="1"/>
    <row r="42961" ht="24.95" customHeight="1"/>
    <row r="42962" ht="24.95" customHeight="1"/>
    <row r="42963" ht="24.95" customHeight="1"/>
    <row r="42964" ht="24.95" customHeight="1"/>
    <row r="42965" ht="24.95" customHeight="1"/>
    <row r="42966" ht="24.95" customHeight="1"/>
    <row r="42967" ht="24.95" customHeight="1"/>
    <row r="42968" ht="24.95" customHeight="1"/>
    <row r="42969" ht="24.95" customHeight="1"/>
    <row r="42970" ht="24.95" customHeight="1"/>
    <row r="42971" ht="24.95" customHeight="1"/>
    <row r="42972" ht="24.95" customHeight="1"/>
    <row r="42973" ht="24.95" customHeight="1"/>
    <row r="42974" ht="24.95" customHeight="1"/>
    <row r="42975" ht="24.95" customHeight="1"/>
    <row r="42976" ht="24.95" customHeight="1"/>
    <row r="42977" ht="24.95" customHeight="1"/>
    <row r="42978" ht="24.95" customHeight="1"/>
    <row r="42979" ht="24.95" customHeight="1"/>
    <row r="42980" ht="24.95" customHeight="1"/>
    <row r="42981" ht="24.95" customHeight="1"/>
    <row r="42982" ht="24.95" customHeight="1"/>
    <row r="42983" ht="24.95" customHeight="1"/>
    <row r="42984" ht="24.95" customHeight="1"/>
    <row r="42985" ht="24.95" customHeight="1"/>
    <row r="42986" ht="24.95" customHeight="1"/>
    <row r="42987" ht="24.95" customHeight="1"/>
    <row r="42988" ht="24.95" customHeight="1"/>
    <row r="42989" ht="24.95" customHeight="1"/>
    <row r="42990" ht="24.95" customHeight="1"/>
    <row r="42991" ht="24.95" customHeight="1"/>
    <row r="42992" ht="24.95" customHeight="1"/>
    <row r="42993" ht="24.95" customHeight="1"/>
    <row r="42994" ht="24.95" customHeight="1"/>
    <row r="42995" ht="24.95" customHeight="1"/>
    <row r="42996" ht="24.95" customHeight="1"/>
    <row r="42997" ht="24.95" customHeight="1"/>
    <row r="42998" ht="24.95" customHeight="1"/>
    <row r="42999" ht="24.95" customHeight="1"/>
    <row r="43000" ht="24.95" customHeight="1"/>
    <row r="43001" ht="24.95" customHeight="1"/>
    <row r="43002" ht="24.95" customHeight="1"/>
    <row r="43003" ht="24.95" customHeight="1"/>
    <row r="43004" ht="24.95" customHeight="1"/>
    <row r="43005" ht="24.95" customHeight="1"/>
    <row r="43006" ht="24.95" customHeight="1"/>
    <row r="43007" ht="24.95" customHeight="1"/>
    <row r="43008" ht="24.95" customHeight="1"/>
    <row r="43009" ht="24.95" customHeight="1"/>
    <row r="43010" ht="24.95" customHeight="1"/>
    <row r="43011" ht="24.95" customHeight="1"/>
    <row r="43012" ht="24.95" customHeight="1"/>
    <row r="43013" ht="24.95" customHeight="1"/>
    <row r="43014" ht="24.95" customHeight="1"/>
    <row r="43015" ht="24.95" customHeight="1"/>
    <row r="43016" ht="24.95" customHeight="1"/>
    <row r="43017" ht="24.95" customHeight="1"/>
    <row r="43018" ht="24.95" customHeight="1"/>
    <row r="43019" ht="24.95" customHeight="1"/>
    <row r="43020" ht="24.95" customHeight="1"/>
    <row r="43021" ht="24.95" customHeight="1"/>
    <row r="43022" ht="24.95" customHeight="1"/>
    <row r="43023" ht="24.95" customHeight="1"/>
    <row r="43024" ht="24.95" customHeight="1"/>
    <row r="43025" ht="24.95" customHeight="1"/>
    <row r="43026" ht="24.95" customHeight="1"/>
    <row r="43027" ht="24.95" customHeight="1"/>
    <row r="43028" ht="24.95" customHeight="1"/>
    <row r="43029" ht="24.95" customHeight="1"/>
    <row r="43030" ht="24.95" customHeight="1"/>
    <row r="43031" ht="24.95" customHeight="1"/>
    <row r="43032" ht="24.95" customHeight="1"/>
    <row r="43033" ht="24.95" customHeight="1"/>
    <row r="43034" ht="24.95" customHeight="1"/>
    <row r="43035" ht="24.95" customHeight="1"/>
    <row r="43036" ht="24.95" customHeight="1"/>
    <row r="43037" ht="24.95" customHeight="1"/>
    <row r="43038" ht="24.95" customHeight="1"/>
    <row r="43039" ht="24.95" customHeight="1"/>
    <row r="43040" ht="24.95" customHeight="1"/>
    <row r="43041" ht="24.95" customHeight="1"/>
    <row r="43042" ht="24.95" customHeight="1"/>
    <row r="43043" ht="24.95" customHeight="1"/>
    <row r="43044" ht="24.95" customHeight="1"/>
    <row r="43045" ht="24.95" customHeight="1"/>
    <row r="43046" ht="24.95" customHeight="1"/>
    <row r="43047" ht="24.95" customHeight="1"/>
    <row r="43048" ht="24.95" customHeight="1"/>
    <row r="43049" ht="24.95" customHeight="1"/>
    <row r="43050" ht="24.95" customHeight="1"/>
    <row r="43051" ht="24.95" customHeight="1"/>
    <row r="43052" ht="24.95" customHeight="1"/>
    <row r="43053" ht="24.95" customHeight="1"/>
    <row r="43054" ht="24.95" customHeight="1"/>
    <row r="43055" ht="24.95" customHeight="1"/>
    <row r="43056" ht="24.95" customHeight="1"/>
    <row r="43057" ht="24.95" customHeight="1"/>
    <row r="43058" ht="24.95" customHeight="1"/>
    <row r="43059" ht="24.95" customHeight="1"/>
    <row r="43060" ht="24.95" customHeight="1"/>
    <row r="43061" ht="24.95" customHeight="1"/>
    <row r="43062" ht="24.95" customHeight="1"/>
    <row r="43063" ht="24.95" customHeight="1"/>
    <row r="43064" ht="24.95" customHeight="1"/>
    <row r="43065" ht="24.95" customHeight="1"/>
    <row r="43066" ht="24.95" customHeight="1"/>
    <row r="43067" ht="24.95" customHeight="1"/>
    <row r="43068" ht="24.95" customHeight="1"/>
    <row r="43069" ht="24.95" customHeight="1"/>
    <row r="43070" ht="24.95" customHeight="1"/>
    <row r="43071" ht="24.95" customHeight="1"/>
    <row r="43072" ht="24.95" customHeight="1"/>
    <row r="43073" ht="24.95" customHeight="1"/>
    <row r="43074" ht="24.95" customHeight="1"/>
    <row r="43075" ht="24.95" customHeight="1"/>
    <row r="43076" ht="24.95" customHeight="1"/>
    <row r="43077" ht="24.95" customHeight="1"/>
    <row r="43078" ht="24.95" customHeight="1"/>
    <row r="43079" ht="24.95" customHeight="1"/>
    <row r="43080" ht="24.95" customHeight="1"/>
    <row r="43081" ht="24.95" customHeight="1"/>
    <row r="43082" ht="24.95" customHeight="1"/>
    <row r="43083" ht="24.95" customHeight="1"/>
    <row r="43084" ht="24.95" customHeight="1"/>
    <row r="43085" ht="24.95" customHeight="1"/>
    <row r="43086" ht="24.95" customHeight="1"/>
    <row r="43087" ht="24.95" customHeight="1"/>
    <row r="43088" ht="24.95" customHeight="1"/>
    <row r="43089" ht="24.95" customHeight="1"/>
    <row r="43090" ht="24.95" customHeight="1"/>
    <row r="43091" ht="24.95" customHeight="1"/>
    <row r="43092" ht="24.95" customHeight="1"/>
    <row r="43093" ht="24.95" customHeight="1"/>
    <row r="43094" ht="24.95" customHeight="1"/>
    <row r="43095" ht="24.95" customHeight="1"/>
    <row r="43096" ht="24.95" customHeight="1"/>
    <row r="43097" ht="24.95" customHeight="1"/>
    <row r="43098" ht="24.95" customHeight="1"/>
    <row r="43099" ht="24.95" customHeight="1"/>
    <row r="43100" ht="24.95" customHeight="1"/>
    <row r="43101" ht="24.95" customHeight="1"/>
    <row r="43102" ht="24.95" customHeight="1"/>
    <row r="43103" ht="24.95" customHeight="1"/>
    <row r="43104" ht="24.95" customHeight="1"/>
    <row r="43105" ht="24.95" customHeight="1"/>
    <row r="43106" ht="24.95" customHeight="1"/>
    <row r="43107" ht="24.95" customHeight="1"/>
    <row r="43108" ht="24.95" customHeight="1"/>
    <row r="43109" ht="24.95" customHeight="1"/>
    <row r="43110" ht="24.95" customHeight="1"/>
    <row r="43111" ht="24.95" customHeight="1"/>
    <row r="43112" ht="24.95" customHeight="1"/>
    <row r="43113" ht="24.95" customHeight="1"/>
    <row r="43114" ht="24.95" customHeight="1"/>
    <row r="43115" ht="24.95" customHeight="1"/>
    <row r="43116" ht="24.95" customHeight="1"/>
    <row r="43117" ht="24.95" customHeight="1"/>
    <row r="43118" ht="24.95" customHeight="1"/>
    <row r="43119" ht="24.95" customHeight="1"/>
    <row r="43120" ht="24.95" customHeight="1"/>
    <row r="43121" ht="24.95" customHeight="1"/>
    <row r="43122" ht="24.95" customHeight="1"/>
    <row r="43123" ht="24.95" customHeight="1"/>
    <row r="43124" ht="24.95" customHeight="1"/>
    <row r="43125" ht="24.95" customHeight="1"/>
    <row r="43126" ht="24.95" customHeight="1"/>
    <row r="43127" ht="24.95" customHeight="1"/>
    <row r="43128" ht="24.95" customHeight="1"/>
    <row r="43129" ht="24.95" customHeight="1"/>
    <row r="43130" ht="24.95" customHeight="1"/>
    <row r="43131" ht="24.95" customHeight="1"/>
    <row r="43132" ht="24.95" customHeight="1"/>
    <row r="43133" ht="24.95" customHeight="1"/>
    <row r="43134" ht="24.95" customHeight="1"/>
    <row r="43135" ht="24.95" customHeight="1"/>
    <row r="43136" ht="24.95" customHeight="1"/>
    <row r="43137" ht="24.95" customHeight="1"/>
    <row r="43138" ht="24.95" customHeight="1"/>
    <row r="43139" ht="24.95" customHeight="1"/>
    <row r="43140" ht="24.95" customHeight="1"/>
    <row r="43141" ht="24.95" customHeight="1"/>
    <row r="43142" ht="24.95" customHeight="1"/>
    <row r="43143" ht="24.95" customHeight="1"/>
    <row r="43144" ht="24.95" customHeight="1"/>
    <row r="43145" ht="24.95" customHeight="1"/>
    <row r="43146" ht="24.95" customHeight="1"/>
    <row r="43147" ht="24.95" customHeight="1"/>
    <row r="43148" ht="24.95" customHeight="1"/>
    <row r="43149" ht="24.95" customHeight="1"/>
    <row r="43150" ht="24.95" customHeight="1"/>
    <row r="43151" ht="24.95" customHeight="1"/>
    <row r="43152" ht="24.95" customHeight="1"/>
    <row r="43153" ht="24.95" customHeight="1"/>
    <row r="43154" ht="24.95" customHeight="1"/>
    <row r="43155" ht="24.95" customHeight="1"/>
    <row r="43156" ht="24.95" customHeight="1"/>
    <row r="43157" ht="24.95" customHeight="1"/>
    <row r="43158" ht="24.95" customHeight="1"/>
    <row r="43159" ht="24.95" customHeight="1"/>
    <row r="43160" ht="24.95" customHeight="1"/>
    <row r="43161" ht="24.95" customHeight="1"/>
    <row r="43162" ht="24.95" customHeight="1"/>
    <row r="43163" ht="24.95" customHeight="1"/>
    <row r="43164" ht="24.95" customHeight="1"/>
    <row r="43165" ht="24.95" customHeight="1"/>
    <row r="43166" ht="24.95" customHeight="1"/>
    <row r="43167" ht="24.95" customHeight="1"/>
    <row r="43168" ht="24.95" customHeight="1"/>
    <row r="43169" ht="24.95" customHeight="1"/>
    <row r="43170" ht="24.95" customHeight="1"/>
    <row r="43171" ht="24.95" customHeight="1"/>
    <row r="43172" ht="24.95" customHeight="1"/>
    <row r="43173" ht="24.95" customHeight="1"/>
    <row r="43174" ht="24.95" customHeight="1"/>
    <row r="43175" ht="24.95" customHeight="1"/>
    <row r="43176" ht="24.95" customHeight="1"/>
    <row r="43177" ht="24.95" customHeight="1"/>
    <row r="43178" ht="24.95" customHeight="1"/>
    <row r="43179" ht="24.95" customHeight="1"/>
    <row r="43180"/>
    <row r="43181"/>
    <row r="43182"/>
    <row r="43183"/>
    <row r="43184"/>
    <row r="43185"/>
    <row r="43186"/>
    <row r="43187"/>
    <row r="43188"/>
    <row r="43189"/>
    <row r="43190"/>
    <row r="43191"/>
    <row r="43192"/>
    <row r="43193"/>
    <row r="43194"/>
    <row r="43195"/>
    <row r="43196"/>
    <row r="43197"/>
    <row r="43198"/>
    <row r="43199"/>
    <row r="43200"/>
    <row r="43201"/>
    <row r="43202"/>
    <row r="43203"/>
    <row r="43204"/>
    <row r="43205"/>
    <row r="43206"/>
    <row r="43207"/>
    <row r="43208"/>
    <row r="43209"/>
    <row r="43210"/>
    <row r="43211"/>
    <row r="43212"/>
    <row r="43213"/>
    <row r="43214"/>
    <row r="43215"/>
    <row r="43216"/>
    <row r="43217"/>
    <row r="43218"/>
    <row r="43219"/>
    <row r="43220"/>
    <row r="43221"/>
    <row r="43222"/>
    <row r="43223"/>
    <row r="43224"/>
    <row r="43225"/>
    <row r="43226"/>
    <row r="43227"/>
    <row r="43228"/>
    <row r="43229"/>
    <row r="43230"/>
    <row r="43231"/>
    <row r="43232"/>
    <row r="43233"/>
    <row r="43234"/>
    <row r="43235"/>
    <row r="43236"/>
    <row r="43237"/>
    <row r="43238"/>
    <row r="43239"/>
    <row r="43240"/>
    <row r="43241"/>
    <row r="43242"/>
    <row r="43243"/>
    <row r="43244"/>
    <row r="43245"/>
    <row r="43246"/>
    <row r="43247"/>
    <row r="43248"/>
    <row r="43249"/>
    <row r="43250"/>
    <row r="43251"/>
    <row r="43252"/>
    <row r="43253"/>
    <row r="43254"/>
    <row r="43255"/>
    <row r="43256"/>
    <row r="43257"/>
    <row r="43258"/>
    <row r="43259"/>
    <row r="43260"/>
    <row r="43261"/>
    <row r="43262"/>
    <row r="43263"/>
    <row r="43264"/>
    <row r="43265"/>
    <row r="43266"/>
    <row r="43267"/>
    <row r="43268"/>
    <row r="43269"/>
    <row r="43270"/>
    <row r="43271"/>
    <row r="43272"/>
    <row r="43273"/>
    <row r="43274"/>
    <row r="43275"/>
    <row r="43276"/>
    <row r="43277"/>
    <row r="43278"/>
    <row r="43279"/>
    <row r="43280"/>
    <row r="43281"/>
    <row r="43282"/>
    <row r="43283"/>
    <row r="43284"/>
    <row r="43285"/>
    <row r="43286"/>
    <row r="43287"/>
    <row r="43288"/>
    <row r="43289"/>
    <row r="43290"/>
    <row r="43291"/>
    <row r="43292"/>
    <row r="43293"/>
    <row r="43294"/>
    <row r="43295"/>
    <row r="43296"/>
    <row r="43297"/>
    <row r="43298"/>
    <row r="43299"/>
    <row r="43300"/>
    <row r="43301"/>
    <row r="43302"/>
    <row r="43303"/>
    <row r="43304"/>
    <row r="43305"/>
    <row r="43306"/>
    <row r="43307"/>
    <row r="43308"/>
    <row r="43309"/>
    <row r="43310"/>
    <row r="43311"/>
    <row r="43312"/>
    <row r="43313"/>
    <row r="43314"/>
    <row r="43315"/>
    <row r="43316"/>
    <row r="43317"/>
    <row r="43318"/>
    <row r="43319"/>
    <row r="43320"/>
    <row r="43321"/>
    <row r="43322"/>
    <row r="43323"/>
    <row r="43324"/>
    <row r="43325"/>
    <row r="43326"/>
    <row r="43327"/>
    <row r="43328"/>
    <row r="43329"/>
    <row r="43330"/>
    <row r="43331"/>
    <row r="43332"/>
    <row r="43333"/>
    <row r="43334"/>
    <row r="43335"/>
    <row r="43336"/>
    <row r="43337"/>
    <row r="43338"/>
    <row r="43339"/>
    <row r="43340"/>
    <row r="43341"/>
    <row r="43342"/>
    <row r="43343"/>
    <row r="43344"/>
    <row r="43345"/>
    <row r="43346"/>
    <row r="43347"/>
    <row r="43348"/>
    <row r="43349"/>
    <row r="43350"/>
    <row r="43351"/>
    <row r="43352"/>
    <row r="43353"/>
    <row r="43354"/>
    <row r="43355"/>
    <row r="43356"/>
    <row r="43357"/>
    <row r="43358"/>
    <row r="43359"/>
    <row r="43360"/>
    <row r="43361"/>
    <row r="43362"/>
    <row r="43363"/>
    <row r="43364"/>
    <row r="43365"/>
    <row r="43366"/>
    <row r="43367"/>
    <row r="43368"/>
    <row r="43369"/>
    <row r="43370"/>
    <row r="43371"/>
    <row r="43372"/>
    <row r="43373"/>
    <row r="43374"/>
    <row r="43375"/>
    <row r="43376"/>
    <row r="43377"/>
    <row r="43378"/>
    <row r="43379"/>
    <row r="43380"/>
    <row r="43381"/>
    <row r="43382"/>
    <row r="43383"/>
    <row r="43384"/>
    <row r="43385"/>
    <row r="43386"/>
    <row r="43387"/>
    <row r="43388"/>
    <row r="43389"/>
    <row r="43390"/>
    <row r="43391"/>
    <row r="43392"/>
    <row r="43393"/>
    <row r="43394"/>
    <row r="43395"/>
    <row r="43396"/>
    <row r="43397"/>
    <row r="43398"/>
    <row r="43399"/>
    <row r="43400"/>
    <row r="43401"/>
    <row r="43402"/>
    <row r="43403"/>
    <row r="43404"/>
    <row r="43405"/>
    <row r="43406"/>
    <row r="43407"/>
    <row r="43408"/>
    <row r="43409"/>
    <row r="43410"/>
    <row r="43411"/>
    <row r="43412"/>
    <row r="43413"/>
    <row r="43414"/>
    <row r="43415"/>
    <row r="43416"/>
    <row r="43417"/>
    <row r="43418"/>
    <row r="43419"/>
    <row r="43420"/>
    <row r="43421"/>
    <row r="43422"/>
    <row r="43423"/>
    <row r="43424"/>
    <row r="43425"/>
    <row r="43426"/>
    <row r="43427"/>
    <row r="43428"/>
    <row r="43429"/>
    <row r="43430"/>
    <row r="43431"/>
    <row r="43432"/>
    <row r="43433"/>
    <row r="43434"/>
    <row r="43435"/>
    <row r="43436"/>
    <row r="43437"/>
    <row r="43438"/>
    <row r="43439"/>
    <row r="43440"/>
    <row r="43441"/>
    <row r="43442"/>
    <row r="43443"/>
    <row r="43444"/>
    <row r="43445"/>
    <row r="43446"/>
    <row r="43447"/>
    <row r="43448"/>
    <row r="43449"/>
    <row r="43450"/>
    <row r="43451"/>
    <row r="43452"/>
    <row r="43453"/>
    <row r="43454"/>
    <row r="43455"/>
    <row r="43456"/>
    <row r="43457"/>
    <row r="43458"/>
    <row r="43459"/>
    <row r="43460"/>
    <row r="43461"/>
    <row r="43462"/>
    <row r="43463"/>
    <row r="43464"/>
    <row r="43465"/>
    <row r="43466"/>
    <row r="43467"/>
    <row r="43468"/>
    <row r="43469"/>
    <row r="43470"/>
    <row r="43471"/>
    <row r="43472"/>
    <row r="43473"/>
    <row r="43474"/>
    <row r="43475"/>
    <row r="43476"/>
    <row r="43477"/>
    <row r="43478"/>
    <row r="43479"/>
    <row r="43480"/>
    <row r="43481"/>
    <row r="43482"/>
    <row r="43483"/>
    <row r="43484"/>
    <row r="43485"/>
    <row r="43486"/>
    <row r="43487"/>
    <row r="43488"/>
    <row r="43489"/>
    <row r="43490"/>
    <row r="43491"/>
    <row r="43492"/>
    <row r="43493"/>
    <row r="43494"/>
    <row r="43495"/>
    <row r="43496"/>
    <row r="43497"/>
    <row r="43498"/>
    <row r="43499"/>
    <row r="43500"/>
    <row r="43501"/>
    <row r="43502"/>
    <row r="43503"/>
    <row r="43504"/>
    <row r="43505"/>
    <row r="43506"/>
    <row r="43507"/>
    <row r="43508"/>
    <row r="43509"/>
    <row r="43510"/>
    <row r="43511"/>
    <row r="43512"/>
    <row r="43513"/>
    <row r="43514"/>
    <row r="43515"/>
    <row r="43516"/>
    <row r="43517"/>
    <row r="43518"/>
    <row r="43519"/>
    <row r="43520"/>
    <row r="43521"/>
    <row r="43522"/>
    <row r="43523"/>
    <row r="43524"/>
    <row r="43525"/>
    <row r="43526"/>
    <row r="43527"/>
    <row r="43528"/>
    <row r="43529"/>
    <row r="43530"/>
    <row r="43531"/>
    <row r="43532"/>
    <row r="43533"/>
    <row r="43534"/>
    <row r="43535"/>
    <row r="43536"/>
    <row r="43537"/>
    <row r="43538"/>
    <row r="43539"/>
    <row r="43540"/>
    <row r="43541"/>
    <row r="43542"/>
    <row r="43543"/>
    <row r="43544"/>
    <row r="43545"/>
    <row r="43546"/>
    <row r="43547"/>
    <row r="43548"/>
    <row r="43549"/>
    <row r="43550"/>
    <row r="43551"/>
    <row r="43552"/>
    <row r="43553"/>
    <row r="43554"/>
    <row r="43555"/>
    <row r="43556"/>
    <row r="43557"/>
    <row r="43558"/>
    <row r="43559"/>
    <row r="43560"/>
    <row r="43561"/>
    <row r="43562"/>
    <row r="43563"/>
    <row r="43564"/>
    <row r="43565"/>
    <row r="43566"/>
    <row r="43567"/>
    <row r="43568"/>
    <row r="43569"/>
    <row r="43570"/>
    <row r="43571"/>
    <row r="43572"/>
    <row r="43573"/>
    <row r="43574"/>
    <row r="43575"/>
    <row r="43576"/>
    <row r="43577"/>
    <row r="43578"/>
    <row r="43579"/>
    <row r="43580"/>
    <row r="43581"/>
    <row r="43582"/>
    <row r="43583"/>
    <row r="43584"/>
    <row r="43585"/>
    <row r="43586"/>
    <row r="43587"/>
    <row r="43588"/>
    <row r="43589"/>
    <row r="43590"/>
    <row r="43591"/>
    <row r="43592"/>
    <row r="43593"/>
    <row r="43594"/>
    <row r="43595"/>
    <row r="43596"/>
    <row r="43597"/>
    <row r="43598"/>
    <row r="43599"/>
    <row r="43600"/>
    <row r="43601"/>
    <row r="43602"/>
    <row r="43603"/>
    <row r="43604"/>
    <row r="43605"/>
    <row r="43606"/>
    <row r="43607"/>
    <row r="43608"/>
    <row r="43609"/>
    <row r="43610"/>
    <row r="43611"/>
    <row r="43612"/>
    <row r="43613"/>
    <row r="43614"/>
    <row r="43615"/>
    <row r="43616"/>
    <row r="43617"/>
    <row r="43618"/>
    <row r="43619"/>
    <row r="43620"/>
    <row r="43621"/>
    <row r="43622"/>
    <row r="43623"/>
    <row r="43624"/>
    <row r="43625"/>
    <row r="43626"/>
    <row r="43627"/>
    <row r="43628"/>
    <row r="43629"/>
    <row r="43630"/>
    <row r="43631"/>
    <row r="43632"/>
    <row r="43633"/>
    <row r="43634"/>
    <row r="43635"/>
    <row r="43636"/>
    <row r="43637"/>
    <row r="43638"/>
    <row r="43639"/>
    <row r="43640"/>
    <row r="43641"/>
    <row r="43642"/>
    <row r="43643"/>
    <row r="43644"/>
    <row r="43645"/>
    <row r="43646"/>
    <row r="43647"/>
    <row r="43648"/>
    <row r="43649"/>
    <row r="43650"/>
    <row r="43651"/>
    <row r="43652"/>
    <row r="43653"/>
    <row r="43654"/>
    <row r="43655"/>
    <row r="43656"/>
    <row r="43657"/>
    <row r="43658"/>
    <row r="43659"/>
    <row r="43660"/>
    <row r="43661"/>
    <row r="43662"/>
    <row r="43663"/>
    <row r="43664"/>
    <row r="43665"/>
    <row r="43666"/>
    <row r="43667"/>
    <row r="43668"/>
    <row r="43669"/>
    <row r="43670"/>
    <row r="43671"/>
    <row r="43672"/>
    <row r="43673"/>
    <row r="43674"/>
    <row r="43675"/>
    <row r="43676"/>
    <row r="43677"/>
    <row r="43678"/>
    <row r="43679"/>
    <row r="43680"/>
    <row r="43681"/>
    <row r="43682"/>
    <row r="43683"/>
    <row r="43684"/>
    <row r="43685"/>
    <row r="43686"/>
    <row r="43687"/>
    <row r="43688"/>
    <row r="43689"/>
    <row r="43690"/>
    <row r="43691"/>
    <row r="43692"/>
    <row r="43693"/>
    <row r="43694"/>
    <row r="43695"/>
    <row r="43696"/>
    <row r="43697"/>
    <row r="43698"/>
    <row r="43699"/>
    <row r="43700"/>
    <row r="43701"/>
    <row r="43702"/>
    <row r="43703"/>
    <row r="43704"/>
    <row r="43705"/>
    <row r="43706"/>
    <row r="43707"/>
    <row r="43708"/>
    <row r="43709"/>
    <row r="43710"/>
    <row r="43711"/>
    <row r="43712"/>
    <row r="43713"/>
    <row r="43714"/>
    <row r="43715"/>
    <row r="43716"/>
    <row r="43717"/>
    <row r="43718"/>
    <row r="43719"/>
    <row r="43720"/>
    <row r="43721"/>
    <row r="43722"/>
    <row r="43723"/>
    <row r="43724"/>
    <row r="43725"/>
    <row r="43726"/>
    <row r="43727"/>
    <row r="43728"/>
    <row r="43729"/>
    <row r="43730"/>
    <row r="43731"/>
    <row r="43732"/>
    <row r="43733"/>
    <row r="43734"/>
    <row r="43735"/>
    <row r="43736"/>
    <row r="43737"/>
    <row r="43738"/>
    <row r="43739"/>
    <row r="43740"/>
    <row r="43741"/>
    <row r="43742"/>
    <row r="43743"/>
    <row r="43744"/>
    <row r="43745"/>
    <row r="43746"/>
    <row r="43747"/>
    <row r="43748"/>
    <row r="43749"/>
    <row r="43750"/>
    <row r="43751"/>
    <row r="43752"/>
    <row r="43753"/>
    <row r="43754"/>
    <row r="43755"/>
    <row r="43756"/>
    <row r="43757"/>
    <row r="43758"/>
    <row r="43759"/>
    <row r="43760"/>
    <row r="43761"/>
    <row r="43762"/>
    <row r="43763"/>
    <row r="43764"/>
    <row r="43765"/>
    <row r="43766"/>
    <row r="43767"/>
    <row r="43768"/>
    <row r="43769"/>
    <row r="43770"/>
    <row r="43771"/>
    <row r="43772"/>
    <row r="43773"/>
    <row r="43774"/>
    <row r="43775"/>
    <row r="43776"/>
    <row r="43777"/>
    <row r="43778"/>
    <row r="43779"/>
    <row r="43780"/>
    <row r="43781"/>
    <row r="43782"/>
    <row r="43783"/>
    <row r="43784"/>
    <row r="43785"/>
    <row r="43786"/>
    <row r="43787"/>
    <row r="43788"/>
    <row r="43789"/>
    <row r="43790"/>
    <row r="43791"/>
    <row r="43792"/>
    <row r="43793"/>
    <row r="43794"/>
    <row r="43795"/>
    <row r="43796"/>
    <row r="43797"/>
    <row r="43798"/>
    <row r="43799"/>
    <row r="43800"/>
    <row r="43801"/>
    <row r="43802"/>
    <row r="43803"/>
    <row r="43804"/>
    <row r="43805"/>
    <row r="43806"/>
    <row r="43807"/>
    <row r="43808"/>
    <row r="43809"/>
    <row r="43810"/>
    <row r="43811"/>
    <row r="43812"/>
    <row r="43813"/>
    <row r="43814"/>
    <row r="43815"/>
    <row r="43816"/>
    <row r="43817"/>
    <row r="43818"/>
    <row r="43819"/>
    <row r="43820"/>
    <row r="43821"/>
    <row r="43822"/>
    <row r="43823"/>
    <row r="43824"/>
    <row r="43825"/>
    <row r="43826"/>
    <row r="43827"/>
    <row r="43828"/>
    <row r="43829"/>
    <row r="43830"/>
    <row r="43831"/>
    <row r="43832"/>
    <row r="43833"/>
    <row r="43834"/>
    <row r="43835"/>
    <row r="43836"/>
    <row r="43837"/>
    <row r="43838"/>
    <row r="43839"/>
    <row r="43840"/>
    <row r="43841"/>
    <row r="43842"/>
    <row r="43843"/>
    <row r="43844"/>
    <row r="43845"/>
    <row r="43846"/>
    <row r="43847"/>
    <row r="43848"/>
    <row r="43849"/>
    <row r="43850"/>
    <row r="43851"/>
    <row r="43852"/>
    <row r="43853"/>
    <row r="43854"/>
    <row r="43855"/>
    <row r="43856"/>
    <row r="43857"/>
    <row r="43858"/>
    <row r="43859"/>
    <row r="43860"/>
    <row r="43861"/>
    <row r="43862"/>
    <row r="43863"/>
    <row r="43864"/>
    <row r="43865"/>
    <row r="43866"/>
    <row r="43867"/>
    <row r="43868"/>
    <row r="43869"/>
    <row r="43870"/>
    <row r="43871"/>
    <row r="43872"/>
    <row r="43873"/>
    <row r="43874"/>
    <row r="43875"/>
    <row r="43876"/>
    <row r="43877"/>
    <row r="43878"/>
    <row r="43879"/>
    <row r="43880"/>
    <row r="43881"/>
    <row r="43882"/>
    <row r="43883"/>
    <row r="43884"/>
    <row r="43885"/>
    <row r="43886"/>
    <row r="43887"/>
    <row r="43888"/>
    <row r="43889"/>
    <row r="43890"/>
    <row r="43891"/>
    <row r="43892"/>
    <row r="43893"/>
    <row r="43894"/>
    <row r="43895"/>
    <row r="43896"/>
    <row r="43897"/>
    <row r="43898"/>
    <row r="43899"/>
    <row r="43900"/>
    <row r="43901"/>
    <row r="43902"/>
    <row r="43903"/>
    <row r="43904"/>
    <row r="43905"/>
    <row r="43906"/>
    <row r="43907"/>
    <row r="43908"/>
    <row r="43909"/>
    <row r="43910"/>
    <row r="43911"/>
    <row r="43912"/>
    <row r="43913"/>
    <row r="43914"/>
    <row r="43915"/>
    <row r="43916"/>
    <row r="43917"/>
    <row r="43918"/>
    <row r="43919"/>
    <row r="43920"/>
    <row r="43921"/>
    <row r="43922"/>
    <row r="43923"/>
    <row r="43924"/>
    <row r="43925"/>
    <row r="43926"/>
    <row r="43927"/>
    <row r="43928"/>
    <row r="43929"/>
    <row r="43930"/>
    <row r="43931"/>
    <row r="43932"/>
    <row r="43933"/>
    <row r="43934"/>
    <row r="43935"/>
    <row r="43936"/>
    <row r="43937"/>
    <row r="43938"/>
    <row r="43939"/>
    <row r="43940"/>
    <row r="43941"/>
    <row r="43942"/>
    <row r="43943"/>
    <row r="43944"/>
    <row r="43945"/>
    <row r="43946"/>
    <row r="43947"/>
    <row r="43948"/>
    <row r="43949"/>
    <row r="43950"/>
    <row r="43951"/>
    <row r="43952"/>
    <row r="43953"/>
    <row r="43954"/>
    <row r="43955"/>
    <row r="43956"/>
    <row r="43957"/>
    <row r="43958"/>
    <row r="43959"/>
    <row r="43960"/>
    <row r="43961"/>
    <row r="43962"/>
    <row r="43963"/>
    <row r="43964"/>
    <row r="43965"/>
    <row r="43966"/>
    <row r="43967"/>
    <row r="43968"/>
    <row r="43969"/>
    <row r="43970"/>
    <row r="43971"/>
    <row r="43972"/>
    <row r="43973"/>
    <row r="43974"/>
    <row r="43975"/>
    <row r="43976"/>
    <row r="43977"/>
    <row r="43978"/>
    <row r="43979"/>
    <row r="43980"/>
    <row r="43981"/>
    <row r="43982"/>
    <row r="43983"/>
    <row r="43984"/>
    <row r="43985"/>
    <row r="43986"/>
    <row r="43987"/>
    <row r="43988"/>
    <row r="43989"/>
    <row r="43990"/>
    <row r="43991"/>
    <row r="43992"/>
    <row r="43993"/>
    <row r="43994"/>
    <row r="43995"/>
    <row r="43996"/>
    <row r="43997"/>
    <row r="43998"/>
    <row r="43999"/>
    <row r="44000"/>
    <row r="44001"/>
    <row r="44002"/>
    <row r="44003"/>
    <row r="44004"/>
    <row r="44005"/>
    <row r="44006"/>
    <row r="44007"/>
    <row r="44008"/>
    <row r="44009"/>
    <row r="44010"/>
    <row r="44011"/>
    <row r="44012"/>
    <row r="44013"/>
    <row r="44014"/>
    <row r="44015"/>
    <row r="44016"/>
    <row r="44017"/>
    <row r="44018"/>
    <row r="44019"/>
    <row r="44020"/>
    <row r="44021"/>
    <row r="44022"/>
    <row r="44023"/>
    <row r="44024"/>
    <row r="44025"/>
    <row r="44026"/>
    <row r="44027"/>
    <row r="44028"/>
    <row r="44029"/>
    <row r="44030"/>
    <row r="44031"/>
    <row r="44032"/>
    <row r="44033"/>
    <row r="44034"/>
    <row r="44035"/>
    <row r="44036"/>
    <row r="44037"/>
    <row r="44038"/>
    <row r="44039"/>
    <row r="44040"/>
    <row r="44041"/>
    <row r="44042"/>
    <row r="44043"/>
    <row r="44044"/>
    <row r="44045"/>
    <row r="44046"/>
    <row r="44047"/>
    <row r="44048"/>
    <row r="44049"/>
    <row r="44050"/>
    <row r="44051"/>
    <row r="44052"/>
    <row r="44053"/>
    <row r="44054"/>
    <row r="44055"/>
    <row r="44056"/>
    <row r="44057"/>
    <row r="44058"/>
    <row r="44059"/>
    <row r="44060"/>
    <row r="44061"/>
    <row r="44062"/>
    <row r="44063"/>
    <row r="44064"/>
    <row r="44065"/>
    <row r="44066"/>
    <row r="44067"/>
    <row r="44068"/>
    <row r="44069"/>
    <row r="44070"/>
    <row r="44071"/>
    <row r="44072"/>
    <row r="44073"/>
    <row r="44074"/>
    <row r="44075"/>
    <row r="44076"/>
    <row r="44077"/>
    <row r="44078"/>
    <row r="44079"/>
    <row r="44080"/>
    <row r="44081"/>
    <row r="44082"/>
    <row r="44083"/>
    <row r="44084"/>
    <row r="44085"/>
    <row r="44086"/>
    <row r="44087"/>
    <row r="44088"/>
    <row r="44089"/>
    <row r="44090"/>
    <row r="44091"/>
    <row r="44092"/>
    <row r="44093"/>
    <row r="44094"/>
    <row r="44095"/>
    <row r="44096"/>
    <row r="44097"/>
    <row r="44098"/>
    <row r="44099"/>
    <row r="44100"/>
    <row r="44101"/>
    <row r="44102"/>
    <row r="44103"/>
    <row r="44104"/>
    <row r="44105"/>
    <row r="44106"/>
    <row r="44107"/>
    <row r="44108"/>
    <row r="44109"/>
    <row r="44110"/>
    <row r="44111"/>
    <row r="44112"/>
    <row r="44113"/>
    <row r="44114"/>
    <row r="44115"/>
    <row r="44116"/>
    <row r="44117"/>
    <row r="44118"/>
    <row r="44119"/>
    <row r="44120"/>
    <row r="44121"/>
    <row r="44122"/>
    <row r="44123"/>
    <row r="44124"/>
    <row r="44125"/>
    <row r="44126"/>
    <row r="44127"/>
    <row r="44128"/>
    <row r="44129"/>
    <row r="44130"/>
    <row r="44131"/>
    <row r="44132"/>
    <row r="44133"/>
    <row r="44134"/>
    <row r="44135"/>
    <row r="44136"/>
    <row r="44137"/>
    <row r="44138"/>
    <row r="44139"/>
    <row r="44140"/>
    <row r="44141"/>
    <row r="44142"/>
    <row r="44143"/>
    <row r="44144"/>
    <row r="44145"/>
    <row r="44146"/>
    <row r="44147"/>
    <row r="44148"/>
    <row r="44149"/>
    <row r="44150"/>
    <row r="44151"/>
    <row r="44152"/>
    <row r="44153"/>
    <row r="44154"/>
    <row r="44155"/>
    <row r="44156"/>
    <row r="44157"/>
    <row r="44158"/>
    <row r="44159"/>
    <row r="44160"/>
    <row r="44161"/>
    <row r="44162"/>
    <row r="44163"/>
    <row r="44164"/>
    <row r="44165"/>
    <row r="44166"/>
    <row r="44167"/>
    <row r="44168"/>
    <row r="44169"/>
    <row r="44170"/>
    <row r="44171"/>
    <row r="44172"/>
    <row r="44173"/>
    <row r="44174"/>
    <row r="44175"/>
    <row r="44176"/>
    <row r="44177"/>
    <row r="44178"/>
    <row r="44179"/>
    <row r="44180"/>
    <row r="44181"/>
    <row r="44182"/>
    <row r="44183"/>
    <row r="44184"/>
    <row r="44185"/>
    <row r="44186"/>
    <row r="44187"/>
    <row r="44188"/>
    <row r="44189"/>
    <row r="44190"/>
    <row r="44191"/>
    <row r="44192"/>
    <row r="44193"/>
    <row r="44194"/>
    <row r="44195"/>
    <row r="44196"/>
    <row r="44197"/>
    <row r="44198"/>
    <row r="44199"/>
    <row r="44200"/>
    <row r="44201"/>
    <row r="44202"/>
    <row r="44203"/>
    <row r="44204"/>
    <row r="44205"/>
    <row r="44206"/>
    <row r="44207"/>
    <row r="44208"/>
    <row r="44209"/>
    <row r="44210"/>
    <row r="44211"/>
    <row r="44212"/>
    <row r="44213"/>
    <row r="44214"/>
    <row r="44215"/>
    <row r="44216"/>
    <row r="44217"/>
    <row r="44218"/>
    <row r="44219"/>
    <row r="44220"/>
    <row r="44221"/>
    <row r="44222"/>
    <row r="44223"/>
    <row r="44224"/>
    <row r="44225"/>
    <row r="44226"/>
    <row r="44227"/>
    <row r="44228"/>
    <row r="44229"/>
    <row r="44230"/>
    <row r="44231"/>
    <row r="44232"/>
    <row r="44233"/>
    <row r="44234"/>
    <row r="44235"/>
    <row r="44236"/>
    <row r="44237"/>
    <row r="44238"/>
    <row r="44239"/>
    <row r="44240"/>
    <row r="44241"/>
    <row r="44242"/>
    <row r="44243"/>
    <row r="44244"/>
    <row r="44245"/>
    <row r="44246"/>
    <row r="44247"/>
    <row r="44248"/>
    <row r="44249"/>
    <row r="44250"/>
    <row r="44251"/>
    <row r="44252"/>
    <row r="44253"/>
    <row r="44254"/>
    <row r="44255"/>
    <row r="44256"/>
    <row r="44257"/>
    <row r="44258"/>
    <row r="44259"/>
    <row r="44260"/>
    <row r="44261"/>
    <row r="44262"/>
    <row r="44263"/>
    <row r="44264"/>
    <row r="44265"/>
    <row r="44266"/>
    <row r="44267"/>
    <row r="44268"/>
    <row r="44269"/>
    <row r="44270"/>
    <row r="44271"/>
    <row r="44272"/>
    <row r="44273"/>
    <row r="44274"/>
    <row r="44275"/>
    <row r="44276"/>
    <row r="44277"/>
    <row r="44278"/>
    <row r="44279"/>
    <row r="44280"/>
    <row r="44281"/>
    <row r="44282"/>
    <row r="44283"/>
    <row r="44284"/>
    <row r="44285"/>
    <row r="44286"/>
    <row r="44287"/>
    <row r="44288"/>
    <row r="44289"/>
    <row r="44290"/>
    <row r="44291"/>
    <row r="44292"/>
    <row r="44293"/>
    <row r="44294"/>
    <row r="44295"/>
    <row r="44296"/>
    <row r="44297"/>
    <row r="44298"/>
    <row r="44299"/>
    <row r="44300"/>
    <row r="44301"/>
    <row r="44302"/>
    <row r="44303"/>
    <row r="44304"/>
    <row r="44305"/>
    <row r="44306"/>
    <row r="44307"/>
    <row r="44308"/>
    <row r="44309"/>
    <row r="44310"/>
    <row r="44311"/>
    <row r="44312"/>
    <row r="44313"/>
    <row r="44314"/>
    <row r="44315"/>
    <row r="44316"/>
    <row r="44317"/>
    <row r="44318"/>
    <row r="44319"/>
    <row r="44320"/>
    <row r="44321"/>
    <row r="44322"/>
    <row r="44323"/>
    <row r="44324"/>
    <row r="44325"/>
    <row r="44326"/>
    <row r="44327"/>
    <row r="44328"/>
    <row r="44329"/>
    <row r="44330"/>
    <row r="44331"/>
    <row r="44332"/>
    <row r="44333"/>
    <row r="44334"/>
    <row r="44335"/>
    <row r="44336"/>
    <row r="44337"/>
    <row r="44338"/>
    <row r="44339"/>
    <row r="44340"/>
    <row r="44341"/>
    <row r="44342"/>
    <row r="44343"/>
    <row r="44344"/>
    <row r="44345"/>
    <row r="44346"/>
    <row r="44347"/>
    <row r="44348"/>
    <row r="44349"/>
    <row r="44350"/>
    <row r="44351"/>
    <row r="44352"/>
    <row r="44353"/>
    <row r="44354"/>
    <row r="44355"/>
    <row r="44356"/>
    <row r="44357"/>
    <row r="44358"/>
    <row r="44359"/>
    <row r="44360"/>
    <row r="44361"/>
    <row r="44362"/>
    <row r="44363"/>
    <row r="44364"/>
    <row r="44365"/>
    <row r="44366"/>
    <row r="44367"/>
    <row r="44368"/>
    <row r="44369"/>
    <row r="44370"/>
    <row r="44371"/>
    <row r="44372"/>
    <row r="44373"/>
    <row r="44374"/>
    <row r="44375"/>
    <row r="44376"/>
    <row r="44377"/>
    <row r="44378"/>
    <row r="44379"/>
    <row r="44380"/>
    <row r="44381"/>
    <row r="44382"/>
    <row r="44383"/>
    <row r="44384"/>
    <row r="44385"/>
    <row r="44386"/>
    <row r="44387"/>
    <row r="44388"/>
    <row r="44389"/>
    <row r="44390"/>
    <row r="44391"/>
    <row r="44392"/>
    <row r="44393"/>
    <row r="44394"/>
    <row r="44395"/>
    <row r="44396"/>
    <row r="44397"/>
    <row r="44398"/>
    <row r="44399"/>
    <row r="44400"/>
    <row r="44401"/>
    <row r="44402"/>
    <row r="44403"/>
    <row r="44404"/>
    <row r="44405"/>
    <row r="44406"/>
    <row r="44407"/>
    <row r="44408"/>
    <row r="44409"/>
    <row r="44410"/>
    <row r="44411"/>
    <row r="44412"/>
    <row r="44413"/>
    <row r="44414"/>
    <row r="44415"/>
    <row r="44416"/>
    <row r="44417"/>
    <row r="44418"/>
    <row r="44419"/>
    <row r="44420"/>
    <row r="44421"/>
    <row r="44422"/>
    <row r="44423"/>
    <row r="44424"/>
    <row r="44425"/>
    <row r="44426"/>
    <row r="44427"/>
    <row r="44428"/>
    <row r="44429"/>
    <row r="44430"/>
    <row r="44431"/>
    <row r="44432"/>
    <row r="44433"/>
    <row r="44434"/>
    <row r="44435"/>
    <row r="44436"/>
    <row r="44437"/>
    <row r="44438"/>
    <row r="44439"/>
    <row r="44440"/>
    <row r="44441"/>
    <row r="44442"/>
    <row r="44443"/>
    <row r="44444"/>
    <row r="44445"/>
    <row r="44446"/>
    <row r="44447"/>
    <row r="44448"/>
    <row r="44449"/>
    <row r="44450"/>
    <row r="44451"/>
    <row r="44452"/>
    <row r="44453"/>
    <row r="44454"/>
    <row r="44455"/>
    <row r="44456"/>
    <row r="44457"/>
    <row r="44458"/>
    <row r="44459"/>
    <row r="44460"/>
    <row r="44461"/>
    <row r="44462"/>
    <row r="44463"/>
    <row r="44464"/>
    <row r="44465"/>
    <row r="44466"/>
    <row r="44467"/>
    <row r="44468"/>
    <row r="44469"/>
    <row r="44470"/>
    <row r="44471"/>
    <row r="44472"/>
    <row r="44473"/>
    <row r="44474"/>
    <row r="44475"/>
    <row r="44476"/>
    <row r="44477"/>
    <row r="44478"/>
    <row r="44479"/>
    <row r="44480"/>
    <row r="44481"/>
    <row r="44482"/>
    <row r="44483"/>
    <row r="44484"/>
    <row r="44485"/>
    <row r="44486"/>
    <row r="44487"/>
    <row r="44488"/>
    <row r="44489"/>
    <row r="44490"/>
    <row r="44491"/>
    <row r="44492"/>
    <row r="44493"/>
    <row r="44494"/>
    <row r="44495"/>
    <row r="44496"/>
    <row r="44497"/>
    <row r="44498"/>
    <row r="44499"/>
    <row r="44500"/>
    <row r="44501"/>
    <row r="44502"/>
    <row r="44503"/>
    <row r="44504"/>
    <row r="44505"/>
    <row r="44506"/>
    <row r="44507"/>
    <row r="44508"/>
    <row r="44509"/>
    <row r="44510"/>
    <row r="44511"/>
    <row r="44512"/>
    <row r="44513"/>
    <row r="44514"/>
    <row r="44515"/>
    <row r="44516"/>
    <row r="44517"/>
    <row r="44518"/>
    <row r="44519"/>
    <row r="44520"/>
    <row r="44521"/>
    <row r="44522"/>
    <row r="44523"/>
    <row r="44524"/>
    <row r="44525"/>
    <row r="44526"/>
    <row r="44527"/>
    <row r="44528"/>
    <row r="44529"/>
    <row r="44530"/>
    <row r="44531"/>
    <row r="44532"/>
    <row r="44533"/>
    <row r="44534"/>
    <row r="44535"/>
    <row r="44536"/>
    <row r="44537"/>
    <row r="44538"/>
    <row r="44539"/>
    <row r="44540"/>
    <row r="44541"/>
    <row r="44542"/>
    <row r="44543"/>
    <row r="44544"/>
    <row r="44545"/>
    <row r="44546"/>
    <row r="44547"/>
    <row r="44548"/>
    <row r="44549"/>
    <row r="44550"/>
    <row r="44551"/>
    <row r="44552"/>
    <row r="44553"/>
    <row r="44554"/>
    <row r="44555"/>
    <row r="44556"/>
    <row r="44557"/>
    <row r="44558"/>
    <row r="44559"/>
    <row r="44560"/>
    <row r="44561"/>
    <row r="44562"/>
    <row r="44563"/>
    <row r="44564"/>
    <row r="44565"/>
    <row r="44566"/>
    <row r="44567"/>
    <row r="44568"/>
    <row r="44569"/>
    <row r="44570"/>
    <row r="44571"/>
    <row r="44572"/>
    <row r="44573"/>
    <row r="44574"/>
    <row r="44575"/>
    <row r="44576"/>
    <row r="44577"/>
    <row r="44578"/>
    <row r="44579"/>
    <row r="44580"/>
    <row r="44581"/>
    <row r="44582"/>
    <row r="44583"/>
    <row r="44584"/>
    <row r="44585"/>
    <row r="44586"/>
    <row r="44587"/>
    <row r="44588"/>
    <row r="44589"/>
    <row r="44590"/>
    <row r="44591"/>
    <row r="44592"/>
    <row r="44593"/>
    <row r="44594"/>
    <row r="44595"/>
    <row r="44596"/>
    <row r="44597"/>
    <row r="44598"/>
    <row r="44599"/>
    <row r="44600"/>
    <row r="44601"/>
    <row r="44602"/>
    <row r="44603"/>
    <row r="44604"/>
    <row r="44605"/>
    <row r="44606"/>
    <row r="44607"/>
    <row r="44608"/>
    <row r="44609"/>
    <row r="44610"/>
    <row r="44611"/>
    <row r="44612"/>
    <row r="44613"/>
    <row r="44614"/>
    <row r="44615"/>
    <row r="44616"/>
    <row r="44617"/>
    <row r="44618"/>
    <row r="44619"/>
    <row r="44620"/>
    <row r="44621"/>
    <row r="44622"/>
    <row r="44623"/>
    <row r="44624"/>
    <row r="44625"/>
    <row r="44626"/>
    <row r="44627"/>
    <row r="44628"/>
    <row r="44629"/>
    <row r="44630"/>
    <row r="44631"/>
    <row r="44632"/>
    <row r="44633"/>
    <row r="44634"/>
    <row r="44635"/>
    <row r="44636"/>
    <row r="44637"/>
    <row r="44638"/>
    <row r="44639"/>
    <row r="44640"/>
    <row r="44641"/>
    <row r="44642"/>
    <row r="44643"/>
    <row r="44644"/>
    <row r="44645"/>
    <row r="44646"/>
    <row r="44647"/>
    <row r="44648"/>
    <row r="44649"/>
    <row r="44650"/>
    <row r="44651"/>
    <row r="44652"/>
    <row r="44653"/>
    <row r="44654"/>
    <row r="44655"/>
    <row r="44656"/>
    <row r="44657"/>
    <row r="44658"/>
    <row r="44659"/>
    <row r="44660"/>
    <row r="44661"/>
    <row r="44662"/>
    <row r="44663"/>
    <row r="44664"/>
    <row r="44665"/>
    <row r="44666"/>
    <row r="44667"/>
    <row r="44668"/>
    <row r="44669"/>
    <row r="44670"/>
    <row r="44671"/>
    <row r="44672"/>
    <row r="44673"/>
    <row r="44674"/>
    <row r="44675"/>
    <row r="44676"/>
    <row r="44677"/>
    <row r="44678"/>
    <row r="44679"/>
    <row r="44680"/>
    <row r="44681"/>
    <row r="44682"/>
    <row r="44683"/>
    <row r="44684"/>
    <row r="44685"/>
    <row r="44686"/>
    <row r="44687"/>
    <row r="44688"/>
    <row r="44689"/>
    <row r="44690"/>
    <row r="44691"/>
    <row r="44692"/>
    <row r="44693"/>
    <row r="44694"/>
    <row r="44695"/>
    <row r="44696"/>
    <row r="44697"/>
    <row r="44698"/>
    <row r="44699"/>
    <row r="44700"/>
    <row r="44701"/>
    <row r="44702"/>
    <row r="44703"/>
    <row r="44704"/>
    <row r="44705"/>
    <row r="44706"/>
    <row r="44707"/>
    <row r="44708"/>
    <row r="44709"/>
    <row r="44710"/>
    <row r="44711"/>
    <row r="44712"/>
    <row r="44713"/>
    <row r="44714"/>
    <row r="44715"/>
    <row r="44716"/>
    <row r="44717"/>
    <row r="44718"/>
    <row r="44719"/>
    <row r="44720"/>
    <row r="44721"/>
    <row r="44722"/>
    <row r="44723"/>
    <row r="44724"/>
    <row r="44725"/>
    <row r="44726"/>
    <row r="44727"/>
    <row r="44728"/>
    <row r="44729"/>
    <row r="44730"/>
    <row r="44731"/>
    <row r="44732"/>
    <row r="44733"/>
    <row r="44734"/>
    <row r="44735"/>
    <row r="44736"/>
    <row r="44737"/>
    <row r="44738"/>
    <row r="44739"/>
    <row r="44740"/>
    <row r="44741"/>
    <row r="44742"/>
    <row r="44743"/>
    <row r="44744"/>
    <row r="44745"/>
    <row r="44746"/>
    <row r="44747"/>
    <row r="44748"/>
    <row r="44749"/>
    <row r="44750"/>
    <row r="44751"/>
    <row r="44752"/>
    <row r="44753"/>
    <row r="44754"/>
    <row r="44755"/>
    <row r="44756"/>
    <row r="44757"/>
    <row r="44758"/>
    <row r="44759"/>
    <row r="44760"/>
    <row r="44761"/>
    <row r="44762"/>
    <row r="44763"/>
    <row r="44764"/>
    <row r="44765"/>
    <row r="44766"/>
    <row r="44767"/>
    <row r="44768"/>
    <row r="44769"/>
    <row r="44770"/>
    <row r="44771"/>
    <row r="44772"/>
    <row r="44773"/>
    <row r="44774"/>
    <row r="44775"/>
    <row r="44776"/>
    <row r="44777"/>
    <row r="44778"/>
    <row r="44779"/>
    <row r="44780"/>
    <row r="44781"/>
    <row r="44782"/>
    <row r="44783"/>
    <row r="44784"/>
    <row r="44785"/>
    <row r="44786"/>
    <row r="44787"/>
    <row r="44788"/>
    <row r="44789"/>
    <row r="44790"/>
    <row r="44791"/>
    <row r="44792"/>
    <row r="44793"/>
    <row r="44794"/>
    <row r="44795"/>
    <row r="44796"/>
    <row r="44797"/>
    <row r="44798"/>
    <row r="44799"/>
    <row r="44800"/>
    <row r="44801"/>
    <row r="44802"/>
    <row r="44803"/>
    <row r="44804"/>
    <row r="44805"/>
    <row r="44806"/>
    <row r="44807"/>
    <row r="44808"/>
    <row r="44809"/>
    <row r="44810"/>
    <row r="44811"/>
    <row r="44812"/>
    <row r="44813"/>
    <row r="44814"/>
    <row r="44815"/>
    <row r="44816"/>
    <row r="44817"/>
    <row r="44818"/>
    <row r="44819"/>
    <row r="44820"/>
    <row r="44821"/>
    <row r="44822"/>
    <row r="44823"/>
    <row r="44824"/>
    <row r="44825"/>
    <row r="44826"/>
    <row r="44827"/>
    <row r="44828"/>
    <row r="44829"/>
    <row r="44830"/>
    <row r="44831"/>
    <row r="44832"/>
    <row r="44833"/>
    <row r="44834"/>
    <row r="44835"/>
    <row r="44836"/>
    <row r="44837"/>
    <row r="44838"/>
    <row r="44839"/>
    <row r="44840"/>
    <row r="44841"/>
    <row r="44842"/>
    <row r="44843"/>
    <row r="44844"/>
    <row r="44845"/>
    <row r="44846"/>
    <row r="44847"/>
    <row r="44848"/>
    <row r="44849"/>
    <row r="44850"/>
    <row r="44851"/>
    <row r="44852"/>
    <row r="44853"/>
    <row r="44854"/>
    <row r="44855"/>
    <row r="44856"/>
    <row r="44857"/>
    <row r="44858"/>
    <row r="44859"/>
    <row r="44860"/>
    <row r="44861"/>
    <row r="44862"/>
    <row r="44863"/>
    <row r="44864"/>
    <row r="44865"/>
    <row r="44866"/>
    <row r="44867"/>
    <row r="44868"/>
    <row r="44869"/>
    <row r="44870"/>
    <row r="44871"/>
    <row r="44872"/>
    <row r="44873"/>
    <row r="44874"/>
    <row r="44875"/>
    <row r="44876"/>
    <row r="44877"/>
    <row r="44878"/>
    <row r="44879"/>
    <row r="44880"/>
    <row r="44881"/>
    <row r="44882"/>
    <row r="44883"/>
    <row r="44884"/>
    <row r="44885"/>
    <row r="44886"/>
    <row r="44887"/>
    <row r="44888"/>
    <row r="44889"/>
    <row r="44890"/>
    <row r="44891"/>
    <row r="44892"/>
    <row r="44893"/>
    <row r="44894"/>
    <row r="44895"/>
    <row r="44896"/>
    <row r="44897"/>
    <row r="44898"/>
    <row r="44899"/>
    <row r="44900"/>
    <row r="44901"/>
    <row r="44902"/>
    <row r="44903"/>
    <row r="44904"/>
    <row r="44905"/>
    <row r="44906"/>
    <row r="44907"/>
    <row r="44908"/>
    <row r="44909"/>
    <row r="44910"/>
    <row r="44911"/>
    <row r="44912"/>
    <row r="44913"/>
    <row r="44914"/>
    <row r="44915"/>
    <row r="44916"/>
    <row r="44917"/>
    <row r="44918"/>
    <row r="44919"/>
    <row r="44920"/>
    <row r="44921"/>
    <row r="44922"/>
    <row r="44923"/>
    <row r="44924"/>
    <row r="44925"/>
    <row r="44926"/>
    <row r="44927"/>
    <row r="44928"/>
    <row r="44929"/>
    <row r="44930"/>
    <row r="44931"/>
    <row r="44932"/>
    <row r="44933"/>
    <row r="44934"/>
    <row r="44935"/>
    <row r="44936"/>
    <row r="44937"/>
    <row r="44938"/>
    <row r="44939"/>
    <row r="44940"/>
    <row r="44941"/>
    <row r="44942"/>
    <row r="44943"/>
    <row r="44944"/>
    <row r="44945"/>
    <row r="44946"/>
    <row r="44947"/>
    <row r="44948"/>
    <row r="44949"/>
    <row r="44950"/>
    <row r="44951"/>
    <row r="44952"/>
    <row r="44953"/>
    <row r="44954"/>
    <row r="44955"/>
    <row r="44956"/>
    <row r="44957"/>
    <row r="44958"/>
    <row r="44959"/>
    <row r="44960"/>
    <row r="44961"/>
    <row r="44962"/>
    <row r="44963"/>
    <row r="44964"/>
    <row r="44965"/>
    <row r="44966"/>
    <row r="44967"/>
    <row r="44968"/>
    <row r="44969"/>
    <row r="44970"/>
    <row r="44971"/>
    <row r="44972"/>
    <row r="44973"/>
    <row r="44974"/>
    <row r="44975"/>
    <row r="44976"/>
    <row r="44977"/>
    <row r="44978"/>
    <row r="44979"/>
    <row r="44980"/>
    <row r="44981"/>
    <row r="44982"/>
    <row r="44983"/>
    <row r="44984"/>
    <row r="44985"/>
    <row r="44986"/>
    <row r="44987"/>
    <row r="44988"/>
    <row r="44989"/>
    <row r="44990"/>
    <row r="44991"/>
    <row r="44992"/>
    <row r="44993"/>
    <row r="44994"/>
    <row r="44995"/>
    <row r="44996"/>
    <row r="44997"/>
    <row r="44998"/>
    <row r="44999"/>
    <row r="45000"/>
    <row r="45001"/>
    <row r="45002"/>
    <row r="45003"/>
    <row r="45004"/>
    <row r="45005"/>
    <row r="45006"/>
    <row r="45007"/>
    <row r="45008"/>
    <row r="45009"/>
    <row r="45010"/>
    <row r="45011"/>
    <row r="45012"/>
    <row r="45013"/>
    <row r="45014"/>
    <row r="45015"/>
    <row r="45016"/>
    <row r="45017"/>
    <row r="45018"/>
    <row r="45019"/>
    <row r="45020"/>
    <row r="45021"/>
    <row r="45022"/>
    <row r="45023"/>
    <row r="45024"/>
    <row r="45025"/>
    <row r="45026"/>
    <row r="45027"/>
    <row r="45028"/>
    <row r="45029"/>
    <row r="45030"/>
    <row r="45031"/>
    <row r="45032"/>
    <row r="45033"/>
    <row r="45034"/>
    <row r="45035"/>
    <row r="45036"/>
    <row r="45037"/>
    <row r="45038"/>
    <row r="45039"/>
    <row r="45040"/>
    <row r="45041"/>
    <row r="45042"/>
    <row r="45043"/>
    <row r="45044"/>
    <row r="45045"/>
    <row r="45046"/>
    <row r="45047"/>
    <row r="45048"/>
    <row r="45049"/>
    <row r="45050"/>
    <row r="45051"/>
    <row r="45052"/>
    <row r="45053"/>
    <row r="45054"/>
    <row r="45055"/>
    <row r="45056"/>
    <row r="45057"/>
    <row r="45058"/>
    <row r="45059"/>
    <row r="45060"/>
    <row r="45061"/>
    <row r="45062"/>
    <row r="45063"/>
    <row r="45064"/>
    <row r="45065"/>
    <row r="45066"/>
    <row r="45067"/>
    <row r="45068"/>
    <row r="45069"/>
    <row r="45070"/>
    <row r="45071"/>
    <row r="45072"/>
    <row r="45073"/>
    <row r="45074"/>
    <row r="45075"/>
    <row r="45076"/>
    <row r="45077"/>
    <row r="45078"/>
    <row r="45079"/>
    <row r="45080"/>
    <row r="45081"/>
    <row r="45082"/>
    <row r="45083"/>
    <row r="45084"/>
    <row r="45085"/>
    <row r="45086"/>
    <row r="45087"/>
    <row r="45088"/>
    <row r="45089"/>
    <row r="45090"/>
    <row r="45091"/>
    <row r="45092"/>
    <row r="45093"/>
    <row r="45094"/>
    <row r="45095"/>
    <row r="45096"/>
    <row r="45097"/>
    <row r="45098"/>
    <row r="45099"/>
    <row r="45100"/>
    <row r="45101"/>
    <row r="45102"/>
    <row r="45103"/>
    <row r="45104"/>
    <row r="45105"/>
    <row r="45106"/>
    <row r="45107"/>
    <row r="45108"/>
    <row r="45109"/>
    <row r="45110"/>
    <row r="45111"/>
    <row r="45112"/>
    <row r="45113"/>
    <row r="45114"/>
    <row r="45115"/>
    <row r="45116"/>
    <row r="45117"/>
    <row r="45118"/>
    <row r="45119"/>
    <row r="45120"/>
    <row r="45121"/>
    <row r="45122"/>
    <row r="45123"/>
    <row r="45124"/>
    <row r="45125"/>
    <row r="45126"/>
    <row r="45127"/>
    <row r="45128"/>
    <row r="45129"/>
    <row r="45130"/>
    <row r="45131"/>
    <row r="45132"/>
    <row r="45133"/>
    <row r="45134"/>
    <row r="45135"/>
    <row r="45136"/>
    <row r="45137"/>
    <row r="45138"/>
    <row r="45139"/>
    <row r="45140"/>
    <row r="45141"/>
    <row r="45142"/>
    <row r="45143"/>
    <row r="45144"/>
    <row r="45145"/>
    <row r="45146"/>
    <row r="45147"/>
    <row r="45148"/>
    <row r="45149"/>
    <row r="45150"/>
    <row r="45151"/>
    <row r="45152"/>
    <row r="45153"/>
    <row r="45154"/>
    <row r="45155"/>
    <row r="45156"/>
    <row r="45157"/>
    <row r="45158"/>
    <row r="45159"/>
    <row r="45160"/>
    <row r="45161"/>
    <row r="45162"/>
    <row r="45163"/>
    <row r="45164"/>
    <row r="45165"/>
    <row r="45166"/>
    <row r="45167"/>
    <row r="45168"/>
    <row r="45169"/>
    <row r="45170"/>
    <row r="45171"/>
    <row r="45172"/>
    <row r="45173"/>
    <row r="45174"/>
    <row r="45175"/>
    <row r="45176"/>
    <row r="45177"/>
    <row r="45178"/>
    <row r="45179"/>
    <row r="45180"/>
    <row r="45181"/>
    <row r="45182"/>
    <row r="45183"/>
    <row r="45184"/>
    <row r="45185"/>
    <row r="45186"/>
    <row r="45187"/>
    <row r="45188"/>
    <row r="45189"/>
    <row r="45190"/>
    <row r="45191"/>
    <row r="45192"/>
    <row r="45193"/>
    <row r="45194"/>
    <row r="45195"/>
    <row r="45196"/>
    <row r="45197"/>
    <row r="45198"/>
    <row r="45199"/>
    <row r="45200"/>
    <row r="45201"/>
    <row r="45202"/>
    <row r="45203"/>
    <row r="45204"/>
    <row r="45205"/>
    <row r="45206"/>
    <row r="45207"/>
    <row r="45208"/>
    <row r="45209"/>
    <row r="45210"/>
    <row r="45211"/>
    <row r="45212"/>
    <row r="45213"/>
    <row r="45214"/>
    <row r="45215"/>
    <row r="45216"/>
    <row r="45217"/>
    <row r="45218"/>
    <row r="45219"/>
    <row r="45220"/>
    <row r="45221"/>
    <row r="45222"/>
    <row r="45223"/>
    <row r="45224"/>
    <row r="45225"/>
    <row r="45226"/>
    <row r="45227"/>
    <row r="45228"/>
    <row r="45229"/>
    <row r="45230"/>
    <row r="45231"/>
    <row r="45232"/>
    <row r="45233"/>
    <row r="45234"/>
    <row r="45235"/>
    <row r="45236"/>
    <row r="45237"/>
    <row r="45238"/>
    <row r="45239"/>
    <row r="45240"/>
    <row r="45241"/>
    <row r="45242"/>
    <row r="45243"/>
    <row r="45244"/>
    <row r="45245"/>
    <row r="45246"/>
    <row r="45247"/>
    <row r="45248"/>
    <row r="45249"/>
    <row r="45250"/>
    <row r="45251"/>
    <row r="45252"/>
    <row r="45253"/>
    <row r="45254"/>
    <row r="45255"/>
    <row r="45256"/>
    <row r="45257"/>
    <row r="45258"/>
    <row r="45259"/>
    <row r="45260"/>
    <row r="45261"/>
    <row r="45262"/>
    <row r="45263"/>
    <row r="45264"/>
    <row r="45265"/>
    <row r="45266"/>
    <row r="45267"/>
    <row r="45268"/>
    <row r="45269"/>
    <row r="45270"/>
    <row r="45271"/>
    <row r="45272"/>
    <row r="45273"/>
    <row r="45274"/>
    <row r="45275"/>
    <row r="45276"/>
    <row r="45277"/>
    <row r="45278"/>
    <row r="45279"/>
    <row r="45280"/>
    <row r="45281"/>
    <row r="45282"/>
    <row r="45283"/>
    <row r="45284"/>
    <row r="45285"/>
    <row r="45286"/>
    <row r="45287"/>
    <row r="45288"/>
    <row r="45289"/>
    <row r="45290"/>
    <row r="45291"/>
    <row r="45292"/>
    <row r="45293"/>
    <row r="45294"/>
    <row r="45295"/>
    <row r="45296"/>
    <row r="45297"/>
    <row r="45298"/>
    <row r="45299"/>
    <row r="45300"/>
    <row r="45301"/>
    <row r="45302"/>
    <row r="45303"/>
    <row r="45304"/>
    <row r="45305"/>
    <row r="45306"/>
    <row r="45307"/>
    <row r="45308"/>
    <row r="45309"/>
    <row r="45310"/>
    <row r="45311"/>
    <row r="45312"/>
    <row r="45313"/>
    <row r="45314"/>
    <row r="45315"/>
    <row r="45316"/>
    <row r="45317"/>
    <row r="45318"/>
    <row r="45319"/>
    <row r="45320"/>
    <row r="45321"/>
    <row r="45322"/>
    <row r="45323"/>
    <row r="45324"/>
    <row r="45325"/>
    <row r="45326"/>
    <row r="45327"/>
    <row r="45328"/>
    <row r="45329"/>
    <row r="45330"/>
    <row r="45331"/>
    <row r="45332"/>
    <row r="45333"/>
    <row r="45334"/>
    <row r="45335"/>
    <row r="45336"/>
    <row r="45337"/>
    <row r="45338"/>
    <row r="45339"/>
    <row r="45340"/>
    <row r="45341"/>
    <row r="45342"/>
    <row r="45343"/>
    <row r="45344"/>
    <row r="45345"/>
    <row r="45346"/>
    <row r="45347"/>
    <row r="45348"/>
    <row r="45349"/>
    <row r="45350"/>
    <row r="45351"/>
    <row r="45352"/>
    <row r="45353"/>
    <row r="45354"/>
    <row r="45355"/>
    <row r="45356"/>
    <row r="45357"/>
    <row r="45358"/>
    <row r="45359"/>
    <row r="45360"/>
    <row r="45361"/>
    <row r="45362"/>
    <row r="45363"/>
    <row r="45364"/>
    <row r="45365"/>
    <row r="45366"/>
    <row r="45367"/>
    <row r="45368"/>
    <row r="45369"/>
    <row r="45370"/>
    <row r="45371"/>
    <row r="45372"/>
    <row r="45373"/>
    <row r="45374"/>
    <row r="45375"/>
    <row r="45376"/>
    <row r="45377"/>
    <row r="45378"/>
    <row r="45379"/>
    <row r="45380"/>
    <row r="45381"/>
    <row r="45382"/>
    <row r="45383"/>
    <row r="45384"/>
    <row r="45385"/>
    <row r="45386"/>
    <row r="45387"/>
    <row r="45388"/>
    <row r="45389"/>
    <row r="45390"/>
    <row r="45391"/>
    <row r="45392"/>
    <row r="45393"/>
    <row r="45394"/>
    <row r="45395"/>
    <row r="45396"/>
    <row r="45397"/>
    <row r="45398"/>
    <row r="45399"/>
    <row r="45400"/>
    <row r="45401"/>
    <row r="45402"/>
    <row r="45403"/>
    <row r="45404"/>
    <row r="45405"/>
    <row r="45406"/>
    <row r="45407"/>
    <row r="45408"/>
    <row r="45409"/>
    <row r="45410"/>
    <row r="45411"/>
    <row r="45412"/>
    <row r="45413"/>
    <row r="45414"/>
    <row r="45415"/>
    <row r="45416"/>
    <row r="45417"/>
    <row r="45418"/>
    <row r="45419"/>
    <row r="45420"/>
    <row r="45421"/>
    <row r="45422"/>
    <row r="45423"/>
    <row r="45424"/>
    <row r="45425"/>
    <row r="45426"/>
    <row r="45427"/>
    <row r="45428"/>
    <row r="45429"/>
    <row r="45430"/>
    <row r="45431"/>
    <row r="45432"/>
    <row r="45433"/>
    <row r="45434"/>
    <row r="45435"/>
    <row r="45436"/>
    <row r="45437"/>
    <row r="45438"/>
    <row r="45439"/>
    <row r="45440"/>
    <row r="45441"/>
    <row r="45442"/>
    <row r="45443"/>
    <row r="45444"/>
    <row r="45445"/>
    <row r="45446"/>
    <row r="45447"/>
    <row r="45448"/>
    <row r="45449"/>
    <row r="45450"/>
    <row r="45451"/>
    <row r="45452"/>
    <row r="45453"/>
    <row r="45454"/>
    <row r="45455"/>
    <row r="45456"/>
    <row r="45457"/>
    <row r="45458"/>
    <row r="45459"/>
    <row r="45460"/>
    <row r="45461"/>
    <row r="45462"/>
    <row r="45463"/>
    <row r="45464"/>
    <row r="45465"/>
    <row r="45466"/>
    <row r="45467"/>
    <row r="45468"/>
    <row r="45469"/>
    <row r="45470"/>
    <row r="45471"/>
    <row r="45472"/>
    <row r="45473"/>
    <row r="45474"/>
    <row r="45475"/>
    <row r="45476"/>
    <row r="45477"/>
    <row r="45478"/>
    <row r="45479"/>
    <row r="45480"/>
    <row r="45481"/>
    <row r="45482"/>
    <row r="45483"/>
    <row r="45484"/>
    <row r="45485"/>
    <row r="45486"/>
    <row r="45487"/>
    <row r="45488"/>
    <row r="45489"/>
    <row r="45490"/>
    <row r="45491"/>
    <row r="45492"/>
    <row r="45493"/>
    <row r="45494"/>
    <row r="45495"/>
    <row r="45496"/>
    <row r="45497"/>
    <row r="45498"/>
    <row r="45499"/>
    <row r="45500"/>
    <row r="45501"/>
    <row r="45502"/>
    <row r="45503"/>
    <row r="45504"/>
    <row r="45505"/>
    <row r="45506"/>
    <row r="45507"/>
    <row r="45508"/>
    <row r="45509"/>
    <row r="45510"/>
    <row r="45511"/>
    <row r="45512"/>
    <row r="45513"/>
    <row r="45514"/>
    <row r="45515"/>
    <row r="45516"/>
    <row r="45517"/>
    <row r="45518"/>
    <row r="45519"/>
    <row r="45520"/>
    <row r="45521"/>
    <row r="45522"/>
    <row r="45523"/>
    <row r="45524"/>
    <row r="45525"/>
    <row r="45526"/>
    <row r="45527"/>
    <row r="45528"/>
    <row r="45529"/>
    <row r="45530"/>
    <row r="45531"/>
    <row r="45532"/>
    <row r="45533"/>
    <row r="45534"/>
    <row r="45535"/>
    <row r="45536"/>
    <row r="45537"/>
    <row r="45538"/>
    <row r="45539"/>
    <row r="45540"/>
    <row r="45541"/>
    <row r="45542"/>
    <row r="45543"/>
    <row r="45544"/>
    <row r="45545"/>
    <row r="45546"/>
    <row r="45547"/>
    <row r="45548"/>
    <row r="45549"/>
    <row r="45550"/>
    <row r="45551"/>
    <row r="45552"/>
    <row r="45553"/>
    <row r="45554"/>
    <row r="45555"/>
    <row r="45556"/>
    <row r="45557"/>
    <row r="45558"/>
    <row r="45559"/>
    <row r="45560"/>
    <row r="45561"/>
    <row r="45562"/>
    <row r="45563"/>
    <row r="45564"/>
    <row r="45565"/>
    <row r="45566"/>
    <row r="45567"/>
    <row r="45568"/>
    <row r="45569"/>
    <row r="45570"/>
    <row r="45571"/>
    <row r="45572"/>
    <row r="45573"/>
    <row r="45574"/>
    <row r="45575"/>
    <row r="45576"/>
    <row r="45577"/>
    <row r="45578"/>
    <row r="45579"/>
    <row r="45580"/>
    <row r="45581"/>
    <row r="45582"/>
    <row r="45583"/>
    <row r="45584"/>
    <row r="45585"/>
    <row r="45586"/>
    <row r="45587"/>
    <row r="45588"/>
    <row r="45589"/>
    <row r="45590"/>
    <row r="45591"/>
    <row r="45592"/>
    <row r="45593"/>
    <row r="45594"/>
    <row r="45595"/>
    <row r="45596"/>
    <row r="45597"/>
    <row r="45598"/>
    <row r="45599"/>
    <row r="45600"/>
    <row r="45601"/>
    <row r="45602"/>
    <row r="45603"/>
    <row r="45604"/>
    <row r="45605"/>
    <row r="45606"/>
    <row r="45607"/>
    <row r="45608"/>
    <row r="45609"/>
    <row r="45610"/>
    <row r="45611"/>
    <row r="45612"/>
    <row r="45613"/>
    <row r="45614"/>
    <row r="45615"/>
    <row r="45616"/>
    <row r="45617"/>
    <row r="45618"/>
    <row r="45619"/>
    <row r="45620"/>
    <row r="45621"/>
    <row r="45622"/>
    <row r="45623"/>
    <row r="45624"/>
    <row r="45625"/>
    <row r="45626"/>
    <row r="45627"/>
    <row r="45628"/>
    <row r="45629"/>
    <row r="45630"/>
    <row r="45631"/>
    <row r="45632"/>
    <row r="45633"/>
    <row r="45634"/>
    <row r="45635"/>
    <row r="45636"/>
    <row r="45637"/>
    <row r="45638"/>
    <row r="45639"/>
    <row r="45640"/>
    <row r="45641"/>
    <row r="45642"/>
    <row r="45643"/>
    <row r="45644"/>
    <row r="45645"/>
    <row r="45646"/>
    <row r="45647"/>
    <row r="45648"/>
    <row r="45649"/>
    <row r="45650"/>
    <row r="45651"/>
    <row r="45652"/>
    <row r="45653"/>
    <row r="45654"/>
    <row r="45655"/>
    <row r="45656"/>
    <row r="45657"/>
    <row r="45658"/>
    <row r="45659"/>
    <row r="45660"/>
    <row r="45661"/>
    <row r="45662"/>
    <row r="45663"/>
    <row r="45664"/>
    <row r="45665"/>
    <row r="45666"/>
    <row r="45667"/>
    <row r="45668"/>
    <row r="45669"/>
    <row r="45670"/>
    <row r="45671"/>
    <row r="45672"/>
    <row r="45673"/>
    <row r="45674"/>
    <row r="45675"/>
    <row r="45676"/>
    <row r="45677"/>
    <row r="45678"/>
    <row r="45679"/>
    <row r="45680"/>
    <row r="45681"/>
    <row r="45682"/>
    <row r="45683"/>
    <row r="45684"/>
    <row r="45685"/>
    <row r="45686"/>
    <row r="45687"/>
    <row r="45688"/>
    <row r="45689"/>
    <row r="45690"/>
    <row r="45691"/>
    <row r="45692"/>
    <row r="45693"/>
    <row r="45694"/>
    <row r="45695"/>
    <row r="45696"/>
    <row r="45697"/>
    <row r="45698"/>
    <row r="45699"/>
    <row r="45700"/>
    <row r="45701"/>
    <row r="45702"/>
    <row r="45703"/>
    <row r="45704"/>
    <row r="45705"/>
    <row r="45706"/>
    <row r="45707"/>
    <row r="45708"/>
    <row r="45709"/>
    <row r="45710"/>
    <row r="45711"/>
    <row r="45712"/>
    <row r="45713"/>
    <row r="45714"/>
    <row r="45715"/>
    <row r="45716"/>
    <row r="45717"/>
    <row r="45718"/>
    <row r="45719"/>
    <row r="45720"/>
    <row r="45721"/>
    <row r="45722"/>
    <row r="45723"/>
    <row r="45724"/>
    <row r="45725"/>
    <row r="45726"/>
    <row r="45727"/>
    <row r="45728"/>
    <row r="45729"/>
    <row r="45730"/>
    <row r="45731"/>
    <row r="45732"/>
    <row r="45733"/>
    <row r="45734"/>
    <row r="45735"/>
    <row r="45736"/>
    <row r="45737"/>
    <row r="45738"/>
    <row r="45739"/>
    <row r="45740"/>
    <row r="45741"/>
    <row r="45742"/>
    <row r="45743"/>
    <row r="45744"/>
    <row r="45745"/>
    <row r="45746"/>
    <row r="45747"/>
    <row r="45748"/>
    <row r="45749"/>
    <row r="45750"/>
    <row r="45751"/>
    <row r="45752"/>
    <row r="45753"/>
    <row r="45754"/>
    <row r="45755"/>
    <row r="45756"/>
    <row r="45757"/>
    <row r="45758"/>
    <row r="45759"/>
    <row r="45760"/>
    <row r="45761"/>
    <row r="45762"/>
    <row r="45763"/>
    <row r="45764"/>
    <row r="45765"/>
    <row r="45766"/>
    <row r="45767"/>
    <row r="45768"/>
    <row r="45769"/>
    <row r="45770"/>
    <row r="45771"/>
    <row r="45772"/>
    <row r="45773"/>
    <row r="45774"/>
    <row r="45775"/>
    <row r="45776"/>
    <row r="45777"/>
    <row r="45778"/>
    <row r="45779"/>
    <row r="45780"/>
    <row r="45781"/>
    <row r="45782"/>
    <row r="45783"/>
    <row r="45784"/>
    <row r="45785"/>
    <row r="45786"/>
    <row r="45787"/>
    <row r="45788"/>
    <row r="45789"/>
    <row r="45790"/>
    <row r="45791"/>
    <row r="45792"/>
    <row r="45793"/>
    <row r="45794"/>
    <row r="45795"/>
    <row r="45796"/>
    <row r="45797"/>
    <row r="45798"/>
    <row r="45799"/>
    <row r="45800"/>
    <row r="45801"/>
    <row r="45802"/>
    <row r="45803"/>
    <row r="45804"/>
    <row r="45805"/>
    <row r="45806"/>
    <row r="45807"/>
    <row r="45808"/>
    <row r="45809"/>
    <row r="45810"/>
    <row r="45811"/>
    <row r="45812"/>
    <row r="45813"/>
    <row r="45814"/>
    <row r="45815"/>
    <row r="45816"/>
    <row r="45817"/>
    <row r="45818"/>
    <row r="45819"/>
    <row r="45820"/>
    <row r="45821"/>
    <row r="45822"/>
    <row r="45823"/>
    <row r="45824"/>
    <row r="45825"/>
    <row r="45826"/>
    <row r="45827"/>
    <row r="45828"/>
    <row r="45829"/>
    <row r="45830"/>
    <row r="45831"/>
    <row r="45832"/>
    <row r="45833"/>
    <row r="45834"/>
    <row r="45835"/>
    <row r="45836"/>
    <row r="45837"/>
    <row r="45838"/>
    <row r="45839"/>
    <row r="45840"/>
    <row r="45841"/>
    <row r="45842"/>
    <row r="45843"/>
    <row r="45844"/>
    <row r="45845"/>
    <row r="45846"/>
    <row r="45847"/>
    <row r="45848"/>
    <row r="45849"/>
    <row r="45850"/>
    <row r="45851"/>
    <row r="45852"/>
    <row r="45853"/>
    <row r="45854"/>
    <row r="45855"/>
    <row r="45856"/>
    <row r="45857"/>
    <row r="45858"/>
    <row r="45859"/>
    <row r="45860"/>
    <row r="45861"/>
    <row r="45862"/>
    <row r="45863"/>
    <row r="45864"/>
    <row r="45865"/>
    <row r="45866"/>
    <row r="45867"/>
    <row r="45868"/>
    <row r="45869"/>
    <row r="45870"/>
    <row r="45871"/>
    <row r="45872"/>
    <row r="45873"/>
    <row r="45874"/>
    <row r="45875"/>
    <row r="45876"/>
    <row r="45877"/>
    <row r="45878"/>
    <row r="45879"/>
    <row r="45880"/>
    <row r="45881"/>
    <row r="45882"/>
    <row r="45883"/>
    <row r="45884"/>
    <row r="45885"/>
    <row r="45886"/>
    <row r="45887"/>
    <row r="45888"/>
    <row r="45889"/>
    <row r="45890"/>
    <row r="45891"/>
    <row r="45892"/>
    <row r="45893"/>
    <row r="45894"/>
    <row r="45895"/>
    <row r="45896"/>
    <row r="45897"/>
    <row r="45898"/>
    <row r="45899"/>
    <row r="45900"/>
    <row r="45901"/>
    <row r="45902"/>
    <row r="45903"/>
    <row r="45904"/>
    <row r="45905"/>
    <row r="45906"/>
    <row r="45907"/>
    <row r="45908"/>
    <row r="45909"/>
    <row r="45910"/>
    <row r="45911"/>
    <row r="45912"/>
    <row r="45913"/>
    <row r="45914"/>
    <row r="45915"/>
    <row r="45916"/>
    <row r="45917"/>
    <row r="45918"/>
    <row r="45919"/>
    <row r="45920"/>
    <row r="45921"/>
    <row r="45922"/>
    <row r="45923"/>
    <row r="45924"/>
    <row r="45925"/>
    <row r="45926"/>
    <row r="45927"/>
    <row r="45928"/>
    <row r="45929"/>
    <row r="45930"/>
    <row r="45931"/>
    <row r="45932"/>
    <row r="45933"/>
    <row r="45934"/>
    <row r="45935"/>
    <row r="45936"/>
    <row r="45937"/>
    <row r="45938"/>
    <row r="45939"/>
    <row r="45940"/>
    <row r="45941"/>
    <row r="45942"/>
    <row r="45943"/>
    <row r="45944"/>
    <row r="45945"/>
    <row r="45946"/>
    <row r="45947"/>
    <row r="45948"/>
    <row r="45949"/>
    <row r="45950"/>
    <row r="45951"/>
    <row r="45952"/>
    <row r="45953"/>
    <row r="45954"/>
    <row r="45955"/>
    <row r="45956"/>
    <row r="45957"/>
    <row r="45958"/>
    <row r="45959"/>
    <row r="45960"/>
    <row r="45961"/>
    <row r="45962"/>
    <row r="45963"/>
    <row r="45964"/>
    <row r="45965"/>
    <row r="45966"/>
    <row r="45967"/>
    <row r="45968"/>
    <row r="45969"/>
    <row r="45970"/>
    <row r="45971"/>
    <row r="45972"/>
    <row r="45973"/>
    <row r="45974"/>
    <row r="45975"/>
    <row r="45976"/>
    <row r="45977"/>
    <row r="45978"/>
    <row r="45979"/>
    <row r="45980"/>
    <row r="45981"/>
    <row r="45982"/>
    <row r="45983"/>
    <row r="45984"/>
    <row r="45985"/>
    <row r="45986"/>
    <row r="45987"/>
    <row r="45988"/>
    <row r="45989"/>
    <row r="45990"/>
    <row r="45991"/>
    <row r="45992"/>
    <row r="45993"/>
    <row r="45994"/>
    <row r="45995"/>
    <row r="45996"/>
    <row r="45997"/>
    <row r="45998"/>
    <row r="45999"/>
    <row r="46000"/>
    <row r="46001"/>
    <row r="46002"/>
    <row r="46003"/>
    <row r="46004"/>
    <row r="46005"/>
    <row r="46006"/>
    <row r="46007"/>
    <row r="46008"/>
    <row r="46009"/>
    <row r="46010"/>
    <row r="46011"/>
    <row r="46012"/>
    <row r="46013"/>
    <row r="46014"/>
    <row r="46015"/>
    <row r="46016"/>
    <row r="46017"/>
    <row r="46018"/>
    <row r="46019"/>
    <row r="46020"/>
    <row r="46021"/>
    <row r="46022"/>
    <row r="46023"/>
    <row r="46024"/>
    <row r="46025"/>
    <row r="46026"/>
    <row r="46027"/>
    <row r="46028"/>
    <row r="46029"/>
    <row r="46030"/>
    <row r="46031"/>
    <row r="46032"/>
    <row r="46033"/>
    <row r="46034"/>
    <row r="46035"/>
    <row r="46036"/>
    <row r="46037"/>
    <row r="46038"/>
    <row r="46039"/>
    <row r="46040"/>
    <row r="46041"/>
    <row r="46042"/>
    <row r="46043"/>
    <row r="46044"/>
    <row r="46045"/>
    <row r="46046"/>
    <row r="46047"/>
    <row r="46048"/>
    <row r="46049"/>
    <row r="46050"/>
    <row r="46051"/>
    <row r="46052"/>
    <row r="46053"/>
    <row r="46054"/>
    <row r="46055"/>
    <row r="46056"/>
    <row r="46057"/>
    <row r="46058"/>
    <row r="46059"/>
    <row r="46060"/>
    <row r="46061"/>
    <row r="46062"/>
    <row r="46063"/>
    <row r="46064"/>
    <row r="46065"/>
    <row r="46066"/>
    <row r="46067"/>
    <row r="46068"/>
    <row r="46069"/>
    <row r="46070"/>
    <row r="46071"/>
    <row r="46072"/>
    <row r="46073"/>
    <row r="46074"/>
    <row r="46075"/>
    <row r="46076"/>
    <row r="46077"/>
    <row r="46078"/>
    <row r="46079"/>
    <row r="46080"/>
    <row r="46081"/>
    <row r="46082"/>
    <row r="46083"/>
    <row r="46084"/>
    <row r="46085"/>
    <row r="46086"/>
    <row r="46087"/>
    <row r="46088"/>
    <row r="46089"/>
    <row r="46090"/>
    <row r="46091"/>
    <row r="46092"/>
    <row r="46093"/>
    <row r="46094"/>
    <row r="46095"/>
    <row r="46096"/>
    <row r="46097"/>
    <row r="46098"/>
    <row r="46099"/>
    <row r="46100"/>
    <row r="46101"/>
    <row r="46102"/>
    <row r="46103"/>
    <row r="46104"/>
    <row r="46105"/>
    <row r="46106"/>
    <row r="46107"/>
    <row r="46108"/>
    <row r="46109"/>
    <row r="46110"/>
    <row r="46111"/>
    <row r="46112"/>
    <row r="46113"/>
    <row r="46114"/>
    <row r="46115"/>
    <row r="46116"/>
    <row r="46117"/>
    <row r="46118"/>
    <row r="46119"/>
    <row r="46120"/>
    <row r="46121"/>
    <row r="46122"/>
    <row r="46123"/>
    <row r="46124"/>
    <row r="46125"/>
    <row r="46126"/>
    <row r="46127"/>
    <row r="46128"/>
    <row r="46129"/>
    <row r="46130"/>
    <row r="46131"/>
    <row r="46132"/>
    <row r="46133"/>
    <row r="46134"/>
    <row r="46135"/>
    <row r="46136"/>
    <row r="46137"/>
    <row r="46138"/>
    <row r="46139"/>
    <row r="46140"/>
    <row r="46141"/>
    <row r="46142"/>
    <row r="46143"/>
    <row r="46144"/>
    <row r="46145"/>
    <row r="46146"/>
    <row r="46147"/>
    <row r="46148"/>
    <row r="46149"/>
    <row r="46150"/>
    <row r="46151"/>
    <row r="46152"/>
    <row r="46153"/>
    <row r="46154"/>
    <row r="46155"/>
    <row r="46156"/>
    <row r="46157"/>
    <row r="46158"/>
    <row r="46159"/>
    <row r="46160"/>
    <row r="46161"/>
    <row r="46162"/>
    <row r="46163"/>
    <row r="46164"/>
    <row r="46165"/>
    <row r="46166"/>
    <row r="46167"/>
    <row r="46168"/>
    <row r="46169"/>
    <row r="46170"/>
    <row r="46171"/>
    <row r="46172"/>
    <row r="46173"/>
    <row r="46174"/>
    <row r="46175"/>
    <row r="46176"/>
    <row r="46177"/>
    <row r="46178"/>
    <row r="46179"/>
    <row r="46180"/>
    <row r="46181"/>
    <row r="46182"/>
    <row r="46183"/>
    <row r="46184"/>
    <row r="46185"/>
    <row r="46186"/>
    <row r="46187"/>
    <row r="46188"/>
    <row r="46189"/>
    <row r="46190"/>
    <row r="46191"/>
    <row r="46192"/>
    <row r="46193"/>
    <row r="46194"/>
    <row r="46195"/>
    <row r="46196"/>
    <row r="46197"/>
    <row r="46198"/>
    <row r="46199"/>
    <row r="46200"/>
    <row r="46201"/>
    <row r="46202"/>
    <row r="46203"/>
    <row r="46204"/>
    <row r="46205"/>
    <row r="46206"/>
    <row r="46207"/>
    <row r="46208"/>
    <row r="46209"/>
    <row r="46210"/>
    <row r="46211"/>
    <row r="46212"/>
    <row r="46213"/>
    <row r="46214"/>
    <row r="46215"/>
    <row r="46216"/>
    <row r="46217"/>
    <row r="46218"/>
    <row r="46219"/>
    <row r="46220"/>
    <row r="46221"/>
    <row r="46222"/>
    <row r="46223"/>
    <row r="46224"/>
    <row r="46225"/>
    <row r="46226"/>
    <row r="46227"/>
    <row r="46228"/>
    <row r="46229"/>
    <row r="46230"/>
    <row r="46231"/>
    <row r="46232"/>
    <row r="46233"/>
    <row r="46234"/>
    <row r="46235"/>
    <row r="46236"/>
    <row r="46237"/>
    <row r="46238"/>
    <row r="46239"/>
    <row r="46240"/>
    <row r="46241"/>
    <row r="46242"/>
    <row r="46243"/>
    <row r="46244"/>
    <row r="46245"/>
    <row r="46246"/>
    <row r="46247"/>
    <row r="46248"/>
    <row r="46249"/>
    <row r="46250"/>
    <row r="46251"/>
    <row r="46252"/>
    <row r="46253"/>
    <row r="46254"/>
    <row r="46255"/>
    <row r="46256"/>
    <row r="46257"/>
    <row r="46258"/>
    <row r="46259"/>
    <row r="46260"/>
    <row r="46261"/>
    <row r="46262"/>
    <row r="46263"/>
    <row r="46264"/>
    <row r="46265"/>
    <row r="46266"/>
    <row r="46267"/>
    <row r="46268"/>
    <row r="46269"/>
    <row r="46270"/>
    <row r="46271"/>
    <row r="46272"/>
    <row r="46273"/>
    <row r="46274"/>
    <row r="46275"/>
    <row r="46276"/>
    <row r="46277"/>
    <row r="46278"/>
    <row r="46279"/>
    <row r="46280"/>
    <row r="46281"/>
    <row r="46282"/>
    <row r="46283"/>
    <row r="46284"/>
    <row r="46285"/>
    <row r="46286"/>
    <row r="46287"/>
    <row r="46288"/>
    <row r="46289"/>
    <row r="46290"/>
    <row r="46291"/>
    <row r="46292"/>
    <row r="46293"/>
    <row r="46294"/>
    <row r="46295"/>
    <row r="46296"/>
    <row r="46297"/>
    <row r="46298"/>
    <row r="46299"/>
    <row r="46300"/>
    <row r="46301"/>
    <row r="46302"/>
    <row r="46303"/>
    <row r="46304"/>
    <row r="46305"/>
    <row r="46306"/>
    <row r="46307"/>
    <row r="46308"/>
    <row r="46309"/>
    <row r="46310"/>
    <row r="46311"/>
    <row r="46312"/>
    <row r="46313"/>
    <row r="46314"/>
    <row r="46315"/>
    <row r="46316"/>
    <row r="46317"/>
    <row r="46318"/>
    <row r="46319"/>
    <row r="46320"/>
    <row r="46321"/>
    <row r="46322"/>
    <row r="46323"/>
    <row r="46324"/>
    <row r="46325"/>
    <row r="46326"/>
    <row r="46327"/>
    <row r="46328"/>
    <row r="46329"/>
    <row r="46330"/>
    <row r="46331"/>
    <row r="46332"/>
    <row r="46333"/>
    <row r="46334"/>
    <row r="46335"/>
    <row r="46336"/>
    <row r="46337"/>
    <row r="46338"/>
    <row r="46339"/>
    <row r="46340"/>
    <row r="46341"/>
    <row r="46342"/>
    <row r="46343"/>
    <row r="46344"/>
    <row r="46345"/>
    <row r="46346"/>
    <row r="46347"/>
    <row r="46348"/>
    <row r="46349"/>
    <row r="46350"/>
    <row r="46351"/>
    <row r="46352"/>
    <row r="46353"/>
    <row r="46354"/>
    <row r="46355"/>
    <row r="46356"/>
    <row r="46357"/>
    <row r="46358"/>
    <row r="46359"/>
    <row r="46360"/>
    <row r="46361"/>
    <row r="46362"/>
    <row r="46363"/>
    <row r="46364"/>
    <row r="46365"/>
    <row r="46366"/>
    <row r="46367"/>
    <row r="46368"/>
    <row r="46369"/>
    <row r="46370"/>
    <row r="46371"/>
    <row r="46372"/>
    <row r="46373"/>
    <row r="46374"/>
    <row r="46375"/>
    <row r="46376"/>
    <row r="46377"/>
    <row r="46378"/>
    <row r="46379"/>
    <row r="46380"/>
    <row r="46381"/>
    <row r="46382"/>
    <row r="46383"/>
    <row r="46384"/>
    <row r="46385"/>
    <row r="46386"/>
    <row r="46387"/>
    <row r="46388"/>
    <row r="46389"/>
    <row r="46390"/>
    <row r="46391"/>
    <row r="46392"/>
    <row r="46393"/>
    <row r="46394"/>
    <row r="46395"/>
    <row r="46396"/>
    <row r="46397"/>
    <row r="46398"/>
    <row r="46399"/>
    <row r="46400"/>
    <row r="46401"/>
    <row r="46402"/>
    <row r="46403"/>
    <row r="46404"/>
    <row r="46405"/>
    <row r="46406"/>
    <row r="46407"/>
    <row r="46408"/>
    <row r="46409"/>
    <row r="46410"/>
    <row r="46411"/>
    <row r="46412"/>
    <row r="46413"/>
    <row r="46414"/>
    <row r="46415"/>
    <row r="46416"/>
    <row r="46417"/>
    <row r="46418"/>
    <row r="46419"/>
    <row r="46420"/>
    <row r="46421"/>
    <row r="46422"/>
    <row r="46423"/>
    <row r="46424"/>
    <row r="46425"/>
    <row r="46426"/>
    <row r="46427"/>
    <row r="46428"/>
    <row r="46429"/>
    <row r="46430"/>
    <row r="46431"/>
    <row r="46432"/>
    <row r="46433"/>
    <row r="46434"/>
    <row r="46435"/>
    <row r="46436"/>
    <row r="46437"/>
    <row r="46438"/>
    <row r="46439"/>
    <row r="46440"/>
    <row r="46441"/>
    <row r="46442"/>
    <row r="46443"/>
    <row r="46444"/>
    <row r="46445"/>
    <row r="46446"/>
    <row r="46447"/>
    <row r="46448"/>
    <row r="46449"/>
    <row r="46450"/>
    <row r="46451"/>
    <row r="46452"/>
    <row r="46453"/>
    <row r="46454"/>
    <row r="46455"/>
    <row r="46456"/>
    <row r="46457"/>
    <row r="46458"/>
    <row r="46459"/>
    <row r="46460"/>
    <row r="46461"/>
    <row r="46462"/>
    <row r="46463"/>
    <row r="46464"/>
    <row r="46465"/>
    <row r="46466"/>
    <row r="46467"/>
    <row r="46468"/>
    <row r="46469"/>
    <row r="46470"/>
    <row r="46471"/>
    <row r="46472"/>
    <row r="46473"/>
    <row r="46474"/>
    <row r="46475"/>
    <row r="46476"/>
    <row r="46477"/>
    <row r="46478"/>
    <row r="46479"/>
    <row r="46480"/>
    <row r="46481"/>
    <row r="46482"/>
    <row r="46483"/>
    <row r="46484"/>
    <row r="46485"/>
    <row r="46486"/>
    <row r="46487"/>
    <row r="46488"/>
    <row r="46489"/>
    <row r="46490"/>
    <row r="46491"/>
    <row r="46492"/>
    <row r="46493"/>
    <row r="46494"/>
    <row r="46495"/>
    <row r="46496"/>
    <row r="46497"/>
    <row r="46498"/>
    <row r="46499"/>
    <row r="46500"/>
    <row r="46501"/>
    <row r="46502"/>
    <row r="46503"/>
    <row r="46504"/>
    <row r="46505"/>
    <row r="46506"/>
    <row r="46507"/>
    <row r="46508"/>
    <row r="46509"/>
    <row r="46510"/>
    <row r="46511"/>
    <row r="46512"/>
    <row r="46513"/>
    <row r="46514"/>
    <row r="46515"/>
    <row r="46516"/>
    <row r="46517"/>
    <row r="46518"/>
    <row r="46519"/>
    <row r="46520"/>
    <row r="46521"/>
    <row r="46522"/>
    <row r="46523"/>
    <row r="46524"/>
    <row r="46525"/>
    <row r="46526"/>
    <row r="46527"/>
    <row r="46528"/>
    <row r="46529"/>
    <row r="46530"/>
    <row r="46531"/>
    <row r="46532"/>
    <row r="46533"/>
    <row r="46534"/>
    <row r="46535"/>
    <row r="46536"/>
    <row r="46537"/>
    <row r="46538"/>
    <row r="46539"/>
    <row r="46540"/>
    <row r="46541"/>
    <row r="46542"/>
    <row r="46543"/>
    <row r="46544"/>
    <row r="46545"/>
    <row r="46546"/>
    <row r="46547"/>
    <row r="46548"/>
    <row r="46549"/>
    <row r="46550"/>
    <row r="46551"/>
    <row r="46552"/>
    <row r="46553"/>
    <row r="46554"/>
    <row r="46555"/>
    <row r="46556"/>
    <row r="46557"/>
    <row r="46558"/>
    <row r="46559"/>
    <row r="46560"/>
    <row r="46561"/>
    <row r="46562"/>
    <row r="46563"/>
    <row r="46564"/>
    <row r="46565"/>
    <row r="46566"/>
    <row r="46567"/>
    <row r="46568"/>
    <row r="46569"/>
    <row r="46570"/>
    <row r="46571"/>
    <row r="46572"/>
    <row r="46573"/>
    <row r="46574"/>
    <row r="46575"/>
    <row r="46576"/>
    <row r="46577"/>
    <row r="46578"/>
    <row r="46579"/>
    <row r="46580"/>
    <row r="46581"/>
    <row r="46582"/>
    <row r="46583"/>
    <row r="46584"/>
    <row r="46585"/>
    <row r="46586"/>
    <row r="46587"/>
    <row r="46588"/>
    <row r="46589"/>
    <row r="46590"/>
    <row r="46591"/>
    <row r="46592"/>
    <row r="46593"/>
    <row r="46594"/>
    <row r="46595"/>
    <row r="46596"/>
    <row r="46597"/>
    <row r="46598"/>
    <row r="46599"/>
    <row r="46600"/>
    <row r="46601"/>
    <row r="46602"/>
    <row r="46603"/>
    <row r="46604"/>
    <row r="46605"/>
    <row r="46606"/>
    <row r="46607"/>
    <row r="46608"/>
    <row r="46609"/>
    <row r="46610"/>
    <row r="46611"/>
    <row r="46612"/>
    <row r="46613"/>
    <row r="46614"/>
    <row r="46615"/>
    <row r="46616"/>
    <row r="46617"/>
    <row r="46618"/>
    <row r="46619"/>
    <row r="46620"/>
    <row r="46621"/>
    <row r="46622"/>
    <row r="46623"/>
    <row r="46624"/>
    <row r="46625"/>
    <row r="46626"/>
    <row r="46627"/>
    <row r="46628"/>
    <row r="46629"/>
    <row r="46630"/>
    <row r="46631"/>
    <row r="46632"/>
    <row r="46633"/>
    <row r="46634"/>
    <row r="46635"/>
    <row r="46636"/>
    <row r="46637"/>
    <row r="46638"/>
    <row r="46639"/>
    <row r="46640"/>
    <row r="46641"/>
    <row r="46642"/>
    <row r="46643"/>
    <row r="46644"/>
    <row r="46645"/>
    <row r="46646"/>
    <row r="46647"/>
    <row r="46648"/>
    <row r="46649"/>
    <row r="46650"/>
    <row r="46651"/>
    <row r="46652"/>
    <row r="46653"/>
    <row r="46654"/>
    <row r="46655"/>
    <row r="46656"/>
    <row r="46657"/>
    <row r="46658"/>
    <row r="46659"/>
    <row r="46660"/>
    <row r="46661"/>
    <row r="46662"/>
    <row r="46663"/>
    <row r="46664"/>
    <row r="46665"/>
    <row r="46666"/>
    <row r="46667"/>
    <row r="46668"/>
    <row r="46669"/>
    <row r="46670"/>
    <row r="46671"/>
    <row r="46672"/>
    <row r="46673"/>
    <row r="46674"/>
    <row r="46675"/>
    <row r="46676"/>
    <row r="46677"/>
    <row r="46678"/>
    <row r="46679"/>
    <row r="46680"/>
    <row r="46681"/>
    <row r="46682"/>
    <row r="46683"/>
    <row r="46684"/>
    <row r="46685"/>
    <row r="46686"/>
    <row r="46687"/>
    <row r="46688"/>
    <row r="46689"/>
    <row r="46690"/>
    <row r="46691"/>
    <row r="46692"/>
    <row r="46693"/>
    <row r="46694"/>
    <row r="46695"/>
    <row r="46696"/>
    <row r="46697"/>
    <row r="46698"/>
    <row r="46699"/>
    <row r="46700"/>
    <row r="46701"/>
    <row r="46702"/>
    <row r="46703"/>
    <row r="46704"/>
    <row r="46705"/>
    <row r="46706"/>
    <row r="46707"/>
    <row r="46708"/>
    <row r="46709"/>
    <row r="46710"/>
    <row r="46711"/>
    <row r="46712"/>
    <row r="46713"/>
    <row r="46714"/>
    <row r="46715"/>
    <row r="46716"/>
    <row r="46717"/>
    <row r="46718"/>
    <row r="46719"/>
    <row r="46720"/>
    <row r="46721"/>
    <row r="46722"/>
    <row r="46723"/>
    <row r="46724"/>
    <row r="46725"/>
    <row r="46726"/>
    <row r="46727"/>
    <row r="46728"/>
    <row r="46729"/>
    <row r="46730"/>
    <row r="46731"/>
    <row r="46732"/>
    <row r="46733"/>
    <row r="46734"/>
    <row r="46735"/>
    <row r="46736"/>
    <row r="46737"/>
    <row r="46738"/>
    <row r="46739"/>
    <row r="46740"/>
    <row r="46741"/>
    <row r="46742"/>
    <row r="46743"/>
    <row r="46744"/>
    <row r="46745"/>
    <row r="46746"/>
    <row r="46747"/>
    <row r="46748"/>
    <row r="46749"/>
    <row r="46750"/>
    <row r="46751"/>
    <row r="46752"/>
    <row r="46753"/>
    <row r="46754"/>
    <row r="46755"/>
    <row r="46756"/>
    <row r="46757"/>
    <row r="46758"/>
    <row r="46759"/>
    <row r="46760"/>
    <row r="46761"/>
    <row r="46762"/>
    <row r="46763"/>
    <row r="46764"/>
    <row r="46765"/>
    <row r="46766"/>
    <row r="46767"/>
    <row r="46768"/>
    <row r="46769"/>
    <row r="46770"/>
    <row r="46771"/>
    <row r="46772"/>
    <row r="46773"/>
    <row r="46774"/>
    <row r="46775"/>
    <row r="46776"/>
    <row r="46777"/>
    <row r="46778"/>
    <row r="46779"/>
    <row r="46780"/>
    <row r="46781"/>
    <row r="46782"/>
    <row r="46783"/>
    <row r="46784"/>
    <row r="46785"/>
    <row r="46786"/>
    <row r="46787"/>
    <row r="46788"/>
    <row r="46789"/>
    <row r="46790"/>
    <row r="46791"/>
    <row r="46792"/>
    <row r="46793"/>
    <row r="46794"/>
    <row r="46795"/>
    <row r="46796"/>
    <row r="46797"/>
    <row r="46798"/>
    <row r="46799"/>
    <row r="46800"/>
    <row r="46801"/>
    <row r="46802"/>
    <row r="46803"/>
    <row r="46804"/>
    <row r="46805"/>
    <row r="46806"/>
    <row r="46807"/>
    <row r="46808"/>
    <row r="46809"/>
    <row r="46810"/>
    <row r="46811"/>
    <row r="46812"/>
    <row r="46813"/>
    <row r="46814"/>
    <row r="46815"/>
    <row r="46816"/>
    <row r="46817"/>
    <row r="46818"/>
    <row r="46819"/>
    <row r="46820"/>
    <row r="46821"/>
    <row r="46822"/>
    <row r="46823"/>
    <row r="46824"/>
    <row r="46825"/>
    <row r="46826"/>
    <row r="46827"/>
    <row r="46828"/>
    <row r="46829"/>
    <row r="46830"/>
    <row r="46831"/>
    <row r="46832"/>
    <row r="46833"/>
    <row r="46834"/>
    <row r="46835"/>
    <row r="46836"/>
    <row r="46837"/>
    <row r="46838"/>
    <row r="46839"/>
    <row r="46840"/>
    <row r="46841"/>
    <row r="46842"/>
    <row r="46843"/>
    <row r="46844"/>
    <row r="46845"/>
    <row r="46846"/>
    <row r="46847"/>
    <row r="46848"/>
    <row r="46849"/>
    <row r="46850"/>
    <row r="46851"/>
    <row r="46852"/>
    <row r="46853"/>
    <row r="46854"/>
    <row r="46855"/>
    <row r="46856"/>
    <row r="46857"/>
    <row r="46858"/>
    <row r="46859"/>
    <row r="46860"/>
    <row r="46861"/>
    <row r="46862"/>
    <row r="46863"/>
    <row r="46864"/>
    <row r="46865"/>
    <row r="46866"/>
    <row r="46867"/>
    <row r="46868"/>
    <row r="46869"/>
    <row r="46870"/>
    <row r="46871"/>
    <row r="46872"/>
    <row r="46873"/>
    <row r="46874"/>
    <row r="46875"/>
    <row r="46876"/>
    <row r="46877"/>
    <row r="46878"/>
    <row r="46879"/>
    <row r="46880"/>
    <row r="46881"/>
    <row r="46882"/>
    <row r="46883"/>
    <row r="46884"/>
    <row r="46885"/>
    <row r="46886"/>
    <row r="46887"/>
    <row r="46888"/>
    <row r="46889"/>
    <row r="46890"/>
    <row r="46891"/>
    <row r="46892"/>
    <row r="46893"/>
    <row r="46894"/>
    <row r="46895"/>
    <row r="46896"/>
    <row r="46897"/>
    <row r="46898"/>
    <row r="46899"/>
    <row r="46900"/>
    <row r="46901"/>
    <row r="46902"/>
    <row r="46903"/>
    <row r="46904"/>
    <row r="46905"/>
    <row r="46906"/>
    <row r="46907"/>
    <row r="46908"/>
    <row r="46909"/>
    <row r="46910"/>
    <row r="46911"/>
    <row r="46912"/>
    <row r="46913"/>
    <row r="46914"/>
    <row r="46915"/>
    <row r="46916"/>
    <row r="46917"/>
    <row r="46918"/>
    <row r="46919"/>
    <row r="46920"/>
    <row r="46921"/>
    <row r="46922"/>
    <row r="46923"/>
    <row r="46924"/>
    <row r="46925"/>
    <row r="46926"/>
    <row r="46927"/>
    <row r="46928"/>
    <row r="46929"/>
    <row r="46930"/>
    <row r="46931"/>
    <row r="46932"/>
    <row r="46933"/>
    <row r="46934"/>
    <row r="46935"/>
    <row r="46936"/>
    <row r="46937"/>
    <row r="46938"/>
    <row r="46939"/>
    <row r="46940"/>
    <row r="46941"/>
    <row r="46942"/>
    <row r="46943"/>
    <row r="46944"/>
    <row r="46945"/>
    <row r="46946"/>
    <row r="46947"/>
    <row r="46948"/>
    <row r="46949"/>
    <row r="46950"/>
    <row r="46951"/>
    <row r="46952"/>
    <row r="46953"/>
    <row r="46954"/>
    <row r="46955"/>
    <row r="46956"/>
    <row r="46957"/>
    <row r="46958"/>
    <row r="46959"/>
    <row r="46960"/>
    <row r="46961"/>
    <row r="46962"/>
    <row r="46963"/>
    <row r="46964"/>
    <row r="46965"/>
    <row r="46966"/>
    <row r="46967"/>
    <row r="46968"/>
    <row r="46969"/>
    <row r="46970"/>
    <row r="46971"/>
    <row r="46972"/>
    <row r="46973"/>
    <row r="46974"/>
    <row r="46975"/>
    <row r="46976"/>
    <row r="46977"/>
    <row r="46978"/>
    <row r="46979"/>
    <row r="46980"/>
    <row r="46981"/>
    <row r="46982"/>
    <row r="46983"/>
    <row r="46984"/>
    <row r="46985"/>
    <row r="46986"/>
    <row r="46987"/>
    <row r="46988"/>
    <row r="46989"/>
    <row r="46990"/>
    <row r="46991"/>
    <row r="46992"/>
    <row r="46993"/>
    <row r="46994"/>
    <row r="46995"/>
    <row r="46996"/>
    <row r="46997"/>
    <row r="46998"/>
    <row r="46999"/>
    <row r="47000"/>
    <row r="47001"/>
    <row r="47002"/>
    <row r="47003"/>
    <row r="47004"/>
    <row r="47005"/>
    <row r="47006"/>
    <row r="47007"/>
    <row r="47008"/>
    <row r="47009"/>
    <row r="47010"/>
    <row r="47011"/>
    <row r="47012"/>
    <row r="47013"/>
    <row r="47014"/>
    <row r="47015"/>
    <row r="47016"/>
    <row r="47017"/>
    <row r="47018"/>
    <row r="47019"/>
    <row r="47020"/>
    <row r="47021"/>
    <row r="47022"/>
    <row r="47023"/>
    <row r="47024"/>
    <row r="47025"/>
    <row r="47026"/>
    <row r="47027"/>
    <row r="47028"/>
    <row r="47029"/>
    <row r="47030"/>
    <row r="47031"/>
    <row r="47032"/>
    <row r="47033"/>
    <row r="47034"/>
    <row r="47035"/>
    <row r="47036"/>
    <row r="47037"/>
    <row r="47038"/>
    <row r="47039"/>
    <row r="47040"/>
    <row r="47041"/>
    <row r="47042"/>
    <row r="47043"/>
    <row r="47044"/>
    <row r="47045"/>
    <row r="47046"/>
    <row r="47047"/>
    <row r="47048"/>
    <row r="47049"/>
    <row r="47050"/>
    <row r="47051"/>
    <row r="47052"/>
    <row r="47053"/>
    <row r="47054"/>
    <row r="47055"/>
    <row r="47056"/>
    <row r="47057"/>
    <row r="47058"/>
    <row r="47059"/>
    <row r="47060"/>
    <row r="47061"/>
    <row r="47062"/>
    <row r="47063"/>
    <row r="47064"/>
    <row r="47065"/>
    <row r="47066"/>
    <row r="47067"/>
    <row r="47068"/>
    <row r="47069"/>
    <row r="47070"/>
    <row r="47071"/>
    <row r="47072"/>
    <row r="47073"/>
    <row r="47074"/>
    <row r="47075"/>
    <row r="47076"/>
    <row r="47077"/>
    <row r="47078"/>
    <row r="47079"/>
    <row r="47080"/>
    <row r="47081"/>
    <row r="47082"/>
    <row r="47083"/>
    <row r="47084"/>
    <row r="47085"/>
    <row r="47086"/>
    <row r="47087"/>
    <row r="47088"/>
    <row r="47089"/>
    <row r="47090"/>
    <row r="47091"/>
    <row r="47092"/>
    <row r="47093"/>
    <row r="47094"/>
    <row r="47095"/>
    <row r="47096"/>
    <row r="47097"/>
    <row r="47098"/>
    <row r="47099"/>
    <row r="47100"/>
    <row r="47101"/>
    <row r="47102"/>
    <row r="47103"/>
    <row r="47104"/>
    <row r="47105"/>
    <row r="47106"/>
    <row r="47107"/>
    <row r="47108"/>
    <row r="47109"/>
    <row r="47110"/>
    <row r="47111"/>
    <row r="47112"/>
    <row r="47113"/>
    <row r="47114"/>
    <row r="47115"/>
    <row r="47116"/>
    <row r="47117"/>
    <row r="47118"/>
    <row r="47119"/>
    <row r="47120"/>
    <row r="47121"/>
    <row r="47122"/>
    <row r="47123"/>
    <row r="47124"/>
    <row r="47125"/>
    <row r="47126"/>
    <row r="47127"/>
    <row r="47128"/>
    <row r="47129"/>
    <row r="47130"/>
    <row r="47131"/>
    <row r="47132"/>
    <row r="47133"/>
    <row r="47134"/>
    <row r="47135"/>
    <row r="47136"/>
    <row r="47137"/>
    <row r="47138"/>
    <row r="47139"/>
    <row r="47140"/>
    <row r="47141"/>
    <row r="47142"/>
    <row r="47143"/>
    <row r="47144"/>
    <row r="47145"/>
    <row r="47146"/>
    <row r="47147"/>
    <row r="47148"/>
    <row r="47149"/>
    <row r="47150"/>
    <row r="47151"/>
    <row r="47152"/>
    <row r="47153"/>
    <row r="47154"/>
    <row r="47155"/>
    <row r="47156"/>
    <row r="47157"/>
    <row r="47158"/>
    <row r="47159"/>
    <row r="47160"/>
    <row r="47161"/>
    <row r="47162"/>
    <row r="47163"/>
    <row r="47164"/>
    <row r="47165"/>
    <row r="47166"/>
    <row r="47167"/>
    <row r="47168"/>
    <row r="47169"/>
    <row r="47170"/>
    <row r="47171"/>
    <row r="47172"/>
    <row r="47173"/>
    <row r="47174"/>
    <row r="47175"/>
    <row r="47176"/>
    <row r="47177"/>
    <row r="47178"/>
    <row r="47179"/>
    <row r="47180"/>
    <row r="47181"/>
    <row r="47182"/>
    <row r="47183"/>
    <row r="47184"/>
    <row r="47185"/>
    <row r="47186"/>
    <row r="47187"/>
    <row r="47188"/>
    <row r="47189"/>
    <row r="47190"/>
    <row r="47191"/>
    <row r="47192"/>
    <row r="47193"/>
    <row r="47194"/>
    <row r="47195"/>
    <row r="47196"/>
    <row r="47197"/>
    <row r="47198"/>
    <row r="47199"/>
    <row r="47200"/>
    <row r="47201"/>
    <row r="47202"/>
    <row r="47203"/>
    <row r="47204"/>
    <row r="47205"/>
    <row r="47206"/>
    <row r="47207"/>
    <row r="47208"/>
    <row r="47209"/>
    <row r="47210"/>
    <row r="47211"/>
    <row r="47212"/>
    <row r="47213"/>
    <row r="47214"/>
    <row r="47215"/>
    <row r="47216"/>
    <row r="47217"/>
    <row r="47218"/>
    <row r="47219"/>
    <row r="47220"/>
    <row r="47221"/>
    <row r="47222"/>
    <row r="47223"/>
    <row r="47224"/>
    <row r="47225"/>
    <row r="47226"/>
    <row r="47227"/>
    <row r="47228"/>
    <row r="47229"/>
    <row r="47230"/>
    <row r="47231"/>
    <row r="47232"/>
    <row r="47233"/>
    <row r="47234"/>
    <row r="47235"/>
    <row r="47236"/>
    <row r="47237"/>
    <row r="47238"/>
    <row r="47239"/>
    <row r="47240"/>
    <row r="47241"/>
    <row r="47242"/>
    <row r="47243"/>
    <row r="47244"/>
    <row r="47245"/>
    <row r="47246"/>
    <row r="47247"/>
    <row r="47248"/>
    <row r="47249"/>
    <row r="47250"/>
    <row r="47251"/>
    <row r="47252"/>
    <row r="47253"/>
    <row r="47254"/>
    <row r="47255"/>
    <row r="47256"/>
    <row r="47257"/>
    <row r="47258"/>
    <row r="47259"/>
    <row r="47260"/>
    <row r="47261"/>
    <row r="47262"/>
    <row r="47263"/>
    <row r="47264"/>
    <row r="47265"/>
    <row r="47266"/>
    <row r="47267"/>
    <row r="47268"/>
    <row r="47269"/>
    <row r="47270"/>
    <row r="47271"/>
    <row r="47272"/>
    <row r="47273"/>
    <row r="47274"/>
    <row r="47275"/>
    <row r="47276"/>
    <row r="47277"/>
    <row r="47278"/>
    <row r="47279"/>
    <row r="47280"/>
    <row r="47281"/>
    <row r="47282"/>
    <row r="47283"/>
    <row r="47284"/>
    <row r="47285"/>
    <row r="47286"/>
    <row r="47287"/>
    <row r="47288"/>
    <row r="47289"/>
    <row r="47290"/>
    <row r="47291"/>
    <row r="47292"/>
    <row r="47293"/>
    <row r="47294"/>
    <row r="47295"/>
    <row r="47296"/>
    <row r="47297"/>
    <row r="47298"/>
    <row r="47299"/>
    <row r="47300"/>
    <row r="47301"/>
    <row r="47302"/>
    <row r="47303"/>
    <row r="47304"/>
    <row r="47305"/>
    <row r="47306"/>
    <row r="47307"/>
    <row r="47308"/>
    <row r="47309"/>
    <row r="47310"/>
    <row r="47311"/>
    <row r="47312"/>
    <row r="47313"/>
    <row r="47314"/>
    <row r="47315"/>
    <row r="47316"/>
    <row r="47317"/>
    <row r="47318"/>
    <row r="47319"/>
    <row r="47320"/>
    <row r="47321"/>
    <row r="47322"/>
    <row r="47323"/>
    <row r="47324"/>
    <row r="47325"/>
    <row r="47326"/>
    <row r="47327"/>
    <row r="47328"/>
    <row r="47329"/>
    <row r="47330"/>
    <row r="47331"/>
    <row r="47332"/>
    <row r="47333"/>
    <row r="47334"/>
    <row r="47335"/>
    <row r="47336"/>
    <row r="47337"/>
    <row r="47338"/>
    <row r="47339"/>
    <row r="47340"/>
    <row r="47341"/>
    <row r="47342"/>
    <row r="47343"/>
    <row r="47344"/>
    <row r="47345"/>
    <row r="47346"/>
    <row r="47347"/>
    <row r="47348"/>
    <row r="47349"/>
    <row r="47350"/>
    <row r="47351"/>
    <row r="47352"/>
    <row r="47353"/>
    <row r="47354"/>
    <row r="47355"/>
    <row r="47356"/>
    <row r="47357"/>
    <row r="47358"/>
    <row r="47359"/>
    <row r="47360"/>
    <row r="47361"/>
    <row r="47362"/>
    <row r="47363"/>
    <row r="47364"/>
    <row r="47365"/>
    <row r="47366"/>
    <row r="47367"/>
    <row r="47368"/>
    <row r="47369"/>
    <row r="47370"/>
    <row r="47371"/>
    <row r="47372"/>
    <row r="47373"/>
    <row r="47374"/>
    <row r="47375"/>
    <row r="47376"/>
    <row r="47377"/>
    <row r="47378"/>
    <row r="47379"/>
    <row r="47380"/>
    <row r="47381"/>
    <row r="47382"/>
    <row r="47383"/>
    <row r="47384"/>
    <row r="47385"/>
    <row r="47386"/>
    <row r="47387"/>
    <row r="47388"/>
    <row r="47389"/>
    <row r="47390"/>
    <row r="47391"/>
    <row r="47392"/>
    <row r="47393"/>
    <row r="47394"/>
    <row r="47395"/>
    <row r="47396"/>
    <row r="47397"/>
    <row r="47398"/>
    <row r="47399"/>
    <row r="47400"/>
    <row r="47401"/>
    <row r="47402"/>
    <row r="47403"/>
    <row r="47404"/>
    <row r="47405"/>
    <row r="47406"/>
    <row r="47407"/>
    <row r="47408"/>
    <row r="47409"/>
    <row r="47410"/>
    <row r="47411"/>
    <row r="47412"/>
    <row r="47413"/>
    <row r="47414"/>
    <row r="47415"/>
    <row r="47416"/>
    <row r="47417"/>
    <row r="47418"/>
    <row r="47419"/>
    <row r="47420"/>
    <row r="47421"/>
    <row r="47422"/>
    <row r="47423"/>
    <row r="47424"/>
    <row r="47425"/>
    <row r="47426"/>
    <row r="47427"/>
    <row r="47428"/>
    <row r="47429"/>
    <row r="47430"/>
    <row r="47431"/>
    <row r="47432"/>
    <row r="47433"/>
    <row r="47434"/>
    <row r="47435"/>
    <row r="47436"/>
    <row r="47437"/>
    <row r="47438"/>
    <row r="47439"/>
    <row r="47440"/>
    <row r="47441"/>
    <row r="47442"/>
    <row r="47443"/>
    <row r="47444"/>
    <row r="47445"/>
    <row r="47446"/>
    <row r="47447"/>
    <row r="47448"/>
    <row r="47449"/>
    <row r="47450"/>
    <row r="47451"/>
    <row r="47452"/>
    <row r="47453"/>
    <row r="47454"/>
    <row r="47455"/>
    <row r="47456"/>
    <row r="47457"/>
    <row r="47458"/>
    <row r="47459"/>
    <row r="47460"/>
    <row r="47461"/>
    <row r="47462"/>
    <row r="47463"/>
    <row r="47464"/>
    <row r="47465"/>
    <row r="47466"/>
    <row r="47467"/>
    <row r="47468"/>
    <row r="47469"/>
    <row r="47470"/>
    <row r="47471"/>
    <row r="47472"/>
    <row r="47473"/>
    <row r="47474"/>
    <row r="47475"/>
    <row r="47476"/>
    <row r="47477"/>
    <row r="47478"/>
    <row r="47479"/>
    <row r="47480"/>
    <row r="47481"/>
    <row r="47482"/>
    <row r="47483"/>
    <row r="47484"/>
    <row r="47485"/>
    <row r="47486"/>
    <row r="47487"/>
    <row r="47488"/>
    <row r="47489"/>
    <row r="47490"/>
    <row r="47491"/>
    <row r="47492"/>
    <row r="47493"/>
    <row r="47494"/>
    <row r="47495"/>
    <row r="47496"/>
    <row r="47497"/>
    <row r="47498"/>
    <row r="47499"/>
    <row r="47500"/>
    <row r="47501"/>
    <row r="47502"/>
    <row r="47503"/>
    <row r="47504"/>
    <row r="47505"/>
    <row r="47506"/>
    <row r="47507"/>
    <row r="47508"/>
    <row r="47509"/>
    <row r="47510"/>
    <row r="47511"/>
    <row r="47512"/>
    <row r="47513"/>
    <row r="47514"/>
    <row r="47515"/>
    <row r="47516"/>
    <row r="47517"/>
    <row r="47518"/>
    <row r="47519"/>
    <row r="47520"/>
    <row r="47521"/>
    <row r="47522"/>
    <row r="47523"/>
    <row r="47524"/>
    <row r="47525"/>
    <row r="47526"/>
    <row r="47527"/>
    <row r="47528"/>
    <row r="47529"/>
    <row r="47530"/>
    <row r="47531"/>
    <row r="47532"/>
    <row r="47533"/>
    <row r="47534"/>
    <row r="47535"/>
    <row r="47536"/>
    <row r="47537"/>
    <row r="47538"/>
    <row r="47539"/>
    <row r="47540"/>
    <row r="47541"/>
    <row r="47542"/>
    <row r="47543"/>
    <row r="47544"/>
    <row r="47545"/>
    <row r="47546"/>
    <row r="47547"/>
    <row r="47548"/>
    <row r="47549"/>
    <row r="47550"/>
    <row r="47551"/>
    <row r="47552"/>
    <row r="47553"/>
    <row r="47554"/>
    <row r="47555"/>
    <row r="47556"/>
    <row r="47557"/>
    <row r="47558"/>
    <row r="47559"/>
    <row r="47560"/>
    <row r="47561"/>
    <row r="47562"/>
    <row r="47563"/>
    <row r="47564"/>
    <row r="47565"/>
    <row r="47566"/>
    <row r="47567"/>
    <row r="47568"/>
    <row r="47569"/>
    <row r="47570"/>
    <row r="47571"/>
    <row r="47572"/>
    <row r="47573"/>
    <row r="47574"/>
    <row r="47575"/>
    <row r="47576"/>
    <row r="47577"/>
    <row r="47578"/>
    <row r="47579"/>
    <row r="47580"/>
    <row r="47581"/>
    <row r="47582"/>
    <row r="47583"/>
    <row r="47584"/>
    <row r="47585"/>
    <row r="47586"/>
    <row r="47587"/>
    <row r="47588"/>
    <row r="47589"/>
    <row r="47590"/>
    <row r="47591"/>
    <row r="47592"/>
    <row r="47593"/>
    <row r="47594"/>
    <row r="47595"/>
    <row r="47596"/>
    <row r="47597"/>
    <row r="47598"/>
    <row r="47599"/>
    <row r="47600"/>
    <row r="47601"/>
    <row r="47602"/>
    <row r="47603"/>
    <row r="47604"/>
    <row r="47605"/>
    <row r="47606"/>
    <row r="47607"/>
    <row r="47608"/>
    <row r="47609"/>
    <row r="47610"/>
    <row r="47611"/>
    <row r="47612"/>
    <row r="47613"/>
    <row r="47614"/>
    <row r="47615"/>
    <row r="47616"/>
    <row r="47617"/>
    <row r="47618"/>
    <row r="47619"/>
    <row r="47620"/>
    <row r="47621"/>
    <row r="47622"/>
    <row r="47623"/>
    <row r="47624"/>
    <row r="47625"/>
    <row r="47626"/>
    <row r="47627"/>
    <row r="47628"/>
    <row r="47629"/>
    <row r="47630"/>
    <row r="47631"/>
    <row r="47632"/>
    <row r="47633"/>
    <row r="47634"/>
    <row r="47635"/>
    <row r="47636"/>
    <row r="47637"/>
    <row r="47638"/>
    <row r="47639"/>
    <row r="47640"/>
    <row r="47641"/>
    <row r="47642"/>
    <row r="47643"/>
    <row r="47644"/>
    <row r="47645"/>
    <row r="47646"/>
    <row r="47647"/>
    <row r="47648"/>
    <row r="47649"/>
    <row r="47650"/>
    <row r="47651"/>
    <row r="47652"/>
    <row r="47653"/>
    <row r="47654"/>
    <row r="47655"/>
    <row r="47656"/>
    <row r="47657"/>
    <row r="47658"/>
    <row r="47659"/>
    <row r="47660"/>
    <row r="47661"/>
    <row r="47662"/>
    <row r="47663"/>
    <row r="47664"/>
    <row r="47665"/>
    <row r="47666"/>
    <row r="47667"/>
    <row r="47668"/>
    <row r="47669"/>
    <row r="47670"/>
    <row r="47671"/>
    <row r="47672"/>
    <row r="47673"/>
    <row r="47674"/>
    <row r="47675"/>
    <row r="47676"/>
    <row r="47677"/>
    <row r="47678"/>
    <row r="47679"/>
    <row r="47680"/>
    <row r="47681"/>
    <row r="47682"/>
    <row r="47683"/>
    <row r="47684"/>
    <row r="47685"/>
    <row r="47686"/>
    <row r="47687"/>
    <row r="47688"/>
    <row r="47689"/>
    <row r="47690"/>
    <row r="47691"/>
    <row r="47692"/>
    <row r="47693"/>
    <row r="47694"/>
    <row r="47695"/>
    <row r="47696"/>
    <row r="47697"/>
    <row r="47698"/>
    <row r="47699"/>
    <row r="47700"/>
    <row r="47701"/>
    <row r="47702"/>
    <row r="47703"/>
    <row r="47704"/>
    <row r="47705"/>
    <row r="47706"/>
    <row r="47707"/>
    <row r="47708"/>
    <row r="47709"/>
    <row r="47710"/>
    <row r="47711"/>
    <row r="47712"/>
    <row r="47713"/>
    <row r="47714"/>
    <row r="47715"/>
    <row r="47716"/>
    <row r="47717"/>
    <row r="47718"/>
    <row r="47719"/>
    <row r="47720"/>
    <row r="47721"/>
    <row r="47722"/>
    <row r="47723"/>
    <row r="47724"/>
    <row r="47725"/>
    <row r="47726"/>
    <row r="47727"/>
    <row r="47728"/>
    <row r="47729"/>
    <row r="47730"/>
    <row r="47731"/>
    <row r="47732"/>
    <row r="47733"/>
    <row r="47734"/>
    <row r="47735"/>
    <row r="47736"/>
    <row r="47737"/>
    <row r="47738"/>
    <row r="47739"/>
    <row r="47740"/>
    <row r="47741"/>
    <row r="47742"/>
    <row r="47743"/>
    <row r="47744"/>
    <row r="47745"/>
    <row r="47746"/>
    <row r="47747"/>
    <row r="47748"/>
    <row r="47749"/>
    <row r="47750"/>
    <row r="47751"/>
    <row r="47752"/>
    <row r="47753"/>
    <row r="47754"/>
    <row r="47755"/>
    <row r="47756"/>
    <row r="47757"/>
    <row r="47758"/>
    <row r="47759"/>
    <row r="47760"/>
    <row r="47761"/>
    <row r="47762"/>
    <row r="47763"/>
    <row r="47764"/>
    <row r="47765"/>
    <row r="47766"/>
    <row r="47767"/>
    <row r="47768"/>
    <row r="47769"/>
    <row r="47770"/>
    <row r="47771"/>
    <row r="47772"/>
    <row r="47773"/>
    <row r="47774"/>
    <row r="47775"/>
    <row r="47776"/>
    <row r="47777"/>
    <row r="47778"/>
    <row r="47779"/>
    <row r="47780"/>
    <row r="47781"/>
    <row r="47782"/>
    <row r="47783"/>
    <row r="47784"/>
    <row r="47785"/>
    <row r="47786"/>
    <row r="47787"/>
    <row r="47788"/>
    <row r="47789"/>
    <row r="47790"/>
    <row r="47791"/>
    <row r="47792"/>
    <row r="47793"/>
    <row r="47794"/>
    <row r="47795"/>
    <row r="47796"/>
    <row r="47797"/>
    <row r="47798"/>
    <row r="47799"/>
    <row r="47800"/>
    <row r="47801"/>
    <row r="47802"/>
    <row r="47803"/>
    <row r="47804"/>
    <row r="47805"/>
    <row r="47806"/>
    <row r="47807"/>
    <row r="47808"/>
    <row r="47809"/>
    <row r="47810"/>
    <row r="47811"/>
    <row r="47812"/>
    <row r="47813"/>
    <row r="47814"/>
    <row r="47815"/>
    <row r="47816"/>
    <row r="47817"/>
    <row r="47818"/>
    <row r="47819"/>
    <row r="47820"/>
    <row r="47821"/>
    <row r="47822"/>
    <row r="47823"/>
    <row r="47824"/>
    <row r="47825"/>
    <row r="47826"/>
    <row r="47827"/>
    <row r="47828"/>
    <row r="47829"/>
    <row r="47830"/>
    <row r="47831"/>
    <row r="47832"/>
    <row r="47833"/>
    <row r="47834"/>
    <row r="47835"/>
    <row r="47836"/>
    <row r="47837"/>
    <row r="47838"/>
    <row r="47839"/>
    <row r="47840"/>
    <row r="47841"/>
    <row r="47842"/>
    <row r="47843"/>
    <row r="47844"/>
    <row r="47845"/>
    <row r="47846"/>
    <row r="47847"/>
    <row r="47848"/>
    <row r="47849"/>
    <row r="47850"/>
    <row r="47851"/>
    <row r="47852"/>
    <row r="47853"/>
    <row r="47854"/>
    <row r="47855"/>
    <row r="47856"/>
    <row r="47857"/>
    <row r="47858"/>
    <row r="47859"/>
    <row r="47860"/>
    <row r="47861"/>
    <row r="47862"/>
    <row r="47863"/>
    <row r="47864"/>
    <row r="47865"/>
    <row r="47866"/>
    <row r="47867"/>
    <row r="47868"/>
    <row r="47869"/>
    <row r="47870"/>
    <row r="47871"/>
    <row r="47872"/>
    <row r="47873"/>
    <row r="47874"/>
    <row r="47875"/>
    <row r="47876"/>
    <row r="47877"/>
    <row r="47878"/>
    <row r="47879"/>
    <row r="47880"/>
    <row r="47881"/>
    <row r="47882"/>
    <row r="47883"/>
    <row r="47884"/>
    <row r="47885"/>
    <row r="47886"/>
    <row r="47887"/>
    <row r="47888"/>
    <row r="47889"/>
    <row r="47890"/>
    <row r="47891"/>
    <row r="47892"/>
    <row r="47893"/>
    <row r="47894"/>
    <row r="47895"/>
    <row r="47896"/>
    <row r="47897"/>
    <row r="47898"/>
    <row r="47899"/>
    <row r="47900"/>
    <row r="47901"/>
    <row r="47902"/>
    <row r="47903"/>
    <row r="47904"/>
    <row r="47905"/>
    <row r="47906"/>
    <row r="47907"/>
    <row r="47908"/>
    <row r="47909"/>
    <row r="47910"/>
    <row r="47911"/>
    <row r="47912"/>
    <row r="47913"/>
    <row r="47914"/>
    <row r="47915"/>
    <row r="47916"/>
    <row r="47917"/>
    <row r="47918"/>
    <row r="47919"/>
    <row r="47920"/>
    <row r="47921"/>
    <row r="47922"/>
    <row r="47923"/>
    <row r="47924"/>
    <row r="47925"/>
    <row r="47926"/>
    <row r="47927"/>
    <row r="47928"/>
    <row r="47929"/>
    <row r="47930"/>
    <row r="47931"/>
    <row r="47932"/>
    <row r="47933"/>
    <row r="47934"/>
    <row r="47935"/>
    <row r="47936"/>
    <row r="47937"/>
    <row r="47938"/>
    <row r="47939"/>
    <row r="47940"/>
    <row r="47941"/>
    <row r="47942"/>
    <row r="47943"/>
    <row r="47944"/>
    <row r="47945"/>
    <row r="47946"/>
    <row r="47947"/>
    <row r="47948"/>
    <row r="47949"/>
    <row r="47950"/>
    <row r="47951"/>
    <row r="47952"/>
    <row r="47953"/>
    <row r="47954"/>
    <row r="47955"/>
    <row r="47956"/>
    <row r="47957"/>
    <row r="47958"/>
    <row r="47959"/>
    <row r="47960"/>
    <row r="47961"/>
    <row r="47962"/>
    <row r="47963"/>
    <row r="47964"/>
    <row r="47965"/>
    <row r="47966"/>
    <row r="47967"/>
    <row r="47968"/>
    <row r="47969"/>
    <row r="47970"/>
    <row r="47971"/>
    <row r="47972"/>
    <row r="47973"/>
    <row r="47974"/>
    <row r="47975"/>
    <row r="47976"/>
    <row r="47977"/>
    <row r="47978"/>
    <row r="47979"/>
    <row r="47980"/>
    <row r="47981"/>
    <row r="47982"/>
    <row r="47983"/>
    <row r="47984"/>
    <row r="47985"/>
    <row r="47986"/>
    <row r="47987"/>
    <row r="47988"/>
    <row r="47989"/>
    <row r="47990"/>
    <row r="47991"/>
    <row r="47992"/>
    <row r="47993"/>
    <row r="47994"/>
    <row r="47995"/>
    <row r="47996"/>
    <row r="47997"/>
    <row r="47998"/>
    <row r="47999"/>
    <row r="48000"/>
    <row r="48001"/>
    <row r="48002"/>
    <row r="48003"/>
    <row r="48004"/>
    <row r="48005"/>
    <row r="48006"/>
    <row r="48007"/>
    <row r="48008"/>
    <row r="48009"/>
    <row r="48010"/>
    <row r="48011"/>
    <row r="48012"/>
    <row r="48013"/>
    <row r="48014"/>
    <row r="48015"/>
    <row r="48016"/>
    <row r="48017"/>
    <row r="48018"/>
    <row r="48019"/>
    <row r="48020"/>
    <row r="48021"/>
    <row r="48022"/>
    <row r="48023"/>
    <row r="48024"/>
    <row r="48025"/>
    <row r="48026"/>
    <row r="48027"/>
    <row r="48028"/>
    <row r="48029"/>
    <row r="48030"/>
    <row r="48031"/>
    <row r="48032"/>
    <row r="48033"/>
    <row r="48034"/>
    <row r="48035"/>
    <row r="48036"/>
    <row r="48037"/>
    <row r="48038"/>
    <row r="48039"/>
    <row r="48040"/>
    <row r="48041"/>
    <row r="48042"/>
    <row r="48043"/>
    <row r="48044"/>
    <row r="48045"/>
    <row r="48046"/>
    <row r="48047"/>
    <row r="48048"/>
    <row r="48049"/>
    <row r="48050"/>
    <row r="48051"/>
    <row r="48052"/>
    <row r="48053"/>
    <row r="48054"/>
    <row r="48055"/>
    <row r="48056"/>
    <row r="48057"/>
    <row r="48058"/>
    <row r="48059"/>
    <row r="48060"/>
    <row r="48061"/>
    <row r="48062"/>
    <row r="48063"/>
    <row r="48064"/>
    <row r="48065"/>
    <row r="48066"/>
    <row r="48067"/>
    <row r="48068"/>
    <row r="48069"/>
    <row r="48070"/>
    <row r="48071"/>
    <row r="48072"/>
    <row r="48073"/>
    <row r="48074"/>
    <row r="48075"/>
    <row r="48076"/>
    <row r="48077"/>
    <row r="48078"/>
    <row r="48079"/>
    <row r="48080"/>
    <row r="48081"/>
    <row r="48082"/>
    <row r="48083"/>
    <row r="48084"/>
    <row r="48085"/>
    <row r="48086"/>
    <row r="48087"/>
    <row r="48088"/>
    <row r="48089"/>
    <row r="48090"/>
    <row r="48091"/>
    <row r="48092"/>
    <row r="48093"/>
    <row r="48094"/>
    <row r="48095"/>
    <row r="48096"/>
    <row r="48097"/>
    <row r="48098"/>
    <row r="48099"/>
    <row r="48100"/>
    <row r="48101"/>
    <row r="48102"/>
    <row r="48103"/>
    <row r="48104"/>
    <row r="48105"/>
    <row r="48106"/>
    <row r="48107"/>
    <row r="48108"/>
    <row r="48109"/>
    <row r="48110"/>
    <row r="48111"/>
    <row r="48112"/>
    <row r="48113"/>
    <row r="48114"/>
    <row r="48115"/>
    <row r="48116"/>
    <row r="48117"/>
    <row r="48118"/>
    <row r="48119"/>
    <row r="48120"/>
    <row r="48121"/>
    <row r="48122"/>
    <row r="48123"/>
    <row r="48124"/>
    <row r="48125"/>
    <row r="48126"/>
    <row r="48127"/>
    <row r="48128"/>
    <row r="48129"/>
    <row r="48130"/>
    <row r="48131"/>
    <row r="48132"/>
    <row r="48133"/>
    <row r="48134"/>
    <row r="48135"/>
    <row r="48136"/>
    <row r="48137"/>
    <row r="48138"/>
    <row r="48139"/>
    <row r="48140"/>
    <row r="48141"/>
    <row r="48142"/>
    <row r="48143"/>
    <row r="48144"/>
    <row r="48145"/>
    <row r="48146"/>
    <row r="48147"/>
    <row r="48148"/>
    <row r="48149"/>
    <row r="48150"/>
    <row r="48151"/>
    <row r="48152"/>
    <row r="48153"/>
    <row r="48154"/>
    <row r="48155"/>
    <row r="48156"/>
    <row r="48157"/>
    <row r="48158"/>
    <row r="48159"/>
    <row r="48160"/>
    <row r="48161"/>
    <row r="48162"/>
    <row r="48163"/>
    <row r="48164"/>
    <row r="48165"/>
    <row r="48166"/>
    <row r="48167"/>
    <row r="48168"/>
    <row r="48169"/>
    <row r="48170"/>
    <row r="48171"/>
    <row r="48172"/>
    <row r="48173"/>
    <row r="48174"/>
    <row r="48175"/>
    <row r="48176"/>
    <row r="48177"/>
    <row r="48178"/>
    <row r="48179"/>
    <row r="48180"/>
    <row r="48181"/>
    <row r="48182"/>
    <row r="48183"/>
    <row r="48184"/>
    <row r="48185"/>
    <row r="48186"/>
    <row r="48187"/>
    <row r="48188"/>
    <row r="48189"/>
    <row r="48190"/>
    <row r="48191"/>
    <row r="48192"/>
    <row r="48193"/>
    <row r="48194"/>
    <row r="48195"/>
    <row r="48196"/>
    <row r="48197"/>
    <row r="48198"/>
    <row r="48199"/>
    <row r="48200"/>
    <row r="48201"/>
    <row r="48202"/>
    <row r="48203"/>
    <row r="48204"/>
    <row r="48205"/>
    <row r="48206"/>
    <row r="48207"/>
    <row r="48208"/>
    <row r="48209"/>
    <row r="48210"/>
    <row r="48211"/>
    <row r="48212"/>
    <row r="48213"/>
    <row r="48214"/>
    <row r="48215"/>
    <row r="48216"/>
    <row r="48217"/>
    <row r="48218"/>
    <row r="48219"/>
    <row r="48220"/>
    <row r="48221"/>
    <row r="48222"/>
    <row r="48223"/>
    <row r="48224"/>
    <row r="48225"/>
    <row r="48226"/>
    <row r="48227"/>
    <row r="48228"/>
    <row r="48229"/>
    <row r="48230"/>
    <row r="48231"/>
    <row r="48232"/>
    <row r="48233"/>
    <row r="48234"/>
    <row r="48235"/>
    <row r="48236"/>
    <row r="48237"/>
    <row r="48238"/>
    <row r="48239"/>
    <row r="48240"/>
    <row r="48241"/>
    <row r="48242"/>
    <row r="48243"/>
    <row r="48244"/>
    <row r="48245"/>
    <row r="48246"/>
    <row r="48247"/>
    <row r="48248"/>
    <row r="48249"/>
    <row r="48250"/>
    <row r="48251"/>
    <row r="48252"/>
    <row r="48253"/>
    <row r="48254"/>
    <row r="48255"/>
    <row r="48256"/>
    <row r="48257"/>
    <row r="48258"/>
    <row r="48259"/>
    <row r="48260"/>
    <row r="48261"/>
    <row r="48262"/>
    <row r="48263"/>
    <row r="48264"/>
    <row r="48265"/>
    <row r="48266"/>
    <row r="48267"/>
    <row r="48268"/>
    <row r="48269"/>
    <row r="48270"/>
    <row r="48271"/>
    <row r="48272"/>
    <row r="48273"/>
    <row r="48274"/>
    <row r="48275"/>
    <row r="48276"/>
    <row r="48277"/>
    <row r="48278"/>
    <row r="48279"/>
    <row r="48280"/>
    <row r="48281"/>
    <row r="48282"/>
    <row r="48283"/>
    <row r="48284"/>
    <row r="48285"/>
    <row r="48286"/>
    <row r="48287"/>
    <row r="48288"/>
    <row r="48289"/>
    <row r="48290"/>
    <row r="48291"/>
    <row r="48292"/>
    <row r="48293"/>
    <row r="48294"/>
    <row r="48295"/>
    <row r="48296"/>
    <row r="48297"/>
    <row r="48298"/>
    <row r="48299"/>
    <row r="48300"/>
    <row r="48301"/>
    <row r="48302"/>
    <row r="48303"/>
    <row r="48304"/>
    <row r="48305"/>
    <row r="48306"/>
    <row r="48307"/>
    <row r="48308"/>
    <row r="48309"/>
    <row r="48310"/>
    <row r="48311"/>
    <row r="48312"/>
    <row r="48313"/>
    <row r="48314"/>
    <row r="48315"/>
    <row r="48316"/>
    <row r="48317"/>
    <row r="48318"/>
    <row r="48319"/>
    <row r="48320"/>
    <row r="48321"/>
    <row r="48322"/>
    <row r="48323"/>
    <row r="48324"/>
    <row r="48325"/>
    <row r="48326"/>
    <row r="48327"/>
    <row r="48328"/>
    <row r="48329"/>
    <row r="48330"/>
    <row r="48331"/>
    <row r="48332"/>
    <row r="48333"/>
    <row r="48334"/>
    <row r="48335"/>
    <row r="48336"/>
    <row r="48337"/>
    <row r="48338"/>
    <row r="48339"/>
    <row r="48340"/>
    <row r="48341"/>
    <row r="48342"/>
    <row r="48343"/>
    <row r="48344"/>
    <row r="48345"/>
    <row r="48346"/>
    <row r="48347"/>
    <row r="48348"/>
    <row r="48349"/>
    <row r="48350"/>
    <row r="48351"/>
    <row r="48352"/>
    <row r="48353"/>
    <row r="48354"/>
    <row r="48355"/>
    <row r="48356"/>
    <row r="48357"/>
    <row r="48358"/>
    <row r="48359"/>
    <row r="48360"/>
    <row r="48361"/>
    <row r="48362"/>
    <row r="48363"/>
    <row r="48364"/>
    <row r="48365"/>
    <row r="48366"/>
    <row r="48367"/>
    <row r="48368"/>
    <row r="48369"/>
    <row r="48370"/>
    <row r="48371"/>
    <row r="48372"/>
    <row r="48373"/>
    <row r="48374"/>
    <row r="48375"/>
    <row r="48376"/>
    <row r="48377"/>
    <row r="48378"/>
    <row r="48379"/>
    <row r="48380"/>
    <row r="48381"/>
    <row r="48382"/>
    <row r="48383"/>
    <row r="48384"/>
    <row r="48385"/>
    <row r="48386"/>
    <row r="48387"/>
    <row r="48388"/>
    <row r="48389"/>
    <row r="48390"/>
    <row r="48391"/>
    <row r="48392"/>
    <row r="48393"/>
    <row r="48394"/>
    <row r="48395"/>
    <row r="48396"/>
    <row r="48397"/>
    <row r="48398"/>
    <row r="48399"/>
    <row r="48400"/>
    <row r="48401"/>
    <row r="48402"/>
    <row r="48403"/>
    <row r="48404"/>
    <row r="48405"/>
    <row r="48406"/>
    <row r="48407"/>
    <row r="48408"/>
    <row r="48409"/>
    <row r="48410"/>
    <row r="48411"/>
    <row r="48412"/>
    <row r="48413"/>
    <row r="48414"/>
    <row r="48415"/>
    <row r="48416"/>
    <row r="48417"/>
    <row r="48418"/>
    <row r="48419"/>
    <row r="48420"/>
    <row r="48421"/>
    <row r="48422"/>
    <row r="48423"/>
    <row r="48424"/>
    <row r="48425"/>
    <row r="48426"/>
    <row r="48427"/>
    <row r="48428"/>
    <row r="48429"/>
    <row r="48430"/>
    <row r="48431"/>
    <row r="48432"/>
    <row r="48433"/>
    <row r="48434"/>
    <row r="48435"/>
    <row r="48436"/>
    <row r="48437"/>
    <row r="48438"/>
    <row r="48439"/>
    <row r="48440"/>
    <row r="48441"/>
    <row r="48442"/>
    <row r="48443"/>
    <row r="48444"/>
    <row r="48445"/>
    <row r="48446"/>
    <row r="48447"/>
    <row r="48448"/>
    <row r="48449"/>
    <row r="48450"/>
    <row r="48451"/>
    <row r="48452"/>
    <row r="48453"/>
    <row r="48454"/>
    <row r="48455"/>
    <row r="48456"/>
    <row r="48457"/>
    <row r="48458"/>
    <row r="48459"/>
    <row r="48460"/>
    <row r="48461"/>
    <row r="48462"/>
    <row r="48463"/>
    <row r="48464"/>
    <row r="48465"/>
    <row r="48466"/>
    <row r="48467"/>
    <row r="48468"/>
    <row r="48469"/>
    <row r="48470"/>
    <row r="48471"/>
    <row r="48472"/>
    <row r="48473"/>
    <row r="48474"/>
    <row r="48475"/>
    <row r="48476"/>
    <row r="48477"/>
    <row r="48478"/>
    <row r="48479"/>
    <row r="48480"/>
    <row r="48481"/>
    <row r="48482"/>
    <row r="48483"/>
    <row r="48484"/>
    <row r="48485"/>
    <row r="48486"/>
    <row r="48487"/>
    <row r="48488"/>
    <row r="48489"/>
    <row r="48490"/>
    <row r="48491"/>
    <row r="48492"/>
    <row r="48493"/>
    <row r="48494"/>
    <row r="48495"/>
    <row r="48496"/>
    <row r="48497"/>
    <row r="48498"/>
    <row r="48499"/>
    <row r="48500"/>
    <row r="48501"/>
    <row r="48502"/>
    <row r="48503"/>
    <row r="48504"/>
    <row r="48505"/>
    <row r="48506"/>
    <row r="48507"/>
    <row r="48508"/>
    <row r="48509"/>
    <row r="48510"/>
    <row r="48511"/>
    <row r="48512"/>
    <row r="48513"/>
    <row r="48514"/>
    <row r="48515"/>
    <row r="48516"/>
    <row r="48517"/>
    <row r="48518"/>
    <row r="48519"/>
    <row r="48520"/>
    <row r="48521"/>
    <row r="48522"/>
    <row r="48523"/>
    <row r="48524"/>
    <row r="48525"/>
    <row r="48526"/>
    <row r="48527"/>
    <row r="48528"/>
    <row r="48529"/>
    <row r="48530"/>
    <row r="48531"/>
    <row r="48532"/>
    <row r="48533"/>
    <row r="48534"/>
    <row r="48535"/>
    <row r="48536"/>
    <row r="48537"/>
    <row r="48538"/>
    <row r="48539"/>
    <row r="48540"/>
    <row r="48541"/>
    <row r="48542"/>
    <row r="48543"/>
    <row r="48544"/>
    <row r="48545"/>
    <row r="48546"/>
    <row r="48547"/>
    <row r="48548"/>
    <row r="48549"/>
    <row r="48550"/>
    <row r="48551"/>
    <row r="48552"/>
    <row r="48553"/>
    <row r="48554"/>
    <row r="48555"/>
    <row r="48556"/>
    <row r="48557"/>
    <row r="48558"/>
    <row r="48559"/>
    <row r="48560"/>
    <row r="48561"/>
    <row r="48562"/>
    <row r="48563"/>
    <row r="48564"/>
    <row r="48565"/>
    <row r="48566"/>
    <row r="48567"/>
    <row r="48568"/>
    <row r="48569"/>
    <row r="48570"/>
    <row r="48571"/>
    <row r="48572"/>
    <row r="48573"/>
    <row r="48574"/>
    <row r="48575"/>
    <row r="48576"/>
    <row r="48577"/>
    <row r="48578"/>
    <row r="48579"/>
    <row r="48580"/>
    <row r="48581"/>
    <row r="48582"/>
    <row r="48583"/>
    <row r="48584"/>
    <row r="48585"/>
    <row r="48586"/>
    <row r="48587"/>
    <row r="48588"/>
    <row r="48589"/>
    <row r="48590"/>
    <row r="48591"/>
    <row r="48592"/>
    <row r="48593"/>
    <row r="48594"/>
    <row r="48595"/>
    <row r="48596"/>
    <row r="48597"/>
    <row r="48598"/>
    <row r="48599"/>
    <row r="48600"/>
    <row r="48601"/>
    <row r="48602"/>
    <row r="48603"/>
    <row r="48604"/>
    <row r="48605"/>
    <row r="48606"/>
    <row r="48607"/>
    <row r="48608"/>
    <row r="48609"/>
    <row r="48610"/>
    <row r="48611"/>
    <row r="48612"/>
    <row r="48613"/>
    <row r="48614"/>
    <row r="48615"/>
    <row r="48616"/>
    <row r="48617"/>
    <row r="48618"/>
    <row r="48619"/>
    <row r="48620"/>
    <row r="48621"/>
    <row r="48622"/>
    <row r="48623"/>
    <row r="48624"/>
    <row r="48625"/>
    <row r="48626"/>
    <row r="48627"/>
    <row r="48628"/>
    <row r="48629"/>
    <row r="48630"/>
    <row r="48631"/>
    <row r="48632"/>
    <row r="48633"/>
    <row r="48634"/>
    <row r="48635"/>
    <row r="48636"/>
    <row r="48637"/>
    <row r="48638"/>
    <row r="48639"/>
    <row r="48640"/>
    <row r="48641"/>
    <row r="48642"/>
    <row r="48643"/>
    <row r="48644"/>
    <row r="48645"/>
    <row r="48646"/>
    <row r="48647"/>
    <row r="48648"/>
    <row r="48649"/>
    <row r="48650"/>
    <row r="48651"/>
    <row r="48652"/>
    <row r="48653"/>
    <row r="48654"/>
    <row r="48655"/>
    <row r="48656"/>
    <row r="48657"/>
    <row r="48658"/>
    <row r="48659"/>
    <row r="48660"/>
    <row r="48661"/>
    <row r="48662"/>
    <row r="48663"/>
    <row r="48664"/>
    <row r="48665"/>
    <row r="48666"/>
    <row r="48667"/>
    <row r="48668"/>
    <row r="48669"/>
    <row r="48670"/>
    <row r="48671"/>
    <row r="48672"/>
    <row r="48673"/>
    <row r="48674"/>
    <row r="48675"/>
    <row r="48676"/>
    <row r="48677"/>
    <row r="48678"/>
    <row r="48679"/>
    <row r="48680"/>
    <row r="48681"/>
    <row r="48682"/>
    <row r="48683"/>
    <row r="48684"/>
    <row r="48685"/>
    <row r="48686"/>
    <row r="48687"/>
    <row r="48688"/>
    <row r="48689"/>
    <row r="48690"/>
    <row r="48691"/>
    <row r="48692"/>
    <row r="48693"/>
    <row r="48694"/>
    <row r="48695"/>
    <row r="48696"/>
    <row r="48697"/>
    <row r="48698"/>
    <row r="48699"/>
    <row r="48700"/>
    <row r="48701"/>
    <row r="48702"/>
    <row r="48703"/>
    <row r="48704"/>
    <row r="48705"/>
    <row r="48706"/>
    <row r="48707"/>
    <row r="48708"/>
    <row r="48709"/>
    <row r="48710"/>
    <row r="48711"/>
    <row r="48712"/>
    <row r="48713"/>
    <row r="48714"/>
    <row r="48715"/>
    <row r="48716"/>
    <row r="48717"/>
    <row r="48718"/>
    <row r="48719"/>
    <row r="48720"/>
    <row r="48721"/>
    <row r="48722"/>
    <row r="48723"/>
    <row r="48724"/>
    <row r="48725"/>
    <row r="48726"/>
    <row r="48727"/>
    <row r="48728"/>
    <row r="48729"/>
    <row r="48730"/>
    <row r="48731"/>
    <row r="48732"/>
    <row r="48733"/>
    <row r="48734"/>
    <row r="48735"/>
    <row r="48736"/>
    <row r="48737"/>
    <row r="48738"/>
    <row r="48739"/>
    <row r="48740"/>
    <row r="48741"/>
    <row r="48742"/>
    <row r="48743"/>
    <row r="48744"/>
    <row r="48745"/>
    <row r="48746"/>
    <row r="48747"/>
    <row r="48748"/>
    <row r="48749"/>
    <row r="48750"/>
    <row r="48751"/>
    <row r="48752"/>
    <row r="48753"/>
    <row r="48754"/>
    <row r="48755"/>
    <row r="48756"/>
    <row r="48757"/>
    <row r="48758"/>
    <row r="48759"/>
    <row r="48760"/>
    <row r="48761"/>
    <row r="48762"/>
    <row r="48763"/>
    <row r="48764"/>
    <row r="48765"/>
    <row r="48766"/>
    <row r="48767"/>
    <row r="48768"/>
    <row r="48769"/>
    <row r="48770"/>
    <row r="48771"/>
    <row r="48772"/>
    <row r="48773"/>
    <row r="48774"/>
    <row r="48775"/>
    <row r="48776"/>
    <row r="48777"/>
    <row r="48778"/>
    <row r="48779"/>
    <row r="48780"/>
    <row r="48781"/>
    <row r="48782"/>
    <row r="48783"/>
    <row r="48784"/>
    <row r="48785"/>
    <row r="48786"/>
    <row r="48787"/>
    <row r="48788"/>
    <row r="48789"/>
    <row r="48790"/>
    <row r="48791"/>
    <row r="48792"/>
    <row r="48793"/>
    <row r="48794"/>
    <row r="48795"/>
    <row r="48796"/>
    <row r="48797"/>
    <row r="48798"/>
    <row r="48799"/>
    <row r="48800"/>
    <row r="48801"/>
    <row r="48802"/>
    <row r="48803"/>
    <row r="48804"/>
    <row r="48805"/>
    <row r="48806"/>
    <row r="48807"/>
    <row r="48808"/>
    <row r="48809"/>
    <row r="48810"/>
    <row r="48811"/>
    <row r="48812"/>
    <row r="48813"/>
    <row r="48814"/>
    <row r="48815"/>
    <row r="48816"/>
    <row r="48817"/>
    <row r="48818"/>
    <row r="48819"/>
    <row r="48820"/>
    <row r="48821"/>
    <row r="48822"/>
    <row r="48823"/>
    <row r="48824"/>
    <row r="48825"/>
    <row r="48826"/>
    <row r="48827"/>
    <row r="48828"/>
    <row r="48829"/>
    <row r="48830"/>
    <row r="48831"/>
    <row r="48832"/>
    <row r="48833"/>
    <row r="48834"/>
    <row r="48835"/>
    <row r="48836"/>
    <row r="48837"/>
    <row r="48838"/>
    <row r="48839"/>
    <row r="48840"/>
    <row r="48841"/>
    <row r="48842"/>
    <row r="48843"/>
    <row r="48844"/>
    <row r="48845"/>
    <row r="48846"/>
    <row r="48847"/>
    <row r="48848"/>
    <row r="48849"/>
    <row r="48850"/>
    <row r="48851"/>
    <row r="48852"/>
    <row r="48853"/>
    <row r="48854"/>
    <row r="48855"/>
    <row r="48856"/>
    <row r="48857"/>
    <row r="48858"/>
    <row r="48859"/>
    <row r="48860"/>
    <row r="48861"/>
    <row r="48862"/>
    <row r="48863"/>
    <row r="48864"/>
    <row r="48865"/>
    <row r="48866"/>
    <row r="48867"/>
    <row r="48868"/>
    <row r="48869"/>
    <row r="48870"/>
    <row r="48871"/>
    <row r="48872"/>
    <row r="48873"/>
    <row r="48874"/>
    <row r="48875"/>
    <row r="48876"/>
    <row r="48877"/>
    <row r="48878"/>
    <row r="48879"/>
    <row r="48880"/>
    <row r="48881"/>
    <row r="48882"/>
    <row r="48883"/>
    <row r="48884"/>
    <row r="48885"/>
    <row r="48886"/>
    <row r="48887"/>
    <row r="48888"/>
    <row r="48889"/>
    <row r="48890"/>
    <row r="48891"/>
    <row r="48892"/>
    <row r="48893"/>
    <row r="48894"/>
    <row r="48895"/>
    <row r="48896"/>
    <row r="48897"/>
    <row r="48898"/>
    <row r="48899"/>
    <row r="48900"/>
    <row r="48901"/>
    <row r="48902"/>
    <row r="48903"/>
    <row r="48904"/>
    <row r="48905"/>
    <row r="48906"/>
    <row r="48907"/>
    <row r="48908"/>
    <row r="48909"/>
    <row r="48910"/>
    <row r="48911"/>
    <row r="48912"/>
    <row r="48913"/>
    <row r="48914"/>
    <row r="48915"/>
    <row r="48916"/>
    <row r="48917"/>
    <row r="48918"/>
    <row r="48919"/>
    <row r="48920"/>
    <row r="48921"/>
    <row r="48922"/>
    <row r="48923"/>
    <row r="48924"/>
    <row r="48925"/>
    <row r="48926"/>
    <row r="48927"/>
    <row r="48928"/>
    <row r="48929"/>
    <row r="48930"/>
    <row r="48931"/>
    <row r="48932"/>
    <row r="48933"/>
    <row r="48934"/>
    <row r="48935"/>
    <row r="48936"/>
    <row r="48937"/>
    <row r="48938"/>
    <row r="48939"/>
    <row r="48940"/>
    <row r="48941"/>
    <row r="48942"/>
    <row r="48943"/>
    <row r="48944"/>
    <row r="48945"/>
    <row r="48946"/>
    <row r="48947"/>
    <row r="48948"/>
    <row r="48949"/>
    <row r="48950"/>
    <row r="48951"/>
    <row r="48952"/>
    <row r="48953"/>
    <row r="48954"/>
    <row r="48955"/>
    <row r="48956"/>
    <row r="48957"/>
    <row r="48958"/>
    <row r="48959"/>
    <row r="48960"/>
    <row r="48961"/>
    <row r="48962"/>
    <row r="48963"/>
    <row r="48964"/>
    <row r="48965"/>
    <row r="48966"/>
    <row r="48967"/>
    <row r="48968"/>
    <row r="48969"/>
    <row r="48970"/>
    <row r="48971"/>
    <row r="48972"/>
    <row r="48973"/>
    <row r="48974"/>
    <row r="48975"/>
    <row r="48976"/>
    <row r="48977"/>
    <row r="48978"/>
    <row r="48979"/>
    <row r="48980"/>
    <row r="48981"/>
    <row r="48982"/>
    <row r="48983"/>
    <row r="48984"/>
    <row r="48985"/>
    <row r="48986"/>
    <row r="48987"/>
    <row r="48988"/>
    <row r="48989"/>
    <row r="48990"/>
    <row r="48991"/>
    <row r="48992"/>
    <row r="48993"/>
    <row r="48994"/>
    <row r="48995"/>
    <row r="48996"/>
    <row r="48997"/>
    <row r="48998"/>
    <row r="48999"/>
    <row r="49000"/>
    <row r="49001"/>
    <row r="49002"/>
    <row r="49003"/>
    <row r="49004"/>
    <row r="49005"/>
    <row r="49006"/>
    <row r="49007"/>
    <row r="49008"/>
    <row r="49009"/>
    <row r="49010"/>
    <row r="49011"/>
    <row r="49012"/>
    <row r="49013"/>
    <row r="49014"/>
    <row r="49015"/>
    <row r="49016"/>
    <row r="49017"/>
    <row r="49018"/>
    <row r="49019"/>
    <row r="49020"/>
    <row r="49021"/>
    <row r="49022"/>
    <row r="49023"/>
    <row r="49024"/>
    <row r="49025"/>
    <row r="49026"/>
    <row r="49027"/>
    <row r="49028"/>
    <row r="49029"/>
    <row r="49030"/>
    <row r="49031"/>
    <row r="49032"/>
    <row r="49033"/>
    <row r="49034"/>
    <row r="49035"/>
    <row r="49036"/>
    <row r="49037"/>
    <row r="49038"/>
    <row r="49039"/>
    <row r="49040"/>
    <row r="49041"/>
    <row r="49042"/>
    <row r="49043"/>
    <row r="49044"/>
    <row r="49045"/>
    <row r="49046"/>
    <row r="49047"/>
    <row r="49048"/>
    <row r="49049"/>
    <row r="49050"/>
    <row r="49051"/>
    <row r="49052"/>
    <row r="49053"/>
    <row r="49054"/>
    <row r="49055"/>
    <row r="49056"/>
    <row r="49057"/>
    <row r="49058"/>
    <row r="49059"/>
    <row r="49060"/>
    <row r="49061"/>
    <row r="49062"/>
    <row r="49063"/>
    <row r="49064"/>
    <row r="49065"/>
    <row r="49066"/>
    <row r="49067"/>
    <row r="49068"/>
    <row r="49069"/>
    <row r="49070"/>
    <row r="49071"/>
    <row r="49072"/>
    <row r="49073"/>
    <row r="49074"/>
    <row r="49075"/>
    <row r="49076"/>
    <row r="49077"/>
    <row r="49078"/>
    <row r="49079"/>
    <row r="49080"/>
    <row r="49081"/>
    <row r="49082"/>
    <row r="49083"/>
    <row r="49084"/>
    <row r="49085"/>
    <row r="49086"/>
    <row r="49087"/>
    <row r="49088"/>
    <row r="49089"/>
    <row r="49090"/>
    <row r="49091"/>
    <row r="49092"/>
    <row r="49093"/>
    <row r="49094"/>
    <row r="49095"/>
    <row r="49096"/>
    <row r="49097"/>
    <row r="49098"/>
    <row r="49099"/>
    <row r="49100"/>
    <row r="49101"/>
    <row r="49102"/>
    <row r="49103"/>
    <row r="49104"/>
    <row r="49105"/>
    <row r="49106"/>
    <row r="49107"/>
    <row r="49108"/>
    <row r="49109"/>
    <row r="49110"/>
    <row r="49111"/>
    <row r="49112"/>
    <row r="49113"/>
    <row r="49114"/>
    <row r="49115"/>
    <row r="49116"/>
    <row r="49117"/>
    <row r="49118"/>
    <row r="49119"/>
    <row r="49120"/>
    <row r="49121"/>
    <row r="49122"/>
    <row r="49123"/>
    <row r="49124"/>
    <row r="49125"/>
    <row r="49126"/>
    <row r="49127"/>
    <row r="49128"/>
    <row r="49129"/>
    <row r="49130"/>
    <row r="49131"/>
    <row r="49132"/>
    <row r="49133"/>
    <row r="49134"/>
    <row r="49135"/>
    <row r="49136"/>
    <row r="49137"/>
    <row r="49138"/>
    <row r="49139"/>
    <row r="49140"/>
    <row r="49141"/>
    <row r="49142"/>
    <row r="49143"/>
    <row r="49144"/>
    <row r="49145"/>
    <row r="49146"/>
    <row r="49147"/>
    <row r="49148"/>
    <row r="49149"/>
    <row r="49150"/>
    <row r="49151"/>
    <row r="49152"/>
    <row r="49153"/>
    <row r="49154"/>
    <row r="49155"/>
    <row r="49156"/>
    <row r="49157"/>
    <row r="49158"/>
    <row r="49159"/>
    <row r="49160"/>
    <row r="49161"/>
    <row r="49162"/>
    <row r="49163"/>
    <row r="49164"/>
    <row r="49165"/>
    <row r="49166"/>
    <row r="49167"/>
    <row r="49168"/>
    <row r="49169"/>
    <row r="49170"/>
    <row r="49171"/>
    <row r="49172"/>
    <row r="49173"/>
    <row r="49174"/>
    <row r="49175"/>
    <row r="49176"/>
    <row r="49177"/>
    <row r="49178"/>
    <row r="49179"/>
    <row r="49180"/>
    <row r="49181"/>
    <row r="49182"/>
    <row r="49183"/>
    <row r="49184"/>
    <row r="49185"/>
    <row r="49186"/>
    <row r="49187"/>
    <row r="49188"/>
    <row r="49189"/>
    <row r="49190"/>
    <row r="49191"/>
    <row r="49192"/>
    <row r="49193"/>
    <row r="49194"/>
    <row r="49195"/>
    <row r="49196"/>
    <row r="49197"/>
    <row r="49198"/>
    <row r="49199"/>
    <row r="49200"/>
    <row r="49201"/>
    <row r="49202"/>
    <row r="49203"/>
    <row r="49204"/>
    <row r="49205"/>
    <row r="49206"/>
    <row r="49207"/>
    <row r="49208"/>
    <row r="49209"/>
    <row r="49210"/>
    <row r="49211"/>
    <row r="49212"/>
    <row r="49213"/>
    <row r="49214"/>
    <row r="49215"/>
    <row r="49216"/>
    <row r="49217"/>
    <row r="49218"/>
    <row r="49219"/>
    <row r="49220"/>
    <row r="49221"/>
    <row r="49222"/>
    <row r="49223"/>
    <row r="49224"/>
    <row r="49225"/>
    <row r="49226"/>
    <row r="49227"/>
    <row r="49228"/>
    <row r="49229"/>
    <row r="49230"/>
    <row r="49231"/>
    <row r="49232"/>
    <row r="49233"/>
    <row r="49234"/>
    <row r="49235"/>
    <row r="49236"/>
    <row r="49237"/>
    <row r="49238"/>
    <row r="49239"/>
    <row r="49240"/>
    <row r="49241"/>
    <row r="49242"/>
    <row r="49243"/>
    <row r="49244"/>
    <row r="49245"/>
    <row r="49246"/>
    <row r="49247"/>
    <row r="49248"/>
    <row r="49249"/>
    <row r="49250"/>
    <row r="49251"/>
    <row r="49252"/>
    <row r="49253"/>
    <row r="49254"/>
    <row r="49255"/>
    <row r="49256"/>
    <row r="49257"/>
    <row r="49258"/>
    <row r="49259"/>
    <row r="49260"/>
    <row r="49261"/>
    <row r="49262"/>
    <row r="49263"/>
    <row r="49264"/>
    <row r="49265"/>
    <row r="49266"/>
    <row r="49267"/>
    <row r="49268"/>
    <row r="49269"/>
    <row r="49270"/>
    <row r="49271"/>
    <row r="49272"/>
    <row r="49273"/>
    <row r="49274"/>
    <row r="49275"/>
    <row r="49276"/>
    <row r="49277"/>
    <row r="49278"/>
    <row r="49279"/>
    <row r="49280"/>
    <row r="49281"/>
    <row r="49282"/>
    <row r="49283"/>
    <row r="49284"/>
    <row r="49285"/>
    <row r="49286"/>
    <row r="49287"/>
    <row r="49288"/>
    <row r="49289"/>
    <row r="49290"/>
    <row r="49291"/>
    <row r="49292"/>
    <row r="49293"/>
    <row r="49294"/>
    <row r="49295"/>
    <row r="49296"/>
    <row r="49297"/>
    <row r="49298"/>
    <row r="49299"/>
    <row r="49300"/>
    <row r="49301"/>
    <row r="49302"/>
    <row r="49303"/>
    <row r="49304"/>
    <row r="49305"/>
    <row r="49306"/>
    <row r="49307"/>
    <row r="49308"/>
    <row r="49309"/>
    <row r="49310"/>
    <row r="49311"/>
    <row r="49312"/>
    <row r="49313"/>
    <row r="49314"/>
    <row r="49315"/>
    <row r="49316"/>
    <row r="49317"/>
    <row r="49318"/>
    <row r="49319"/>
    <row r="49320"/>
    <row r="49321"/>
    <row r="49322"/>
    <row r="49323"/>
    <row r="49324"/>
    <row r="49325"/>
    <row r="49326"/>
    <row r="49327"/>
    <row r="49328"/>
    <row r="49329"/>
    <row r="49330"/>
    <row r="49331"/>
    <row r="49332"/>
    <row r="49333"/>
    <row r="49334"/>
    <row r="49335"/>
    <row r="49336"/>
    <row r="49337"/>
    <row r="49338"/>
    <row r="49339"/>
    <row r="49340"/>
    <row r="49341"/>
    <row r="49342"/>
    <row r="49343"/>
    <row r="49344"/>
    <row r="49345"/>
    <row r="49346"/>
    <row r="49347"/>
    <row r="49348"/>
    <row r="49349"/>
    <row r="49350"/>
    <row r="49351"/>
    <row r="49352"/>
    <row r="49353"/>
    <row r="49354"/>
    <row r="49355"/>
    <row r="49356"/>
    <row r="49357"/>
    <row r="49358"/>
    <row r="49359"/>
    <row r="49360"/>
    <row r="49361"/>
    <row r="49362"/>
    <row r="49363"/>
    <row r="49364"/>
    <row r="49365"/>
    <row r="49366"/>
    <row r="49367"/>
    <row r="49368"/>
    <row r="49369"/>
    <row r="49370"/>
    <row r="49371"/>
    <row r="49372"/>
    <row r="49373"/>
    <row r="49374"/>
    <row r="49375"/>
    <row r="49376"/>
    <row r="49377"/>
    <row r="49378"/>
    <row r="49379"/>
    <row r="49380"/>
    <row r="49381"/>
    <row r="49382"/>
    <row r="49383"/>
    <row r="49384"/>
    <row r="49385"/>
    <row r="49386"/>
    <row r="49387"/>
    <row r="49388"/>
    <row r="49389"/>
    <row r="49390"/>
    <row r="49391"/>
    <row r="49392"/>
    <row r="49393"/>
    <row r="49394"/>
    <row r="49395"/>
    <row r="49396"/>
    <row r="49397"/>
    <row r="49398"/>
    <row r="49399"/>
    <row r="49400"/>
    <row r="49401"/>
    <row r="49402"/>
    <row r="49403"/>
    <row r="49404"/>
    <row r="49405"/>
    <row r="49406"/>
    <row r="49407"/>
    <row r="49408"/>
    <row r="49409"/>
    <row r="49410"/>
    <row r="49411"/>
    <row r="49412"/>
    <row r="49413"/>
    <row r="49414"/>
    <row r="49415"/>
    <row r="49416"/>
    <row r="49417"/>
    <row r="49418"/>
    <row r="49419"/>
    <row r="49420"/>
    <row r="49421"/>
    <row r="49422"/>
    <row r="49423"/>
    <row r="49424"/>
    <row r="49425"/>
    <row r="49426"/>
    <row r="49427"/>
    <row r="49428"/>
    <row r="49429"/>
    <row r="49430"/>
    <row r="49431"/>
    <row r="49432"/>
    <row r="49433"/>
    <row r="49434"/>
    <row r="49435"/>
    <row r="49436"/>
    <row r="49437"/>
    <row r="49438"/>
    <row r="49439"/>
    <row r="49440"/>
    <row r="49441"/>
    <row r="49442"/>
    <row r="49443"/>
    <row r="49444"/>
    <row r="49445"/>
    <row r="49446"/>
    <row r="49447"/>
    <row r="49448"/>
    <row r="49449"/>
    <row r="49450"/>
    <row r="49451"/>
    <row r="49452"/>
    <row r="49453"/>
    <row r="49454"/>
    <row r="49455"/>
    <row r="49456"/>
    <row r="49457"/>
    <row r="49458"/>
    <row r="49459"/>
    <row r="49460"/>
    <row r="49461"/>
    <row r="49462"/>
    <row r="49463"/>
    <row r="49464"/>
    <row r="49465"/>
    <row r="49466"/>
    <row r="49467"/>
    <row r="49468"/>
    <row r="49469"/>
    <row r="49470"/>
    <row r="49471"/>
    <row r="49472"/>
    <row r="49473"/>
    <row r="49474"/>
    <row r="49475"/>
    <row r="49476"/>
    <row r="49477"/>
    <row r="49478"/>
    <row r="49479"/>
    <row r="49480"/>
    <row r="49481"/>
    <row r="49482"/>
    <row r="49483"/>
    <row r="49484"/>
    <row r="49485"/>
    <row r="49486"/>
    <row r="49487"/>
    <row r="49488"/>
    <row r="49489"/>
    <row r="49490"/>
    <row r="49491"/>
    <row r="49492"/>
    <row r="49493"/>
    <row r="49494"/>
    <row r="49495"/>
    <row r="49496"/>
    <row r="49497"/>
    <row r="49498"/>
    <row r="49499"/>
    <row r="49500"/>
    <row r="49501"/>
    <row r="49502"/>
    <row r="49503"/>
    <row r="49504"/>
    <row r="49505"/>
    <row r="49506"/>
    <row r="49507"/>
    <row r="49508"/>
    <row r="49509"/>
    <row r="49510"/>
    <row r="49511"/>
    <row r="49512"/>
    <row r="49513"/>
    <row r="49514"/>
    <row r="49515"/>
    <row r="49516"/>
    <row r="49517"/>
    <row r="49518"/>
    <row r="49519"/>
    <row r="49520"/>
    <row r="49521"/>
    <row r="49522"/>
    <row r="49523"/>
    <row r="49524"/>
    <row r="49525"/>
    <row r="49526"/>
    <row r="49527"/>
    <row r="49528"/>
    <row r="49529"/>
    <row r="49530"/>
    <row r="49531"/>
    <row r="49532"/>
    <row r="49533"/>
    <row r="49534"/>
    <row r="49535"/>
    <row r="49536"/>
    <row r="49537"/>
    <row r="49538"/>
    <row r="49539"/>
    <row r="49540"/>
    <row r="49541"/>
    <row r="49542"/>
    <row r="49543"/>
    <row r="49544"/>
    <row r="49545"/>
    <row r="49546"/>
    <row r="49547"/>
    <row r="49548"/>
    <row r="49549"/>
    <row r="49550"/>
    <row r="49551"/>
    <row r="49552"/>
    <row r="49553"/>
    <row r="49554"/>
    <row r="49555"/>
    <row r="49556"/>
    <row r="49557"/>
    <row r="49558"/>
    <row r="49559"/>
    <row r="49560"/>
    <row r="49561"/>
    <row r="49562"/>
    <row r="49563"/>
    <row r="49564"/>
    <row r="49565"/>
    <row r="49566"/>
    <row r="49567"/>
    <row r="49568"/>
    <row r="49569"/>
    <row r="49570"/>
    <row r="49571"/>
    <row r="49572"/>
    <row r="49573"/>
    <row r="49574"/>
    <row r="49575"/>
    <row r="49576"/>
    <row r="49577"/>
    <row r="49578"/>
    <row r="49579"/>
    <row r="49580"/>
    <row r="49581"/>
    <row r="49582"/>
    <row r="49583"/>
    <row r="49584"/>
    <row r="49585"/>
    <row r="49586"/>
    <row r="49587"/>
    <row r="49588"/>
    <row r="49589"/>
    <row r="49590"/>
    <row r="49591"/>
    <row r="49592"/>
    <row r="49593"/>
    <row r="49594"/>
    <row r="49595"/>
    <row r="49596"/>
    <row r="49597"/>
    <row r="49598"/>
    <row r="49599"/>
    <row r="49600"/>
    <row r="49601"/>
    <row r="49602"/>
    <row r="49603"/>
    <row r="49604"/>
    <row r="49605"/>
    <row r="49606"/>
    <row r="49607"/>
    <row r="49608"/>
    <row r="49609"/>
    <row r="49610"/>
    <row r="49611"/>
    <row r="49612"/>
    <row r="49613"/>
    <row r="49614"/>
    <row r="49615"/>
    <row r="49616"/>
    <row r="49617"/>
    <row r="49618"/>
    <row r="49619"/>
    <row r="49620"/>
    <row r="49621"/>
    <row r="49622"/>
    <row r="49623"/>
    <row r="49624"/>
    <row r="49625"/>
    <row r="49626"/>
    <row r="49627"/>
    <row r="49628"/>
    <row r="49629"/>
    <row r="49630"/>
    <row r="49631"/>
    <row r="49632"/>
    <row r="49633"/>
    <row r="49634"/>
    <row r="49635"/>
    <row r="49636"/>
    <row r="49637"/>
    <row r="49638"/>
    <row r="49639"/>
    <row r="49640"/>
    <row r="49641"/>
    <row r="49642"/>
    <row r="49643"/>
    <row r="49644"/>
    <row r="49645"/>
    <row r="49646"/>
    <row r="49647"/>
    <row r="49648"/>
    <row r="49649"/>
    <row r="49650"/>
    <row r="49651"/>
    <row r="49652"/>
    <row r="49653"/>
    <row r="49654"/>
    <row r="49655"/>
    <row r="49656"/>
    <row r="49657"/>
    <row r="49658"/>
    <row r="49659"/>
    <row r="49660"/>
    <row r="49661"/>
    <row r="49662"/>
    <row r="49663"/>
    <row r="49664"/>
    <row r="49665"/>
    <row r="49666"/>
    <row r="49667"/>
    <row r="49668"/>
    <row r="49669"/>
    <row r="49670"/>
    <row r="49671"/>
    <row r="49672"/>
    <row r="49673"/>
    <row r="49674"/>
    <row r="49675"/>
    <row r="49676"/>
    <row r="49677"/>
    <row r="49678"/>
    <row r="49679"/>
    <row r="49680"/>
    <row r="49681"/>
    <row r="49682"/>
    <row r="49683"/>
    <row r="49684"/>
    <row r="49685"/>
    <row r="49686"/>
    <row r="49687"/>
    <row r="49688"/>
    <row r="49689"/>
    <row r="49690"/>
    <row r="49691"/>
    <row r="49692"/>
    <row r="49693"/>
    <row r="49694"/>
    <row r="49695"/>
    <row r="49696"/>
    <row r="49697"/>
    <row r="49698"/>
    <row r="49699"/>
    <row r="49700"/>
    <row r="49701"/>
    <row r="49702"/>
    <row r="49703"/>
    <row r="49704"/>
    <row r="49705"/>
    <row r="49706"/>
    <row r="49707"/>
    <row r="49708"/>
    <row r="49709"/>
    <row r="49710"/>
    <row r="49711"/>
    <row r="49712"/>
    <row r="49713"/>
    <row r="49714"/>
    <row r="49715"/>
    <row r="49716"/>
    <row r="49717"/>
    <row r="49718"/>
    <row r="49719"/>
    <row r="49720"/>
    <row r="49721"/>
    <row r="49722"/>
    <row r="49723"/>
    <row r="49724"/>
    <row r="49725"/>
    <row r="49726"/>
    <row r="49727"/>
    <row r="49728"/>
    <row r="49729"/>
    <row r="49730"/>
    <row r="49731"/>
    <row r="49732"/>
    <row r="49733"/>
    <row r="49734"/>
    <row r="49735"/>
    <row r="49736"/>
    <row r="49737"/>
    <row r="49738"/>
    <row r="49739"/>
    <row r="49740"/>
    <row r="49741"/>
    <row r="49742"/>
    <row r="49743"/>
    <row r="49744"/>
    <row r="49745"/>
    <row r="49746"/>
    <row r="49747"/>
    <row r="49748"/>
    <row r="49749"/>
    <row r="49750"/>
    <row r="49751"/>
    <row r="49752"/>
    <row r="49753"/>
    <row r="49754"/>
    <row r="49755"/>
    <row r="49756"/>
    <row r="49757"/>
    <row r="49758"/>
    <row r="49759"/>
    <row r="49760"/>
    <row r="49761"/>
    <row r="49762"/>
    <row r="49763"/>
    <row r="49764"/>
    <row r="49765"/>
    <row r="49766"/>
    <row r="49767"/>
    <row r="49768"/>
    <row r="49769"/>
    <row r="49770"/>
    <row r="49771"/>
    <row r="49772"/>
    <row r="49773"/>
    <row r="49774"/>
    <row r="49775"/>
    <row r="49776"/>
    <row r="49777"/>
    <row r="49778"/>
    <row r="49779"/>
    <row r="49780"/>
    <row r="49781"/>
    <row r="49782"/>
    <row r="49783"/>
    <row r="49784"/>
    <row r="49785"/>
    <row r="49786"/>
    <row r="49787"/>
    <row r="49788"/>
    <row r="49789"/>
    <row r="49790"/>
    <row r="49791"/>
    <row r="49792"/>
    <row r="49793"/>
    <row r="49794"/>
    <row r="49795"/>
    <row r="49796"/>
    <row r="49797"/>
    <row r="49798"/>
    <row r="49799"/>
    <row r="49800"/>
    <row r="49801"/>
    <row r="49802"/>
    <row r="49803"/>
    <row r="49804"/>
    <row r="49805"/>
    <row r="49806"/>
    <row r="49807"/>
    <row r="49808"/>
    <row r="49809"/>
    <row r="49810"/>
    <row r="49811"/>
    <row r="49812"/>
    <row r="49813"/>
    <row r="49814"/>
    <row r="49815"/>
    <row r="49816"/>
    <row r="49817"/>
    <row r="49818"/>
    <row r="49819"/>
    <row r="49820"/>
    <row r="49821"/>
  </sheetData>
  <dataConsolidate/>
  <mergeCells count="7148">
    <mergeCell ref="G3159:G3160"/>
    <mergeCell ref="H3159:I3160"/>
    <mergeCell ref="J3159:K3159"/>
    <mergeCell ref="C3160:D3160"/>
    <mergeCell ref="B3157:V3157"/>
    <mergeCell ref="B3158:B3167"/>
    <mergeCell ref="C3158:M3158"/>
    <mergeCell ref="M2871:M2872"/>
    <mergeCell ref="N2871:O2871"/>
    <mergeCell ref="P2871:Q2871"/>
    <mergeCell ref="B2870:D2870"/>
    <mergeCell ref="B2871:B2872"/>
    <mergeCell ref="H2871:H2872"/>
    <mergeCell ref="I2871:I2872"/>
    <mergeCell ref="B3328:B3329"/>
    <mergeCell ref="C3328:C3329"/>
    <mergeCell ref="D3328:D3329"/>
    <mergeCell ref="E3328:E3329"/>
    <mergeCell ref="F3328:F3329"/>
    <mergeCell ref="H3328:H3329"/>
    <mergeCell ref="K3328:K3329"/>
    <mergeCell ref="L3328:L3329"/>
    <mergeCell ref="B3147:B3150"/>
    <mergeCell ref="C3147:C3150"/>
    <mergeCell ref="D3147:D3150"/>
    <mergeCell ref="E3147:E3150"/>
    <mergeCell ref="F3147:F3150"/>
    <mergeCell ref="H3147:H3150"/>
    <mergeCell ref="K3147:K3150"/>
    <mergeCell ref="L3147:L3150"/>
    <mergeCell ref="B3326:B3327"/>
    <mergeCell ref="C3326:C3327"/>
    <mergeCell ref="D3326:D3327"/>
    <mergeCell ref="E3326:E3327"/>
    <mergeCell ref="F3326:F3327"/>
    <mergeCell ref="H3326:H3327"/>
    <mergeCell ref="K3326:K3327"/>
    <mergeCell ref="L3326:L3327"/>
    <mergeCell ref="C3159:E3159"/>
    <mergeCell ref="T2871:V2871"/>
    <mergeCell ref="C2515:C2516"/>
    <mergeCell ref="D2515:D2516"/>
    <mergeCell ref="E2515:E2516"/>
    <mergeCell ref="F2515:F2516"/>
    <mergeCell ref="K2515:K2516"/>
    <mergeCell ref="L2515:L2516"/>
    <mergeCell ref="M2515:M2516"/>
    <mergeCell ref="B2754:B2755"/>
    <mergeCell ref="C2754:C2755"/>
    <mergeCell ref="D2754:D2755"/>
    <mergeCell ref="E2754:E2755"/>
    <mergeCell ref="F2754:F2755"/>
    <mergeCell ref="H2754:H2755"/>
    <mergeCell ref="K2754:K2755"/>
    <mergeCell ref="L2754:L2755"/>
    <mergeCell ref="R2754:S2755"/>
    <mergeCell ref="P2521:Q2521"/>
    <mergeCell ref="R2521:S2521"/>
    <mergeCell ref="P2522:Q2522"/>
    <mergeCell ref="R2522:S2522"/>
    <mergeCell ref="P2523:Q2523"/>
    <mergeCell ref="R2523:S2523"/>
    <mergeCell ref="P2518:Q2518"/>
    <mergeCell ref="R2518:S2518"/>
    <mergeCell ref="B2849:B2850"/>
    <mergeCell ref="C2849:C2850"/>
    <mergeCell ref="D2849:D2850"/>
    <mergeCell ref="E2849:E2850"/>
    <mergeCell ref="H2849:H2850"/>
    <mergeCell ref="K2849:K2850"/>
    <mergeCell ref="L2849:L2850"/>
    <mergeCell ref="P1741:Q1741"/>
    <mergeCell ref="R1741:S1741"/>
    <mergeCell ref="P1742:Q1742"/>
    <mergeCell ref="R1742:S1742"/>
    <mergeCell ref="P1743:Q1743"/>
    <mergeCell ref="R1743:S1743"/>
    <mergeCell ref="P1738:Q1738"/>
    <mergeCell ref="R1738:S1738"/>
    <mergeCell ref="P1739:Q1739"/>
    <mergeCell ref="R1739:S1739"/>
    <mergeCell ref="P1740:Q1740"/>
    <mergeCell ref="R1740:S1740"/>
    <mergeCell ref="P1735:Q1735"/>
    <mergeCell ref="R1735:S1735"/>
    <mergeCell ref="P1736:Q1736"/>
    <mergeCell ref="T2861:V2862"/>
    <mergeCell ref="H2862:I2862"/>
    <mergeCell ref="P2851:Q2851"/>
    <mergeCell ref="R2851:S2851"/>
    <mergeCell ref="P2852:Q2852"/>
    <mergeCell ref="R2852:S2852"/>
    <mergeCell ref="P2853:Q2853"/>
    <mergeCell ref="R2853:S2853"/>
    <mergeCell ref="P26:Q26"/>
    <mergeCell ref="H21:H22"/>
    <mergeCell ref="I21:I22"/>
    <mergeCell ref="Q41:Q43"/>
    <mergeCell ref="R41:S43"/>
    <mergeCell ref="O41:P43"/>
    <mergeCell ref="R31:S31"/>
    <mergeCell ref="P38:S39"/>
    <mergeCell ref="R33:S33"/>
    <mergeCell ref="R29:S29"/>
    <mergeCell ref="R24:S24"/>
    <mergeCell ref="P25:Q25"/>
    <mergeCell ref="R25:S25"/>
    <mergeCell ref="P24:Q24"/>
    <mergeCell ref="R30:S30"/>
    <mergeCell ref="P27:Q27"/>
    <mergeCell ref="P28:Q28"/>
    <mergeCell ref="P32:Q32"/>
    <mergeCell ref="P33:Q33"/>
    <mergeCell ref="B37:V37"/>
    <mergeCell ref="R32:S32"/>
    <mergeCell ref="C39:E39"/>
    <mergeCell ref="H46:I46"/>
    <mergeCell ref="H44:I44"/>
    <mergeCell ref="H41:I41"/>
    <mergeCell ref="H42:I42"/>
    <mergeCell ref="H43:I43"/>
    <mergeCell ref="B1:V1"/>
    <mergeCell ref="B2:V2"/>
    <mergeCell ref="B3:V3"/>
    <mergeCell ref="B4:V4"/>
    <mergeCell ref="B6:V6"/>
    <mergeCell ref="B7:V7"/>
    <mergeCell ref="J21:J22"/>
    <mergeCell ref="R21:S22"/>
    <mergeCell ref="P21:Q21"/>
    <mergeCell ref="P22:Q22"/>
    <mergeCell ref="T21:V21"/>
    <mergeCell ref="L21:L22"/>
    <mergeCell ref="B9:V9"/>
    <mergeCell ref="B11:V11"/>
    <mergeCell ref="B13:V13"/>
    <mergeCell ref="B14:V14"/>
    <mergeCell ref="P31:Q31"/>
    <mergeCell ref="N21:O21"/>
    <mergeCell ref="B20:D20"/>
    <mergeCell ref="K21:K22"/>
    <mergeCell ref="M21:M22"/>
    <mergeCell ref="B21:B22"/>
    <mergeCell ref="P29:Q29"/>
    <mergeCell ref="P30:Q30"/>
    <mergeCell ref="R27:S27"/>
    <mergeCell ref="R26:S26"/>
    <mergeCell ref="R28:S28"/>
    <mergeCell ref="R51:S52"/>
    <mergeCell ref="T51:V51"/>
    <mergeCell ref="P52:Q52"/>
    <mergeCell ref="P54:Q54"/>
    <mergeCell ref="R54:S54"/>
    <mergeCell ref="K51:K52"/>
    <mergeCell ref="L51:L52"/>
    <mergeCell ref="M51:M52"/>
    <mergeCell ref="N51:O51"/>
    <mergeCell ref="P51:Q51"/>
    <mergeCell ref="B50:D50"/>
    <mergeCell ref="B51:B52"/>
    <mergeCell ref="H51:H52"/>
    <mergeCell ref="I51:I52"/>
    <mergeCell ref="J51:J52"/>
    <mergeCell ref="V38:V40"/>
    <mergeCell ref="T38:U40"/>
    <mergeCell ref="T41:V42"/>
    <mergeCell ref="B38:B47"/>
    <mergeCell ref="H39:I40"/>
    <mergeCell ref="H47:I47"/>
    <mergeCell ref="C38:M38"/>
    <mergeCell ref="J39:K39"/>
    <mergeCell ref="G39:G40"/>
    <mergeCell ref="C40:D40"/>
    <mergeCell ref="P44:S44"/>
    <mergeCell ref="O47:S47"/>
    <mergeCell ref="R46:S46"/>
    <mergeCell ref="R45:S45"/>
    <mergeCell ref="O44:O45"/>
    <mergeCell ref="C47:E47"/>
    <mergeCell ref="H45:I45"/>
    <mergeCell ref="P61:Q61"/>
    <mergeCell ref="R61:S61"/>
    <mergeCell ref="P62:Q62"/>
    <mergeCell ref="R62:S62"/>
    <mergeCell ref="P63:Q63"/>
    <mergeCell ref="R63:S63"/>
    <mergeCell ref="P58:Q58"/>
    <mergeCell ref="R58:S58"/>
    <mergeCell ref="P59:Q59"/>
    <mergeCell ref="R59:S59"/>
    <mergeCell ref="P60:Q60"/>
    <mergeCell ref="R60:S60"/>
    <mergeCell ref="P55:Q55"/>
    <mergeCell ref="R55:S55"/>
    <mergeCell ref="P56:Q56"/>
    <mergeCell ref="R56:S56"/>
    <mergeCell ref="P57:Q57"/>
    <mergeCell ref="R57:S57"/>
    <mergeCell ref="C69:E69"/>
    <mergeCell ref="G69:G70"/>
    <mergeCell ref="H69:I70"/>
    <mergeCell ref="J69:K69"/>
    <mergeCell ref="C70:D70"/>
    <mergeCell ref="B67:V67"/>
    <mergeCell ref="B68:B77"/>
    <mergeCell ref="C68:M68"/>
    <mergeCell ref="P68:S69"/>
    <mergeCell ref="T68:U70"/>
    <mergeCell ref="V68:V70"/>
    <mergeCell ref="H71:I71"/>
    <mergeCell ref="O71:P73"/>
    <mergeCell ref="Q71:Q73"/>
    <mergeCell ref="R71:S73"/>
    <mergeCell ref="T71:V72"/>
    <mergeCell ref="H72:I72"/>
    <mergeCell ref="H73:I73"/>
    <mergeCell ref="H74:I74"/>
    <mergeCell ref="O74:O75"/>
    <mergeCell ref="P74:S74"/>
    <mergeCell ref="R81:S82"/>
    <mergeCell ref="T81:V81"/>
    <mergeCell ref="P82:Q82"/>
    <mergeCell ref="P84:Q84"/>
    <mergeCell ref="R84:S84"/>
    <mergeCell ref="K81:K82"/>
    <mergeCell ref="L81:L82"/>
    <mergeCell ref="M81:M82"/>
    <mergeCell ref="N81:O81"/>
    <mergeCell ref="P81:Q81"/>
    <mergeCell ref="B80:D80"/>
    <mergeCell ref="B81:B82"/>
    <mergeCell ref="H81:H82"/>
    <mergeCell ref="I81:I82"/>
    <mergeCell ref="J81:J82"/>
    <mergeCell ref="H75:I75"/>
    <mergeCell ref="R75:S75"/>
    <mergeCell ref="H76:I76"/>
    <mergeCell ref="R76:S76"/>
    <mergeCell ref="C77:E77"/>
    <mergeCell ref="H77:I77"/>
    <mergeCell ref="O77:S77"/>
    <mergeCell ref="P91:Q91"/>
    <mergeCell ref="R91:S91"/>
    <mergeCell ref="P92:Q92"/>
    <mergeCell ref="R92:S92"/>
    <mergeCell ref="P93:Q93"/>
    <mergeCell ref="R93:S93"/>
    <mergeCell ref="P88:Q88"/>
    <mergeCell ref="R88:S88"/>
    <mergeCell ref="P89:Q89"/>
    <mergeCell ref="R89:S89"/>
    <mergeCell ref="P90:Q90"/>
    <mergeCell ref="R90:S90"/>
    <mergeCell ref="P85:Q85"/>
    <mergeCell ref="R85:S85"/>
    <mergeCell ref="P86:Q86"/>
    <mergeCell ref="R86:S86"/>
    <mergeCell ref="P87:Q87"/>
    <mergeCell ref="R87:S87"/>
    <mergeCell ref="C99:E99"/>
    <mergeCell ref="G99:G100"/>
    <mergeCell ref="H99:I100"/>
    <mergeCell ref="J99:K99"/>
    <mergeCell ref="C100:D100"/>
    <mergeCell ref="B97:V97"/>
    <mergeCell ref="B98:B107"/>
    <mergeCell ref="C98:M98"/>
    <mergeCell ref="P98:S99"/>
    <mergeCell ref="T98:U100"/>
    <mergeCell ref="V98:V100"/>
    <mergeCell ref="H101:I101"/>
    <mergeCell ref="O101:P103"/>
    <mergeCell ref="Q101:Q103"/>
    <mergeCell ref="R101:S103"/>
    <mergeCell ref="T101:V102"/>
    <mergeCell ref="H102:I102"/>
    <mergeCell ref="H103:I103"/>
    <mergeCell ref="H104:I104"/>
    <mergeCell ref="O104:O105"/>
    <mergeCell ref="P104:S104"/>
    <mergeCell ref="R111:S112"/>
    <mergeCell ref="T111:V111"/>
    <mergeCell ref="P112:Q112"/>
    <mergeCell ref="P114:Q114"/>
    <mergeCell ref="R114:S114"/>
    <mergeCell ref="K111:K112"/>
    <mergeCell ref="L111:L112"/>
    <mergeCell ref="M111:M112"/>
    <mergeCell ref="N111:O111"/>
    <mergeCell ref="P111:Q111"/>
    <mergeCell ref="B110:D110"/>
    <mergeCell ref="B111:B112"/>
    <mergeCell ref="H111:H112"/>
    <mergeCell ref="I111:I112"/>
    <mergeCell ref="J111:J112"/>
    <mergeCell ref="H105:I105"/>
    <mergeCell ref="R105:S105"/>
    <mergeCell ref="H106:I106"/>
    <mergeCell ref="R106:S106"/>
    <mergeCell ref="C107:E107"/>
    <mergeCell ref="H107:I107"/>
    <mergeCell ref="O107:S107"/>
    <mergeCell ref="P121:Q121"/>
    <mergeCell ref="R121:S121"/>
    <mergeCell ref="P122:Q122"/>
    <mergeCell ref="R122:S122"/>
    <mergeCell ref="P123:Q123"/>
    <mergeCell ref="R123:S123"/>
    <mergeCell ref="P118:Q118"/>
    <mergeCell ref="R118:S118"/>
    <mergeCell ref="P119:Q119"/>
    <mergeCell ref="R119:S119"/>
    <mergeCell ref="P120:Q120"/>
    <mergeCell ref="R120:S120"/>
    <mergeCell ref="P115:Q115"/>
    <mergeCell ref="R115:S115"/>
    <mergeCell ref="P116:Q116"/>
    <mergeCell ref="R116:S116"/>
    <mergeCell ref="P117:Q117"/>
    <mergeCell ref="R117:S117"/>
    <mergeCell ref="C129:E129"/>
    <mergeCell ref="G129:G130"/>
    <mergeCell ref="H129:I130"/>
    <mergeCell ref="J129:K129"/>
    <mergeCell ref="C130:D130"/>
    <mergeCell ref="B127:V127"/>
    <mergeCell ref="B128:B137"/>
    <mergeCell ref="C128:M128"/>
    <mergeCell ref="P128:S129"/>
    <mergeCell ref="T128:U130"/>
    <mergeCell ref="V128:V130"/>
    <mergeCell ref="H131:I131"/>
    <mergeCell ref="O131:P133"/>
    <mergeCell ref="Q131:Q133"/>
    <mergeCell ref="R131:S133"/>
    <mergeCell ref="T131:V132"/>
    <mergeCell ref="H132:I132"/>
    <mergeCell ref="H133:I133"/>
    <mergeCell ref="H134:I134"/>
    <mergeCell ref="O134:O135"/>
    <mergeCell ref="P134:S134"/>
    <mergeCell ref="R141:S142"/>
    <mergeCell ref="T141:V141"/>
    <mergeCell ref="P142:Q142"/>
    <mergeCell ref="P144:Q144"/>
    <mergeCell ref="R144:S144"/>
    <mergeCell ref="K141:K142"/>
    <mergeCell ref="L141:L142"/>
    <mergeCell ref="M141:M142"/>
    <mergeCell ref="N141:O141"/>
    <mergeCell ref="P141:Q141"/>
    <mergeCell ref="B140:D140"/>
    <mergeCell ref="B141:B142"/>
    <mergeCell ref="H141:H142"/>
    <mergeCell ref="I141:I142"/>
    <mergeCell ref="J141:J142"/>
    <mergeCell ref="H135:I135"/>
    <mergeCell ref="R135:S135"/>
    <mergeCell ref="H136:I136"/>
    <mergeCell ref="R136:S136"/>
    <mergeCell ref="C137:E137"/>
    <mergeCell ref="H137:I137"/>
    <mergeCell ref="O137:S137"/>
    <mergeCell ref="P151:Q151"/>
    <mergeCell ref="R151:S151"/>
    <mergeCell ref="P152:Q152"/>
    <mergeCell ref="R152:S152"/>
    <mergeCell ref="P153:Q153"/>
    <mergeCell ref="R153:S153"/>
    <mergeCell ref="P148:Q148"/>
    <mergeCell ref="R148:S148"/>
    <mergeCell ref="P149:Q149"/>
    <mergeCell ref="R149:S149"/>
    <mergeCell ref="P150:Q150"/>
    <mergeCell ref="R150:S150"/>
    <mergeCell ref="P145:Q145"/>
    <mergeCell ref="R145:S145"/>
    <mergeCell ref="P146:Q146"/>
    <mergeCell ref="R146:S146"/>
    <mergeCell ref="P147:Q147"/>
    <mergeCell ref="R147:S147"/>
    <mergeCell ref="C159:E159"/>
    <mergeCell ref="G159:G160"/>
    <mergeCell ref="H159:I160"/>
    <mergeCell ref="J159:K159"/>
    <mergeCell ref="C160:D160"/>
    <mergeCell ref="B157:V157"/>
    <mergeCell ref="B158:B167"/>
    <mergeCell ref="C158:M158"/>
    <mergeCell ref="P158:S159"/>
    <mergeCell ref="T158:U160"/>
    <mergeCell ref="V158:V160"/>
    <mergeCell ref="H161:I161"/>
    <mergeCell ref="O161:P163"/>
    <mergeCell ref="Q161:Q163"/>
    <mergeCell ref="R161:S163"/>
    <mergeCell ref="T161:V162"/>
    <mergeCell ref="H162:I162"/>
    <mergeCell ref="H163:I163"/>
    <mergeCell ref="H164:I164"/>
    <mergeCell ref="O164:O165"/>
    <mergeCell ref="P164:S164"/>
    <mergeCell ref="R171:S172"/>
    <mergeCell ref="T171:V171"/>
    <mergeCell ref="P172:Q172"/>
    <mergeCell ref="P174:Q174"/>
    <mergeCell ref="R174:S174"/>
    <mergeCell ref="K171:K172"/>
    <mergeCell ref="L171:L172"/>
    <mergeCell ref="M171:M172"/>
    <mergeCell ref="N171:O171"/>
    <mergeCell ref="P171:Q171"/>
    <mergeCell ref="B170:D170"/>
    <mergeCell ref="B171:B172"/>
    <mergeCell ref="H171:H172"/>
    <mergeCell ref="I171:I172"/>
    <mergeCell ref="J171:J172"/>
    <mergeCell ref="H165:I165"/>
    <mergeCell ref="R165:S165"/>
    <mergeCell ref="H166:I166"/>
    <mergeCell ref="R166:S166"/>
    <mergeCell ref="C167:E167"/>
    <mergeCell ref="H167:I167"/>
    <mergeCell ref="O167:S167"/>
    <mergeCell ref="P181:Q181"/>
    <mergeCell ref="R181:S181"/>
    <mergeCell ref="P182:Q182"/>
    <mergeCell ref="R182:S182"/>
    <mergeCell ref="P183:Q183"/>
    <mergeCell ref="R183:S183"/>
    <mergeCell ref="P178:Q178"/>
    <mergeCell ref="R178:S178"/>
    <mergeCell ref="P179:Q179"/>
    <mergeCell ref="R179:S179"/>
    <mergeCell ref="P180:Q180"/>
    <mergeCell ref="R180:S180"/>
    <mergeCell ref="P175:Q175"/>
    <mergeCell ref="R175:S175"/>
    <mergeCell ref="P176:Q176"/>
    <mergeCell ref="R176:S176"/>
    <mergeCell ref="P177:Q177"/>
    <mergeCell ref="R177:S177"/>
    <mergeCell ref="C189:E189"/>
    <mergeCell ref="G189:G190"/>
    <mergeCell ref="H189:I190"/>
    <mergeCell ref="J189:K189"/>
    <mergeCell ref="C190:D190"/>
    <mergeCell ref="B187:V187"/>
    <mergeCell ref="B188:B197"/>
    <mergeCell ref="C188:M188"/>
    <mergeCell ref="P188:S189"/>
    <mergeCell ref="T188:U190"/>
    <mergeCell ref="V188:V190"/>
    <mergeCell ref="H191:I191"/>
    <mergeCell ref="O191:P193"/>
    <mergeCell ref="Q191:Q193"/>
    <mergeCell ref="R191:S193"/>
    <mergeCell ref="T191:V192"/>
    <mergeCell ref="H192:I192"/>
    <mergeCell ref="H193:I193"/>
    <mergeCell ref="H194:I194"/>
    <mergeCell ref="O194:O195"/>
    <mergeCell ref="P194:S194"/>
    <mergeCell ref="R201:S202"/>
    <mergeCell ref="T201:V201"/>
    <mergeCell ref="P202:Q202"/>
    <mergeCell ref="P204:Q204"/>
    <mergeCell ref="R204:S204"/>
    <mergeCell ref="K201:K202"/>
    <mergeCell ref="L201:L202"/>
    <mergeCell ref="M201:M202"/>
    <mergeCell ref="N201:O201"/>
    <mergeCell ref="P201:Q201"/>
    <mergeCell ref="B200:D200"/>
    <mergeCell ref="B201:B202"/>
    <mergeCell ref="H201:H202"/>
    <mergeCell ref="I201:I202"/>
    <mergeCell ref="J201:J202"/>
    <mergeCell ref="H195:I195"/>
    <mergeCell ref="R195:S195"/>
    <mergeCell ref="H196:I196"/>
    <mergeCell ref="R196:S196"/>
    <mergeCell ref="C197:E197"/>
    <mergeCell ref="H197:I197"/>
    <mergeCell ref="O197:S197"/>
    <mergeCell ref="P211:Q211"/>
    <mergeCell ref="R211:S211"/>
    <mergeCell ref="P212:Q212"/>
    <mergeCell ref="R212:S212"/>
    <mergeCell ref="P213:Q213"/>
    <mergeCell ref="R213:S213"/>
    <mergeCell ref="P208:Q208"/>
    <mergeCell ref="R208:S208"/>
    <mergeCell ref="P209:Q209"/>
    <mergeCell ref="R209:S209"/>
    <mergeCell ref="P210:Q210"/>
    <mergeCell ref="R210:S210"/>
    <mergeCell ref="P205:Q205"/>
    <mergeCell ref="R205:S205"/>
    <mergeCell ref="P206:Q206"/>
    <mergeCell ref="R206:S206"/>
    <mergeCell ref="P207:Q207"/>
    <mergeCell ref="R207:S207"/>
    <mergeCell ref="C219:E219"/>
    <mergeCell ref="G219:G220"/>
    <mergeCell ref="H219:I220"/>
    <mergeCell ref="J219:K219"/>
    <mergeCell ref="C220:D220"/>
    <mergeCell ref="B217:V217"/>
    <mergeCell ref="B218:B227"/>
    <mergeCell ref="C218:M218"/>
    <mergeCell ref="P218:S219"/>
    <mergeCell ref="T218:U220"/>
    <mergeCell ref="V218:V220"/>
    <mergeCell ref="H221:I221"/>
    <mergeCell ref="O221:P223"/>
    <mergeCell ref="Q221:Q223"/>
    <mergeCell ref="R221:S223"/>
    <mergeCell ref="T221:V222"/>
    <mergeCell ref="H222:I222"/>
    <mergeCell ref="H223:I223"/>
    <mergeCell ref="H224:I224"/>
    <mergeCell ref="O224:O225"/>
    <mergeCell ref="P224:S224"/>
    <mergeCell ref="R231:S232"/>
    <mergeCell ref="T231:V231"/>
    <mergeCell ref="P232:Q232"/>
    <mergeCell ref="P234:Q234"/>
    <mergeCell ref="R234:S234"/>
    <mergeCell ref="K231:K232"/>
    <mergeCell ref="L231:L232"/>
    <mergeCell ref="M231:M232"/>
    <mergeCell ref="N231:O231"/>
    <mergeCell ref="P231:Q231"/>
    <mergeCell ref="B230:D230"/>
    <mergeCell ref="B231:B232"/>
    <mergeCell ref="H231:H232"/>
    <mergeCell ref="I231:I232"/>
    <mergeCell ref="J231:J232"/>
    <mergeCell ref="H225:I225"/>
    <mergeCell ref="R225:S225"/>
    <mergeCell ref="H226:I226"/>
    <mergeCell ref="R226:S226"/>
    <mergeCell ref="C227:E227"/>
    <mergeCell ref="H227:I227"/>
    <mergeCell ref="O227:S227"/>
    <mergeCell ref="P241:Q241"/>
    <mergeCell ref="R241:S241"/>
    <mergeCell ref="P242:Q242"/>
    <mergeCell ref="R242:S242"/>
    <mergeCell ref="P243:Q243"/>
    <mergeCell ref="R243:S243"/>
    <mergeCell ref="P238:Q238"/>
    <mergeCell ref="R238:S238"/>
    <mergeCell ref="P239:Q239"/>
    <mergeCell ref="R239:S239"/>
    <mergeCell ref="P240:Q240"/>
    <mergeCell ref="R240:S240"/>
    <mergeCell ref="P235:Q235"/>
    <mergeCell ref="R235:S235"/>
    <mergeCell ref="P236:Q236"/>
    <mergeCell ref="R236:S236"/>
    <mergeCell ref="P237:Q237"/>
    <mergeCell ref="R237:S237"/>
    <mergeCell ref="C249:E249"/>
    <mergeCell ref="G249:G250"/>
    <mergeCell ref="H249:I250"/>
    <mergeCell ref="J249:K249"/>
    <mergeCell ref="C250:D250"/>
    <mergeCell ref="B247:V247"/>
    <mergeCell ref="B248:B257"/>
    <mergeCell ref="C248:M248"/>
    <mergeCell ref="P248:S249"/>
    <mergeCell ref="T248:U250"/>
    <mergeCell ref="V248:V250"/>
    <mergeCell ref="H251:I251"/>
    <mergeCell ref="O251:P253"/>
    <mergeCell ref="Q251:Q253"/>
    <mergeCell ref="R251:S253"/>
    <mergeCell ref="T251:V252"/>
    <mergeCell ref="H252:I252"/>
    <mergeCell ref="H253:I253"/>
    <mergeCell ref="H254:I254"/>
    <mergeCell ref="O254:O255"/>
    <mergeCell ref="P254:S254"/>
    <mergeCell ref="R261:S262"/>
    <mergeCell ref="T261:V261"/>
    <mergeCell ref="P262:Q262"/>
    <mergeCell ref="P264:Q264"/>
    <mergeCell ref="R264:S264"/>
    <mergeCell ref="K261:K262"/>
    <mergeCell ref="L261:L262"/>
    <mergeCell ref="M261:M262"/>
    <mergeCell ref="N261:O261"/>
    <mergeCell ref="P261:Q261"/>
    <mergeCell ref="B260:D260"/>
    <mergeCell ref="B261:B262"/>
    <mergeCell ref="H261:H262"/>
    <mergeCell ref="I261:I262"/>
    <mergeCell ref="J261:J262"/>
    <mergeCell ref="H255:I255"/>
    <mergeCell ref="R255:S255"/>
    <mergeCell ref="H256:I256"/>
    <mergeCell ref="R256:S256"/>
    <mergeCell ref="C257:E257"/>
    <mergeCell ref="H257:I257"/>
    <mergeCell ref="O257:S257"/>
    <mergeCell ref="P271:Q271"/>
    <mergeCell ref="R271:S271"/>
    <mergeCell ref="P272:Q272"/>
    <mergeCell ref="R272:S272"/>
    <mergeCell ref="P273:Q273"/>
    <mergeCell ref="R273:S273"/>
    <mergeCell ref="P268:Q268"/>
    <mergeCell ref="R268:S268"/>
    <mergeCell ref="P269:Q269"/>
    <mergeCell ref="R269:S269"/>
    <mergeCell ref="P270:Q270"/>
    <mergeCell ref="R270:S270"/>
    <mergeCell ref="P265:Q265"/>
    <mergeCell ref="R265:S265"/>
    <mergeCell ref="P266:Q266"/>
    <mergeCell ref="R266:S266"/>
    <mergeCell ref="P267:Q267"/>
    <mergeCell ref="R267:S267"/>
    <mergeCell ref="C279:E279"/>
    <mergeCell ref="G279:G280"/>
    <mergeCell ref="H279:I280"/>
    <mergeCell ref="J279:K279"/>
    <mergeCell ref="C280:D280"/>
    <mergeCell ref="B277:V277"/>
    <mergeCell ref="B278:B287"/>
    <mergeCell ref="C278:M278"/>
    <mergeCell ref="P278:S279"/>
    <mergeCell ref="T278:U280"/>
    <mergeCell ref="V278:V280"/>
    <mergeCell ref="H281:I281"/>
    <mergeCell ref="O281:P283"/>
    <mergeCell ref="Q281:Q283"/>
    <mergeCell ref="R281:S283"/>
    <mergeCell ref="T281:V282"/>
    <mergeCell ref="H282:I282"/>
    <mergeCell ref="H283:I283"/>
    <mergeCell ref="H284:I284"/>
    <mergeCell ref="O284:O285"/>
    <mergeCell ref="P284:S284"/>
    <mergeCell ref="R291:S292"/>
    <mergeCell ref="T291:V291"/>
    <mergeCell ref="P292:Q292"/>
    <mergeCell ref="P294:Q294"/>
    <mergeCell ref="R294:S294"/>
    <mergeCell ref="K291:K292"/>
    <mergeCell ref="L291:L292"/>
    <mergeCell ref="M291:M292"/>
    <mergeCell ref="N291:O291"/>
    <mergeCell ref="P291:Q291"/>
    <mergeCell ref="B290:D290"/>
    <mergeCell ref="B291:B292"/>
    <mergeCell ref="H291:H292"/>
    <mergeCell ref="I291:I292"/>
    <mergeCell ref="J291:J292"/>
    <mergeCell ref="H285:I285"/>
    <mergeCell ref="R285:S285"/>
    <mergeCell ref="H286:I286"/>
    <mergeCell ref="R286:S286"/>
    <mergeCell ref="C287:E287"/>
    <mergeCell ref="H287:I287"/>
    <mergeCell ref="O287:S287"/>
    <mergeCell ref="P301:Q301"/>
    <mergeCell ref="R301:S301"/>
    <mergeCell ref="P302:Q302"/>
    <mergeCell ref="R302:S302"/>
    <mergeCell ref="P303:Q303"/>
    <mergeCell ref="R303:S303"/>
    <mergeCell ref="P298:Q298"/>
    <mergeCell ref="R298:S298"/>
    <mergeCell ref="P299:Q299"/>
    <mergeCell ref="R299:S299"/>
    <mergeCell ref="P300:Q300"/>
    <mergeCell ref="R300:S300"/>
    <mergeCell ref="P295:Q295"/>
    <mergeCell ref="R295:S295"/>
    <mergeCell ref="P296:Q296"/>
    <mergeCell ref="R296:S296"/>
    <mergeCell ref="P297:Q297"/>
    <mergeCell ref="R297:S297"/>
    <mergeCell ref="C309:E309"/>
    <mergeCell ref="G309:G310"/>
    <mergeCell ref="H309:I310"/>
    <mergeCell ref="J309:K309"/>
    <mergeCell ref="C310:D310"/>
    <mergeCell ref="B307:V307"/>
    <mergeCell ref="B308:B317"/>
    <mergeCell ref="C308:M308"/>
    <mergeCell ref="P308:S309"/>
    <mergeCell ref="T308:U310"/>
    <mergeCell ref="V308:V310"/>
    <mergeCell ref="H311:I311"/>
    <mergeCell ref="O311:P313"/>
    <mergeCell ref="Q311:Q313"/>
    <mergeCell ref="R311:S313"/>
    <mergeCell ref="T311:V312"/>
    <mergeCell ref="H312:I312"/>
    <mergeCell ref="H313:I313"/>
    <mergeCell ref="H314:I314"/>
    <mergeCell ref="O314:O315"/>
    <mergeCell ref="P314:S314"/>
    <mergeCell ref="R321:S322"/>
    <mergeCell ref="T321:V321"/>
    <mergeCell ref="P322:Q322"/>
    <mergeCell ref="P324:Q324"/>
    <mergeCell ref="R324:S324"/>
    <mergeCell ref="K321:K322"/>
    <mergeCell ref="L321:L322"/>
    <mergeCell ref="M321:M322"/>
    <mergeCell ref="N321:O321"/>
    <mergeCell ref="P321:Q321"/>
    <mergeCell ref="B320:D320"/>
    <mergeCell ref="B321:B322"/>
    <mergeCell ref="H321:H322"/>
    <mergeCell ref="I321:I322"/>
    <mergeCell ref="J321:J322"/>
    <mergeCell ref="H315:I315"/>
    <mergeCell ref="R315:S315"/>
    <mergeCell ref="H316:I316"/>
    <mergeCell ref="R316:S316"/>
    <mergeCell ref="C317:E317"/>
    <mergeCell ref="H317:I317"/>
    <mergeCell ref="O317:S317"/>
    <mergeCell ref="P331:Q331"/>
    <mergeCell ref="R331:S331"/>
    <mergeCell ref="P332:Q332"/>
    <mergeCell ref="R332:S332"/>
    <mergeCell ref="P333:Q333"/>
    <mergeCell ref="R333:S333"/>
    <mergeCell ref="P328:Q328"/>
    <mergeCell ref="R328:S328"/>
    <mergeCell ref="P329:Q329"/>
    <mergeCell ref="R329:S329"/>
    <mergeCell ref="P330:Q330"/>
    <mergeCell ref="R330:S330"/>
    <mergeCell ref="P325:Q325"/>
    <mergeCell ref="R325:S325"/>
    <mergeCell ref="P326:Q326"/>
    <mergeCell ref="R326:S326"/>
    <mergeCell ref="P327:Q327"/>
    <mergeCell ref="R327:S327"/>
    <mergeCell ref="C339:E339"/>
    <mergeCell ref="G339:G340"/>
    <mergeCell ref="H339:I340"/>
    <mergeCell ref="J339:K339"/>
    <mergeCell ref="C340:D340"/>
    <mergeCell ref="B337:V337"/>
    <mergeCell ref="B338:B347"/>
    <mergeCell ref="C338:M338"/>
    <mergeCell ref="P338:S339"/>
    <mergeCell ref="T338:U340"/>
    <mergeCell ref="V338:V340"/>
    <mergeCell ref="H341:I341"/>
    <mergeCell ref="O341:P343"/>
    <mergeCell ref="Q341:Q343"/>
    <mergeCell ref="R341:S343"/>
    <mergeCell ref="T341:V342"/>
    <mergeCell ref="H342:I342"/>
    <mergeCell ref="H343:I343"/>
    <mergeCell ref="H344:I344"/>
    <mergeCell ref="O344:O345"/>
    <mergeCell ref="P344:S344"/>
    <mergeCell ref="R351:S352"/>
    <mergeCell ref="T351:V351"/>
    <mergeCell ref="P352:Q352"/>
    <mergeCell ref="P354:Q354"/>
    <mergeCell ref="R354:S354"/>
    <mergeCell ref="K351:K352"/>
    <mergeCell ref="L351:L352"/>
    <mergeCell ref="M351:M352"/>
    <mergeCell ref="N351:O351"/>
    <mergeCell ref="P351:Q351"/>
    <mergeCell ref="B350:D350"/>
    <mergeCell ref="B351:B352"/>
    <mergeCell ref="H351:H352"/>
    <mergeCell ref="I351:I352"/>
    <mergeCell ref="J351:J352"/>
    <mergeCell ref="H345:I345"/>
    <mergeCell ref="R345:S345"/>
    <mergeCell ref="H346:I346"/>
    <mergeCell ref="R346:S346"/>
    <mergeCell ref="C347:E347"/>
    <mergeCell ref="H347:I347"/>
    <mergeCell ref="O347:S347"/>
    <mergeCell ref="P361:Q361"/>
    <mergeCell ref="R361:S361"/>
    <mergeCell ref="P362:Q362"/>
    <mergeCell ref="R362:S362"/>
    <mergeCell ref="P363:Q363"/>
    <mergeCell ref="R363:S363"/>
    <mergeCell ref="P358:Q358"/>
    <mergeCell ref="R358:S358"/>
    <mergeCell ref="P359:Q359"/>
    <mergeCell ref="R359:S359"/>
    <mergeCell ref="P360:Q360"/>
    <mergeCell ref="R360:S360"/>
    <mergeCell ref="P355:Q355"/>
    <mergeCell ref="R355:S355"/>
    <mergeCell ref="P356:Q356"/>
    <mergeCell ref="R356:S356"/>
    <mergeCell ref="P357:Q357"/>
    <mergeCell ref="R357:S357"/>
    <mergeCell ref="C369:E369"/>
    <mergeCell ref="G369:G370"/>
    <mergeCell ref="H369:I370"/>
    <mergeCell ref="J369:K369"/>
    <mergeCell ref="C370:D370"/>
    <mergeCell ref="B367:V367"/>
    <mergeCell ref="B368:B377"/>
    <mergeCell ref="C368:M368"/>
    <mergeCell ref="P368:S369"/>
    <mergeCell ref="T368:U370"/>
    <mergeCell ref="V368:V370"/>
    <mergeCell ref="H371:I371"/>
    <mergeCell ref="O371:P373"/>
    <mergeCell ref="Q371:Q373"/>
    <mergeCell ref="R371:S373"/>
    <mergeCell ref="T371:V372"/>
    <mergeCell ref="H372:I372"/>
    <mergeCell ref="H373:I373"/>
    <mergeCell ref="H374:I374"/>
    <mergeCell ref="O374:O375"/>
    <mergeCell ref="P374:S374"/>
    <mergeCell ref="R381:S382"/>
    <mergeCell ref="T381:V381"/>
    <mergeCell ref="P382:Q382"/>
    <mergeCell ref="P384:Q384"/>
    <mergeCell ref="R384:S384"/>
    <mergeCell ref="K381:K382"/>
    <mergeCell ref="L381:L382"/>
    <mergeCell ref="M381:M382"/>
    <mergeCell ref="N381:O381"/>
    <mergeCell ref="P381:Q381"/>
    <mergeCell ref="B380:D380"/>
    <mergeCell ref="B381:B382"/>
    <mergeCell ref="H381:H382"/>
    <mergeCell ref="I381:I382"/>
    <mergeCell ref="J381:J382"/>
    <mergeCell ref="H375:I375"/>
    <mergeCell ref="R375:S375"/>
    <mergeCell ref="H376:I376"/>
    <mergeCell ref="R376:S376"/>
    <mergeCell ref="C377:E377"/>
    <mergeCell ref="H377:I377"/>
    <mergeCell ref="O377:S377"/>
    <mergeCell ref="C384:C385"/>
    <mergeCell ref="D384:D385"/>
    <mergeCell ref="E384:E385"/>
    <mergeCell ref="F384:F385"/>
    <mergeCell ref="B384:B385"/>
    <mergeCell ref="H384:H385"/>
    <mergeCell ref="K384:K385"/>
    <mergeCell ref="L384:L385"/>
    <mergeCell ref="P391:Q391"/>
    <mergeCell ref="R391:S391"/>
    <mergeCell ref="P392:Q392"/>
    <mergeCell ref="R392:S392"/>
    <mergeCell ref="P393:Q393"/>
    <mergeCell ref="R393:S393"/>
    <mergeCell ref="P388:Q388"/>
    <mergeCell ref="R388:S388"/>
    <mergeCell ref="P389:Q389"/>
    <mergeCell ref="R389:S389"/>
    <mergeCell ref="P390:Q390"/>
    <mergeCell ref="R390:S390"/>
    <mergeCell ref="P385:Q385"/>
    <mergeCell ref="R385:S385"/>
    <mergeCell ref="P386:Q386"/>
    <mergeCell ref="R386:S386"/>
    <mergeCell ref="P387:Q387"/>
    <mergeCell ref="R387:S387"/>
    <mergeCell ref="C399:E399"/>
    <mergeCell ref="G399:G400"/>
    <mergeCell ref="H399:I400"/>
    <mergeCell ref="J399:K399"/>
    <mergeCell ref="C400:D400"/>
    <mergeCell ref="B397:V397"/>
    <mergeCell ref="B398:B407"/>
    <mergeCell ref="C398:M398"/>
    <mergeCell ref="P398:S399"/>
    <mergeCell ref="T398:U400"/>
    <mergeCell ref="V398:V400"/>
    <mergeCell ref="H401:I401"/>
    <mergeCell ref="O401:P403"/>
    <mergeCell ref="Q401:Q403"/>
    <mergeCell ref="R401:S403"/>
    <mergeCell ref="T401:V402"/>
    <mergeCell ref="H402:I402"/>
    <mergeCell ref="H403:I403"/>
    <mergeCell ref="H404:I404"/>
    <mergeCell ref="O404:O405"/>
    <mergeCell ref="P404:S404"/>
    <mergeCell ref="R411:S412"/>
    <mergeCell ref="T411:V411"/>
    <mergeCell ref="P412:Q412"/>
    <mergeCell ref="P414:Q414"/>
    <mergeCell ref="R414:S414"/>
    <mergeCell ref="K411:K412"/>
    <mergeCell ref="L411:L412"/>
    <mergeCell ref="M411:M412"/>
    <mergeCell ref="N411:O411"/>
    <mergeCell ref="P411:Q411"/>
    <mergeCell ref="B410:D410"/>
    <mergeCell ref="B411:B412"/>
    <mergeCell ref="H411:H412"/>
    <mergeCell ref="I411:I412"/>
    <mergeCell ref="J411:J412"/>
    <mergeCell ref="H405:I405"/>
    <mergeCell ref="R405:S405"/>
    <mergeCell ref="H406:I406"/>
    <mergeCell ref="R406:S406"/>
    <mergeCell ref="C407:E407"/>
    <mergeCell ref="H407:I407"/>
    <mergeCell ref="O407:S407"/>
    <mergeCell ref="P421:Q421"/>
    <mergeCell ref="R421:S421"/>
    <mergeCell ref="P422:Q422"/>
    <mergeCell ref="R422:S422"/>
    <mergeCell ref="P423:Q423"/>
    <mergeCell ref="R423:S423"/>
    <mergeCell ref="P418:Q418"/>
    <mergeCell ref="R418:S418"/>
    <mergeCell ref="P419:Q419"/>
    <mergeCell ref="R419:S419"/>
    <mergeCell ref="P420:Q420"/>
    <mergeCell ref="R420:S420"/>
    <mergeCell ref="P415:Q415"/>
    <mergeCell ref="R415:S415"/>
    <mergeCell ref="P416:Q416"/>
    <mergeCell ref="R416:S416"/>
    <mergeCell ref="P417:Q417"/>
    <mergeCell ref="R417:S417"/>
    <mergeCell ref="C429:E429"/>
    <mergeCell ref="G429:G430"/>
    <mergeCell ref="H429:I430"/>
    <mergeCell ref="J429:K429"/>
    <mergeCell ref="C430:D430"/>
    <mergeCell ref="B427:V427"/>
    <mergeCell ref="B428:B437"/>
    <mergeCell ref="C428:M428"/>
    <mergeCell ref="P428:S429"/>
    <mergeCell ref="T428:U430"/>
    <mergeCell ref="V428:V430"/>
    <mergeCell ref="H431:I431"/>
    <mergeCell ref="O431:P433"/>
    <mergeCell ref="Q431:Q433"/>
    <mergeCell ref="R431:S433"/>
    <mergeCell ref="T431:V432"/>
    <mergeCell ref="H432:I432"/>
    <mergeCell ref="H433:I433"/>
    <mergeCell ref="H434:I434"/>
    <mergeCell ref="O434:O435"/>
    <mergeCell ref="P434:S434"/>
    <mergeCell ref="R441:S442"/>
    <mergeCell ref="T441:V441"/>
    <mergeCell ref="P442:Q442"/>
    <mergeCell ref="P444:Q444"/>
    <mergeCell ref="R444:S444"/>
    <mergeCell ref="K441:K442"/>
    <mergeCell ref="L441:L442"/>
    <mergeCell ref="M441:M442"/>
    <mergeCell ref="N441:O441"/>
    <mergeCell ref="P441:Q441"/>
    <mergeCell ref="B440:D440"/>
    <mergeCell ref="B441:B442"/>
    <mergeCell ref="H441:H442"/>
    <mergeCell ref="I441:I442"/>
    <mergeCell ref="J441:J442"/>
    <mergeCell ref="H435:I435"/>
    <mergeCell ref="R435:S435"/>
    <mergeCell ref="H436:I436"/>
    <mergeCell ref="R436:S436"/>
    <mergeCell ref="C437:E437"/>
    <mergeCell ref="H437:I437"/>
    <mergeCell ref="O437:S437"/>
    <mergeCell ref="P451:Q451"/>
    <mergeCell ref="R451:S451"/>
    <mergeCell ref="P452:Q452"/>
    <mergeCell ref="R452:S452"/>
    <mergeCell ref="P453:Q453"/>
    <mergeCell ref="R453:S453"/>
    <mergeCell ref="P448:Q448"/>
    <mergeCell ref="R448:S448"/>
    <mergeCell ref="P449:Q449"/>
    <mergeCell ref="R449:S449"/>
    <mergeCell ref="P450:Q450"/>
    <mergeCell ref="R450:S450"/>
    <mergeCell ref="P445:Q445"/>
    <mergeCell ref="R445:S445"/>
    <mergeCell ref="P446:Q446"/>
    <mergeCell ref="R446:S446"/>
    <mergeCell ref="P447:Q447"/>
    <mergeCell ref="R447:S447"/>
    <mergeCell ref="C459:E459"/>
    <mergeCell ref="G459:G460"/>
    <mergeCell ref="H459:I460"/>
    <mergeCell ref="J459:K459"/>
    <mergeCell ref="C460:D460"/>
    <mergeCell ref="B457:V457"/>
    <mergeCell ref="B458:B467"/>
    <mergeCell ref="C458:M458"/>
    <mergeCell ref="P458:S459"/>
    <mergeCell ref="T458:U460"/>
    <mergeCell ref="V458:V460"/>
    <mergeCell ref="H461:I461"/>
    <mergeCell ref="O461:P463"/>
    <mergeCell ref="Q461:Q463"/>
    <mergeCell ref="R461:S463"/>
    <mergeCell ref="T461:V462"/>
    <mergeCell ref="H462:I462"/>
    <mergeCell ref="H463:I463"/>
    <mergeCell ref="H464:I464"/>
    <mergeCell ref="O464:O465"/>
    <mergeCell ref="P464:S464"/>
    <mergeCell ref="R471:S472"/>
    <mergeCell ref="T471:V471"/>
    <mergeCell ref="P472:Q472"/>
    <mergeCell ref="P474:Q474"/>
    <mergeCell ref="R474:S474"/>
    <mergeCell ref="K471:K472"/>
    <mergeCell ref="L471:L472"/>
    <mergeCell ref="M471:M472"/>
    <mergeCell ref="N471:O471"/>
    <mergeCell ref="P471:Q471"/>
    <mergeCell ref="B470:D470"/>
    <mergeCell ref="B471:B472"/>
    <mergeCell ref="H471:H472"/>
    <mergeCell ref="I471:I472"/>
    <mergeCell ref="J471:J472"/>
    <mergeCell ref="H465:I465"/>
    <mergeCell ref="R465:S465"/>
    <mergeCell ref="H466:I466"/>
    <mergeCell ref="R466:S466"/>
    <mergeCell ref="C467:E467"/>
    <mergeCell ref="H467:I467"/>
    <mergeCell ref="O467:S467"/>
    <mergeCell ref="P481:Q481"/>
    <mergeCell ref="R481:S481"/>
    <mergeCell ref="P482:Q482"/>
    <mergeCell ref="R482:S482"/>
    <mergeCell ref="P483:Q483"/>
    <mergeCell ref="R483:S483"/>
    <mergeCell ref="P478:Q478"/>
    <mergeCell ref="R478:S478"/>
    <mergeCell ref="P479:Q479"/>
    <mergeCell ref="R479:S479"/>
    <mergeCell ref="P480:Q480"/>
    <mergeCell ref="R480:S480"/>
    <mergeCell ref="P475:Q475"/>
    <mergeCell ref="R475:S475"/>
    <mergeCell ref="P476:Q476"/>
    <mergeCell ref="R476:S476"/>
    <mergeCell ref="P477:Q477"/>
    <mergeCell ref="R477:S477"/>
    <mergeCell ref="C489:E489"/>
    <mergeCell ref="G489:G490"/>
    <mergeCell ref="H489:I490"/>
    <mergeCell ref="J489:K489"/>
    <mergeCell ref="C490:D490"/>
    <mergeCell ref="B487:V487"/>
    <mergeCell ref="B488:B497"/>
    <mergeCell ref="C488:M488"/>
    <mergeCell ref="P488:S489"/>
    <mergeCell ref="T488:U490"/>
    <mergeCell ref="V488:V490"/>
    <mergeCell ref="H491:I491"/>
    <mergeCell ref="O491:P493"/>
    <mergeCell ref="Q491:Q493"/>
    <mergeCell ref="R491:S493"/>
    <mergeCell ref="T491:V492"/>
    <mergeCell ref="H492:I492"/>
    <mergeCell ref="H493:I493"/>
    <mergeCell ref="H494:I494"/>
    <mergeCell ref="O494:O495"/>
    <mergeCell ref="P494:S494"/>
    <mergeCell ref="R501:S502"/>
    <mergeCell ref="T501:V501"/>
    <mergeCell ref="P502:Q502"/>
    <mergeCell ref="P504:Q504"/>
    <mergeCell ref="R504:S504"/>
    <mergeCell ref="K501:K502"/>
    <mergeCell ref="L501:L502"/>
    <mergeCell ref="M501:M502"/>
    <mergeCell ref="N501:O501"/>
    <mergeCell ref="P501:Q501"/>
    <mergeCell ref="B500:D500"/>
    <mergeCell ref="B501:B502"/>
    <mergeCell ref="H501:H502"/>
    <mergeCell ref="I501:I502"/>
    <mergeCell ref="J501:J502"/>
    <mergeCell ref="H495:I495"/>
    <mergeCell ref="R495:S495"/>
    <mergeCell ref="H496:I496"/>
    <mergeCell ref="R496:S496"/>
    <mergeCell ref="C497:E497"/>
    <mergeCell ref="H497:I497"/>
    <mergeCell ref="O497:S497"/>
    <mergeCell ref="C504:C505"/>
    <mergeCell ref="D504:D505"/>
    <mergeCell ref="B504:B505"/>
    <mergeCell ref="E504:E505"/>
    <mergeCell ref="F504:F505"/>
    <mergeCell ref="K504:K505"/>
    <mergeCell ref="L504:L505"/>
    <mergeCell ref="H504:H505"/>
    <mergeCell ref="P511:Q511"/>
    <mergeCell ref="R511:S511"/>
    <mergeCell ref="P512:Q512"/>
    <mergeCell ref="R512:S512"/>
    <mergeCell ref="P513:Q513"/>
    <mergeCell ref="R513:S513"/>
    <mergeCell ref="P508:Q508"/>
    <mergeCell ref="R508:S508"/>
    <mergeCell ref="P509:Q509"/>
    <mergeCell ref="R509:S509"/>
    <mergeCell ref="P510:Q510"/>
    <mergeCell ref="R510:S510"/>
    <mergeCell ref="P505:Q505"/>
    <mergeCell ref="R505:S505"/>
    <mergeCell ref="P506:Q506"/>
    <mergeCell ref="R506:S506"/>
    <mergeCell ref="P507:Q507"/>
    <mergeCell ref="R507:S507"/>
    <mergeCell ref="C519:E519"/>
    <mergeCell ref="G519:G520"/>
    <mergeCell ref="H519:I520"/>
    <mergeCell ref="J519:K519"/>
    <mergeCell ref="C520:D520"/>
    <mergeCell ref="B517:V517"/>
    <mergeCell ref="B518:B527"/>
    <mergeCell ref="C518:M518"/>
    <mergeCell ref="P518:S519"/>
    <mergeCell ref="T518:U520"/>
    <mergeCell ref="V518:V520"/>
    <mergeCell ref="H521:I521"/>
    <mergeCell ref="O521:P523"/>
    <mergeCell ref="Q521:Q523"/>
    <mergeCell ref="R521:S523"/>
    <mergeCell ref="T521:V522"/>
    <mergeCell ref="H522:I522"/>
    <mergeCell ref="H523:I523"/>
    <mergeCell ref="H524:I524"/>
    <mergeCell ref="O524:O525"/>
    <mergeCell ref="P524:S524"/>
    <mergeCell ref="R531:S532"/>
    <mergeCell ref="T531:V531"/>
    <mergeCell ref="P532:Q532"/>
    <mergeCell ref="P534:Q534"/>
    <mergeCell ref="R534:S534"/>
    <mergeCell ref="K531:K532"/>
    <mergeCell ref="L531:L532"/>
    <mergeCell ref="M531:M532"/>
    <mergeCell ref="N531:O531"/>
    <mergeCell ref="P531:Q531"/>
    <mergeCell ref="B530:D530"/>
    <mergeCell ref="B531:B532"/>
    <mergeCell ref="H531:H532"/>
    <mergeCell ref="I531:I532"/>
    <mergeCell ref="J531:J532"/>
    <mergeCell ref="H525:I525"/>
    <mergeCell ref="R525:S525"/>
    <mergeCell ref="H526:I526"/>
    <mergeCell ref="R526:S526"/>
    <mergeCell ref="C527:E527"/>
    <mergeCell ref="H527:I527"/>
    <mergeCell ref="O527:S527"/>
    <mergeCell ref="P541:Q541"/>
    <mergeCell ref="R541:S541"/>
    <mergeCell ref="P542:Q542"/>
    <mergeCell ref="R542:S542"/>
    <mergeCell ref="P543:Q543"/>
    <mergeCell ref="R543:S543"/>
    <mergeCell ref="P538:Q538"/>
    <mergeCell ref="R538:S538"/>
    <mergeCell ref="P539:Q539"/>
    <mergeCell ref="R539:S539"/>
    <mergeCell ref="P540:Q540"/>
    <mergeCell ref="R540:S540"/>
    <mergeCell ref="P535:Q535"/>
    <mergeCell ref="R535:S535"/>
    <mergeCell ref="P536:Q536"/>
    <mergeCell ref="R536:S536"/>
    <mergeCell ref="P537:Q537"/>
    <mergeCell ref="R537:S537"/>
    <mergeCell ref="C549:E549"/>
    <mergeCell ref="G549:G550"/>
    <mergeCell ref="H549:I550"/>
    <mergeCell ref="J549:K549"/>
    <mergeCell ref="C550:D550"/>
    <mergeCell ref="B547:V547"/>
    <mergeCell ref="B548:B557"/>
    <mergeCell ref="C548:M548"/>
    <mergeCell ref="P548:S549"/>
    <mergeCell ref="T548:U550"/>
    <mergeCell ref="V548:V550"/>
    <mergeCell ref="H551:I551"/>
    <mergeCell ref="O551:P553"/>
    <mergeCell ref="Q551:Q553"/>
    <mergeCell ref="R551:S553"/>
    <mergeCell ref="T551:V552"/>
    <mergeCell ref="H552:I552"/>
    <mergeCell ref="H553:I553"/>
    <mergeCell ref="H554:I554"/>
    <mergeCell ref="O554:O555"/>
    <mergeCell ref="P554:S554"/>
    <mergeCell ref="R561:S562"/>
    <mergeCell ref="T561:V561"/>
    <mergeCell ref="P562:Q562"/>
    <mergeCell ref="P564:Q564"/>
    <mergeCell ref="R564:S564"/>
    <mergeCell ref="K561:K562"/>
    <mergeCell ref="L561:L562"/>
    <mergeCell ref="M561:M562"/>
    <mergeCell ref="N561:O561"/>
    <mergeCell ref="P561:Q561"/>
    <mergeCell ref="B560:D560"/>
    <mergeCell ref="B561:B562"/>
    <mergeCell ref="H561:H562"/>
    <mergeCell ref="I561:I562"/>
    <mergeCell ref="J561:J562"/>
    <mergeCell ref="H555:I555"/>
    <mergeCell ref="R555:S555"/>
    <mergeCell ref="H556:I556"/>
    <mergeCell ref="R556:S556"/>
    <mergeCell ref="C557:E557"/>
    <mergeCell ref="H557:I557"/>
    <mergeCell ref="O557:S557"/>
    <mergeCell ref="B564:B565"/>
    <mergeCell ref="C564:C565"/>
    <mergeCell ref="D564:D565"/>
    <mergeCell ref="E564:E565"/>
    <mergeCell ref="F564:F565"/>
    <mergeCell ref="H564:H565"/>
    <mergeCell ref="K564:K565"/>
    <mergeCell ref="L564:L565"/>
    <mergeCell ref="P571:Q571"/>
    <mergeCell ref="R571:S571"/>
    <mergeCell ref="P572:Q572"/>
    <mergeCell ref="R572:S572"/>
    <mergeCell ref="P573:Q573"/>
    <mergeCell ref="R573:S573"/>
    <mergeCell ref="P568:Q568"/>
    <mergeCell ref="R568:S568"/>
    <mergeCell ref="P569:Q569"/>
    <mergeCell ref="R569:S569"/>
    <mergeCell ref="P570:Q570"/>
    <mergeCell ref="R570:S570"/>
    <mergeCell ref="P565:Q565"/>
    <mergeCell ref="R565:S565"/>
    <mergeCell ref="P566:Q566"/>
    <mergeCell ref="R566:S566"/>
    <mergeCell ref="P567:Q567"/>
    <mergeCell ref="R567:S567"/>
    <mergeCell ref="C579:E579"/>
    <mergeCell ref="G579:G580"/>
    <mergeCell ref="H579:I580"/>
    <mergeCell ref="J579:K579"/>
    <mergeCell ref="C580:D580"/>
    <mergeCell ref="B577:V577"/>
    <mergeCell ref="B578:B587"/>
    <mergeCell ref="C578:M578"/>
    <mergeCell ref="P578:S579"/>
    <mergeCell ref="T578:U580"/>
    <mergeCell ref="V578:V580"/>
    <mergeCell ref="H581:I581"/>
    <mergeCell ref="O581:P583"/>
    <mergeCell ref="Q581:Q583"/>
    <mergeCell ref="R581:S583"/>
    <mergeCell ref="T581:V582"/>
    <mergeCell ref="H582:I582"/>
    <mergeCell ref="H583:I583"/>
    <mergeCell ref="H584:I584"/>
    <mergeCell ref="O584:O585"/>
    <mergeCell ref="P584:S584"/>
    <mergeCell ref="R591:S592"/>
    <mergeCell ref="T591:V591"/>
    <mergeCell ref="P592:Q592"/>
    <mergeCell ref="P594:Q594"/>
    <mergeCell ref="R594:S594"/>
    <mergeCell ref="K591:K592"/>
    <mergeCell ref="L591:L592"/>
    <mergeCell ref="M591:M592"/>
    <mergeCell ref="N591:O591"/>
    <mergeCell ref="P591:Q591"/>
    <mergeCell ref="B590:D590"/>
    <mergeCell ref="B591:B592"/>
    <mergeCell ref="H591:H592"/>
    <mergeCell ref="I591:I592"/>
    <mergeCell ref="J591:J592"/>
    <mergeCell ref="H585:I585"/>
    <mergeCell ref="R585:S585"/>
    <mergeCell ref="H586:I586"/>
    <mergeCell ref="R586:S586"/>
    <mergeCell ref="C587:E587"/>
    <mergeCell ref="H587:I587"/>
    <mergeCell ref="O587:S587"/>
    <mergeCell ref="P601:Q601"/>
    <mergeCell ref="R601:S601"/>
    <mergeCell ref="P602:Q602"/>
    <mergeCell ref="R602:S602"/>
    <mergeCell ref="P603:Q603"/>
    <mergeCell ref="R603:S603"/>
    <mergeCell ref="P598:Q598"/>
    <mergeCell ref="R598:S598"/>
    <mergeCell ref="P599:Q599"/>
    <mergeCell ref="R599:S599"/>
    <mergeCell ref="P600:Q600"/>
    <mergeCell ref="R600:S600"/>
    <mergeCell ref="P595:Q595"/>
    <mergeCell ref="R595:S595"/>
    <mergeCell ref="P596:Q596"/>
    <mergeCell ref="R596:S596"/>
    <mergeCell ref="P597:Q597"/>
    <mergeCell ref="R597:S597"/>
    <mergeCell ref="C609:E609"/>
    <mergeCell ref="G609:G610"/>
    <mergeCell ref="H609:I610"/>
    <mergeCell ref="J609:K609"/>
    <mergeCell ref="C610:D610"/>
    <mergeCell ref="B607:V607"/>
    <mergeCell ref="B608:B617"/>
    <mergeCell ref="C608:M608"/>
    <mergeCell ref="P608:S609"/>
    <mergeCell ref="T608:U610"/>
    <mergeCell ref="V608:V610"/>
    <mergeCell ref="H611:I611"/>
    <mergeCell ref="O611:P613"/>
    <mergeCell ref="Q611:Q613"/>
    <mergeCell ref="R611:S613"/>
    <mergeCell ref="T611:V612"/>
    <mergeCell ref="H612:I612"/>
    <mergeCell ref="H613:I613"/>
    <mergeCell ref="H614:I614"/>
    <mergeCell ref="O614:O615"/>
    <mergeCell ref="P614:S614"/>
    <mergeCell ref="R621:S622"/>
    <mergeCell ref="T621:V621"/>
    <mergeCell ref="P622:Q622"/>
    <mergeCell ref="P624:Q624"/>
    <mergeCell ref="R624:S624"/>
    <mergeCell ref="K621:K622"/>
    <mergeCell ref="L621:L622"/>
    <mergeCell ref="M621:M622"/>
    <mergeCell ref="N621:O621"/>
    <mergeCell ref="P621:Q621"/>
    <mergeCell ref="B620:D620"/>
    <mergeCell ref="B621:B622"/>
    <mergeCell ref="H621:H622"/>
    <mergeCell ref="I621:I622"/>
    <mergeCell ref="J621:J622"/>
    <mergeCell ref="H615:I615"/>
    <mergeCell ref="R615:S615"/>
    <mergeCell ref="H616:I616"/>
    <mergeCell ref="R616:S616"/>
    <mergeCell ref="C617:E617"/>
    <mergeCell ref="H617:I617"/>
    <mergeCell ref="O617:S617"/>
    <mergeCell ref="P631:Q631"/>
    <mergeCell ref="R631:S631"/>
    <mergeCell ref="P632:Q632"/>
    <mergeCell ref="R632:S632"/>
    <mergeCell ref="P633:Q633"/>
    <mergeCell ref="R633:S633"/>
    <mergeCell ref="P628:Q628"/>
    <mergeCell ref="R628:S628"/>
    <mergeCell ref="P629:Q629"/>
    <mergeCell ref="R629:S629"/>
    <mergeCell ref="P630:Q630"/>
    <mergeCell ref="R630:S630"/>
    <mergeCell ref="P625:Q625"/>
    <mergeCell ref="R625:S625"/>
    <mergeCell ref="P626:Q626"/>
    <mergeCell ref="R626:S626"/>
    <mergeCell ref="P627:Q627"/>
    <mergeCell ref="R627:S627"/>
    <mergeCell ref="C639:E639"/>
    <mergeCell ref="G639:G640"/>
    <mergeCell ref="H639:I640"/>
    <mergeCell ref="J639:K639"/>
    <mergeCell ref="C640:D640"/>
    <mergeCell ref="B637:V637"/>
    <mergeCell ref="B638:B647"/>
    <mergeCell ref="C638:M638"/>
    <mergeCell ref="P638:S639"/>
    <mergeCell ref="T638:U640"/>
    <mergeCell ref="V638:V640"/>
    <mergeCell ref="H641:I641"/>
    <mergeCell ref="O641:P643"/>
    <mergeCell ref="Q641:Q643"/>
    <mergeCell ref="R641:S643"/>
    <mergeCell ref="T641:V642"/>
    <mergeCell ref="H642:I642"/>
    <mergeCell ref="H643:I643"/>
    <mergeCell ref="H644:I644"/>
    <mergeCell ref="O644:O645"/>
    <mergeCell ref="P644:S644"/>
    <mergeCell ref="R651:S652"/>
    <mergeCell ref="T651:V651"/>
    <mergeCell ref="P652:Q652"/>
    <mergeCell ref="P654:Q654"/>
    <mergeCell ref="R654:S654"/>
    <mergeCell ref="K651:K652"/>
    <mergeCell ref="L651:L652"/>
    <mergeCell ref="M651:M652"/>
    <mergeCell ref="N651:O651"/>
    <mergeCell ref="P651:Q651"/>
    <mergeCell ref="B650:D650"/>
    <mergeCell ref="B651:B652"/>
    <mergeCell ref="H651:H652"/>
    <mergeCell ref="I651:I652"/>
    <mergeCell ref="J651:J652"/>
    <mergeCell ref="H645:I645"/>
    <mergeCell ref="R645:S645"/>
    <mergeCell ref="H646:I646"/>
    <mergeCell ref="R646:S646"/>
    <mergeCell ref="C647:E647"/>
    <mergeCell ref="H647:I647"/>
    <mergeCell ref="O647:S647"/>
    <mergeCell ref="P661:Q661"/>
    <mergeCell ref="R661:S661"/>
    <mergeCell ref="P662:Q662"/>
    <mergeCell ref="R662:S662"/>
    <mergeCell ref="P663:Q663"/>
    <mergeCell ref="R663:S663"/>
    <mergeCell ref="P658:Q658"/>
    <mergeCell ref="R658:S658"/>
    <mergeCell ref="P659:Q659"/>
    <mergeCell ref="R659:S659"/>
    <mergeCell ref="P660:Q660"/>
    <mergeCell ref="R660:S660"/>
    <mergeCell ref="P655:Q655"/>
    <mergeCell ref="R655:S655"/>
    <mergeCell ref="P656:Q656"/>
    <mergeCell ref="R656:S656"/>
    <mergeCell ref="P657:Q657"/>
    <mergeCell ref="R657:S657"/>
    <mergeCell ref="C669:E669"/>
    <mergeCell ref="G669:G670"/>
    <mergeCell ref="H669:I670"/>
    <mergeCell ref="J669:K669"/>
    <mergeCell ref="C670:D670"/>
    <mergeCell ref="B667:V667"/>
    <mergeCell ref="B668:B677"/>
    <mergeCell ref="C668:M668"/>
    <mergeCell ref="P668:S669"/>
    <mergeCell ref="T668:U670"/>
    <mergeCell ref="V668:V670"/>
    <mergeCell ref="H671:I671"/>
    <mergeCell ref="O671:P673"/>
    <mergeCell ref="Q671:Q673"/>
    <mergeCell ref="R671:S673"/>
    <mergeCell ref="T671:V672"/>
    <mergeCell ref="H672:I672"/>
    <mergeCell ref="H673:I673"/>
    <mergeCell ref="H674:I674"/>
    <mergeCell ref="O674:O675"/>
    <mergeCell ref="P674:S674"/>
    <mergeCell ref="R681:S682"/>
    <mergeCell ref="T681:V681"/>
    <mergeCell ref="P682:Q682"/>
    <mergeCell ref="P684:Q684"/>
    <mergeCell ref="R684:S684"/>
    <mergeCell ref="K681:K682"/>
    <mergeCell ref="L681:L682"/>
    <mergeCell ref="M681:M682"/>
    <mergeCell ref="N681:O681"/>
    <mergeCell ref="P681:Q681"/>
    <mergeCell ref="B680:D680"/>
    <mergeCell ref="B681:B682"/>
    <mergeCell ref="H681:H682"/>
    <mergeCell ref="I681:I682"/>
    <mergeCell ref="J681:J682"/>
    <mergeCell ref="H675:I675"/>
    <mergeCell ref="R675:S675"/>
    <mergeCell ref="H676:I676"/>
    <mergeCell ref="R676:S676"/>
    <mergeCell ref="C677:E677"/>
    <mergeCell ref="H677:I677"/>
    <mergeCell ref="O677:S677"/>
    <mergeCell ref="P691:Q691"/>
    <mergeCell ref="R691:S691"/>
    <mergeCell ref="P692:Q692"/>
    <mergeCell ref="R692:S692"/>
    <mergeCell ref="P693:Q693"/>
    <mergeCell ref="R693:S693"/>
    <mergeCell ref="P688:Q688"/>
    <mergeCell ref="R688:S688"/>
    <mergeCell ref="P689:Q689"/>
    <mergeCell ref="R689:S689"/>
    <mergeCell ref="P690:Q690"/>
    <mergeCell ref="R690:S690"/>
    <mergeCell ref="P685:Q685"/>
    <mergeCell ref="R685:S685"/>
    <mergeCell ref="P686:Q686"/>
    <mergeCell ref="R686:S686"/>
    <mergeCell ref="P687:Q687"/>
    <mergeCell ref="R687:S687"/>
    <mergeCell ref="C699:E699"/>
    <mergeCell ref="G699:G700"/>
    <mergeCell ref="H699:I700"/>
    <mergeCell ref="J699:K699"/>
    <mergeCell ref="C700:D700"/>
    <mergeCell ref="B697:V697"/>
    <mergeCell ref="B698:B707"/>
    <mergeCell ref="C698:M698"/>
    <mergeCell ref="P698:S699"/>
    <mergeCell ref="T698:U700"/>
    <mergeCell ref="V698:V700"/>
    <mergeCell ref="H701:I701"/>
    <mergeCell ref="O701:P703"/>
    <mergeCell ref="Q701:Q703"/>
    <mergeCell ref="R701:S703"/>
    <mergeCell ref="T701:V702"/>
    <mergeCell ref="H702:I702"/>
    <mergeCell ref="H703:I703"/>
    <mergeCell ref="H704:I704"/>
    <mergeCell ref="O704:O705"/>
    <mergeCell ref="P704:S704"/>
    <mergeCell ref="R711:S712"/>
    <mergeCell ref="T711:V711"/>
    <mergeCell ref="P712:Q712"/>
    <mergeCell ref="P714:Q714"/>
    <mergeCell ref="R714:S714"/>
    <mergeCell ref="K711:K712"/>
    <mergeCell ref="L711:L712"/>
    <mergeCell ref="M711:M712"/>
    <mergeCell ref="N711:O711"/>
    <mergeCell ref="P711:Q711"/>
    <mergeCell ref="B710:D710"/>
    <mergeCell ref="B711:B712"/>
    <mergeCell ref="H711:H712"/>
    <mergeCell ref="I711:I712"/>
    <mergeCell ref="J711:J712"/>
    <mergeCell ref="H705:I705"/>
    <mergeCell ref="R705:S705"/>
    <mergeCell ref="H706:I706"/>
    <mergeCell ref="R706:S706"/>
    <mergeCell ref="C707:E707"/>
    <mergeCell ref="H707:I707"/>
    <mergeCell ref="O707:S707"/>
    <mergeCell ref="P721:Q721"/>
    <mergeCell ref="R721:S721"/>
    <mergeCell ref="P722:Q722"/>
    <mergeCell ref="R722:S722"/>
    <mergeCell ref="P723:Q723"/>
    <mergeCell ref="R723:S723"/>
    <mergeCell ref="P718:Q718"/>
    <mergeCell ref="R718:S718"/>
    <mergeCell ref="P719:Q719"/>
    <mergeCell ref="R719:S719"/>
    <mergeCell ref="P720:Q720"/>
    <mergeCell ref="R720:S720"/>
    <mergeCell ref="P715:Q715"/>
    <mergeCell ref="R715:S715"/>
    <mergeCell ref="P716:Q716"/>
    <mergeCell ref="R716:S716"/>
    <mergeCell ref="P717:Q717"/>
    <mergeCell ref="R717:S717"/>
    <mergeCell ref="C729:E729"/>
    <mergeCell ref="G729:G730"/>
    <mergeCell ref="H729:I730"/>
    <mergeCell ref="J729:K729"/>
    <mergeCell ref="C730:D730"/>
    <mergeCell ref="B727:V727"/>
    <mergeCell ref="B728:B737"/>
    <mergeCell ref="C728:M728"/>
    <mergeCell ref="P728:S729"/>
    <mergeCell ref="T728:U730"/>
    <mergeCell ref="V728:V730"/>
    <mergeCell ref="H731:I731"/>
    <mergeCell ref="O731:P733"/>
    <mergeCell ref="Q731:Q733"/>
    <mergeCell ref="R731:S733"/>
    <mergeCell ref="T731:V732"/>
    <mergeCell ref="H732:I732"/>
    <mergeCell ref="H733:I733"/>
    <mergeCell ref="H734:I734"/>
    <mergeCell ref="O734:O735"/>
    <mergeCell ref="P734:S734"/>
    <mergeCell ref="R741:S742"/>
    <mergeCell ref="T741:V741"/>
    <mergeCell ref="P742:Q742"/>
    <mergeCell ref="P744:Q744"/>
    <mergeCell ref="R744:S744"/>
    <mergeCell ref="K741:K742"/>
    <mergeCell ref="L741:L742"/>
    <mergeCell ref="M741:M742"/>
    <mergeCell ref="N741:O741"/>
    <mergeCell ref="P741:Q741"/>
    <mergeCell ref="B740:D740"/>
    <mergeCell ref="B741:B742"/>
    <mergeCell ref="H741:H742"/>
    <mergeCell ref="I741:I742"/>
    <mergeCell ref="J741:J742"/>
    <mergeCell ref="H735:I735"/>
    <mergeCell ref="R735:S735"/>
    <mergeCell ref="H736:I736"/>
    <mergeCell ref="R736:S736"/>
    <mergeCell ref="C737:E737"/>
    <mergeCell ref="H737:I737"/>
    <mergeCell ref="O737:S737"/>
    <mergeCell ref="P751:Q751"/>
    <mergeCell ref="R751:S751"/>
    <mergeCell ref="P752:Q752"/>
    <mergeCell ref="R752:S752"/>
    <mergeCell ref="P753:Q753"/>
    <mergeCell ref="R753:S753"/>
    <mergeCell ref="P748:Q748"/>
    <mergeCell ref="R748:S748"/>
    <mergeCell ref="P749:Q749"/>
    <mergeCell ref="R749:S749"/>
    <mergeCell ref="P750:Q750"/>
    <mergeCell ref="R750:S750"/>
    <mergeCell ref="P745:Q745"/>
    <mergeCell ref="R745:S745"/>
    <mergeCell ref="P746:Q746"/>
    <mergeCell ref="R746:S746"/>
    <mergeCell ref="P747:Q747"/>
    <mergeCell ref="R747:S747"/>
    <mergeCell ref="C759:E759"/>
    <mergeCell ref="G759:G760"/>
    <mergeCell ref="H759:I760"/>
    <mergeCell ref="J759:K759"/>
    <mergeCell ref="C760:D760"/>
    <mergeCell ref="B757:V757"/>
    <mergeCell ref="B758:B767"/>
    <mergeCell ref="C758:M758"/>
    <mergeCell ref="P758:S759"/>
    <mergeCell ref="T758:U760"/>
    <mergeCell ref="V758:V760"/>
    <mergeCell ref="H761:I761"/>
    <mergeCell ref="O761:P763"/>
    <mergeCell ref="Q761:Q763"/>
    <mergeCell ref="R761:S763"/>
    <mergeCell ref="T761:V762"/>
    <mergeCell ref="H762:I762"/>
    <mergeCell ref="H763:I763"/>
    <mergeCell ref="H764:I764"/>
    <mergeCell ref="O764:O765"/>
    <mergeCell ref="P764:S764"/>
    <mergeCell ref="R771:S772"/>
    <mergeCell ref="T771:V771"/>
    <mergeCell ref="P772:Q772"/>
    <mergeCell ref="P774:Q774"/>
    <mergeCell ref="R774:S774"/>
    <mergeCell ref="K771:K772"/>
    <mergeCell ref="L771:L772"/>
    <mergeCell ref="M771:M772"/>
    <mergeCell ref="N771:O771"/>
    <mergeCell ref="P771:Q771"/>
    <mergeCell ref="B770:D770"/>
    <mergeCell ref="B771:B772"/>
    <mergeCell ref="H771:H772"/>
    <mergeCell ref="I771:I772"/>
    <mergeCell ref="J771:J772"/>
    <mergeCell ref="H765:I765"/>
    <mergeCell ref="R765:S765"/>
    <mergeCell ref="H766:I766"/>
    <mergeCell ref="R766:S766"/>
    <mergeCell ref="C767:E767"/>
    <mergeCell ref="H767:I767"/>
    <mergeCell ref="O767:S767"/>
    <mergeCell ref="P781:Q781"/>
    <mergeCell ref="R781:S781"/>
    <mergeCell ref="P782:Q782"/>
    <mergeCell ref="R782:S782"/>
    <mergeCell ref="P783:Q783"/>
    <mergeCell ref="R783:S783"/>
    <mergeCell ref="P778:Q778"/>
    <mergeCell ref="R778:S778"/>
    <mergeCell ref="P779:Q779"/>
    <mergeCell ref="R779:S779"/>
    <mergeCell ref="P780:Q780"/>
    <mergeCell ref="R780:S780"/>
    <mergeCell ref="P775:Q775"/>
    <mergeCell ref="R775:S775"/>
    <mergeCell ref="P776:Q776"/>
    <mergeCell ref="R776:S776"/>
    <mergeCell ref="P777:Q777"/>
    <mergeCell ref="R777:S777"/>
    <mergeCell ref="C789:E789"/>
    <mergeCell ref="G789:G790"/>
    <mergeCell ref="H789:I790"/>
    <mergeCell ref="J789:K789"/>
    <mergeCell ref="C790:D790"/>
    <mergeCell ref="B787:V787"/>
    <mergeCell ref="B788:B797"/>
    <mergeCell ref="C788:M788"/>
    <mergeCell ref="P788:S789"/>
    <mergeCell ref="T788:U790"/>
    <mergeCell ref="V788:V790"/>
    <mergeCell ref="H791:I791"/>
    <mergeCell ref="O791:P793"/>
    <mergeCell ref="Q791:Q793"/>
    <mergeCell ref="R791:S793"/>
    <mergeCell ref="T791:V792"/>
    <mergeCell ref="H792:I792"/>
    <mergeCell ref="H793:I793"/>
    <mergeCell ref="H794:I794"/>
    <mergeCell ref="O794:O795"/>
    <mergeCell ref="P794:S794"/>
    <mergeCell ref="R801:S802"/>
    <mergeCell ref="T801:V801"/>
    <mergeCell ref="P802:Q802"/>
    <mergeCell ref="P804:Q804"/>
    <mergeCell ref="R804:S804"/>
    <mergeCell ref="K801:K802"/>
    <mergeCell ref="L801:L802"/>
    <mergeCell ref="M801:M802"/>
    <mergeCell ref="N801:O801"/>
    <mergeCell ref="P801:Q801"/>
    <mergeCell ref="B800:D800"/>
    <mergeCell ref="B801:B802"/>
    <mergeCell ref="H801:H802"/>
    <mergeCell ref="I801:I802"/>
    <mergeCell ref="J801:J802"/>
    <mergeCell ref="H795:I795"/>
    <mergeCell ref="R795:S795"/>
    <mergeCell ref="H796:I796"/>
    <mergeCell ref="R796:S796"/>
    <mergeCell ref="C797:E797"/>
    <mergeCell ref="H797:I797"/>
    <mergeCell ref="O797:S797"/>
    <mergeCell ref="P811:Q811"/>
    <mergeCell ref="R811:S811"/>
    <mergeCell ref="P812:Q812"/>
    <mergeCell ref="R812:S812"/>
    <mergeCell ref="P813:Q813"/>
    <mergeCell ref="R813:S813"/>
    <mergeCell ref="P808:Q808"/>
    <mergeCell ref="R808:S808"/>
    <mergeCell ref="P809:Q809"/>
    <mergeCell ref="R809:S809"/>
    <mergeCell ref="P810:Q810"/>
    <mergeCell ref="R810:S810"/>
    <mergeCell ref="P805:Q805"/>
    <mergeCell ref="R805:S805"/>
    <mergeCell ref="P806:Q806"/>
    <mergeCell ref="R806:S806"/>
    <mergeCell ref="P807:Q807"/>
    <mergeCell ref="R807:S807"/>
    <mergeCell ref="C819:E819"/>
    <mergeCell ref="G819:G820"/>
    <mergeCell ref="H819:I820"/>
    <mergeCell ref="J819:K819"/>
    <mergeCell ref="C820:D820"/>
    <mergeCell ref="B817:V817"/>
    <mergeCell ref="B818:B827"/>
    <mergeCell ref="C818:M818"/>
    <mergeCell ref="P818:S819"/>
    <mergeCell ref="T818:U820"/>
    <mergeCell ref="V818:V820"/>
    <mergeCell ref="H821:I821"/>
    <mergeCell ref="O821:P823"/>
    <mergeCell ref="Q821:Q823"/>
    <mergeCell ref="R821:S823"/>
    <mergeCell ref="T821:V822"/>
    <mergeCell ref="H822:I822"/>
    <mergeCell ref="H823:I823"/>
    <mergeCell ref="H824:I824"/>
    <mergeCell ref="O824:O825"/>
    <mergeCell ref="P824:S824"/>
    <mergeCell ref="R831:S832"/>
    <mergeCell ref="T831:V831"/>
    <mergeCell ref="P832:Q832"/>
    <mergeCell ref="P834:Q834"/>
    <mergeCell ref="R834:S834"/>
    <mergeCell ref="K831:K832"/>
    <mergeCell ref="L831:L832"/>
    <mergeCell ref="M831:M832"/>
    <mergeCell ref="N831:O831"/>
    <mergeCell ref="P831:Q831"/>
    <mergeCell ref="B830:D830"/>
    <mergeCell ref="B831:B832"/>
    <mergeCell ref="H831:H832"/>
    <mergeCell ref="I831:I832"/>
    <mergeCell ref="J831:J832"/>
    <mergeCell ref="H825:I825"/>
    <mergeCell ref="R825:S825"/>
    <mergeCell ref="H826:I826"/>
    <mergeCell ref="R826:S826"/>
    <mergeCell ref="C827:E827"/>
    <mergeCell ref="H827:I827"/>
    <mergeCell ref="O827:S827"/>
    <mergeCell ref="P841:Q841"/>
    <mergeCell ref="R841:S841"/>
    <mergeCell ref="P842:Q842"/>
    <mergeCell ref="R842:S842"/>
    <mergeCell ref="P843:Q843"/>
    <mergeCell ref="R843:S843"/>
    <mergeCell ref="P838:Q838"/>
    <mergeCell ref="R838:S838"/>
    <mergeCell ref="P839:Q839"/>
    <mergeCell ref="R839:S839"/>
    <mergeCell ref="P840:Q840"/>
    <mergeCell ref="R840:S840"/>
    <mergeCell ref="P835:Q835"/>
    <mergeCell ref="R835:S835"/>
    <mergeCell ref="P836:Q836"/>
    <mergeCell ref="R836:S836"/>
    <mergeCell ref="P837:Q837"/>
    <mergeCell ref="R837:S837"/>
    <mergeCell ref="C849:E849"/>
    <mergeCell ref="G849:G850"/>
    <mergeCell ref="H849:I850"/>
    <mergeCell ref="J849:K849"/>
    <mergeCell ref="C850:D850"/>
    <mergeCell ref="B847:V847"/>
    <mergeCell ref="B848:B857"/>
    <mergeCell ref="C848:M848"/>
    <mergeCell ref="P848:S849"/>
    <mergeCell ref="T848:U850"/>
    <mergeCell ref="V848:V850"/>
    <mergeCell ref="H851:I851"/>
    <mergeCell ref="O851:P853"/>
    <mergeCell ref="Q851:Q853"/>
    <mergeCell ref="R851:S853"/>
    <mergeCell ref="T851:V852"/>
    <mergeCell ref="H852:I852"/>
    <mergeCell ref="H853:I853"/>
    <mergeCell ref="H854:I854"/>
    <mergeCell ref="O854:O855"/>
    <mergeCell ref="P854:S854"/>
    <mergeCell ref="R861:S862"/>
    <mergeCell ref="T861:V861"/>
    <mergeCell ref="P862:Q862"/>
    <mergeCell ref="P864:Q864"/>
    <mergeCell ref="R864:S864"/>
    <mergeCell ref="K861:K862"/>
    <mergeCell ref="L861:L862"/>
    <mergeCell ref="M861:M862"/>
    <mergeCell ref="N861:O861"/>
    <mergeCell ref="P861:Q861"/>
    <mergeCell ref="B860:D860"/>
    <mergeCell ref="B861:B862"/>
    <mergeCell ref="H861:H862"/>
    <mergeCell ref="I861:I862"/>
    <mergeCell ref="J861:J862"/>
    <mergeCell ref="H855:I855"/>
    <mergeCell ref="R855:S855"/>
    <mergeCell ref="H856:I856"/>
    <mergeCell ref="R856:S856"/>
    <mergeCell ref="C857:E857"/>
    <mergeCell ref="H857:I857"/>
    <mergeCell ref="O857:S857"/>
    <mergeCell ref="P871:Q871"/>
    <mergeCell ref="R871:S871"/>
    <mergeCell ref="P872:Q872"/>
    <mergeCell ref="R872:S872"/>
    <mergeCell ref="P873:Q873"/>
    <mergeCell ref="R873:S873"/>
    <mergeCell ref="P868:Q868"/>
    <mergeCell ref="R868:S868"/>
    <mergeCell ref="P869:Q869"/>
    <mergeCell ref="R869:S869"/>
    <mergeCell ref="P870:Q870"/>
    <mergeCell ref="R870:S870"/>
    <mergeCell ref="P865:Q865"/>
    <mergeCell ref="R865:S865"/>
    <mergeCell ref="P866:Q866"/>
    <mergeCell ref="R866:S866"/>
    <mergeCell ref="P867:Q867"/>
    <mergeCell ref="R867:S867"/>
    <mergeCell ref="C879:E879"/>
    <mergeCell ref="G879:G880"/>
    <mergeCell ref="H879:I880"/>
    <mergeCell ref="J879:K879"/>
    <mergeCell ref="C880:D880"/>
    <mergeCell ref="B877:V877"/>
    <mergeCell ref="B878:B887"/>
    <mergeCell ref="C878:M878"/>
    <mergeCell ref="P878:S879"/>
    <mergeCell ref="T878:U880"/>
    <mergeCell ref="V878:V880"/>
    <mergeCell ref="H881:I881"/>
    <mergeCell ref="O881:P883"/>
    <mergeCell ref="Q881:Q883"/>
    <mergeCell ref="R881:S883"/>
    <mergeCell ref="T881:V882"/>
    <mergeCell ref="H882:I882"/>
    <mergeCell ref="H883:I883"/>
    <mergeCell ref="H884:I884"/>
    <mergeCell ref="O884:O885"/>
    <mergeCell ref="P884:S884"/>
    <mergeCell ref="R891:S892"/>
    <mergeCell ref="T891:V891"/>
    <mergeCell ref="P892:Q892"/>
    <mergeCell ref="P894:Q894"/>
    <mergeCell ref="R894:S894"/>
    <mergeCell ref="K891:K892"/>
    <mergeCell ref="L891:L892"/>
    <mergeCell ref="M891:M892"/>
    <mergeCell ref="N891:O891"/>
    <mergeCell ref="P891:Q891"/>
    <mergeCell ref="B890:D890"/>
    <mergeCell ref="B891:B892"/>
    <mergeCell ref="H891:H892"/>
    <mergeCell ref="I891:I892"/>
    <mergeCell ref="J891:J892"/>
    <mergeCell ref="H885:I885"/>
    <mergeCell ref="R885:S885"/>
    <mergeCell ref="H886:I886"/>
    <mergeCell ref="R886:S886"/>
    <mergeCell ref="C887:E887"/>
    <mergeCell ref="H887:I887"/>
    <mergeCell ref="O887:S887"/>
    <mergeCell ref="P901:Q901"/>
    <mergeCell ref="R901:S901"/>
    <mergeCell ref="P902:Q902"/>
    <mergeCell ref="R902:S902"/>
    <mergeCell ref="P903:Q903"/>
    <mergeCell ref="R903:S903"/>
    <mergeCell ref="P898:Q898"/>
    <mergeCell ref="R898:S898"/>
    <mergeCell ref="P899:Q899"/>
    <mergeCell ref="R899:S899"/>
    <mergeCell ref="P900:Q900"/>
    <mergeCell ref="R900:S900"/>
    <mergeCell ref="P895:Q895"/>
    <mergeCell ref="R895:S895"/>
    <mergeCell ref="P896:Q896"/>
    <mergeCell ref="R896:S896"/>
    <mergeCell ref="P897:Q897"/>
    <mergeCell ref="R897:S897"/>
    <mergeCell ref="C909:E909"/>
    <mergeCell ref="G909:G910"/>
    <mergeCell ref="H909:I910"/>
    <mergeCell ref="J909:K909"/>
    <mergeCell ref="C910:D910"/>
    <mergeCell ref="B907:V907"/>
    <mergeCell ref="B908:B917"/>
    <mergeCell ref="C908:M908"/>
    <mergeCell ref="P908:S909"/>
    <mergeCell ref="T908:U910"/>
    <mergeCell ref="V908:V910"/>
    <mergeCell ref="H911:I911"/>
    <mergeCell ref="O911:P913"/>
    <mergeCell ref="Q911:Q913"/>
    <mergeCell ref="R911:S913"/>
    <mergeCell ref="T911:V912"/>
    <mergeCell ref="H912:I912"/>
    <mergeCell ref="H913:I913"/>
    <mergeCell ref="H914:I914"/>
    <mergeCell ref="O914:O915"/>
    <mergeCell ref="P914:S914"/>
    <mergeCell ref="R921:S922"/>
    <mergeCell ref="T921:V921"/>
    <mergeCell ref="P922:Q922"/>
    <mergeCell ref="P924:Q924"/>
    <mergeCell ref="R924:S924"/>
    <mergeCell ref="K921:K922"/>
    <mergeCell ref="L921:L922"/>
    <mergeCell ref="M921:M922"/>
    <mergeCell ref="N921:O921"/>
    <mergeCell ref="P921:Q921"/>
    <mergeCell ref="B920:D920"/>
    <mergeCell ref="B921:B922"/>
    <mergeCell ref="H921:H922"/>
    <mergeCell ref="I921:I922"/>
    <mergeCell ref="J921:J922"/>
    <mergeCell ref="H915:I915"/>
    <mergeCell ref="R915:S915"/>
    <mergeCell ref="H916:I916"/>
    <mergeCell ref="R916:S916"/>
    <mergeCell ref="C917:E917"/>
    <mergeCell ref="H917:I917"/>
    <mergeCell ref="O917:S917"/>
    <mergeCell ref="C924:C925"/>
    <mergeCell ref="D924:D925"/>
    <mergeCell ref="E924:E925"/>
    <mergeCell ref="F924:F925"/>
    <mergeCell ref="H924:H925"/>
    <mergeCell ref="K924:K925"/>
    <mergeCell ref="L924:L925"/>
    <mergeCell ref="B924:B925"/>
    <mergeCell ref="P931:Q931"/>
    <mergeCell ref="R931:S931"/>
    <mergeCell ref="P932:Q932"/>
    <mergeCell ref="R932:S932"/>
    <mergeCell ref="P933:Q933"/>
    <mergeCell ref="R933:S933"/>
    <mergeCell ref="P928:Q928"/>
    <mergeCell ref="R928:S928"/>
    <mergeCell ref="P929:Q929"/>
    <mergeCell ref="R929:S929"/>
    <mergeCell ref="P930:Q930"/>
    <mergeCell ref="R930:S930"/>
    <mergeCell ref="P925:Q925"/>
    <mergeCell ref="R925:S925"/>
    <mergeCell ref="P926:Q926"/>
    <mergeCell ref="R926:S926"/>
    <mergeCell ref="P927:Q927"/>
    <mergeCell ref="R927:S927"/>
    <mergeCell ref="C939:E939"/>
    <mergeCell ref="G939:G940"/>
    <mergeCell ref="H939:I940"/>
    <mergeCell ref="J939:K939"/>
    <mergeCell ref="C940:D940"/>
    <mergeCell ref="B937:V937"/>
    <mergeCell ref="B938:B947"/>
    <mergeCell ref="C938:M938"/>
    <mergeCell ref="P938:S939"/>
    <mergeCell ref="T938:U940"/>
    <mergeCell ref="V938:V940"/>
    <mergeCell ref="H941:I941"/>
    <mergeCell ref="O941:P943"/>
    <mergeCell ref="Q941:Q943"/>
    <mergeCell ref="R941:S943"/>
    <mergeCell ref="T941:V942"/>
    <mergeCell ref="H942:I942"/>
    <mergeCell ref="H943:I943"/>
    <mergeCell ref="H944:I944"/>
    <mergeCell ref="O944:O945"/>
    <mergeCell ref="P944:S944"/>
    <mergeCell ref="R951:S952"/>
    <mergeCell ref="T951:V951"/>
    <mergeCell ref="P952:Q952"/>
    <mergeCell ref="P954:Q954"/>
    <mergeCell ref="R954:S954"/>
    <mergeCell ref="K951:K952"/>
    <mergeCell ref="L951:L952"/>
    <mergeCell ref="M951:M952"/>
    <mergeCell ref="N951:O951"/>
    <mergeCell ref="P951:Q951"/>
    <mergeCell ref="B950:D950"/>
    <mergeCell ref="B951:B952"/>
    <mergeCell ref="H951:H952"/>
    <mergeCell ref="I951:I952"/>
    <mergeCell ref="J951:J952"/>
    <mergeCell ref="H945:I945"/>
    <mergeCell ref="R945:S945"/>
    <mergeCell ref="H946:I946"/>
    <mergeCell ref="R946:S946"/>
    <mergeCell ref="C947:E947"/>
    <mergeCell ref="H947:I947"/>
    <mergeCell ref="O947:S947"/>
    <mergeCell ref="P961:Q961"/>
    <mergeCell ref="R961:S961"/>
    <mergeCell ref="P962:Q962"/>
    <mergeCell ref="R962:S962"/>
    <mergeCell ref="P963:Q963"/>
    <mergeCell ref="R963:S963"/>
    <mergeCell ref="P958:Q958"/>
    <mergeCell ref="R958:S958"/>
    <mergeCell ref="P959:Q959"/>
    <mergeCell ref="R959:S959"/>
    <mergeCell ref="P960:Q960"/>
    <mergeCell ref="R960:S960"/>
    <mergeCell ref="P955:Q955"/>
    <mergeCell ref="R955:S955"/>
    <mergeCell ref="P956:Q956"/>
    <mergeCell ref="R956:S956"/>
    <mergeCell ref="P957:Q957"/>
    <mergeCell ref="R957:S957"/>
    <mergeCell ref="C969:E969"/>
    <mergeCell ref="G969:G970"/>
    <mergeCell ref="H969:I970"/>
    <mergeCell ref="J969:K969"/>
    <mergeCell ref="C970:D970"/>
    <mergeCell ref="B967:V967"/>
    <mergeCell ref="B968:B977"/>
    <mergeCell ref="C968:M968"/>
    <mergeCell ref="P968:S969"/>
    <mergeCell ref="T968:U970"/>
    <mergeCell ref="V968:V970"/>
    <mergeCell ref="H971:I971"/>
    <mergeCell ref="O971:P973"/>
    <mergeCell ref="Q971:Q973"/>
    <mergeCell ref="R971:S973"/>
    <mergeCell ref="T971:V972"/>
    <mergeCell ref="H972:I972"/>
    <mergeCell ref="H973:I973"/>
    <mergeCell ref="H974:I974"/>
    <mergeCell ref="O974:O975"/>
    <mergeCell ref="P974:S974"/>
    <mergeCell ref="R981:S982"/>
    <mergeCell ref="T981:V981"/>
    <mergeCell ref="P982:Q982"/>
    <mergeCell ref="P984:Q984"/>
    <mergeCell ref="R984:S984"/>
    <mergeCell ref="K981:K982"/>
    <mergeCell ref="L981:L982"/>
    <mergeCell ref="M981:M982"/>
    <mergeCell ref="N981:O981"/>
    <mergeCell ref="P981:Q981"/>
    <mergeCell ref="B980:D980"/>
    <mergeCell ref="B981:B982"/>
    <mergeCell ref="H981:H982"/>
    <mergeCell ref="I981:I982"/>
    <mergeCell ref="J981:J982"/>
    <mergeCell ref="H975:I975"/>
    <mergeCell ref="R975:S975"/>
    <mergeCell ref="H976:I976"/>
    <mergeCell ref="R976:S976"/>
    <mergeCell ref="C977:E977"/>
    <mergeCell ref="H977:I977"/>
    <mergeCell ref="O977:S977"/>
    <mergeCell ref="P991:Q991"/>
    <mergeCell ref="R991:S991"/>
    <mergeCell ref="P992:Q992"/>
    <mergeCell ref="R992:S992"/>
    <mergeCell ref="P993:Q993"/>
    <mergeCell ref="R993:S993"/>
    <mergeCell ref="P988:Q988"/>
    <mergeCell ref="R988:S988"/>
    <mergeCell ref="P989:Q989"/>
    <mergeCell ref="R989:S989"/>
    <mergeCell ref="P990:Q990"/>
    <mergeCell ref="R990:S990"/>
    <mergeCell ref="P985:Q985"/>
    <mergeCell ref="R985:S985"/>
    <mergeCell ref="P986:Q986"/>
    <mergeCell ref="R986:S986"/>
    <mergeCell ref="P987:Q987"/>
    <mergeCell ref="R987:S987"/>
    <mergeCell ref="C999:E999"/>
    <mergeCell ref="G999:G1000"/>
    <mergeCell ref="H999:I1000"/>
    <mergeCell ref="J999:K999"/>
    <mergeCell ref="C1000:D1000"/>
    <mergeCell ref="B997:V997"/>
    <mergeCell ref="B998:B1007"/>
    <mergeCell ref="C998:M998"/>
    <mergeCell ref="P998:S999"/>
    <mergeCell ref="T998:U1000"/>
    <mergeCell ref="V998:V1000"/>
    <mergeCell ref="H1001:I1001"/>
    <mergeCell ref="O1001:P1003"/>
    <mergeCell ref="Q1001:Q1003"/>
    <mergeCell ref="R1001:S1003"/>
    <mergeCell ref="T1001:V1002"/>
    <mergeCell ref="H1002:I1002"/>
    <mergeCell ref="H1003:I1003"/>
    <mergeCell ref="H1004:I1004"/>
    <mergeCell ref="O1004:O1005"/>
    <mergeCell ref="P1004:S1004"/>
    <mergeCell ref="R1011:S1012"/>
    <mergeCell ref="T1011:V1011"/>
    <mergeCell ref="P1012:Q1012"/>
    <mergeCell ref="P1014:Q1014"/>
    <mergeCell ref="R1014:S1014"/>
    <mergeCell ref="K1011:K1012"/>
    <mergeCell ref="L1011:L1012"/>
    <mergeCell ref="M1011:M1012"/>
    <mergeCell ref="N1011:O1011"/>
    <mergeCell ref="P1011:Q1011"/>
    <mergeCell ref="B1010:D1010"/>
    <mergeCell ref="B1011:B1012"/>
    <mergeCell ref="H1011:H1012"/>
    <mergeCell ref="I1011:I1012"/>
    <mergeCell ref="J1011:J1012"/>
    <mergeCell ref="H1005:I1005"/>
    <mergeCell ref="R1005:S1005"/>
    <mergeCell ref="H1006:I1006"/>
    <mergeCell ref="R1006:S1006"/>
    <mergeCell ref="C1007:E1007"/>
    <mergeCell ref="H1007:I1007"/>
    <mergeCell ref="O1007:S1007"/>
    <mergeCell ref="P1021:Q1021"/>
    <mergeCell ref="R1021:S1021"/>
    <mergeCell ref="P1022:Q1022"/>
    <mergeCell ref="R1022:S1022"/>
    <mergeCell ref="P1023:Q1023"/>
    <mergeCell ref="R1023:S1023"/>
    <mergeCell ref="P1018:Q1018"/>
    <mergeCell ref="R1018:S1018"/>
    <mergeCell ref="P1019:Q1019"/>
    <mergeCell ref="R1019:S1019"/>
    <mergeCell ref="P1020:Q1020"/>
    <mergeCell ref="R1020:S1020"/>
    <mergeCell ref="P1015:Q1015"/>
    <mergeCell ref="R1015:S1015"/>
    <mergeCell ref="P1016:Q1016"/>
    <mergeCell ref="R1016:S1016"/>
    <mergeCell ref="P1017:Q1017"/>
    <mergeCell ref="R1017:S1017"/>
    <mergeCell ref="C1029:E1029"/>
    <mergeCell ref="G1029:G1030"/>
    <mergeCell ref="H1029:I1030"/>
    <mergeCell ref="J1029:K1029"/>
    <mergeCell ref="C1030:D1030"/>
    <mergeCell ref="B1027:V1027"/>
    <mergeCell ref="B1028:B1037"/>
    <mergeCell ref="C1028:M1028"/>
    <mergeCell ref="P1028:S1029"/>
    <mergeCell ref="T1028:U1030"/>
    <mergeCell ref="V1028:V1030"/>
    <mergeCell ref="H1031:I1031"/>
    <mergeCell ref="O1031:P1033"/>
    <mergeCell ref="Q1031:Q1033"/>
    <mergeCell ref="R1031:S1033"/>
    <mergeCell ref="T1031:V1032"/>
    <mergeCell ref="H1032:I1032"/>
    <mergeCell ref="H1033:I1033"/>
    <mergeCell ref="H1034:I1034"/>
    <mergeCell ref="O1034:O1035"/>
    <mergeCell ref="P1034:S1034"/>
    <mergeCell ref="R1041:S1042"/>
    <mergeCell ref="T1041:V1041"/>
    <mergeCell ref="P1042:Q1042"/>
    <mergeCell ref="P1044:Q1044"/>
    <mergeCell ref="R1044:S1044"/>
    <mergeCell ref="K1041:K1042"/>
    <mergeCell ref="L1041:L1042"/>
    <mergeCell ref="M1041:M1042"/>
    <mergeCell ref="N1041:O1041"/>
    <mergeCell ref="P1041:Q1041"/>
    <mergeCell ref="B1040:D1040"/>
    <mergeCell ref="B1041:B1042"/>
    <mergeCell ref="H1041:H1042"/>
    <mergeCell ref="I1041:I1042"/>
    <mergeCell ref="J1041:J1042"/>
    <mergeCell ref="H1035:I1035"/>
    <mergeCell ref="R1035:S1035"/>
    <mergeCell ref="H1036:I1036"/>
    <mergeCell ref="R1036:S1036"/>
    <mergeCell ref="C1037:E1037"/>
    <mergeCell ref="H1037:I1037"/>
    <mergeCell ref="O1037:S1037"/>
    <mergeCell ref="P1051:Q1051"/>
    <mergeCell ref="R1051:S1051"/>
    <mergeCell ref="P1052:Q1052"/>
    <mergeCell ref="R1052:S1052"/>
    <mergeCell ref="P1053:Q1053"/>
    <mergeCell ref="R1053:S1053"/>
    <mergeCell ref="P1048:Q1048"/>
    <mergeCell ref="R1048:S1048"/>
    <mergeCell ref="P1049:Q1049"/>
    <mergeCell ref="R1049:S1049"/>
    <mergeCell ref="P1050:Q1050"/>
    <mergeCell ref="R1050:S1050"/>
    <mergeCell ref="P1045:Q1045"/>
    <mergeCell ref="R1045:S1045"/>
    <mergeCell ref="P1046:Q1046"/>
    <mergeCell ref="R1046:S1046"/>
    <mergeCell ref="P1047:Q1047"/>
    <mergeCell ref="R1047:S1047"/>
    <mergeCell ref="C1059:E1059"/>
    <mergeCell ref="G1059:G1060"/>
    <mergeCell ref="H1059:I1060"/>
    <mergeCell ref="J1059:K1059"/>
    <mergeCell ref="C1060:D1060"/>
    <mergeCell ref="B1057:V1057"/>
    <mergeCell ref="B1058:B1067"/>
    <mergeCell ref="C1058:M1058"/>
    <mergeCell ref="P1058:S1059"/>
    <mergeCell ref="T1058:U1060"/>
    <mergeCell ref="V1058:V1060"/>
    <mergeCell ref="H1061:I1061"/>
    <mergeCell ref="O1061:P1063"/>
    <mergeCell ref="Q1061:Q1063"/>
    <mergeCell ref="R1061:S1063"/>
    <mergeCell ref="T1061:V1062"/>
    <mergeCell ref="H1062:I1062"/>
    <mergeCell ref="H1063:I1063"/>
    <mergeCell ref="H1064:I1064"/>
    <mergeCell ref="O1064:O1065"/>
    <mergeCell ref="P1064:S1064"/>
    <mergeCell ref="R1071:S1072"/>
    <mergeCell ref="T1071:V1071"/>
    <mergeCell ref="P1072:Q1072"/>
    <mergeCell ref="P1074:Q1074"/>
    <mergeCell ref="R1074:S1074"/>
    <mergeCell ref="K1071:K1072"/>
    <mergeCell ref="L1071:L1072"/>
    <mergeCell ref="M1071:M1072"/>
    <mergeCell ref="N1071:O1071"/>
    <mergeCell ref="P1071:Q1071"/>
    <mergeCell ref="B1070:D1070"/>
    <mergeCell ref="B1071:B1072"/>
    <mergeCell ref="H1071:H1072"/>
    <mergeCell ref="I1071:I1072"/>
    <mergeCell ref="J1071:J1072"/>
    <mergeCell ref="H1065:I1065"/>
    <mergeCell ref="R1065:S1065"/>
    <mergeCell ref="H1066:I1066"/>
    <mergeCell ref="R1066:S1066"/>
    <mergeCell ref="C1067:E1067"/>
    <mergeCell ref="H1067:I1067"/>
    <mergeCell ref="O1067:S1067"/>
    <mergeCell ref="P1081:Q1081"/>
    <mergeCell ref="R1081:S1081"/>
    <mergeCell ref="P1082:Q1082"/>
    <mergeCell ref="R1082:S1082"/>
    <mergeCell ref="P1083:Q1083"/>
    <mergeCell ref="R1083:S1083"/>
    <mergeCell ref="P1078:Q1078"/>
    <mergeCell ref="R1078:S1078"/>
    <mergeCell ref="P1079:Q1079"/>
    <mergeCell ref="R1079:S1079"/>
    <mergeCell ref="P1080:Q1080"/>
    <mergeCell ref="R1080:S1080"/>
    <mergeCell ref="P1075:Q1075"/>
    <mergeCell ref="R1075:S1075"/>
    <mergeCell ref="P1076:Q1076"/>
    <mergeCell ref="R1076:S1076"/>
    <mergeCell ref="P1077:Q1077"/>
    <mergeCell ref="R1077:S1077"/>
    <mergeCell ref="C1089:E1089"/>
    <mergeCell ref="G1089:G1090"/>
    <mergeCell ref="H1089:I1090"/>
    <mergeCell ref="J1089:K1089"/>
    <mergeCell ref="C1090:D1090"/>
    <mergeCell ref="B1087:V1087"/>
    <mergeCell ref="B1088:B1097"/>
    <mergeCell ref="C1088:M1088"/>
    <mergeCell ref="P1088:S1089"/>
    <mergeCell ref="T1088:U1090"/>
    <mergeCell ref="V1088:V1090"/>
    <mergeCell ref="H1091:I1091"/>
    <mergeCell ref="O1091:P1093"/>
    <mergeCell ref="Q1091:Q1093"/>
    <mergeCell ref="R1091:S1093"/>
    <mergeCell ref="T1091:V1092"/>
    <mergeCell ref="H1092:I1092"/>
    <mergeCell ref="H1093:I1093"/>
    <mergeCell ref="H1094:I1094"/>
    <mergeCell ref="O1094:O1095"/>
    <mergeCell ref="P1094:S1094"/>
    <mergeCell ref="R1101:S1102"/>
    <mergeCell ref="T1101:V1101"/>
    <mergeCell ref="P1102:Q1102"/>
    <mergeCell ref="P1104:Q1104"/>
    <mergeCell ref="R1104:S1104"/>
    <mergeCell ref="K1101:K1102"/>
    <mergeCell ref="L1101:L1102"/>
    <mergeCell ref="M1101:M1102"/>
    <mergeCell ref="N1101:O1101"/>
    <mergeCell ref="P1101:Q1101"/>
    <mergeCell ref="B1100:D1100"/>
    <mergeCell ref="B1101:B1102"/>
    <mergeCell ref="H1101:H1102"/>
    <mergeCell ref="I1101:I1102"/>
    <mergeCell ref="J1101:J1102"/>
    <mergeCell ref="H1095:I1095"/>
    <mergeCell ref="R1095:S1095"/>
    <mergeCell ref="H1096:I1096"/>
    <mergeCell ref="R1096:S1096"/>
    <mergeCell ref="C1097:E1097"/>
    <mergeCell ref="H1097:I1097"/>
    <mergeCell ref="O1097:S1097"/>
    <mergeCell ref="P1111:Q1111"/>
    <mergeCell ref="R1111:S1111"/>
    <mergeCell ref="P1112:Q1112"/>
    <mergeCell ref="R1112:S1112"/>
    <mergeCell ref="P1113:Q1113"/>
    <mergeCell ref="R1113:S1113"/>
    <mergeCell ref="P1108:Q1108"/>
    <mergeCell ref="R1108:S1108"/>
    <mergeCell ref="P1109:Q1109"/>
    <mergeCell ref="R1109:S1109"/>
    <mergeCell ref="P1110:Q1110"/>
    <mergeCell ref="R1110:S1110"/>
    <mergeCell ref="P1105:Q1105"/>
    <mergeCell ref="R1105:S1105"/>
    <mergeCell ref="P1106:Q1106"/>
    <mergeCell ref="R1106:S1106"/>
    <mergeCell ref="P1107:Q1107"/>
    <mergeCell ref="R1107:S1107"/>
    <mergeCell ref="C1119:E1119"/>
    <mergeCell ref="G1119:G1120"/>
    <mergeCell ref="H1119:I1120"/>
    <mergeCell ref="J1119:K1119"/>
    <mergeCell ref="C1120:D1120"/>
    <mergeCell ref="B1117:V1117"/>
    <mergeCell ref="B1118:B1127"/>
    <mergeCell ref="C1118:M1118"/>
    <mergeCell ref="P1118:S1119"/>
    <mergeCell ref="T1118:U1120"/>
    <mergeCell ref="V1118:V1120"/>
    <mergeCell ref="H1121:I1121"/>
    <mergeCell ref="O1121:P1123"/>
    <mergeCell ref="Q1121:Q1123"/>
    <mergeCell ref="R1121:S1123"/>
    <mergeCell ref="T1121:V1122"/>
    <mergeCell ref="H1122:I1122"/>
    <mergeCell ref="H1123:I1123"/>
    <mergeCell ref="H1124:I1124"/>
    <mergeCell ref="O1124:O1125"/>
    <mergeCell ref="P1124:S1124"/>
    <mergeCell ref="R1131:S1132"/>
    <mergeCell ref="T1131:V1131"/>
    <mergeCell ref="P1132:Q1132"/>
    <mergeCell ref="P1134:Q1134"/>
    <mergeCell ref="R1134:S1134"/>
    <mergeCell ref="K1131:K1132"/>
    <mergeCell ref="L1131:L1132"/>
    <mergeCell ref="M1131:M1132"/>
    <mergeCell ref="N1131:O1131"/>
    <mergeCell ref="P1131:Q1131"/>
    <mergeCell ref="B1130:D1130"/>
    <mergeCell ref="B1131:B1132"/>
    <mergeCell ref="H1131:H1132"/>
    <mergeCell ref="I1131:I1132"/>
    <mergeCell ref="J1131:J1132"/>
    <mergeCell ref="H1125:I1125"/>
    <mergeCell ref="R1125:S1125"/>
    <mergeCell ref="H1126:I1126"/>
    <mergeCell ref="R1126:S1126"/>
    <mergeCell ref="C1127:E1127"/>
    <mergeCell ref="H1127:I1127"/>
    <mergeCell ref="O1127:S1127"/>
    <mergeCell ref="P1141:Q1141"/>
    <mergeCell ref="R1141:S1141"/>
    <mergeCell ref="P1142:Q1142"/>
    <mergeCell ref="R1142:S1142"/>
    <mergeCell ref="P1143:Q1143"/>
    <mergeCell ref="R1143:S1143"/>
    <mergeCell ref="P1138:Q1138"/>
    <mergeCell ref="R1138:S1138"/>
    <mergeCell ref="P1139:Q1139"/>
    <mergeCell ref="R1139:S1139"/>
    <mergeCell ref="P1140:Q1140"/>
    <mergeCell ref="R1140:S1140"/>
    <mergeCell ref="P1135:Q1135"/>
    <mergeCell ref="R1135:S1135"/>
    <mergeCell ref="P1136:Q1136"/>
    <mergeCell ref="R1136:S1136"/>
    <mergeCell ref="P1137:Q1137"/>
    <mergeCell ref="R1137:S1137"/>
    <mergeCell ref="C1149:E1149"/>
    <mergeCell ref="G1149:G1150"/>
    <mergeCell ref="H1149:I1150"/>
    <mergeCell ref="J1149:K1149"/>
    <mergeCell ref="C1150:D1150"/>
    <mergeCell ref="B1147:V1147"/>
    <mergeCell ref="B1148:B1157"/>
    <mergeCell ref="C1148:M1148"/>
    <mergeCell ref="P1148:S1149"/>
    <mergeCell ref="T1148:U1150"/>
    <mergeCell ref="V1148:V1150"/>
    <mergeCell ref="H1151:I1151"/>
    <mergeCell ref="O1151:P1153"/>
    <mergeCell ref="Q1151:Q1153"/>
    <mergeCell ref="R1151:S1153"/>
    <mergeCell ref="T1151:V1152"/>
    <mergeCell ref="H1152:I1152"/>
    <mergeCell ref="H1153:I1153"/>
    <mergeCell ref="H1154:I1154"/>
    <mergeCell ref="O1154:O1155"/>
    <mergeCell ref="P1154:S1154"/>
    <mergeCell ref="R1161:S1162"/>
    <mergeCell ref="T1161:V1161"/>
    <mergeCell ref="P1162:Q1162"/>
    <mergeCell ref="P1164:Q1164"/>
    <mergeCell ref="R1164:S1164"/>
    <mergeCell ref="K1161:K1162"/>
    <mergeCell ref="L1161:L1162"/>
    <mergeCell ref="M1161:M1162"/>
    <mergeCell ref="N1161:O1161"/>
    <mergeCell ref="P1161:Q1161"/>
    <mergeCell ref="B1160:D1160"/>
    <mergeCell ref="B1161:B1162"/>
    <mergeCell ref="H1161:H1162"/>
    <mergeCell ref="I1161:I1162"/>
    <mergeCell ref="J1161:J1162"/>
    <mergeCell ref="H1155:I1155"/>
    <mergeCell ref="R1155:S1155"/>
    <mergeCell ref="H1156:I1156"/>
    <mergeCell ref="R1156:S1156"/>
    <mergeCell ref="C1157:E1157"/>
    <mergeCell ref="H1157:I1157"/>
    <mergeCell ref="O1157:S1157"/>
    <mergeCell ref="P1171:Q1171"/>
    <mergeCell ref="R1171:S1171"/>
    <mergeCell ref="P1172:Q1172"/>
    <mergeCell ref="R1172:S1172"/>
    <mergeCell ref="P1173:Q1173"/>
    <mergeCell ref="R1173:S1173"/>
    <mergeCell ref="P1168:Q1168"/>
    <mergeCell ref="R1168:S1168"/>
    <mergeCell ref="P1169:Q1169"/>
    <mergeCell ref="R1169:S1169"/>
    <mergeCell ref="P1170:Q1170"/>
    <mergeCell ref="R1170:S1170"/>
    <mergeCell ref="P1165:Q1165"/>
    <mergeCell ref="R1165:S1165"/>
    <mergeCell ref="P1166:Q1166"/>
    <mergeCell ref="R1166:S1166"/>
    <mergeCell ref="P1167:Q1167"/>
    <mergeCell ref="R1167:S1167"/>
    <mergeCell ref="C1179:E1179"/>
    <mergeCell ref="G1179:G1180"/>
    <mergeCell ref="H1179:I1180"/>
    <mergeCell ref="J1179:K1179"/>
    <mergeCell ref="C1180:D1180"/>
    <mergeCell ref="B1177:V1177"/>
    <mergeCell ref="B1178:B1187"/>
    <mergeCell ref="C1178:M1178"/>
    <mergeCell ref="P1178:S1179"/>
    <mergeCell ref="T1178:U1180"/>
    <mergeCell ref="V1178:V1180"/>
    <mergeCell ref="H1181:I1181"/>
    <mergeCell ref="O1181:P1183"/>
    <mergeCell ref="Q1181:Q1183"/>
    <mergeCell ref="R1181:S1183"/>
    <mergeCell ref="T1181:V1182"/>
    <mergeCell ref="H1182:I1182"/>
    <mergeCell ref="H1183:I1183"/>
    <mergeCell ref="H1184:I1184"/>
    <mergeCell ref="O1184:O1185"/>
    <mergeCell ref="P1184:S1184"/>
    <mergeCell ref="R1191:S1192"/>
    <mergeCell ref="T1191:V1191"/>
    <mergeCell ref="P1192:Q1192"/>
    <mergeCell ref="P1194:Q1194"/>
    <mergeCell ref="R1194:S1194"/>
    <mergeCell ref="K1191:K1192"/>
    <mergeCell ref="L1191:L1192"/>
    <mergeCell ref="M1191:M1192"/>
    <mergeCell ref="N1191:O1191"/>
    <mergeCell ref="P1191:Q1191"/>
    <mergeCell ref="B1190:D1190"/>
    <mergeCell ref="B1191:B1192"/>
    <mergeCell ref="H1191:H1192"/>
    <mergeCell ref="I1191:I1192"/>
    <mergeCell ref="J1191:J1192"/>
    <mergeCell ref="H1185:I1185"/>
    <mergeCell ref="R1185:S1185"/>
    <mergeCell ref="H1186:I1186"/>
    <mergeCell ref="R1186:S1186"/>
    <mergeCell ref="C1187:E1187"/>
    <mergeCell ref="H1187:I1187"/>
    <mergeCell ref="O1187:S1187"/>
    <mergeCell ref="P1201:Q1201"/>
    <mergeCell ref="R1201:S1201"/>
    <mergeCell ref="P1202:Q1202"/>
    <mergeCell ref="R1202:S1202"/>
    <mergeCell ref="P1203:Q1203"/>
    <mergeCell ref="R1203:S1203"/>
    <mergeCell ref="P1198:Q1198"/>
    <mergeCell ref="R1198:S1198"/>
    <mergeCell ref="P1199:Q1199"/>
    <mergeCell ref="R1199:S1199"/>
    <mergeCell ref="P1200:Q1200"/>
    <mergeCell ref="R1200:S1200"/>
    <mergeCell ref="P1195:Q1195"/>
    <mergeCell ref="R1195:S1195"/>
    <mergeCell ref="P1196:Q1196"/>
    <mergeCell ref="R1196:S1196"/>
    <mergeCell ref="P1197:Q1197"/>
    <mergeCell ref="R1197:S1197"/>
    <mergeCell ref="C1209:E1209"/>
    <mergeCell ref="G1209:G1210"/>
    <mergeCell ref="H1209:I1210"/>
    <mergeCell ref="J1209:K1209"/>
    <mergeCell ref="C1210:D1210"/>
    <mergeCell ref="B1207:V1207"/>
    <mergeCell ref="B1208:B1217"/>
    <mergeCell ref="C1208:M1208"/>
    <mergeCell ref="P1208:S1209"/>
    <mergeCell ref="T1208:U1210"/>
    <mergeCell ref="V1208:V1210"/>
    <mergeCell ref="H1211:I1211"/>
    <mergeCell ref="O1211:P1213"/>
    <mergeCell ref="Q1211:Q1213"/>
    <mergeCell ref="R1211:S1213"/>
    <mergeCell ref="T1211:V1212"/>
    <mergeCell ref="H1212:I1212"/>
    <mergeCell ref="H1213:I1213"/>
    <mergeCell ref="H1214:I1214"/>
    <mergeCell ref="O1214:O1215"/>
    <mergeCell ref="P1214:S1214"/>
    <mergeCell ref="R1221:S1222"/>
    <mergeCell ref="T1221:V1221"/>
    <mergeCell ref="P1222:Q1222"/>
    <mergeCell ref="P1224:Q1224"/>
    <mergeCell ref="R1224:S1224"/>
    <mergeCell ref="K1221:K1222"/>
    <mergeCell ref="L1221:L1222"/>
    <mergeCell ref="M1221:M1222"/>
    <mergeCell ref="N1221:O1221"/>
    <mergeCell ref="P1221:Q1221"/>
    <mergeCell ref="B1220:D1220"/>
    <mergeCell ref="B1221:B1222"/>
    <mergeCell ref="H1221:H1222"/>
    <mergeCell ref="I1221:I1222"/>
    <mergeCell ref="J1221:J1222"/>
    <mergeCell ref="H1215:I1215"/>
    <mergeCell ref="R1215:S1215"/>
    <mergeCell ref="H1216:I1216"/>
    <mergeCell ref="R1216:S1216"/>
    <mergeCell ref="C1217:E1217"/>
    <mergeCell ref="H1217:I1217"/>
    <mergeCell ref="O1217:S1217"/>
    <mergeCell ref="P1231:Q1231"/>
    <mergeCell ref="R1231:S1231"/>
    <mergeCell ref="P1232:Q1232"/>
    <mergeCell ref="R1232:S1232"/>
    <mergeCell ref="P1233:Q1233"/>
    <mergeCell ref="R1233:S1233"/>
    <mergeCell ref="P1228:Q1228"/>
    <mergeCell ref="R1228:S1228"/>
    <mergeCell ref="P1229:Q1229"/>
    <mergeCell ref="R1229:S1229"/>
    <mergeCell ref="P1230:Q1230"/>
    <mergeCell ref="R1230:S1230"/>
    <mergeCell ref="P1225:Q1225"/>
    <mergeCell ref="R1225:S1225"/>
    <mergeCell ref="P1226:Q1226"/>
    <mergeCell ref="R1226:S1226"/>
    <mergeCell ref="P1227:Q1227"/>
    <mergeCell ref="R1227:S1227"/>
    <mergeCell ref="O1247:S1247"/>
    <mergeCell ref="C1239:E1239"/>
    <mergeCell ref="G1239:G1240"/>
    <mergeCell ref="H1239:I1240"/>
    <mergeCell ref="J1239:K1239"/>
    <mergeCell ref="C1240:D1240"/>
    <mergeCell ref="L1251:L1252"/>
    <mergeCell ref="M1251:M1252"/>
    <mergeCell ref="N1251:O1251"/>
    <mergeCell ref="P1251:Q1251"/>
    <mergeCell ref="B1250:D1250"/>
    <mergeCell ref="B1237:V1237"/>
    <mergeCell ref="B1238:B1247"/>
    <mergeCell ref="C1238:M1238"/>
    <mergeCell ref="P1238:S1239"/>
    <mergeCell ref="T1238:U1240"/>
    <mergeCell ref="V1238:V1240"/>
    <mergeCell ref="H1241:I1241"/>
    <mergeCell ref="O1241:P1243"/>
    <mergeCell ref="Q1241:Q1243"/>
    <mergeCell ref="R1241:S1243"/>
    <mergeCell ref="T1241:V1242"/>
    <mergeCell ref="H1242:I1242"/>
    <mergeCell ref="H1243:I1243"/>
    <mergeCell ref="H1244:I1244"/>
    <mergeCell ref="O1244:O1245"/>
    <mergeCell ref="P1244:S1244"/>
    <mergeCell ref="P1261:Q1261"/>
    <mergeCell ref="R1261:S1261"/>
    <mergeCell ref="P1262:Q1262"/>
    <mergeCell ref="R1262:S1262"/>
    <mergeCell ref="P1263:Q1263"/>
    <mergeCell ref="R1263:S1263"/>
    <mergeCell ref="P1258:Q1258"/>
    <mergeCell ref="R1258:S1258"/>
    <mergeCell ref="P1259:Q1259"/>
    <mergeCell ref="R1259:S1259"/>
    <mergeCell ref="P1260:Q1260"/>
    <mergeCell ref="R1260:S1260"/>
    <mergeCell ref="P1255:Q1255"/>
    <mergeCell ref="R1255:S1255"/>
    <mergeCell ref="P1256:Q1256"/>
    <mergeCell ref="R1256:S1256"/>
    <mergeCell ref="P1257:Q1257"/>
    <mergeCell ref="R1257:S1257"/>
    <mergeCell ref="C1269:E1269"/>
    <mergeCell ref="G1269:G1270"/>
    <mergeCell ref="H1269:I1270"/>
    <mergeCell ref="J1269:K1269"/>
    <mergeCell ref="C1270:D1270"/>
    <mergeCell ref="B1267:V1267"/>
    <mergeCell ref="B1268:B1277"/>
    <mergeCell ref="C1268:M1268"/>
    <mergeCell ref="P1268:S1269"/>
    <mergeCell ref="T1268:U1270"/>
    <mergeCell ref="V1268:V1270"/>
    <mergeCell ref="H1271:I1271"/>
    <mergeCell ref="O1271:P1273"/>
    <mergeCell ref="Q1271:Q1273"/>
    <mergeCell ref="R1271:S1273"/>
    <mergeCell ref="T1271:V1272"/>
    <mergeCell ref="H1272:I1272"/>
    <mergeCell ref="H1273:I1273"/>
    <mergeCell ref="H1274:I1274"/>
    <mergeCell ref="O1274:O1275"/>
    <mergeCell ref="P1274:S1274"/>
    <mergeCell ref="R1281:S1282"/>
    <mergeCell ref="T1281:V1281"/>
    <mergeCell ref="P1282:Q1282"/>
    <mergeCell ref="P1284:Q1284"/>
    <mergeCell ref="R1284:S1284"/>
    <mergeCell ref="K1281:K1282"/>
    <mergeCell ref="L1281:L1282"/>
    <mergeCell ref="M1281:M1282"/>
    <mergeCell ref="N1281:O1281"/>
    <mergeCell ref="P1281:Q1281"/>
    <mergeCell ref="B1280:D1280"/>
    <mergeCell ref="B1281:B1282"/>
    <mergeCell ref="H1281:H1282"/>
    <mergeCell ref="I1281:I1282"/>
    <mergeCell ref="J1281:J1282"/>
    <mergeCell ref="H1275:I1275"/>
    <mergeCell ref="R1275:S1275"/>
    <mergeCell ref="H1276:I1276"/>
    <mergeCell ref="R1276:S1276"/>
    <mergeCell ref="C1277:E1277"/>
    <mergeCell ref="H1277:I1277"/>
    <mergeCell ref="O1277:S1277"/>
    <mergeCell ref="P1291:Q1291"/>
    <mergeCell ref="R1291:S1291"/>
    <mergeCell ref="P1292:Q1292"/>
    <mergeCell ref="R1292:S1292"/>
    <mergeCell ref="P1293:Q1293"/>
    <mergeCell ref="R1293:S1293"/>
    <mergeCell ref="P1288:Q1288"/>
    <mergeCell ref="R1288:S1288"/>
    <mergeCell ref="P1289:Q1289"/>
    <mergeCell ref="R1289:S1289"/>
    <mergeCell ref="P1290:Q1290"/>
    <mergeCell ref="R1290:S1290"/>
    <mergeCell ref="P1285:Q1285"/>
    <mergeCell ref="R1285:S1285"/>
    <mergeCell ref="P1286:Q1286"/>
    <mergeCell ref="R1286:S1286"/>
    <mergeCell ref="P1287:Q1287"/>
    <mergeCell ref="R1287:S1287"/>
    <mergeCell ref="C1299:E1299"/>
    <mergeCell ref="G1299:G1300"/>
    <mergeCell ref="H1299:I1300"/>
    <mergeCell ref="J1299:K1299"/>
    <mergeCell ref="C1300:D1300"/>
    <mergeCell ref="B1297:V1297"/>
    <mergeCell ref="B1298:B1307"/>
    <mergeCell ref="C1298:M1298"/>
    <mergeCell ref="P1298:S1299"/>
    <mergeCell ref="T1298:U1300"/>
    <mergeCell ref="V1298:V1300"/>
    <mergeCell ref="H1301:I1301"/>
    <mergeCell ref="O1301:P1303"/>
    <mergeCell ref="Q1301:Q1303"/>
    <mergeCell ref="R1301:S1303"/>
    <mergeCell ref="T1301:V1302"/>
    <mergeCell ref="H1302:I1302"/>
    <mergeCell ref="H1303:I1303"/>
    <mergeCell ref="H1304:I1304"/>
    <mergeCell ref="O1304:O1305"/>
    <mergeCell ref="P1304:S1304"/>
    <mergeCell ref="R1311:S1312"/>
    <mergeCell ref="T1311:V1311"/>
    <mergeCell ref="P1312:Q1312"/>
    <mergeCell ref="P1314:Q1314"/>
    <mergeCell ref="R1314:S1314"/>
    <mergeCell ref="K1311:K1312"/>
    <mergeCell ref="L1311:L1312"/>
    <mergeCell ref="M1311:M1312"/>
    <mergeCell ref="N1311:O1311"/>
    <mergeCell ref="P1311:Q1311"/>
    <mergeCell ref="B1310:D1310"/>
    <mergeCell ref="B1311:B1312"/>
    <mergeCell ref="H1311:H1312"/>
    <mergeCell ref="I1311:I1312"/>
    <mergeCell ref="J1311:J1312"/>
    <mergeCell ref="H1305:I1305"/>
    <mergeCell ref="R1305:S1305"/>
    <mergeCell ref="H1306:I1306"/>
    <mergeCell ref="R1306:S1306"/>
    <mergeCell ref="C1307:E1307"/>
    <mergeCell ref="H1307:I1307"/>
    <mergeCell ref="O1307:S1307"/>
    <mergeCell ref="P1321:Q1321"/>
    <mergeCell ref="R1321:S1321"/>
    <mergeCell ref="P1322:Q1322"/>
    <mergeCell ref="R1322:S1322"/>
    <mergeCell ref="P1323:Q1323"/>
    <mergeCell ref="R1323:S1323"/>
    <mergeCell ref="P1318:Q1318"/>
    <mergeCell ref="R1318:S1318"/>
    <mergeCell ref="P1319:Q1319"/>
    <mergeCell ref="R1319:S1319"/>
    <mergeCell ref="P1320:Q1320"/>
    <mergeCell ref="R1320:S1320"/>
    <mergeCell ref="P1315:Q1315"/>
    <mergeCell ref="R1315:S1315"/>
    <mergeCell ref="P1316:Q1316"/>
    <mergeCell ref="R1316:S1316"/>
    <mergeCell ref="P1317:Q1317"/>
    <mergeCell ref="R1317:S1317"/>
    <mergeCell ref="C1329:E1329"/>
    <mergeCell ref="G1329:G1330"/>
    <mergeCell ref="H1329:I1330"/>
    <mergeCell ref="J1329:K1329"/>
    <mergeCell ref="C1330:D1330"/>
    <mergeCell ref="B1327:V1327"/>
    <mergeCell ref="B1328:B1337"/>
    <mergeCell ref="C1328:M1328"/>
    <mergeCell ref="P1328:S1329"/>
    <mergeCell ref="T1328:U1330"/>
    <mergeCell ref="V1328:V1330"/>
    <mergeCell ref="H1331:I1331"/>
    <mergeCell ref="O1331:P1333"/>
    <mergeCell ref="Q1331:Q1333"/>
    <mergeCell ref="R1331:S1333"/>
    <mergeCell ref="T1331:V1332"/>
    <mergeCell ref="H1332:I1332"/>
    <mergeCell ref="H1333:I1333"/>
    <mergeCell ref="H1334:I1334"/>
    <mergeCell ref="O1334:O1335"/>
    <mergeCell ref="P1334:S1334"/>
    <mergeCell ref="R1341:S1342"/>
    <mergeCell ref="T1341:V1341"/>
    <mergeCell ref="P1342:Q1342"/>
    <mergeCell ref="P1344:Q1344"/>
    <mergeCell ref="R1344:S1344"/>
    <mergeCell ref="K1341:K1342"/>
    <mergeCell ref="L1341:L1342"/>
    <mergeCell ref="M1341:M1342"/>
    <mergeCell ref="N1341:O1341"/>
    <mergeCell ref="P1341:Q1341"/>
    <mergeCell ref="B1340:D1340"/>
    <mergeCell ref="B1341:B1342"/>
    <mergeCell ref="H1341:H1342"/>
    <mergeCell ref="I1341:I1342"/>
    <mergeCell ref="J1341:J1342"/>
    <mergeCell ref="H1335:I1335"/>
    <mergeCell ref="R1335:S1335"/>
    <mergeCell ref="H1336:I1336"/>
    <mergeCell ref="R1336:S1336"/>
    <mergeCell ref="C1337:E1337"/>
    <mergeCell ref="H1337:I1337"/>
    <mergeCell ref="O1337:S1337"/>
    <mergeCell ref="P1351:Q1351"/>
    <mergeCell ref="R1351:S1351"/>
    <mergeCell ref="P1352:Q1352"/>
    <mergeCell ref="R1352:S1352"/>
    <mergeCell ref="P1353:Q1353"/>
    <mergeCell ref="R1353:S1353"/>
    <mergeCell ref="P1348:Q1348"/>
    <mergeCell ref="R1348:S1348"/>
    <mergeCell ref="P1349:Q1349"/>
    <mergeCell ref="R1349:S1349"/>
    <mergeCell ref="P1350:Q1350"/>
    <mergeCell ref="R1350:S1350"/>
    <mergeCell ref="P1345:Q1345"/>
    <mergeCell ref="R1345:S1345"/>
    <mergeCell ref="P1346:Q1346"/>
    <mergeCell ref="R1346:S1346"/>
    <mergeCell ref="P1347:Q1347"/>
    <mergeCell ref="R1347:S1347"/>
    <mergeCell ref="C1359:E1359"/>
    <mergeCell ref="G1359:G1360"/>
    <mergeCell ref="H1359:I1360"/>
    <mergeCell ref="J1359:K1359"/>
    <mergeCell ref="C1360:D1360"/>
    <mergeCell ref="B1357:V1357"/>
    <mergeCell ref="B1358:B1367"/>
    <mergeCell ref="C1358:M1358"/>
    <mergeCell ref="P1358:S1359"/>
    <mergeCell ref="T1358:U1360"/>
    <mergeCell ref="V1358:V1360"/>
    <mergeCell ref="H1361:I1361"/>
    <mergeCell ref="O1361:P1363"/>
    <mergeCell ref="Q1361:Q1363"/>
    <mergeCell ref="R1361:S1363"/>
    <mergeCell ref="T1361:V1362"/>
    <mergeCell ref="H1362:I1362"/>
    <mergeCell ref="H1363:I1363"/>
    <mergeCell ref="H1364:I1364"/>
    <mergeCell ref="O1364:O1365"/>
    <mergeCell ref="P1364:S1364"/>
    <mergeCell ref="R1371:S1372"/>
    <mergeCell ref="T1371:V1371"/>
    <mergeCell ref="P1372:Q1372"/>
    <mergeCell ref="P1374:Q1374"/>
    <mergeCell ref="R1374:S1374"/>
    <mergeCell ref="K1371:K1372"/>
    <mergeCell ref="L1371:L1372"/>
    <mergeCell ref="M1371:M1372"/>
    <mergeCell ref="N1371:O1371"/>
    <mergeCell ref="P1371:Q1371"/>
    <mergeCell ref="B1370:D1370"/>
    <mergeCell ref="B1371:B1372"/>
    <mergeCell ref="H1371:H1372"/>
    <mergeCell ref="I1371:I1372"/>
    <mergeCell ref="J1371:J1372"/>
    <mergeCell ref="H1365:I1365"/>
    <mergeCell ref="R1365:S1365"/>
    <mergeCell ref="H1366:I1366"/>
    <mergeCell ref="R1366:S1366"/>
    <mergeCell ref="C1367:E1367"/>
    <mergeCell ref="H1367:I1367"/>
    <mergeCell ref="O1367:S1367"/>
    <mergeCell ref="P1381:Q1381"/>
    <mergeCell ref="R1381:S1381"/>
    <mergeCell ref="P1382:Q1382"/>
    <mergeCell ref="R1382:S1382"/>
    <mergeCell ref="P1383:Q1383"/>
    <mergeCell ref="R1383:S1383"/>
    <mergeCell ref="P1378:Q1378"/>
    <mergeCell ref="R1378:S1378"/>
    <mergeCell ref="P1379:Q1379"/>
    <mergeCell ref="R1379:S1379"/>
    <mergeCell ref="P1380:Q1380"/>
    <mergeCell ref="R1380:S1380"/>
    <mergeCell ref="P1375:Q1375"/>
    <mergeCell ref="R1375:S1375"/>
    <mergeCell ref="P1376:Q1376"/>
    <mergeCell ref="R1376:S1376"/>
    <mergeCell ref="P1377:Q1377"/>
    <mergeCell ref="R1377:S1377"/>
    <mergeCell ref="C1389:E1389"/>
    <mergeCell ref="G1389:G1390"/>
    <mergeCell ref="H1389:I1390"/>
    <mergeCell ref="J1389:K1389"/>
    <mergeCell ref="C1390:D1390"/>
    <mergeCell ref="B1387:V1387"/>
    <mergeCell ref="B1388:B1397"/>
    <mergeCell ref="C1388:M1388"/>
    <mergeCell ref="P1388:S1389"/>
    <mergeCell ref="T1388:U1390"/>
    <mergeCell ref="V1388:V1390"/>
    <mergeCell ref="H1391:I1391"/>
    <mergeCell ref="O1391:P1393"/>
    <mergeCell ref="Q1391:Q1393"/>
    <mergeCell ref="R1391:S1393"/>
    <mergeCell ref="T1391:V1392"/>
    <mergeCell ref="H1392:I1392"/>
    <mergeCell ref="H1393:I1393"/>
    <mergeCell ref="H1394:I1394"/>
    <mergeCell ref="O1394:O1395"/>
    <mergeCell ref="P1394:S1394"/>
    <mergeCell ref="R1401:S1402"/>
    <mergeCell ref="T1401:V1401"/>
    <mergeCell ref="P1402:Q1402"/>
    <mergeCell ref="P1404:Q1404"/>
    <mergeCell ref="R1404:S1404"/>
    <mergeCell ref="K1401:K1402"/>
    <mergeCell ref="L1401:L1402"/>
    <mergeCell ref="M1401:M1402"/>
    <mergeCell ref="N1401:O1401"/>
    <mergeCell ref="P1401:Q1401"/>
    <mergeCell ref="B1400:D1400"/>
    <mergeCell ref="B1401:B1402"/>
    <mergeCell ref="H1401:H1402"/>
    <mergeCell ref="I1401:I1402"/>
    <mergeCell ref="J1401:J1402"/>
    <mergeCell ref="H1395:I1395"/>
    <mergeCell ref="R1395:S1395"/>
    <mergeCell ref="H1396:I1396"/>
    <mergeCell ref="R1396:S1396"/>
    <mergeCell ref="C1397:E1397"/>
    <mergeCell ref="H1397:I1397"/>
    <mergeCell ref="O1397:S1397"/>
    <mergeCell ref="P1411:Q1411"/>
    <mergeCell ref="R1411:S1411"/>
    <mergeCell ref="P1412:Q1412"/>
    <mergeCell ref="R1412:S1412"/>
    <mergeCell ref="P1413:Q1413"/>
    <mergeCell ref="R1413:S1413"/>
    <mergeCell ref="P1408:Q1408"/>
    <mergeCell ref="R1408:S1408"/>
    <mergeCell ref="P1409:Q1409"/>
    <mergeCell ref="R1409:S1409"/>
    <mergeCell ref="P1410:Q1410"/>
    <mergeCell ref="R1410:S1410"/>
    <mergeCell ref="P1405:Q1405"/>
    <mergeCell ref="R1405:S1405"/>
    <mergeCell ref="P1406:Q1406"/>
    <mergeCell ref="R1406:S1406"/>
    <mergeCell ref="P1407:Q1407"/>
    <mergeCell ref="R1407:S1407"/>
    <mergeCell ref="C1419:E1419"/>
    <mergeCell ref="G1419:G1420"/>
    <mergeCell ref="H1419:I1420"/>
    <mergeCell ref="J1419:K1419"/>
    <mergeCell ref="C1420:D1420"/>
    <mergeCell ref="B1417:V1417"/>
    <mergeCell ref="B1418:B1427"/>
    <mergeCell ref="C1418:M1418"/>
    <mergeCell ref="P1418:S1419"/>
    <mergeCell ref="T1418:U1420"/>
    <mergeCell ref="V1418:V1420"/>
    <mergeCell ref="H1421:I1421"/>
    <mergeCell ref="O1421:P1423"/>
    <mergeCell ref="Q1421:Q1423"/>
    <mergeCell ref="R1421:S1423"/>
    <mergeCell ref="T1421:V1422"/>
    <mergeCell ref="H1422:I1422"/>
    <mergeCell ref="H1423:I1423"/>
    <mergeCell ref="H1424:I1424"/>
    <mergeCell ref="O1424:O1425"/>
    <mergeCell ref="P1424:S1424"/>
    <mergeCell ref="R1431:S1432"/>
    <mergeCell ref="T1431:V1431"/>
    <mergeCell ref="P1432:Q1432"/>
    <mergeCell ref="P1434:Q1434"/>
    <mergeCell ref="R1434:S1434"/>
    <mergeCell ref="K1431:K1432"/>
    <mergeCell ref="L1431:L1432"/>
    <mergeCell ref="M1431:M1432"/>
    <mergeCell ref="N1431:O1431"/>
    <mergeCell ref="P1431:Q1431"/>
    <mergeCell ref="B1430:D1430"/>
    <mergeCell ref="B1431:B1432"/>
    <mergeCell ref="H1431:H1432"/>
    <mergeCell ref="I1431:I1432"/>
    <mergeCell ref="J1431:J1432"/>
    <mergeCell ref="H1425:I1425"/>
    <mergeCell ref="R1425:S1425"/>
    <mergeCell ref="H1426:I1426"/>
    <mergeCell ref="R1426:S1426"/>
    <mergeCell ref="C1427:E1427"/>
    <mergeCell ref="H1427:I1427"/>
    <mergeCell ref="O1427:S1427"/>
    <mergeCell ref="P1441:Q1441"/>
    <mergeCell ref="R1441:S1441"/>
    <mergeCell ref="P1442:Q1442"/>
    <mergeCell ref="R1442:S1442"/>
    <mergeCell ref="P1443:Q1443"/>
    <mergeCell ref="R1443:S1443"/>
    <mergeCell ref="P1438:Q1438"/>
    <mergeCell ref="R1438:S1438"/>
    <mergeCell ref="P1439:Q1439"/>
    <mergeCell ref="R1439:S1439"/>
    <mergeCell ref="P1440:Q1440"/>
    <mergeCell ref="R1440:S1440"/>
    <mergeCell ref="P1435:Q1435"/>
    <mergeCell ref="R1435:S1435"/>
    <mergeCell ref="P1436:Q1436"/>
    <mergeCell ref="R1436:S1436"/>
    <mergeCell ref="P1437:Q1437"/>
    <mergeCell ref="R1437:S1437"/>
    <mergeCell ref="C1449:E1449"/>
    <mergeCell ref="G1449:G1450"/>
    <mergeCell ref="H1449:I1450"/>
    <mergeCell ref="J1449:K1449"/>
    <mergeCell ref="C1450:D1450"/>
    <mergeCell ref="B1447:V1447"/>
    <mergeCell ref="B1448:B1457"/>
    <mergeCell ref="C1448:M1448"/>
    <mergeCell ref="P1448:S1449"/>
    <mergeCell ref="T1448:U1450"/>
    <mergeCell ref="V1448:V1450"/>
    <mergeCell ref="H1451:I1451"/>
    <mergeCell ref="O1451:P1453"/>
    <mergeCell ref="Q1451:Q1453"/>
    <mergeCell ref="R1451:S1453"/>
    <mergeCell ref="T1451:V1452"/>
    <mergeCell ref="H1452:I1452"/>
    <mergeCell ref="H1453:I1453"/>
    <mergeCell ref="H1454:I1454"/>
    <mergeCell ref="O1454:O1455"/>
    <mergeCell ref="P1454:S1454"/>
    <mergeCell ref="R1461:S1462"/>
    <mergeCell ref="T1461:V1461"/>
    <mergeCell ref="P1462:Q1462"/>
    <mergeCell ref="P1464:Q1464"/>
    <mergeCell ref="R1464:S1464"/>
    <mergeCell ref="K1461:K1462"/>
    <mergeCell ref="L1461:L1462"/>
    <mergeCell ref="M1461:M1462"/>
    <mergeCell ref="N1461:O1461"/>
    <mergeCell ref="P1461:Q1461"/>
    <mergeCell ref="B1460:D1460"/>
    <mergeCell ref="B1461:B1462"/>
    <mergeCell ref="H1461:H1462"/>
    <mergeCell ref="I1461:I1462"/>
    <mergeCell ref="J1461:J1462"/>
    <mergeCell ref="H1455:I1455"/>
    <mergeCell ref="R1455:S1455"/>
    <mergeCell ref="H1456:I1456"/>
    <mergeCell ref="R1456:S1456"/>
    <mergeCell ref="C1457:E1457"/>
    <mergeCell ref="H1457:I1457"/>
    <mergeCell ref="O1457:S1457"/>
    <mergeCell ref="P1471:Q1471"/>
    <mergeCell ref="R1471:S1471"/>
    <mergeCell ref="P1472:Q1472"/>
    <mergeCell ref="R1472:S1472"/>
    <mergeCell ref="P1473:Q1473"/>
    <mergeCell ref="R1473:S1473"/>
    <mergeCell ref="P1468:Q1468"/>
    <mergeCell ref="R1468:S1468"/>
    <mergeCell ref="P1469:Q1469"/>
    <mergeCell ref="R1469:S1469"/>
    <mergeCell ref="P1470:Q1470"/>
    <mergeCell ref="R1470:S1470"/>
    <mergeCell ref="P1465:Q1465"/>
    <mergeCell ref="R1465:S1465"/>
    <mergeCell ref="P1466:Q1466"/>
    <mergeCell ref="R1466:S1466"/>
    <mergeCell ref="P1467:Q1467"/>
    <mergeCell ref="R1467:S1467"/>
    <mergeCell ref="C1479:E1479"/>
    <mergeCell ref="G1479:G1480"/>
    <mergeCell ref="H1479:I1480"/>
    <mergeCell ref="J1479:K1479"/>
    <mergeCell ref="C1480:D1480"/>
    <mergeCell ref="B1477:V1477"/>
    <mergeCell ref="B1478:B1487"/>
    <mergeCell ref="C1478:M1478"/>
    <mergeCell ref="P1478:S1479"/>
    <mergeCell ref="T1478:U1480"/>
    <mergeCell ref="V1478:V1480"/>
    <mergeCell ref="H1481:I1481"/>
    <mergeCell ref="O1481:P1483"/>
    <mergeCell ref="Q1481:Q1483"/>
    <mergeCell ref="R1481:S1483"/>
    <mergeCell ref="T1481:V1482"/>
    <mergeCell ref="H1482:I1482"/>
    <mergeCell ref="H1483:I1483"/>
    <mergeCell ref="H1484:I1484"/>
    <mergeCell ref="O1484:O1485"/>
    <mergeCell ref="P1484:S1484"/>
    <mergeCell ref="R1491:S1492"/>
    <mergeCell ref="T1491:V1491"/>
    <mergeCell ref="P1492:Q1492"/>
    <mergeCell ref="P1494:Q1494"/>
    <mergeCell ref="R1494:S1494"/>
    <mergeCell ref="K1491:K1492"/>
    <mergeCell ref="L1491:L1492"/>
    <mergeCell ref="M1491:M1492"/>
    <mergeCell ref="N1491:O1491"/>
    <mergeCell ref="P1491:Q1491"/>
    <mergeCell ref="B1490:D1490"/>
    <mergeCell ref="B1491:B1492"/>
    <mergeCell ref="H1491:H1492"/>
    <mergeCell ref="I1491:I1492"/>
    <mergeCell ref="J1491:J1492"/>
    <mergeCell ref="H1485:I1485"/>
    <mergeCell ref="R1485:S1485"/>
    <mergeCell ref="H1486:I1486"/>
    <mergeCell ref="R1486:S1486"/>
    <mergeCell ref="C1487:E1487"/>
    <mergeCell ref="H1487:I1487"/>
    <mergeCell ref="O1487:S1487"/>
    <mergeCell ref="P1501:Q1501"/>
    <mergeCell ref="R1501:S1501"/>
    <mergeCell ref="P1502:Q1502"/>
    <mergeCell ref="R1502:S1502"/>
    <mergeCell ref="P1503:Q1503"/>
    <mergeCell ref="R1503:S1503"/>
    <mergeCell ref="P1498:Q1498"/>
    <mergeCell ref="R1498:S1498"/>
    <mergeCell ref="P1499:Q1499"/>
    <mergeCell ref="R1499:S1499"/>
    <mergeCell ref="P1500:Q1500"/>
    <mergeCell ref="R1500:S1500"/>
    <mergeCell ref="P1495:Q1495"/>
    <mergeCell ref="R1495:S1495"/>
    <mergeCell ref="P1496:Q1496"/>
    <mergeCell ref="R1496:S1496"/>
    <mergeCell ref="P1497:Q1497"/>
    <mergeCell ref="R1497:S1497"/>
    <mergeCell ref="C1509:E1509"/>
    <mergeCell ref="G1509:G1510"/>
    <mergeCell ref="H1509:I1510"/>
    <mergeCell ref="J1509:K1509"/>
    <mergeCell ref="C1510:D1510"/>
    <mergeCell ref="B1507:V1507"/>
    <mergeCell ref="B1508:B1517"/>
    <mergeCell ref="C1508:M1508"/>
    <mergeCell ref="P1508:S1509"/>
    <mergeCell ref="T1508:U1510"/>
    <mergeCell ref="V1508:V1510"/>
    <mergeCell ref="H1511:I1511"/>
    <mergeCell ref="O1511:P1513"/>
    <mergeCell ref="Q1511:Q1513"/>
    <mergeCell ref="R1511:S1513"/>
    <mergeCell ref="T1511:V1512"/>
    <mergeCell ref="H1512:I1512"/>
    <mergeCell ref="H1513:I1513"/>
    <mergeCell ref="H1514:I1514"/>
    <mergeCell ref="O1514:O1515"/>
    <mergeCell ref="P1514:S1514"/>
    <mergeCell ref="R1521:S1522"/>
    <mergeCell ref="T1521:V1521"/>
    <mergeCell ref="P1522:Q1522"/>
    <mergeCell ref="P1524:Q1524"/>
    <mergeCell ref="R1524:S1524"/>
    <mergeCell ref="K1521:K1522"/>
    <mergeCell ref="L1521:L1522"/>
    <mergeCell ref="M1521:M1522"/>
    <mergeCell ref="N1521:O1521"/>
    <mergeCell ref="P1521:Q1521"/>
    <mergeCell ref="B1520:D1520"/>
    <mergeCell ref="B1521:B1522"/>
    <mergeCell ref="H1521:H1522"/>
    <mergeCell ref="I1521:I1522"/>
    <mergeCell ref="J1521:J1522"/>
    <mergeCell ref="H1515:I1515"/>
    <mergeCell ref="R1515:S1515"/>
    <mergeCell ref="H1516:I1516"/>
    <mergeCell ref="R1516:S1516"/>
    <mergeCell ref="C1517:E1517"/>
    <mergeCell ref="H1517:I1517"/>
    <mergeCell ref="O1517:S1517"/>
    <mergeCell ref="P1531:Q1531"/>
    <mergeCell ref="R1531:S1531"/>
    <mergeCell ref="P1532:Q1532"/>
    <mergeCell ref="R1532:S1532"/>
    <mergeCell ref="P1533:Q1533"/>
    <mergeCell ref="R1533:S1533"/>
    <mergeCell ref="P1528:Q1528"/>
    <mergeCell ref="R1528:S1528"/>
    <mergeCell ref="P1529:Q1529"/>
    <mergeCell ref="R1529:S1529"/>
    <mergeCell ref="P1530:Q1530"/>
    <mergeCell ref="R1530:S1530"/>
    <mergeCell ref="P1525:Q1525"/>
    <mergeCell ref="R1525:S1525"/>
    <mergeCell ref="P1526:Q1526"/>
    <mergeCell ref="R1526:S1526"/>
    <mergeCell ref="P1527:Q1527"/>
    <mergeCell ref="R1527:S1527"/>
    <mergeCell ref="C1539:E1539"/>
    <mergeCell ref="G1539:G1540"/>
    <mergeCell ref="H1539:I1540"/>
    <mergeCell ref="J1539:K1539"/>
    <mergeCell ref="C1540:D1540"/>
    <mergeCell ref="B1537:V1537"/>
    <mergeCell ref="B1538:B1547"/>
    <mergeCell ref="C1538:M1538"/>
    <mergeCell ref="P1538:S1539"/>
    <mergeCell ref="T1538:U1540"/>
    <mergeCell ref="V1538:V1540"/>
    <mergeCell ref="H1541:I1541"/>
    <mergeCell ref="O1541:P1543"/>
    <mergeCell ref="Q1541:Q1543"/>
    <mergeCell ref="R1541:S1543"/>
    <mergeCell ref="T1541:V1542"/>
    <mergeCell ref="H1542:I1542"/>
    <mergeCell ref="H1543:I1543"/>
    <mergeCell ref="H1544:I1544"/>
    <mergeCell ref="O1544:O1545"/>
    <mergeCell ref="P1544:S1544"/>
    <mergeCell ref="R1551:S1552"/>
    <mergeCell ref="T1551:V1551"/>
    <mergeCell ref="P1552:Q1552"/>
    <mergeCell ref="P1554:Q1554"/>
    <mergeCell ref="R1554:S1554"/>
    <mergeCell ref="K1551:K1552"/>
    <mergeCell ref="L1551:L1552"/>
    <mergeCell ref="M1551:M1552"/>
    <mergeCell ref="N1551:O1551"/>
    <mergeCell ref="P1551:Q1551"/>
    <mergeCell ref="B1550:D1550"/>
    <mergeCell ref="B1551:B1552"/>
    <mergeCell ref="H1551:H1552"/>
    <mergeCell ref="I1551:I1552"/>
    <mergeCell ref="J1551:J1552"/>
    <mergeCell ref="H1545:I1545"/>
    <mergeCell ref="R1545:S1545"/>
    <mergeCell ref="H1546:I1546"/>
    <mergeCell ref="R1546:S1546"/>
    <mergeCell ref="C1547:E1547"/>
    <mergeCell ref="H1547:I1547"/>
    <mergeCell ref="O1547:S1547"/>
    <mergeCell ref="P1561:Q1561"/>
    <mergeCell ref="R1561:S1561"/>
    <mergeCell ref="P1562:Q1562"/>
    <mergeCell ref="R1562:S1562"/>
    <mergeCell ref="P1563:Q1563"/>
    <mergeCell ref="R1563:S1563"/>
    <mergeCell ref="P1558:Q1558"/>
    <mergeCell ref="R1558:S1558"/>
    <mergeCell ref="P1559:Q1559"/>
    <mergeCell ref="R1559:S1559"/>
    <mergeCell ref="P1560:Q1560"/>
    <mergeCell ref="R1560:S1560"/>
    <mergeCell ref="P1555:Q1555"/>
    <mergeCell ref="R1555:S1555"/>
    <mergeCell ref="P1556:Q1556"/>
    <mergeCell ref="R1556:S1556"/>
    <mergeCell ref="P1557:Q1557"/>
    <mergeCell ref="R1557:S1557"/>
    <mergeCell ref="C1569:E1569"/>
    <mergeCell ref="G1569:G1570"/>
    <mergeCell ref="H1569:I1570"/>
    <mergeCell ref="J1569:K1569"/>
    <mergeCell ref="C1570:D1570"/>
    <mergeCell ref="B1567:V1567"/>
    <mergeCell ref="B1568:B1577"/>
    <mergeCell ref="C1568:M1568"/>
    <mergeCell ref="P1568:S1569"/>
    <mergeCell ref="T1568:U1570"/>
    <mergeCell ref="V1568:V1570"/>
    <mergeCell ref="H1571:I1571"/>
    <mergeCell ref="O1571:P1573"/>
    <mergeCell ref="Q1571:Q1573"/>
    <mergeCell ref="R1571:S1573"/>
    <mergeCell ref="T1571:V1572"/>
    <mergeCell ref="H1572:I1572"/>
    <mergeCell ref="H1573:I1573"/>
    <mergeCell ref="H1574:I1574"/>
    <mergeCell ref="O1574:O1575"/>
    <mergeCell ref="P1574:S1574"/>
    <mergeCell ref="R1581:S1582"/>
    <mergeCell ref="T1581:V1581"/>
    <mergeCell ref="P1582:Q1582"/>
    <mergeCell ref="P1584:Q1584"/>
    <mergeCell ref="R1584:S1584"/>
    <mergeCell ref="K1581:K1582"/>
    <mergeCell ref="L1581:L1582"/>
    <mergeCell ref="M1581:M1582"/>
    <mergeCell ref="N1581:O1581"/>
    <mergeCell ref="P1581:Q1581"/>
    <mergeCell ref="B1580:D1580"/>
    <mergeCell ref="B1581:B1582"/>
    <mergeCell ref="H1581:H1582"/>
    <mergeCell ref="I1581:I1582"/>
    <mergeCell ref="J1581:J1582"/>
    <mergeCell ref="H1575:I1575"/>
    <mergeCell ref="R1575:S1575"/>
    <mergeCell ref="H1576:I1576"/>
    <mergeCell ref="R1576:S1576"/>
    <mergeCell ref="C1577:E1577"/>
    <mergeCell ref="H1577:I1577"/>
    <mergeCell ref="O1577:S1577"/>
    <mergeCell ref="P1591:Q1591"/>
    <mergeCell ref="R1591:S1591"/>
    <mergeCell ref="P1592:Q1592"/>
    <mergeCell ref="R1592:S1592"/>
    <mergeCell ref="P1593:Q1593"/>
    <mergeCell ref="R1593:S1593"/>
    <mergeCell ref="P1588:Q1588"/>
    <mergeCell ref="R1588:S1588"/>
    <mergeCell ref="P1589:Q1589"/>
    <mergeCell ref="R1589:S1589"/>
    <mergeCell ref="P1590:Q1590"/>
    <mergeCell ref="R1590:S1590"/>
    <mergeCell ref="P1585:Q1585"/>
    <mergeCell ref="R1585:S1585"/>
    <mergeCell ref="P1586:Q1586"/>
    <mergeCell ref="R1586:S1586"/>
    <mergeCell ref="P1587:Q1587"/>
    <mergeCell ref="R1587:S1587"/>
    <mergeCell ref="C1599:E1599"/>
    <mergeCell ref="G1599:G1600"/>
    <mergeCell ref="H1599:I1600"/>
    <mergeCell ref="J1599:K1599"/>
    <mergeCell ref="C1600:D1600"/>
    <mergeCell ref="B1597:V1597"/>
    <mergeCell ref="B1598:B1607"/>
    <mergeCell ref="C1598:M1598"/>
    <mergeCell ref="P1598:S1599"/>
    <mergeCell ref="T1598:U1600"/>
    <mergeCell ref="V1598:V1600"/>
    <mergeCell ref="H1601:I1601"/>
    <mergeCell ref="O1601:P1603"/>
    <mergeCell ref="Q1601:Q1603"/>
    <mergeCell ref="R1601:S1603"/>
    <mergeCell ref="T1601:V1602"/>
    <mergeCell ref="H1602:I1602"/>
    <mergeCell ref="H1603:I1603"/>
    <mergeCell ref="H1604:I1604"/>
    <mergeCell ref="O1604:O1605"/>
    <mergeCell ref="P1604:S1604"/>
    <mergeCell ref="R1611:S1612"/>
    <mergeCell ref="T1611:V1611"/>
    <mergeCell ref="P1612:Q1612"/>
    <mergeCell ref="P1614:Q1614"/>
    <mergeCell ref="R1614:S1614"/>
    <mergeCell ref="K1611:K1612"/>
    <mergeCell ref="L1611:L1612"/>
    <mergeCell ref="M1611:M1612"/>
    <mergeCell ref="N1611:O1611"/>
    <mergeCell ref="P1611:Q1611"/>
    <mergeCell ref="B1610:D1610"/>
    <mergeCell ref="B1611:B1612"/>
    <mergeCell ref="H1611:H1612"/>
    <mergeCell ref="I1611:I1612"/>
    <mergeCell ref="J1611:J1612"/>
    <mergeCell ref="H1605:I1605"/>
    <mergeCell ref="R1605:S1605"/>
    <mergeCell ref="H1606:I1606"/>
    <mergeCell ref="R1606:S1606"/>
    <mergeCell ref="C1607:E1607"/>
    <mergeCell ref="H1607:I1607"/>
    <mergeCell ref="O1607:S1607"/>
    <mergeCell ref="P1621:Q1621"/>
    <mergeCell ref="R1621:S1621"/>
    <mergeCell ref="P1622:Q1622"/>
    <mergeCell ref="R1622:S1622"/>
    <mergeCell ref="P1623:Q1623"/>
    <mergeCell ref="R1623:S1623"/>
    <mergeCell ref="P1618:Q1618"/>
    <mergeCell ref="R1618:S1618"/>
    <mergeCell ref="P1619:Q1619"/>
    <mergeCell ref="R1619:S1619"/>
    <mergeCell ref="P1620:Q1620"/>
    <mergeCell ref="R1620:S1620"/>
    <mergeCell ref="P1615:Q1615"/>
    <mergeCell ref="R1615:S1615"/>
    <mergeCell ref="P1616:Q1616"/>
    <mergeCell ref="R1616:S1616"/>
    <mergeCell ref="P1617:Q1617"/>
    <mergeCell ref="R1617:S1617"/>
    <mergeCell ref="C1629:E1629"/>
    <mergeCell ref="G1629:G1630"/>
    <mergeCell ref="H1629:I1630"/>
    <mergeCell ref="J1629:K1629"/>
    <mergeCell ref="C1630:D1630"/>
    <mergeCell ref="B1627:V1627"/>
    <mergeCell ref="B1628:B1637"/>
    <mergeCell ref="C1628:M1628"/>
    <mergeCell ref="P1628:S1629"/>
    <mergeCell ref="T1628:U1630"/>
    <mergeCell ref="V1628:V1630"/>
    <mergeCell ref="H1631:I1631"/>
    <mergeCell ref="O1631:P1633"/>
    <mergeCell ref="Q1631:Q1633"/>
    <mergeCell ref="R1631:S1633"/>
    <mergeCell ref="T1631:V1632"/>
    <mergeCell ref="H1632:I1632"/>
    <mergeCell ref="H1633:I1633"/>
    <mergeCell ref="H1634:I1634"/>
    <mergeCell ref="O1634:O1635"/>
    <mergeCell ref="P1634:S1634"/>
    <mergeCell ref="R1641:S1642"/>
    <mergeCell ref="T1641:V1641"/>
    <mergeCell ref="P1642:Q1642"/>
    <mergeCell ref="P1644:Q1644"/>
    <mergeCell ref="R1644:S1644"/>
    <mergeCell ref="K1641:K1642"/>
    <mergeCell ref="L1641:L1642"/>
    <mergeCell ref="M1641:M1642"/>
    <mergeCell ref="N1641:O1641"/>
    <mergeCell ref="P1641:Q1641"/>
    <mergeCell ref="B1640:D1640"/>
    <mergeCell ref="B1641:B1642"/>
    <mergeCell ref="H1641:H1642"/>
    <mergeCell ref="I1641:I1642"/>
    <mergeCell ref="J1641:J1642"/>
    <mergeCell ref="H1635:I1635"/>
    <mergeCell ref="R1635:S1635"/>
    <mergeCell ref="H1636:I1636"/>
    <mergeCell ref="R1636:S1636"/>
    <mergeCell ref="C1637:E1637"/>
    <mergeCell ref="H1637:I1637"/>
    <mergeCell ref="O1637:S1637"/>
    <mergeCell ref="P1651:Q1651"/>
    <mergeCell ref="R1651:S1651"/>
    <mergeCell ref="P1652:Q1652"/>
    <mergeCell ref="R1652:S1652"/>
    <mergeCell ref="P1653:Q1653"/>
    <mergeCell ref="R1653:S1653"/>
    <mergeCell ref="P1648:Q1648"/>
    <mergeCell ref="R1648:S1648"/>
    <mergeCell ref="P1649:Q1649"/>
    <mergeCell ref="R1649:S1649"/>
    <mergeCell ref="P1650:Q1650"/>
    <mergeCell ref="R1650:S1650"/>
    <mergeCell ref="P1645:Q1645"/>
    <mergeCell ref="R1645:S1645"/>
    <mergeCell ref="P1646:Q1646"/>
    <mergeCell ref="R1646:S1646"/>
    <mergeCell ref="P1647:Q1647"/>
    <mergeCell ref="R1647:S1647"/>
    <mergeCell ref="C1659:E1659"/>
    <mergeCell ref="G1659:G1660"/>
    <mergeCell ref="H1659:I1660"/>
    <mergeCell ref="J1659:K1659"/>
    <mergeCell ref="C1660:D1660"/>
    <mergeCell ref="B1657:V1657"/>
    <mergeCell ref="B1658:B1667"/>
    <mergeCell ref="C1658:M1658"/>
    <mergeCell ref="P1658:S1659"/>
    <mergeCell ref="T1658:U1660"/>
    <mergeCell ref="V1658:V1660"/>
    <mergeCell ref="H1661:I1661"/>
    <mergeCell ref="O1661:P1663"/>
    <mergeCell ref="Q1661:Q1663"/>
    <mergeCell ref="R1661:S1663"/>
    <mergeCell ref="T1661:V1662"/>
    <mergeCell ref="H1662:I1662"/>
    <mergeCell ref="H1663:I1663"/>
    <mergeCell ref="H1664:I1664"/>
    <mergeCell ref="O1664:O1665"/>
    <mergeCell ref="P1664:S1664"/>
    <mergeCell ref="R1671:S1672"/>
    <mergeCell ref="T1671:V1671"/>
    <mergeCell ref="P1672:Q1672"/>
    <mergeCell ref="P1674:Q1674"/>
    <mergeCell ref="R1674:S1674"/>
    <mergeCell ref="K1671:K1672"/>
    <mergeCell ref="L1671:L1672"/>
    <mergeCell ref="M1671:M1672"/>
    <mergeCell ref="N1671:O1671"/>
    <mergeCell ref="P1671:Q1671"/>
    <mergeCell ref="B1670:D1670"/>
    <mergeCell ref="B1671:B1672"/>
    <mergeCell ref="H1671:H1672"/>
    <mergeCell ref="I1671:I1672"/>
    <mergeCell ref="J1671:J1672"/>
    <mergeCell ref="H1665:I1665"/>
    <mergeCell ref="R1665:S1665"/>
    <mergeCell ref="H1666:I1666"/>
    <mergeCell ref="R1666:S1666"/>
    <mergeCell ref="C1667:E1667"/>
    <mergeCell ref="H1667:I1667"/>
    <mergeCell ref="O1667:S1667"/>
    <mergeCell ref="P1681:Q1681"/>
    <mergeCell ref="R1681:S1681"/>
    <mergeCell ref="P1682:Q1682"/>
    <mergeCell ref="R1682:S1682"/>
    <mergeCell ref="P1683:Q1683"/>
    <mergeCell ref="R1683:S1683"/>
    <mergeCell ref="P1678:Q1678"/>
    <mergeCell ref="R1678:S1678"/>
    <mergeCell ref="P1679:Q1679"/>
    <mergeCell ref="R1679:S1679"/>
    <mergeCell ref="P1680:Q1680"/>
    <mergeCell ref="R1680:S1680"/>
    <mergeCell ref="P1675:Q1675"/>
    <mergeCell ref="R1675:S1675"/>
    <mergeCell ref="P1676:Q1676"/>
    <mergeCell ref="R1676:S1676"/>
    <mergeCell ref="P1677:Q1677"/>
    <mergeCell ref="R1677:S1677"/>
    <mergeCell ref="C1689:E1689"/>
    <mergeCell ref="G1689:G1690"/>
    <mergeCell ref="H1689:I1690"/>
    <mergeCell ref="J1689:K1689"/>
    <mergeCell ref="C1690:D1690"/>
    <mergeCell ref="B1687:V1687"/>
    <mergeCell ref="B1688:B1697"/>
    <mergeCell ref="C1688:M1688"/>
    <mergeCell ref="P1688:S1689"/>
    <mergeCell ref="T1688:U1690"/>
    <mergeCell ref="V1688:V1690"/>
    <mergeCell ref="H1691:I1691"/>
    <mergeCell ref="O1691:P1693"/>
    <mergeCell ref="Q1691:Q1693"/>
    <mergeCell ref="R1691:S1693"/>
    <mergeCell ref="T1691:V1692"/>
    <mergeCell ref="H1692:I1692"/>
    <mergeCell ref="H1693:I1693"/>
    <mergeCell ref="H1694:I1694"/>
    <mergeCell ref="O1694:O1695"/>
    <mergeCell ref="P1694:S1694"/>
    <mergeCell ref="R1701:S1702"/>
    <mergeCell ref="T1701:V1701"/>
    <mergeCell ref="P1702:Q1702"/>
    <mergeCell ref="P1704:Q1704"/>
    <mergeCell ref="R1704:S1704"/>
    <mergeCell ref="K1701:K1702"/>
    <mergeCell ref="L1701:L1702"/>
    <mergeCell ref="M1701:M1702"/>
    <mergeCell ref="N1701:O1701"/>
    <mergeCell ref="P1701:Q1701"/>
    <mergeCell ref="B1700:D1700"/>
    <mergeCell ref="B1701:B1702"/>
    <mergeCell ref="H1701:H1702"/>
    <mergeCell ref="I1701:I1702"/>
    <mergeCell ref="J1701:J1702"/>
    <mergeCell ref="H1695:I1695"/>
    <mergeCell ref="R1695:S1695"/>
    <mergeCell ref="H1696:I1696"/>
    <mergeCell ref="R1696:S1696"/>
    <mergeCell ref="C1697:E1697"/>
    <mergeCell ref="H1697:I1697"/>
    <mergeCell ref="O1697:S1697"/>
    <mergeCell ref="P1711:Q1711"/>
    <mergeCell ref="R1711:S1711"/>
    <mergeCell ref="P1712:Q1712"/>
    <mergeCell ref="R1712:S1712"/>
    <mergeCell ref="P1713:Q1713"/>
    <mergeCell ref="R1713:S1713"/>
    <mergeCell ref="P1708:Q1708"/>
    <mergeCell ref="R1708:S1708"/>
    <mergeCell ref="P1709:Q1709"/>
    <mergeCell ref="R1709:S1709"/>
    <mergeCell ref="P1710:Q1710"/>
    <mergeCell ref="R1710:S1710"/>
    <mergeCell ref="P1705:Q1705"/>
    <mergeCell ref="R1705:S1705"/>
    <mergeCell ref="P1706:Q1706"/>
    <mergeCell ref="R1706:S1706"/>
    <mergeCell ref="P1707:Q1707"/>
    <mergeCell ref="R1707:S1707"/>
    <mergeCell ref="C1719:E1719"/>
    <mergeCell ref="G1719:G1720"/>
    <mergeCell ref="H1719:I1720"/>
    <mergeCell ref="J1719:K1719"/>
    <mergeCell ref="C1720:D1720"/>
    <mergeCell ref="B1717:V1717"/>
    <mergeCell ref="B1718:B1727"/>
    <mergeCell ref="C1718:M1718"/>
    <mergeCell ref="P1718:S1719"/>
    <mergeCell ref="T1718:U1720"/>
    <mergeCell ref="V1718:V1720"/>
    <mergeCell ref="H1721:I1721"/>
    <mergeCell ref="O1721:P1723"/>
    <mergeCell ref="Q1721:Q1723"/>
    <mergeCell ref="R1721:S1723"/>
    <mergeCell ref="T1721:V1722"/>
    <mergeCell ref="H1722:I1722"/>
    <mergeCell ref="H1723:I1723"/>
    <mergeCell ref="H1724:I1724"/>
    <mergeCell ref="O1724:O1725"/>
    <mergeCell ref="P1724:S1724"/>
    <mergeCell ref="R1731:S1732"/>
    <mergeCell ref="T1731:V1731"/>
    <mergeCell ref="P1732:Q1732"/>
    <mergeCell ref="P1734:Q1734"/>
    <mergeCell ref="R1734:S1734"/>
    <mergeCell ref="K1731:K1732"/>
    <mergeCell ref="L1731:L1732"/>
    <mergeCell ref="M1731:M1732"/>
    <mergeCell ref="N1731:O1731"/>
    <mergeCell ref="P1731:Q1731"/>
    <mergeCell ref="B1730:D1730"/>
    <mergeCell ref="B1731:B1732"/>
    <mergeCell ref="H1731:H1732"/>
    <mergeCell ref="I1731:I1732"/>
    <mergeCell ref="J1731:J1732"/>
    <mergeCell ref="H1725:I1725"/>
    <mergeCell ref="R1725:S1725"/>
    <mergeCell ref="H1726:I1726"/>
    <mergeCell ref="R1726:S1726"/>
    <mergeCell ref="C1727:E1727"/>
    <mergeCell ref="H1727:I1727"/>
    <mergeCell ref="O1727:S1727"/>
    <mergeCell ref="R1736:S1736"/>
    <mergeCell ref="P1737:Q1737"/>
    <mergeCell ref="R1737:S1737"/>
    <mergeCell ref="C1749:E1749"/>
    <mergeCell ref="G1749:G1750"/>
    <mergeCell ref="H1749:I1750"/>
    <mergeCell ref="J1749:K1749"/>
    <mergeCell ref="C1750:D1750"/>
    <mergeCell ref="B1747:V1747"/>
    <mergeCell ref="B1748:B1757"/>
    <mergeCell ref="C1748:M1748"/>
    <mergeCell ref="P1748:S1749"/>
    <mergeCell ref="T1748:U1750"/>
    <mergeCell ref="V1748:V1750"/>
    <mergeCell ref="H1751:I1751"/>
    <mergeCell ref="O1751:P1753"/>
    <mergeCell ref="Q1751:Q1753"/>
    <mergeCell ref="R1751:S1753"/>
    <mergeCell ref="T1751:V1752"/>
    <mergeCell ref="H1752:I1752"/>
    <mergeCell ref="H1753:I1753"/>
    <mergeCell ref="H1754:I1754"/>
    <mergeCell ref="O1754:O1755"/>
    <mergeCell ref="P1754:S1754"/>
    <mergeCell ref="B1735:B1736"/>
    <mergeCell ref="C1735:C1736"/>
    <mergeCell ref="D1735:D1736"/>
    <mergeCell ref="E1735:E1736"/>
    <mergeCell ref="F1735:F1736"/>
    <mergeCell ref="H1735:H1736"/>
    <mergeCell ref="K1735:K1736"/>
    <mergeCell ref="L1735:L1736"/>
    <mergeCell ref="R1761:S1762"/>
    <mergeCell ref="T1761:V1761"/>
    <mergeCell ref="P1762:Q1762"/>
    <mergeCell ref="P1764:Q1764"/>
    <mergeCell ref="R1764:S1764"/>
    <mergeCell ref="K1761:K1762"/>
    <mergeCell ref="L1761:L1762"/>
    <mergeCell ref="M1761:M1762"/>
    <mergeCell ref="N1761:O1761"/>
    <mergeCell ref="P1761:Q1761"/>
    <mergeCell ref="B1760:D1760"/>
    <mergeCell ref="B1761:B1762"/>
    <mergeCell ref="H1761:H1762"/>
    <mergeCell ref="I1761:I1762"/>
    <mergeCell ref="J1761:J1762"/>
    <mergeCell ref="H1755:I1755"/>
    <mergeCell ref="R1755:S1755"/>
    <mergeCell ref="H1756:I1756"/>
    <mergeCell ref="R1756:S1756"/>
    <mergeCell ref="C1757:E1757"/>
    <mergeCell ref="H1757:I1757"/>
    <mergeCell ref="O1757:S1757"/>
    <mergeCell ref="P1771:Q1771"/>
    <mergeCell ref="R1771:S1771"/>
    <mergeCell ref="P1772:Q1772"/>
    <mergeCell ref="R1772:S1772"/>
    <mergeCell ref="P1773:Q1773"/>
    <mergeCell ref="R1773:S1773"/>
    <mergeCell ref="P1768:Q1768"/>
    <mergeCell ref="R1768:S1768"/>
    <mergeCell ref="P1769:Q1769"/>
    <mergeCell ref="R1769:S1769"/>
    <mergeCell ref="P1770:Q1770"/>
    <mergeCell ref="R1770:S1770"/>
    <mergeCell ref="P1765:Q1765"/>
    <mergeCell ref="R1765:S1765"/>
    <mergeCell ref="P1766:Q1766"/>
    <mergeCell ref="R1766:S1766"/>
    <mergeCell ref="P1767:Q1767"/>
    <mergeCell ref="R1767:S1767"/>
    <mergeCell ref="C1779:E1779"/>
    <mergeCell ref="G1779:G1780"/>
    <mergeCell ref="H1779:I1780"/>
    <mergeCell ref="J1779:K1779"/>
    <mergeCell ref="C1780:D1780"/>
    <mergeCell ref="B1777:V1777"/>
    <mergeCell ref="B1778:B1787"/>
    <mergeCell ref="C1778:M1778"/>
    <mergeCell ref="P1778:S1779"/>
    <mergeCell ref="T1778:U1780"/>
    <mergeCell ref="V1778:V1780"/>
    <mergeCell ref="H1781:I1781"/>
    <mergeCell ref="O1781:P1783"/>
    <mergeCell ref="Q1781:Q1783"/>
    <mergeCell ref="R1781:S1783"/>
    <mergeCell ref="T1781:V1782"/>
    <mergeCell ref="H1782:I1782"/>
    <mergeCell ref="H1783:I1783"/>
    <mergeCell ref="H1784:I1784"/>
    <mergeCell ref="O1784:O1785"/>
    <mergeCell ref="P1784:S1784"/>
    <mergeCell ref="R1791:S1792"/>
    <mergeCell ref="T1791:V1791"/>
    <mergeCell ref="P1792:Q1792"/>
    <mergeCell ref="P1794:Q1794"/>
    <mergeCell ref="R1794:S1794"/>
    <mergeCell ref="K1791:K1792"/>
    <mergeCell ref="L1791:L1792"/>
    <mergeCell ref="M1791:M1792"/>
    <mergeCell ref="N1791:O1791"/>
    <mergeCell ref="P1791:Q1791"/>
    <mergeCell ref="B1790:D1790"/>
    <mergeCell ref="B1791:B1792"/>
    <mergeCell ref="H1791:H1792"/>
    <mergeCell ref="I1791:I1792"/>
    <mergeCell ref="J1791:J1792"/>
    <mergeCell ref="H1785:I1785"/>
    <mergeCell ref="R1785:S1785"/>
    <mergeCell ref="H1786:I1786"/>
    <mergeCell ref="R1786:S1786"/>
    <mergeCell ref="C1787:E1787"/>
    <mergeCell ref="H1787:I1787"/>
    <mergeCell ref="O1787:S1787"/>
    <mergeCell ref="P1801:Q1801"/>
    <mergeCell ref="R1801:S1801"/>
    <mergeCell ref="P1802:Q1802"/>
    <mergeCell ref="R1802:S1802"/>
    <mergeCell ref="P1803:Q1803"/>
    <mergeCell ref="R1803:S1803"/>
    <mergeCell ref="P1798:Q1798"/>
    <mergeCell ref="R1798:S1798"/>
    <mergeCell ref="P1799:Q1799"/>
    <mergeCell ref="R1799:S1799"/>
    <mergeCell ref="P1800:Q1800"/>
    <mergeCell ref="R1800:S1800"/>
    <mergeCell ref="P1795:Q1795"/>
    <mergeCell ref="R1795:S1795"/>
    <mergeCell ref="P1796:Q1796"/>
    <mergeCell ref="R1796:S1796"/>
    <mergeCell ref="P1797:Q1797"/>
    <mergeCell ref="R1797:S1797"/>
    <mergeCell ref="C1809:E1809"/>
    <mergeCell ref="G1809:G1810"/>
    <mergeCell ref="H1809:I1810"/>
    <mergeCell ref="J1809:K1809"/>
    <mergeCell ref="C1810:D1810"/>
    <mergeCell ref="B1807:V1807"/>
    <mergeCell ref="B1808:B1817"/>
    <mergeCell ref="C1808:M1808"/>
    <mergeCell ref="P1808:S1809"/>
    <mergeCell ref="T1808:U1810"/>
    <mergeCell ref="V1808:V1810"/>
    <mergeCell ref="H1811:I1811"/>
    <mergeCell ref="O1811:P1813"/>
    <mergeCell ref="Q1811:Q1813"/>
    <mergeCell ref="R1811:S1813"/>
    <mergeCell ref="T1811:V1812"/>
    <mergeCell ref="H1812:I1812"/>
    <mergeCell ref="H1813:I1813"/>
    <mergeCell ref="H1814:I1814"/>
    <mergeCell ref="O1814:O1815"/>
    <mergeCell ref="P1814:S1814"/>
    <mergeCell ref="R1821:S1822"/>
    <mergeCell ref="T1821:V1821"/>
    <mergeCell ref="P1822:Q1822"/>
    <mergeCell ref="P1824:Q1824"/>
    <mergeCell ref="R1824:S1824"/>
    <mergeCell ref="K1821:K1822"/>
    <mergeCell ref="L1821:L1822"/>
    <mergeCell ref="M1821:M1822"/>
    <mergeCell ref="N1821:O1821"/>
    <mergeCell ref="P1821:Q1821"/>
    <mergeCell ref="B1820:D1820"/>
    <mergeCell ref="B1821:B1822"/>
    <mergeCell ref="H1821:H1822"/>
    <mergeCell ref="I1821:I1822"/>
    <mergeCell ref="J1821:J1822"/>
    <mergeCell ref="H1815:I1815"/>
    <mergeCell ref="R1815:S1815"/>
    <mergeCell ref="H1816:I1816"/>
    <mergeCell ref="R1816:S1816"/>
    <mergeCell ref="C1817:E1817"/>
    <mergeCell ref="H1817:I1817"/>
    <mergeCell ref="O1817:S1817"/>
    <mergeCell ref="P1831:Q1831"/>
    <mergeCell ref="R1831:S1831"/>
    <mergeCell ref="P1832:Q1832"/>
    <mergeCell ref="R1832:S1832"/>
    <mergeCell ref="P1833:Q1833"/>
    <mergeCell ref="R1833:S1833"/>
    <mergeCell ref="P1828:Q1828"/>
    <mergeCell ref="R1828:S1828"/>
    <mergeCell ref="P1829:Q1829"/>
    <mergeCell ref="R1829:S1829"/>
    <mergeCell ref="P1830:Q1830"/>
    <mergeCell ref="R1830:S1830"/>
    <mergeCell ref="P1825:Q1825"/>
    <mergeCell ref="R1825:S1825"/>
    <mergeCell ref="P1826:Q1826"/>
    <mergeCell ref="R1826:S1826"/>
    <mergeCell ref="P1827:Q1827"/>
    <mergeCell ref="R1827:S1827"/>
    <mergeCell ref="C1839:E1839"/>
    <mergeCell ref="G1839:G1840"/>
    <mergeCell ref="H1839:I1840"/>
    <mergeCell ref="J1839:K1839"/>
    <mergeCell ref="C1840:D1840"/>
    <mergeCell ref="B1837:V1837"/>
    <mergeCell ref="B1838:B1847"/>
    <mergeCell ref="C1838:M1838"/>
    <mergeCell ref="P1838:S1839"/>
    <mergeCell ref="T1838:U1840"/>
    <mergeCell ref="V1838:V1840"/>
    <mergeCell ref="H1841:I1841"/>
    <mergeCell ref="O1841:P1843"/>
    <mergeCell ref="Q1841:Q1843"/>
    <mergeCell ref="R1841:S1843"/>
    <mergeCell ref="T1841:V1842"/>
    <mergeCell ref="H1842:I1842"/>
    <mergeCell ref="H1843:I1843"/>
    <mergeCell ref="H1844:I1844"/>
    <mergeCell ref="O1844:O1845"/>
    <mergeCell ref="P1844:S1844"/>
    <mergeCell ref="R1851:S1852"/>
    <mergeCell ref="T1851:V1851"/>
    <mergeCell ref="P1852:Q1852"/>
    <mergeCell ref="P1854:Q1854"/>
    <mergeCell ref="R1854:S1854"/>
    <mergeCell ref="K1851:K1852"/>
    <mergeCell ref="L1851:L1852"/>
    <mergeCell ref="M1851:M1852"/>
    <mergeCell ref="N1851:O1851"/>
    <mergeCell ref="P1851:Q1851"/>
    <mergeCell ref="B1850:D1850"/>
    <mergeCell ref="B1851:B1852"/>
    <mergeCell ref="H1851:H1852"/>
    <mergeCell ref="I1851:I1852"/>
    <mergeCell ref="J1851:J1852"/>
    <mergeCell ref="H1845:I1845"/>
    <mergeCell ref="R1845:S1845"/>
    <mergeCell ref="H1846:I1846"/>
    <mergeCell ref="R1846:S1846"/>
    <mergeCell ref="C1847:E1847"/>
    <mergeCell ref="H1847:I1847"/>
    <mergeCell ref="O1847:S1847"/>
    <mergeCell ref="P1861:Q1861"/>
    <mergeCell ref="R1861:S1861"/>
    <mergeCell ref="P1862:Q1862"/>
    <mergeCell ref="R1862:S1862"/>
    <mergeCell ref="P1863:Q1863"/>
    <mergeCell ref="R1863:S1863"/>
    <mergeCell ref="P1858:Q1858"/>
    <mergeCell ref="R1858:S1858"/>
    <mergeCell ref="P1859:Q1859"/>
    <mergeCell ref="R1859:S1859"/>
    <mergeCell ref="P1860:Q1860"/>
    <mergeCell ref="R1860:S1860"/>
    <mergeCell ref="P1855:Q1855"/>
    <mergeCell ref="R1855:S1855"/>
    <mergeCell ref="P1856:Q1856"/>
    <mergeCell ref="R1856:S1856"/>
    <mergeCell ref="P1857:Q1857"/>
    <mergeCell ref="R1857:S1857"/>
    <mergeCell ref="C1869:E1869"/>
    <mergeCell ref="G1869:G1870"/>
    <mergeCell ref="H1869:I1870"/>
    <mergeCell ref="J1869:K1869"/>
    <mergeCell ref="C1870:D1870"/>
    <mergeCell ref="B1867:V1867"/>
    <mergeCell ref="B1868:B1877"/>
    <mergeCell ref="C1868:M1868"/>
    <mergeCell ref="P1868:S1869"/>
    <mergeCell ref="T1868:U1870"/>
    <mergeCell ref="V1868:V1870"/>
    <mergeCell ref="H1871:I1871"/>
    <mergeCell ref="O1871:P1873"/>
    <mergeCell ref="Q1871:Q1873"/>
    <mergeCell ref="R1871:S1873"/>
    <mergeCell ref="T1871:V1872"/>
    <mergeCell ref="H1872:I1872"/>
    <mergeCell ref="H1873:I1873"/>
    <mergeCell ref="H1874:I1874"/>
    <mergeCell ref="O1874:O1875"/>
    <mergeCell ref="P1874:S1874"/>
    <mergeCell ref="R1881:S1882"/>
    <mergeCell ref="T1881:V1881"/>
    <mergeCell ref="P1882:Q1882"/>
    <mergeCell ref="P1884:Q1884"/>
    <mergeCell ref="R1884:S1884"/>
    <mergeCell ref="K1881:K1882"/>
    <mergeCell ref="L1881:L1882"/>
    <mergeCell ref="M1881:M1882"/>
    <mergeCell ref="N1881:O1881"/>
    <mergeCell ref="P1881:Q1881"/>
    <mergeCell ref="B1880:D1880"/>
    <mergeCell ref="B1881:B1882"/>
    <mergeCell ref="H1881:H1882"/>
    <mergeCell ref="I1881:I1882"/>
    <mergeCell ref="J1881:J1882"/>
    <mergeCell ref="H1875:I1875"/>
    <mergeCell ref="R1875:S1875"/>
    <mergeCell ref="H1876:I1876"/>
    <mergeCell ref="R1876:S1876"/>
    <mergeCell ref="C1877:E1877"/>
    <mergeCell ref="H1877:I1877"/>
    <mergeCell ref="O1877:S1877"/>
    <mergeCell ref="P1891:Q1891"/>
    <mergeCell ref="R1891:S1891"/>
    <mergeCell ref="P1892:Q1892"/>
    <mergeCell ref="R1892:S1892"/>
    <mergeCell ref="P1893:Q1893"/>
    <mergeCell ref="R1893:S1893"/>
    <mergeCell ref="P1888:Q1888"/>
    <mergeCell ref="R1888:S1888"/>
    <mergeCell ref="P1889:Q1889"/>
    <mergeCell ref="R1889:S1889"/>
    <mergeCell ref="P1890:Q1890"/>
    <mergeCell ref="R1890:S1890"/>
    <mergeCell ref="P1885:Q1885"/>
    <mergeCell ref="R1885:S1885"/>
    <mergeCell ref="P1886:Q1886"/>
    <mergeCell ref="R1886:S1886"/>
    <mergeCell ref="P1887:Q1887"/>
    <mergeCell ref="R1887:S1887"/>
    <mergeCell ref="C1899:E1899"/>
    <mergeCell ref="G1899:G1900"/>
    <mergeCell ref="H1899:I1900"/>
    <mergeCell ref="J1899:K1899"/>
    <mergeCell ref="C1900:D1900"/>
    <mergeCell ref="B1897:V1897"/>
    <mergeCell ref="B1898:B1907"/>
    <mergeCell ref="C1898:M1898"/>
    <mergeCell ref="P1898:S1899"/>
    <mergeCell ref="T1898:U1900"/>
    <mergeCell ref="V1898:V1900"/>
    <mergeCell ref="H1901:I1901"/>
    <mergeCell ref="O1901:P1903"/>
    <mergeCell ref="Q1901:Q1903"/>
    <mergeCell ref="R1901:S1903"/>
    <mergeCell ref="T1901:V1902"/>
    <mergeCell ref="H1902:I1902"/>
    <mergeCell ref="H1903:I1903"/>
    <mergeCell ref="H1904:I1904"/>
    <mergeCell ref="O1904:O1905"/>
    <mergeCell ref="P1904:S1904"/>
    <mergeCell ref="R1911:S1912"/>
    <mergeCell ref="T1911:V1911"/>
    <mergeCell ref="P1912:Q1912"/>
    <mergeCell ref="P1914:Q1914"/>
    <mergeCell ref="R1914:S1914"/>
    <mergeCell ref="K1911:K1912"/>
    <mergeCell ref="L1911:L1912"/>
    <mergeCell ref="M1911:M1912"/>
    <mergeCell ref="N1911:O1911"/>
    <mergeCell ref="P1911:Q1911"/>
    <mergeCell ref="B1910:D1910"/>
    <mergeCell ref="B1911:B1912"/>
    <mergeCell ref="H1911:H1912"/>
    <mergeCell ref="I1911:I1912"/>
    <mergeCell ref="J1911:J1912"/>
    <mergeCell ref="H1905:I1905"/>
    <mergeCell ref="R1905:S1905"/>
    <mergeCell ref="H1906:I1906"/>
    <mergeCell ref="R1906:S1906"/>
    <mergeCell ref="C1907:E1907"/>
    <mergeCell ref="H1907:I1907"/>
    <mergeCell ref="O1907:S1907"/>
    <mergeCell ref="P1921:Q1921"/>
    <mergeCell ref="R1921:S1921"/>
    <mergeCell ref="P1922:Q1922"/>
    <mergeCell ref="R1922:S1922"/>
    <mergeCell ref="P1923:Q1923"/>
    <mergeCell ref="R1923:S1923"/>
    <mergeCell ref="P1918:Q1918"/>
    <mergeCell ref="R1918:S1918"/>
    <mergeCell ref="P1919:Q1919"/>
    <mergeCell ref="R1919:S1919"/>
    <mergeCell ref="P1920:Q1920"/>
    <mergeCell ref="R1920:S1920"/>
    <mergeCell ref="P1915:Q1915"/>
    <mergeCell ref="R1915:S1915"/>
    <mergeCell ref="P1916:Q1916"/>
    <mergeCell ref="R1916:S1916"/>
    <mergeCell ref="P1917:Q1917"/>
    <mergeCell ref="R1917:S1917"/>
    <mergeCell ref="C1929:E1929"/>
    <mergeCell ref="G1929:G1930"/>
    <mergeCell ref="H1929:I1930"/>
    <mergeCell ref="J1929:K1929"/>
    <mergeCell ref="C1930:D1930"/>
    <mergeCell ref="B1927:V1927"/>
    <mergeCell ref="B1928:B1937"/>
    <mergeCell ref="C1928:M1928"/>
    <mergeCell ref="P1928:S1929"/>
    <mergeCell ref="T1928:U1930"/>
    <mergeCell ref="V1928:V1930"/>
    <mergeCell ref="H1931:I1931"/>
    <mergeCell ref="O1931:P1933"/>
    <mergeCell ref="Q1931:Q1933"/>
    <mergeCell ref="R1931:S1933"/>
    <mergeCell ref="T1931:V1932"/>
    <mergeCell ref="H1932:I1932"/>
    <mergeCell ref="H1933:I1933"/>
    <mergeCell ref="H1934:I1934"/>
    <mergeCell ref="O1934:O1935"/>
    <mergeCell ref="P1934:S1934"/>
    <mergeCell ref="R1941:S1942"/>
    <mergeCell ref="T1941:V1941"/>
    <mergeCell ref="P1942:Q1942"/>
    <mergeCell ref="P1944:Q1944"/>
    <mergeCell ref="R1944:S1944"/>
    <mergeCell ref="K1941:K1942"/>
    <mergeCell ref="L1941:L1942"/>
    <mergeCell ref="M1941:M1942"/>
    <mergeCell ref="N1941:O1941"/>
    <mergeCell ref="P1941:Q1941"/>
    <mergeCell ref="B1940:D1940"/>
    <mergeCell ref="B1941:B1942"/>
    <mergeCell ref="H1941:H1942"/>
    <mergeCell ref="I1941:I1942"/>
    <mergeCell ref="J1941:J1942"/>
    <mergeCell ref="H1935:I1935"/>
    <mergeCell ref="R1935:S1935"/>
    <mergeCell ref="H1936:I1936"/>
    <mergeCell ref="R1936:S1936"/>
    <mergeCell ref="C1937:E1937"/>
    <mergeCell ref="H1937:I1937"/>
    <mergeCell ref="O1937:S1937"/>
    <mergeCell ref="P1951:Q1951"/>
    <mergeCell ref="R1951:S1951"/>
    <mergeCell ref="P1952:Q1952"/>
    <mergeCell ref="R1952:S1952"/>
    <mergeCell ref="P1953:Q1953"/>
    <mergeCell ref="R1953:S1953"/>
    <mergeCell ref="P1948:Q1948"/>
    <mergeCell ref="R1948:S1948"/>
    <mergeCell ref="P1949:Q1949"/>
    <mergeCell ref="R1949:S1949"/>
    <mergeCell ref="P1950:Q1950"/>
    <mergeCell ref="R1950:S1950"/>
    <mergeCell ref="P1945:Q1945"/>
    <mergeCell ref="R1945:S1945"/>
    <mergeCell ref="P1946:Q1946"/>
    <mergeCell ref="R1946:S1946"/>
    <mergeCell ref="P1947:Q1947"/>
    <mergeCell ref="R1947:S1947"/>
    <mergeCell ref="C1959:E1959"/>
    <mergeCell ref="G1959:G1960"/>
    <mergeCell ref="H1959:I1960"/>
    <mergeCell ref="J1959:K1959"/>
    <mergeCell ref="C1960:D1960"/>
    <mergeCell ref="B1957:V1957"/>
    <mergeCell ref="B1958:B1967"/>
    <mergeCell ref="C1958:M1958"/>
    <mergeCell ref="P1958:S1959"/>
    <mergeCell ref="T1958:U1960"/>
    <mergeCell ref="V1958:V1960"/>
    <mergeCell ref="H1961:I1961"/>
    <mergeCell ref="O1961:P1963"/>
    <mergeCell ref="Q1961:Q1963"/>
    <mergeCell ref="R1961:S1963"/>
    <mergeCell ref="T1961:V1962"/>
    <mergeCell ref="H1962:I1962"/>
    <mergeCell ref="H1963:I1963"/>
    <mergeCell ref="H1964:I1964"/>
    <mergeCell ref="O1964:O1965"/>
    <mergeCell ref="P1964:S1964"/>
    <mergeCell ref="R1971:S1972"/>
    <mergeCell ref="T1971:V1971"/>
    <mergeCell ref="P1972:Q1972"/>
    <mergeCell ref="P1974:Q1974"/>
    <mergeCell ref="R1974:S1974"/>
    <mergeCell ref="K1971:K1972"/>
    <mergeCell ref="L1971:L1972"/>
    <mergeCell ref="M1971:M1972"/>
    <mergeCell ref="N1971:O1971"/>
    <mergeCell ref="P1971:Q1971"/>
    <mergeCell ref="B1970:D1970"/>
    <mergeCell ref="B1971:B1972"/>
    <mergeCell ref="H1971:H1972"/>
    <mergeCell ref="I1971:I1972"/>
    <mergeCell ref="J1971:J1972"/>
    <mergeCell ref="H1965:I1965"/>
    <mergeCell ref="R1965:S1965"/>
    <mergeCell ref="H1966:I1966"/>
    <mergeCell ref="R1966:S1966"/>
    <mergeCell ref="C1967:E1967"/>
    <mergeCell ref="H1967:I1967"/>
    <mergeCell ref="O1967:S1967"/>
    <mergeCell ref="P1981:Q1981"/>
    <mergeCell ref="R1981:S1981"/>
    <mergeCell ref="P1982:Q1982"/>
    <mergeCell ref="R1982:S1982"/>
    <mergeCell ref="P1983:Q1983"/>
    <mergeCell ref="R1983:S1983"/>
    <mergeCell ref="P1978:Q1978"/>
    <mergeCell ref="R1978:S1978"/>
    <mergeCell ref="P1979:Q1979"/>
    <mergeCell ref="R1979:S1979"/>
    <mergeCell ref="P1980:Q1980"/>
    <mergeCell ref="R1980:S1980"/>
    <mergeCell ref="P1975:Q1975"/>
    <mergeCell ref="R1975:S1975"/>
    <mergeCell ref="P1976:Q1976"/>
    <mergeCell ref="R1976:S1976"/>
    <mergeCell ref="P1977:Q1977"/>
    <mergeCell ref="R1977:S1977"/>
    <mergeCell ref="C1989:E1989"/>
    <mergeCell ref="G1989:G1990"/>
    <mergeCell ref="H1989:I1990"/>
    <mergeCell ref="J1989:K1989"/>
    <mergeCell ref="C1990:D1990"/>
    <mergeCell ref="B1987:V1987"/>
    <mergeCell ref="B1988:B1997"/>
    <mergeCell ref="C1988:M1988"/>
    <mergeCell ref="P1988:S1989"/>
    <mergeCell ref="T1988:U1990"/>
    <mergeCell ref="V1988:V1990"/>
    <mergeCell ref="H1991:I1991"/>
    <mergeCell ref="O1991:P1993"/>
    <mergeCell ref="Q1991:Q1993"/>
    <mergeCell ref="R1991:S1993"/>
    <mergeCell ref="T1991:V1992"/>
    <mergeCell ref="H1992:I1992"/>
    <mergeCell ref="H1993:I1993"/>
    <mergeCell ref="H1994:I1994"/>
    <mergeCell ref="O1994:O1995"/>
    <mergeCell ref="P1994:S1994"/>
    <mergeCell ref="R2001:S2002"/>
    <mergeCell ref="T2001:V2001"/>
    <mergeCell ref="P2002:Q2002"/>
    <mergeCell ref="P2004:Q2004"/>
    <mergeCell ref="R2004:S2004"/>
    <mergeCell ref="K2001:K2002"/>
    <mergeCell ref="L2001:L2002"/>
    <mergeCell ref="M2001:M2002"/>
    <mergeCell ref="N2001:O2001"/>
    <mergeCell ref="P2001:Q2001"/>
    <mergeCell ref="B2000:D2000"/>
    <mergeCell ref="B2001:B2002"/>
    <mergeCell ref="H2001:H2002"/>
    <mergeCell ref="I2001:I2002"/>
    <mergeCell ref="J2001:J2002"/>
    <mergeCell ref="H1995:I1995"/>
    <mergeCell ref="R1995:S1995"/>
    <mergeCell ref="H1996:I1996"/>
    <mergeCell ref="R1996:S1996"/>
    <mergeCell ref="C1997:E1997"/>
    <mergeCell ref="H1997:I1997"/>
    <mergeCell ref="O1997:S1997"/>
    <mergeCell ref="P2011:Q2011"/>
    <mergeCell ref="R2011:S2011"/>
    <mergeCell ref="P2012:Q2012"/>
    <mergeCell ref="R2012:S2012"/>
    <mergeCell ref="P2013:Q2013"/>
    <mergeCell ref="R2013:S2013"/>
    <mergeCell ref="P2008:Q2008"/>
    <mergeCell ref="R2008:S2008"/>
    <mergeCell ref="P2009:Q2009"/>
    <mergeCell ref="R2009:S2009"/>
    <mergeCell ref="P2010:Q2010"/>
    <mergeCell ref="R2010:S2010"/>
    <mergeCell ref="P2005:Q2005"/>
    <mergeCell ref="R2005:S2005"/>
    <mergeCell ref="P2006:Q2006"/>
    <mergeCell ref="R2006:S2006"/>
    <mergeCell ref="P2007:Q2007"/>
    <mergeCell ref="R2007:S2007"/>
    <mergeCell ref="C2019:E2019"/>
    <mergeCell ref="G2019:G2020"/>
    <mergeCell ref="H2019:I2020"/>
    <mergeCell ref="J2019:K2019"/>
    <mergeCell ref="C2020:D2020"/>
    <mergeCell ref="B2017:V2017"/>
    <mergeCell ref="B2018:B2027"/>
    <mergeCell ref="C2018:M2018"/>
    <mergeCell ref="P2018:S2019"/>
    <mergeCell ref="T2018:U2020"/>
    <mergeCell ref="V2018:V2020"/>
    <mergeCell ref="H2021:I2021"/>
    <mergeCell ref="O2021:P2023"/>
    <mergeCell ref="Q2021:Q2023"/>
    <mergeCell ref="R2021:S2023"/>
    <mergeCell ref="T2021:V2022"/>
    <mergeCell ref="H2022:I2022"/>
    <mergeCell ref="H2023:I2023"/>
    <mergeCell ref="H2024:I2024"/>
    <mergeCell ref="O2024:O2025"/>
    <mergeCell ref="P2024:S2024"/>
    <mergeCell ref="R2031:S2032"/>
    <mergeCell ref="T2031:V2031"/>
    <mergeCell ref="P2032:Q2032"/>
    <mergeCell ref="P2034:Q2034"/>
    <mergeCell ref="R2034:S2034"/>
    <mergeCell ref="K2031:K2032"/>
    <mergeCell ref="L2031:L2032"/>
    <mergeCell ref="M2031:M2032"/>
    <mergeCell ref="N2031:O2031"/>
    <mergeCell ref="P2031:Q2031"/>
    <mergeCell ref="B2030:D2030"/>
    <mergeCell ref="B2031:B2032"/>
    <mergeCell ref="H2031:H2032"/>
    <mergeCell ref="I2031:I2032"/>
    <mergeCell ref="J2031:J2032"/>
    <mergeCell ref="H2025:I2025"/>
    <mergeCell ref="R2025:S2025"/>
    <mergeCell ref="H2026:I2026"/>
    <mergeCell ref="R2026:S2026"/>
    <mergeCell ref="C2027:E2027"/>
    <mergeCell ref="H2027:I2027"/>
    <mergeCell ref="O2027:S2027"/>
    <mergeCell ref="P2041:Q2041"/>
    <mergeCell ref="R2041:S2041"/>
    <mergeCell ref="P2042:Q2042"/>
    <mergeCell ref="R2042:S2042"/>
    <mergeCell ref="P2043:Q2043"/>
    <mergeCell ref="R2043:S2043"/>
    <mergeCell ref="P2038:Q2038"/>
    <mergeCell ref="R2038:S2038"/>
    <mergeCell ref="P2039:Q2039"/>
    <mergeCell ref="R2039:S2039"/>
    <mergeCell ref="P2040:Q2040"/>
    <mergeCell ref="R2040:S2040"/>
    <mergeCell ref="P2035:Q2035"/>
    <mergeCell ref="R2035:S2035"/>
    <mergeCell ref="P2036:Q2036"/>
    <mergeCell ref="R2036:S2036"/>
    <mergeCell ref="P2037:Q2037"/>
    <mergeCell ref="R2037:S2037"/>
    <mergeCell ref="C2049:E2049"/>
    <mergeCell ref="G2049:G2050"/>
    <mergeCell ref="H2049:I2050"/>
    <mergeCell ref="J2049:K2049"/>
    <mergeCell ref="C2050:D2050"/>
    <mergeCell ref="B2047:V2047"/>
    <mergeCell ref="B2048:B2057"/>
    <mergeCell ref="C2048:M2048"/>
    <mergeCell ref="P2048:S2049"/>
    <mergeCell ref="T2048:U2050"/>
    <mergeCell ref="V2048:V2050"/>
    <mergeCell ref="H2051:I2051"/>
    <mergeCell ref="O2051:P2053"/>
    <mergeCell ref="Q2051:Q2053"/>
    <mergeCell ref="R2051:S2053"/>
    <mergeCell ref="T2051:V2052"/>
    <mergeCell ref="H2052:I2052"/>
    <mergeCell ref="H2053:I2053"/>
    <mergeCell ref="H2054:I2054"/>
    <mergeCell ref="O2054:O2055"/>
    <mergeCell ref="P2054:S2054"/>
    <mergeCell ref="R2061:S2062"/>
    <mergeCell ref="T2061:V2061"/>
    <mergeCell ref="P2062:Q2062"/>
    <mergeCell ref="P2064:Q2064"/>
    <mergeCell ref="R2064:S2064"/>
    <mergeCell ref="K2061:K2062"/>
    <mergeCell ref="L2061:L2062"/>
    <mergeCell ref="M2061:M2062"/>
    <mergeCell ref="N2061:O2061"/>
    <mergeCell ref="P2061:Q2061"/>
    <mergeCell ref="B2060:D2060"/>
    <mergeCell ref="B2061:B2062"/>
    <mergeCell ref="H2061:H2062"/>
    <mergeCell ref="I2061:I2062"/>
    <mergeCell ref="J2061:J2062"/>
    <mergeCell ref="H2055:I2055"/>
    <mergeCell ref="R2055:S2055"/>
    <mergeCell ref="H2056:I2056"/>
    <mergeCell ref="R2056:S2056"/>
    <mergeCell ref="C2057:E2057"/>
    <mergeCell ref="H2057:I2057"/>
    <mergeCell ref="O2057:S2057"/>
    <mergeCell ref="B2064:B2065"/>
    <mergeCell ref="C2064:C2065"/>
    <mergeCell ref="D2064:D2065"/>
    <mergeCell ref="E2064:E2065"/>
    <mergeCell ref="H2064:H2065"/>
    <mergeCell ref="K2064:K2065"/>
    <mergeCell ref="L2064:L2065"/>
    <mergeCell ref="P2071:Q2071"/>
    <mergeCell ref="R2071:S2071"/>
    <mergeCell ref="P2072:Q2072"/>
    <mergeCell ref="R2072:S2072"/>
    <mergeCell ref="P2073:Q2073"/>
    <mergeCell ref="R2073:S2073"/>
    <mergeCell ref="P2068:Q2068"/>
    <mergeCell ref="R2068:S2068"/>
    <mergeCell ref="P2069:Q2069"/>
    <mergeCell ref="R2069:S2069"/>
    <mergeCell ref="P2070:Q2070"/>
    <mergeCell ref="R2070:S2070"/>
    <mergeCell ref="P2065:Q2065"/>
    <mergeCell ref="R2065:S2065"/>
    <mergeCell ref="P2066:Q2066"/>
    <mergeCell ref="R2066:S2066"/>
    <mergeCell ref="P2067:Q2067"/>
    <mergeCell ref="R2067:S2067"/>
    <mergeCell ref="C2079:E2079"/>
    <mergeCell ref="G2079:G2080"/>
    <mergeCell ref="H2079:I2080"/>
    <mergeCell ref="J2079:K2079"/>
    <mergeCell ref="C2080:D2080"/>
    <mergeCell ref="B2077:V2077"/>
    <mergeCell ref="B2078:B2087"/>
    <mergeCell ref="C2078:M2078"/>
    <mergeCell ref="P2078:S2079"/>
    <mergeCell ref="T2078:U2080"/>
    <mergeCell ref="V2078:V2080"/>
    <mergeCell ref="H2081:I2081"/>
    <mergeCell ref="O2081:P2083"/>
    <mergeCell ref="Q2081:Q2083"/>
    <mergeCell ref="R2081:S2083"/>
    <mergeCell ref="T2081:V2082"/>
    <mergeCell ref="H2082:I2082"/>
    <mergeCell ref="H2083:I2083"/>
    <mergeCell ref="H2084:I2084"/>
    <mergeCell ref="O2084:O2085"/>
    <mergeCell ref="P2084:S2084"/>
    <mergeCell ref="R2091:S2092"/>
    <mergeCell ref="T2091:V2091"/>
    <mergeCell ref="P2092:Q2092"/>
    <mergeCell ref="P2094:Q2094"/>
    <mergeCell ref="R2094:S2094"/>
    <mergeCell ref="K2091:K2092"/>
    <mergeCell ref="L2091:L2092"/>
    <mergeCell ref="M2091:M2092"/>
    <mergeCell ref="N2091:O2091"/>
    <mergeCell ref="P2091:Q2091"/>
    <mergeCell ref="B2090:D2090"/>
    <mergeCell ref="B2091:B2092"/>
    <mergeCell ref="H2091:H2092"/>
    <mergeCell ref="I2091:I2092"/>
    <mergeCell ref="J2091:J2092"/>
    <mergeCell ref="H2085:I2085"/>
    <mergeCell ref="R2085:S2085"/>
    <mergeCell ref="H2086:I2086"/>
    <mergeCell ref="R2086:S2086"/>
    <mergeCell ref="C2087:E2087"/>
    <mergeCell ref="H2087:I2087"/>
    <mergeCell ref="O2087:S2087"/>
    <mergeCell ref="P2101:Q2101"/>
    <mergeCell ref="R2101:S2101"/>
    <mergeCell ref="P2102:Q2102"/>
    <mergeCell ref="R2102:S2102"/>
    <mergeCell ref="P2103:Q2103"/>
    <mergeCell ref="R2103:S2103"/>
    <mergeCell ref="P2098:Q2098"/>
    <mergeCell ref="R2098:S2098"/>
    <mergeCell ref="P2099:Q2099"/>
    <mergeCell ref="R2099:S2099"/>
    <mergeCell ref="P2100:Q2100"/>
    <mergeCell ref="R2100:S2100"/>
    <mergeCell ref="P2095:Q2095"/>
    <mergeCell ref="R2095:S2095"/>
    <mergeCell ref="P2096:Q2096"/>
    <mergeCell ref="R2096:S2096"/>
    <mergeCell ref="P2097:Q2097"/>
    <mergeCell ref="R2097:S2097"/>
    <mergeCell ref="C2109:E2109"/>
    <mergeCell ref="G2109:G2110"/>
    <mergeCell ref="H2109:I2110"/>
    <mergeCell ref="J2109:K2109"/>
    <mergeCell ref="C2110:D2110"/>
    <mergeCell ref="B2107:V2107"/>
    <mergeCell ref="B2108:B2117"/>
    <mergeCell ref="C2108:M2108"/>
    <mergeCell ref="P2108:S2109"/>
    <mergeCell ref="T2108:U2110"/>
    <mergeCell ref="V2108:V2110"/>
    <mergeCell ref="H2111:I2111"/>
    <mergeCell ref="O2111:P2113"/>
    <mergeCell ref="Q2111:Q2113"/>
    <mergeCell ref="R2111:S2113"/>
    <mergeCell ref="T2111:V2112"/>
    <mergeCell ref="H2112:I2112"/>
    <mergeCell ref="H2113:I2113"/>
    <mergeCell ref="H2114:I2114"/>
    <mergeCell ref="O2114:O2115"/>
    <mergeCell ref="P2114:S2114"/>
    <mergeCell ref="R2121:S2122"/>
    <mergeCell ref="T2121:V2121"/>
    <mergeCell ref="P2122:Q2122"/>
    <mergeCell ref="P2124:Q2124"/>
    <mergeCell ref="R2124:S2124"/>
    <mergeCell ref="K2121:K2122"/>
    <mergeCell ref="L2121:L2122"/>
    <mergeCell ref="M2121:M2122"/>
    <mergeCell ref="N2121:O2121"/>
    <mergeCell ref="P2121:Q2121"/>
    <mergeCell ref="B2120:D2120"/>
    <mergeCell ref="B2121:B2122"/>
    <mergeCell ref="H2121:H2122"/>
    <mergeCell ref="I2121:I2122"/>
    <mergeCell ref="J2121:J2122"/>
    <mergeCell ref="H2115:I2115"/>
    <mergeCell ref="R2115:S2115"/>
    <mergeCell ref="H2116:I2116"/>
    <mergeCell ref="R2116:S2116"/>
    <mergeCell ref="C2117:E2117"/>
    <mergeCell ref="H2117:I2117"/>
    <mergeCell ref="O2117:S2117"/>
    <mergeCell ref="P2131:Q2131"/>
    <mergeCell ref="R2131:S2131"/>
    <mergeCell ref="P2132:Q2132"/>
    <mergeCell ref="R2132:S2132"/>
    <mergeCell ref="P2133:Q2133"/>
    <mergeCell ref="R2133:S2133"/>
    <mergeCell ref="P2128:Q2128"/>
    <mergeCell ref="R2128:S2128"/>
    <mergeCell ref="P2129:Q2129"/>
    <mergeCell ref="R2129:S2129"/>
    <mergeCell ref="P2130:Q2130"/>
    <mergeCell ref="R2130:S2130"/>
    <mergeCell ref="P2125:Q2125"/>
    <mergeCell ref="R2125:S2125"/>
    <mergeCell ref="P2126:Q2126"/>
    <mergeCell ref="R2126:S2126"/>
    <mergeCell ref="P2127:Q2127"/>
    <mergeCell ref="R2127:S2127"/>
    <mergeCell ref="C2139:E2139"/>
    <mergeCell ref="G2139:G2140"/>
    <mergeCell ref="H2139:I2140"/>
    <mergeCell ref="J2139:K2139"/>
    <mergeCell ref="C2140:D2140"/>
    <mergeCell ref="B2137:V2137"/>
    <mergeCell ref="B2138:B2147"/>
    <mergeCell ref="C2138:M2138"/>
    <mergeCell ref="P2138:S2139"/>
    <mergeCell ref="T2138:U2140"/>
    <mergeCell ref="V2138:V2140"/>
    <mergeCell ref="H2141:I2141"/>
    <mergeCell ref="O2141:P2143"/>
    <mergeCell ref="Q2141:Q2143"/>
    <mergeCell ref="R2141:S2143"/>
    <mergeCell ref="T2141:V2142"/>
    <mergeCell ref="H2142:I2142"/>
    <mergeCell ref="H2143:I2143"/>
    <mergeCell ref="H2144:I2144"/>
    <mergeCell ref="O2144:O2145"/>
    <mergeCell ref="P2144:S2144"/>
    <mergeCell ref="R2151:S2152"/>
    <mergeCell ref="T2151:V2151"/>
    <mergeCell ref="P2152:Q2152"/>
    <mergeCell ref="P2154:Q2154"/>
    <mergeCell ref="R2154:S2154"/>
    <mergeCell ref="K2151:K2152"/>
    <mergeCell ref="L2151:L2152"/>
    <mergeCell ref="M2151:M2152"/>
    <mergeCell ref="N2151:O2151"/>
    <mergeCell ref="P2151:Q2151"/>
    <mergeCell ref="B2150:D2150"/>
    <mergeCell ref="B2151:B2152"/>
    <mergeCell ref="H2151:H2152"/>
    <mergeCell ref="I2151:I2152"/>
    <mergeCell ref="J2151:J2152"/>
    <mergeCell ref="H2145:I2145"/>
    <mergeCell ref="R2145:S2145"/>
    <mergeCell ref="H2146:I2146"/>
    <mergeCell ref="R2146:S2146"/>
    <mergeCell ref="C2147:E2147"/>
    <mergeCell ref="H2147:I2147"/>
    <mergeCell ref="O2147:S2147"/>
    <mergeCell ref="P2161:Q2161"/>
    <mergeCell ref="R2161:S2161"/>
    <mergeCell ref="P2162:Q2162"/>
    <mergeCell ref="R2162:S2162"/>
    <mergeCell ref="P2163:Q2163"/>
    <mergeCell ref="R2163:S2163"/>
    <mergeCell ref="P2158:Q2158"/>
    <mergeCell ref="R2158:S2158"/>
    <mergeCell ref="P2159:Q2159"/>
    <mergeCell ref="R2159:S2159"/>
    <mergeCell ref="P2160:Q2160"/>
    <mergeCell ref="R2160:S2160"/>
    <mergeCell ref="P2155:Q2155"/>
    <mergeCell ref="R2155:S2155"/>
    <mergeCell ref="P2156:Q2156"/>
    <mergeCell ref="R2156:S2156"/>
    <mergeCell ref="P2157:Q2157"/>
    <mergeCell ref="R2157:S2157"/>
    <mergeCell ref="C2169:E2169"/>
    <mergeCell ref="G2169:G2170"/>
    <mergeCell ref="H2169:I2170"/>
    <mergeCell ref="J2169:K2169"/>
    <mergeCell ref="C2170:D2170"/>
    <mergeCell ref="B2167:V2167"/>
    <mergeCell ref="B2168:B2177"/>
    <mergeCell ref="C2168:M2168"/>
    <mergeCell ref="P2168:S2169"/>
    <mergeCell ref="T2168:U2170"/>
    <mergeCell ref="V2168:V2170"/>
    <mergeCell ref="H2171:I2171"/>
    <mergeCell ref="O2171:P2173"/>
    <mergeCell ref="Q2171:Q2173"/>
    <mergeCell ref="R2171:S2173"/>
    <mergeCell ref="T2171:V2172"/>
    <mergeCell ref="H2172:I2172"/>
    <mergeCell ref="H2173:I2173"/>
    <mergeCell ref="H2174:I2174"/>
    <mergeCell ref="O2174:O2175"/>
    <mergeCell ref="P2174:S2174"/>
    <mergeCell ref="R2181:S2182"/>
    <mergeCell ref="T2181:V2181"/>
    <mergeCell ref="P2182:Q2182"/>
    <mergeCell ref="P2184:Q2184"/>
    <mergeCell ref="R2184:S2184"/>
    <mergeCell ref="K2181:K2182"/>
    <mergeCell ref="L2181:L2182"/>
    <mergeCell ref="M2181:M2182"/>
    <mergeCell ref="N2181:O2181"/>
    <mergeCell ref="P2181:Q2181"/>
    <mergeCell ref="B2180:D2180"/>
    <mergeCell ref="B2181:B2182"/>
    <mergeCell ref="H2181:H2182"/>
    <mergeCell ref="I2181:I2182"/>
    <mergeCell ref="J2181:J2182"/>
    <mergeCell ref="H2175:I2175"/>
    <mergeCell ref="R2175:S2175"/>
    <mergeCell ref="H2176:I2176"/>
    <mergeCell ref="R2176:S2176"/>
    <mergeCell ref="C2177:E2177"/>
    <mergeCell ref="H2177:I2177"/>
    <mergeCell ref="O2177:S2177"/>
    <mergeCell ref="P2191:Q2191"/>
    <mergeCell ref="R2191:S2191"/>
    <mergeCell ref="P2192:Q2192"/>
    <mergeCell ref="R2192:S2192"/>
    <mergeCell ref="P2193:Q2193"/>
    <mergeCell ref="R2193:S2193"/>
    <mergeCell ref="P2188:Q2188"/>
    <mergeCell ref="R2188:S2188"/>
    <mergeCell ref="P2189:Q2189"/>
    <mergeCell ref="R2189:S2189"/>
    <mergeCell ref="P2190:Q2190"/>
    <mergeCell ref="R2190:S2190"/>
    <mergeCell ref="P2185:Q2185"/>
    <mergeCell ref="R2185:S2185"/>
    <mergeCell ref="P2186:Q2186"/>
    <mergeCell ref="R2186:S2186"/>
    <mergeCell ref="P2187:Q2187"/>
    <mergeCell ref="R2187:S2187"/>
    <mergeCell ref="C2199:E2199"/>
    <mergeCell ref="G2199:G2200"/>
    <mergeCell ref="H2199:I2200"/>
    <mergeCell ref="J2199:K2199"/>
    <mergeCell ref="C2200:D2200"/>
    <mergeCell ref="B2197:V2197"/>
    <mergeCell ref="B2198:B2207"/>
    <mergeCell ref="C2198:M2198"/>
    <mergeCell ref="P2198:S2199"/>
    <mergeCell ref="T2198:U2200"/>
    <mergeCell ref="V2198:V2200"/>
    <mergeCell ref="H2201:I2201"/>
    <mergeCell ref="O2201:P2203"/>
    <mergeCell ref="Q2201:Q2203"/>
    <mergeCell ref="R2201:S2203"/>
    <mergeCell ref="T2201:V2202"/>
    <mergeCell ref="H2202:I2202"/>
    <mergeCell ref="H2203:I2203"/>
    <mergeCell ref="H2204:I2204"/>
    <mergeCell ref="O2204:O2205"/>
    <mergeCell ref="P2204:S2204"/>
    <mergeCell ref="R2211:S2212"/>
    <mergeCell ref="T2211:V2211"/>
    <mergeCell ref="P2212:Q2212"/>
    <mergeCell ref="P2214:Q2214"/>
    <mergeCell ref="R2214:S2214"/>
    <mergeCell ref="K2211:K2212"/>
    <mergeCell ref="L2211:L2212"/>
    <mergeCell ref="M2211:M2212"/>
    <mergeCell ref="N2211:O2211"/>
    <mergeCell ref="P2211:Q2211"/>
    <mergeCell ref="B2210:D2210"/>
    <mergeCell ref="B2211:B2212"/>
    <mergeCell ref="H2211:H2212"/>
    <mergeCell ref="I2211:I2212"/>
    <mergeCell ref="J2211:J2212"/>
    <mergeCell ref="H2205:I2205"/>
    <mergeCell ref="R2205:S2205"/>
    <mergeCell ref="H2206:I2206"/>
    <mergeCell ref="R2206:S2206"/>
    <mergeCell ref="C2207:E2207"/>
    <mergeCell ref="H2207:I2207"/>
    <mergeCell ref="O2207:S2207"/>
    <mergeCell ref="P2221:Q2221"/>
    <mergeCell ref="R2221:S2221"/>
    <mergeCell ref="P2222:Q2222"/>
    <mergeCell ref="R2222:S2222"/>
    <mergeCell ref="P2223:Q2223"/>
    <mergeCell ref="R2223:S2223"/>
    <mergeCell ref="P2218:Q2218"/>
    <mergeCell ref="R2218:S2218"/>
    <mergeCell ref="P2219:Q2219"/>
    <mergeCell ref="R2219:S2219"/>
    <mergeCell ref="P2220:Q2220"/>
    <mergeCell ref="R2220:S2220"/>
    <mergeCell ref="P2215:Q2215"/>
    <mergeCell ref="R2215:S2215"/>
    <mergeCell ref="P2216:Q2216"/>
    <mergeCell ref="R2216:S2216"/>
    <mergeCell ref="P2217:Q2217"/>
    <mergeCell ref="R2217:S2217"/>
    <mergeCell ref="C2229:E2229"/>
    <mergeCell ref="G2229:G2230"/>
    <mergeCell ref="H2229:I2230"/>
    <mergeCell ref="J2229:K2229"/>
    <mergeCell ref="C2230:D2230"/>
    <mergeCell ref="B2227:V2227"/>
    <mergeCell ref="B2228:B2237"/>
    <mergeCell ref="C2228:M2228"/>
    <mergeCell ref="P2228:S2229"/>
    <mergeCell ref="T2228:U2230"/>
    <mergeCell ref="V2228:V2230"/>
    <mergeCell ref="H2231:I2231"/>
    <mergeCell ref="O2231:P2233"/>
    <mergeCell ref="Q2231:Q2233"/>
    <mergeCell ref="R2231:S2233"/>
    <mergeCell ref="T2231:V2232"/>
    <mergeCell ref="H2232:I2232"/>
    <mergeCell ref="H2233:I2233"/>
    <mergeCell ref="H2234:I2234"/>
    <mergeCell ref="O2234:O2235"/>
    <mergeCell ref="P2234:S2234"/>
    <mergeCell ref="R2241:S2242"/>
    <mergeCell ref="T2241:V2241"/>
    <mergeCell ref="P2242:Q2242"/>
    <mergeCell ref="P2244:Q2244"/>
    <mergeCell ref="R2244:S2244"/>
    <mergeCell ref="K2241:K2242"/>
    <mergeCell ref="L2241:L2242"/>
    <mergeCell ref="M2241:M2242"/>
    <mergeCell ref="N2241:O2241"/>
    <mergeCell ref="P2241:Q2241"/>
    <mergeCell ref="B2240:D2240"/>
    <mergeCell ref="B2241:B2242"/>
    <mergeCell ref="H2241:H2242"/>
    <mergeCell ref="I2241:I2242"/>
    <mergeCell ref="J2241:J2242"/>
    <mergeCell ref="H2235:I2235"/>
    <mergeCell ref="R2235:S2235"/>
    <mergeCell ref="H2236:I2236"/>
    <mergeCell ref="R2236:S2236"/>
    <mergeCell ref="C2237:E2237"/>
    <mergeCell ref="H2237:I2237"/>
    <mergeCell ref="O2237:S2237"/>
    <mergeCell ref="P2251:Q2251"/>
    <mergeCell ref="R2251:S2251"/>
    <mergeCell ref="P2252:Q2252"/>
    <mergeCell ref="R2252:S2252"/>
    <mergeCell ref="P2253:Q2253"/>
    <mergeCell ref="R2253:S2253"/>
    <mergeCell ref="P2248:Q2248"/>
    <mergeCell ref="R2248:S2248"/>
    <mergeCell ref="P2249:Q2249"/>
    <mergeCell ref="R2249:S2249"/>
    <mergeCell ref="P2250:Q2250"/>
    <mergeCell ref="R2250:S2250"/>
    <mergeCell ref="P2245:Q2245"/>
    <mergeCell ref="R2245:S2245"/>
    <mergeCell ref="P2246:Q2246"/>
    <mergeCell ref="R2246:S2246"/>
    <mergeCell ref="P2247:Q2247"/>
    <mergeCell ref="R2247:S2247"/>
    <mergeCell ref="C2259:E2259"/>
    <mergeCell ref="G2259:G2260"/>
    <mergeCell ref="H2259:I2260"/>
    <mergeCell ref="J2259:K2259"/>
    <mergeCell ref="C2260:D2260"/>
    <mergeCell ref="B2257:V2257"/>
    <mergeCell ref="B2258:B2267"/>
    <mergeCell ref="C2258:M2258"/>
    <mergeCell ref="P2258:S2259"/>
    <mergeCell ref="T2258:U2260"/>
    <mergeCell ref="V2258:V2260"/>
    <mergeCell ref="H2261:I2261"/>
    <mergeCell ref="O2261:P2263"/>
    <mergeCell ref="Q2261:Q2263"/>
    <mergeCell ref="R2261:S2263"/>
    <mergeCell ref="T2261:V2262"/>
    <mergeCell ref="H2262:I2262"/>
    <mergeCell ref="H2263:I2263"/>
    <mergeCell ref="H2264:I2264"/>
    <mergeCell ref="O2264:O2265"/>
    <mergeCell ref="P2264:S2264"/>
    <mergeCell ref="R2271:S2272"/>
    <mergeCell ref="T2271:V2271"/>
    <mergeCell ref="P2272:Q2272"/>
    <mergeCell ref="P2274:Q2274"/>
    <mergeCell ref="R2274:S2274"/>
    <mergeCell ref="K2271:K2272"/>
    <mergeCell ref="L2271:L2272"/>
    <mergeCell ref="M2271:M2272"/>
    <mergeCell ref="N2271:O2271"/>
    <mergeCell ref="P2271:Q2271"/>
    <mergeCell ref="B2270:D2270"/>
    <mergeCell ref="B2271:B2272"/>
    <mergeCell ref="H2271:H2272"/>
    <mergeCell ref="I2271:I2272"/>
    <mergeCell ref="J2271:J2272"/>
    <mergeCell ref="H2265:I2265"/>
    <mergeCell ref="R2265:S2265"/>
    <mergeCell ref="H2266:I2266"/>
    <mergeCell ref="R2266:S2266"/>
    <mergeCell ref="C2267:E2267"/>
    <mergeCell ref="H2267:I2267"/>
    <mergeCell ref="O2267:S2267"/>
    <mergeCell ref="P2281:Q2281"/>
    <mergeCell ref="R2281:S2281"/>
    <mergeCell ref="P2282:Q2282"/>
    <mergeCell ref="R2282:S2282"/>
    <mergeCell ref="P2283:Q2283"/>
    <mergeCell ref="R2283:S2283"/>
    <mergeCell ref="P2278:Q2278"/>
    <mergeCell ref="R2278:S2278"/>
    <mergeCell ref="P2279:Q2279"/>
    <mergeCell ref="R2279:S2279"/>
    <mergeCell ref="P2280:Q2280"/>
    <mergeCell ref="R2280:S2280"/>
    <mergeCell ref="P2275:Q2275"/>
    <mergeCell ref="R2275:S2275"/>
    <mergeCell ref="P2276:Q2276"/>
    <mergeCell ref="R2276:S2276"/>
    <mergeCell ref="P2277:Q2277"/>
    <mergeCell ref="R2277:S2277"/>
    <mergeCell ref="C2289:E2289"/>
    <mergeCell ref="G2289:G2290"/>
    <mergeCell ref="H2289:I2290"/>
    <mergeCell ref="J2289:K2289"/>
    <mergeCell ref="C2290:D2290"/>
    <mergeCell ref="B2287:V2287"/>
    <mergeCell ref="B2288:B2297"/>
    <mergeCell ref="C2288:M2288"/>
    <mergeCell ref="P2288:S2289"/>
    <mergeCell ref="T2288:U2290"/>
    <mergeCell ref="V2288:V2290"/>
    <mergeCell ref="H2291:I2291"/>
    <mergeCell ref="O2291:P2293"/>
    <mergeCell ref="Q2291:Q2293"/>
    <mergeCell ref="R2291:S2293"/>
    <mergeCell ref="T2291:V2292"/>
    <mergeCell ref="H2292:I2292"/>
    <mergeCell ref="H2293:I2293"/>
    <mergeCell ref="H2294:I2294"/>
    <mergeCell ref="O2294:O2295"/>
    <mergeCell ref="P2294:S2294"/>
    <mergeCell ref="R2301:S2302"/>
    <mergeCell ref="T2301:V2301"/>
    <mergeCell ref="P2302:Q2302"/>
    <mergeCell ref="P2304:Q2304"/>
    <mergeCell ref="R2304:S2304"/>
    <mergeCell ref="K2301:K2302"/>
    <mergeCell ref="L2301:L2302"/>
    <mergeCell ref="M2301:M2302"/>
    <mergeCell ref="N2301:O2301"/>
    <mergeCell ref="P2301:Q2301"/>
    <mergeCell ref="B2300:D2300"/>
    <mergeCell ref="B2301:B2302"/>
    <mergeCell ref="H2301:H2302"/>
    <mergeCell ref="I2301:I2302"/>
    <mergeCell ref="J2301:J2302"/>
    <mergeCell ref="H2295:I2295"/>
    <mergeCell ref="R2295:S2295"/>
    <mergeCell ref="H2296:I2296"/>
    <mergeCell ref="R2296:S2296"/>
    <mergeCell ref="C2297:E2297"/>
    <mergeCell ref="H2297:I2297"/>
    <mergeCell ref="O2297:S2297"/>
    <mergeCell ref="P2311:Q2311"/>
    <mergeCell ref="R2311:S2311"/>
    <mergeCell ref="P2312:Q2312"/>
    <mergeCell ref="R2312:S2312"/>
    <mergeCell ref="P2313:Q2313"/>
    <mergeCell ref="R2313:S2313"/>
    <mergeCell ref="P2308:Q2308"/>
    <mergeCell ref="R2308:S2308"/>
    <mergeCell ref="P2309:Q2309"/>
    <mergeCell ref="R2309:S2309"/>
    <mergeCell ref="P2310:Q2310"/>
    <mergeCell ref="R2310:S2310"/>
    <mergeCell ref="P2305:Q2305"/>
    <mergeCell ref="R2305:S2305"/>
    <mergeCell ref="P2306:Q2306"/>
    <mergeCell ref="R2306:S2306"/>
    <mergeCell ref="P2307:Q2307"/>
    <mergeCell ref="R2307:S2307"/>
    <mergeCell ref="C2319:E2319"/>
    <mergeCell ref="G2319:G2320"/>
    <mergeCell ref="H2319:I2320"/>
    <mergeCell ref="J2319:K2319"/>
    <mergeCell ref="C2320:D2320"/>
    <mergeCell ref="B2317:V2317"/>
    <mergeCell ref="B2318:B2327"/>
    <mergeCell ref="C2318:M2318"/>
    <mergeCell ref="P2318:S2319"/>
    <mergeCell ref="T2318:U2320"/>
    <mergeCell ref="V2318:V2320"/>
    <mergeCell ref="H2321:I2321"/>
    <mergeCell ref="O2321:P2323"/>
    <mergeCell ref="Q2321:Q2323"/>
    <mergeCell ref="R2321:S2323"/>
    <mergeCell ref="T2321:V2322"/>
    <mergeCell ref="H2322:I2322"/>
    <mergeCell ref="H2323:I2323"/>
    <mergeCell ref="H2324:I2324"/>
    <mergeCell ref="O2324:O2325"/>
    <mergeCell ref="P2324:S2324"/>
    <mergeCell ref="R2331:S2332"/>
    <mergeCell ref="T2331:V2331"/>
    <mergeCell ref="P2332:Q2332"/>
    <mergeCell ref="P2334:Q2334"/>
    <mergeCell ref="R2334:S2334"/>
    <mergeCell ref="K2331:K2332"/>
    <mergeCell ref="L2331:L2332"/>
    <mergeCell ref="M2331:M2332"/>
    <mergeCell ref="N2331:O2331"/>
    <mergeCell ref="P2331:Q2331"/>
    <mergeCell ref="B2330:D2330"/>
    <mergeCell ref="B2331:B2332"/>
    <mergeCell ref="H2331:H2332"/>
    <mergeCell ref="I2331:I2332"/>
    <mergeCell ref="J2331:J2332"/>
    <mergeCell ref="H2325:I2325"/>
    <mergeCell ref="R2325:S2325"/>
    <mergeCell ref="H2326:I2326"/>
    <mergeCell ref="R2326:S2326"/>
    <mergeCell ref="C2327:E2327"/>
    <mergeCell ref="H2327:I2327"/>
    <mergeCell ref="O2327:S2327"/>
    <mergeCell ref="P2341:Q2341"/>
    <mergeCell ref="R2341:S2341"/>
    <mergeCell ref="P2342:Q2342"/>
    <mergeCell ref="R2342:S2342"/>
    <mergeCell ref="P2343:Q2343"/>
    <mergeCell ref="R2343:S2343"/>
    <mergeCell ref="P2338:Q2338"/>
    <mergeCell ref="R2338:S2338"/>
    <mergeCell ref="P2339:Q2339"/>
    <mergeCell ref="R2339:S2339"/>
    <mergeCell ref="P2340:Q2340"/>
    <mergeCell ref="R2340:S2340"/>
    <mergeCell ref="P2335:Q2335"/>
    <mergeCell ref="R2335:S2335"/>
    <mergeCell ref="P2336:Q2336"/>
    <mergeCell ref="R2336:S2336"/>
    <mergeCell ref="P2337:Q2337"/>
    <mergeCell ref="R2337:S2337"/>
    <mergeCell ref="C2349:E2349"/>
    <mergeCell ref="G2349:G2350"/>
    <mergeCell ref="H2349:I2350"/>
    <mergeCell ref="J2349:K2349"/>
    <mergeCell ref="C2350:D2350"/>
    <mergeCell ref="B2347:V2347"/>
    <mergeCell ref="B2348:B2357"/>
    <mergeCell ref="C2348:M2348"/>
    <mergeCell ref="P2348:S2349"/>
    <mergeCell ref="T2348:U2350"/>
    <mergeCell ref="V2348:V2350"/>
    <mergeCell ref="H2351:I2351"/>
    <mergeCell ref="O2351:P2353"/>
    <mergeCell ref="Q2351:Q2353"/>
    <mergeCell ref="R2351:S2353"/>
    <mergeCell ref="T2351:V2352"/>
    <mergeCell ref="H2352:I2352"/>
    <mergeCell ref="H2353:I2353"/>
    <mergeCell ref="H2354:I2354"/>
    <mergeCell ref="O2354:O2355"/>
    <mergeCell ref="P2354:S2354"/>
    <mergeCell ref="R2361:S2362"/>
    <mergeCell ref="T2361:V2361"/>
    <mergeCell ref="P2362:Q2362"/>
    <mergeCell ref="P2364:Q2364"/>
    <mergeCell ref="R2364:S2364"/>
    <mergeCell ref="K2361:K2362"/>
    <mergeCell ref="L2361:L2362"/>
    <mergeCell ref="M2361:M2362"/>
    <mergeCell ref="N2361:O2361"/>
    <mergeCell ref="P2361:Q2361"/>
    <mergeCell ref="B2360:D2360"/>
    <mergeCell ref="B2361:B2362"/>
    <mergeCell ref="H2361:H2362"/>
    <mergeCell ref="I2361:I2362"/>
    <mergeCell ref="J2361:J2362"/>
    <mergeCell ref="H2355:I2355"/>
    <mergeCell ref="R2355:S2355"/>
    <mergeCell ref="H2356:I2356"/>
    <mergeCell ref="R2356:S2356"/>
    <mergeCell ref="C2357:E2357"/>
    <mergeCell ref="H2357:I2357"/>
    <mergeCell ref="O2357:S2357"/>
    <mergeCell ref="P2371:Q2371"/>
    <mergeCell ref="R2371:S2371"/>
    <mergeCell ref="P2372:Q2372"/>
    <mergeCell ref="R2372:S2372"/>
    <mergeCell ref="P2373:Q2373"/>
    <mergeCell ref="R2373:S2373"/>
    <mergeCell ref="P2368:Q2368"/>
    <mergeCell ref="R2368:S2368"/>
    <mergeCell ref="P2369:Q2369"/>
    <mergeCell ref="R2369:S2369"/>
    <mergeCell ref="P2370:Q2370"/>
    <mergeCell ref="R2370:S2370"/>
    <mergeCell ref="P2365:Q2365"/>
    <mergeCell ref="R2365:S2365"/>
    <mergeCell ref="P2366:Q2366"/>
    <mergeCell ref="R2366:S2366"/>
    <mergeCell ref="P2367:Q2367"/>
    <mergeCell ref="R2367:S2367"/>
    <mergeCell ref="C2379:E2379"/>
    <mergeCell ref="G2379:G2380"/>
    <mergeCell ref="H2379:I2380"/>
    <mergeCell ref="J2379:K2379"/>
    <mergeCell ref="C2380:D2380"/>
    <mergeCell ref="B2377:V2377"/>
    <mergeCell ref="B2378:B2387"/>
    <mergeCell ref="C2378:M2378"/>
    <mergeCell ref="P2378:S2379"/>
    <mergeCell ref="T2378:U2380"/>
    <mergeCell ref="V2378:V2380"/>
    <mergeCell ref="H2381:I2381"/>
    <mergeCell ref="O2381:P2383"/>
    <mergeCell ref="Q2381:Q2383"/>
    <mergeCell ref="R2381:S2383"/>
    <mergeCell ref="T2381:V2382"/>
    <mergeCell ref="H2382:I2382"/>
    <mergeCell ref="H2383:I2383"/>
    <mergeCell ref="H2384:I2384"/>
    <mergeCell ref="O2384:O2385"/>
    <mergeCell ref="P2384:S2384"/>
    <mergeCell ref="R2391:S2392"/>
    <mergeCell ref="T2391:V2391"/>
    <mergeCell ref="P2392:Q2392"/>
    <mergeCell ref="P2394:Q2394"/>
    <mergeCell ref="R2394:S2394"/>
    <mergeCell ref="K2391:K2392"/>
    <mergeCell ref="L2391:L2392"/>
    <mergeCell ref="M2391:M2392"/>
    <mergeCell ref="N2391:O2391"/>
    <mergeCell ref="P2391:Q2391"/>
    <mergeCell ref="B2390:D2390"/>
    <mergeCell ref="B2391:B2392"/>
    <mergeCell ref="H2391:H2392"/>
    <mergeCell ref="I2391:I2392"/>
    <mergeCell ref="J2391:J2392"/>
    <mergeCell ref="H2385:I2385"/>
    <mergeCell ref="R2385:S2385"/>
    <mergeCell ref="H2386:I2386"/>
    <mergeCell ref="R2386:S2386"/>
    <mergeCell ref="C2387:E2387"/>
    <mergeCell ref="H2387:I2387"/>
    <mergeCell ref="O2387:S2387"/>
    <mergeCell ref="P2401:Q2401"/>
    <mergeCell ref="R2401:S2401"/>
    <mergeCell ref="P2402:Q2402"/>
    <mergeCell ref="R2402:S2402"/>
    <mergeCell ref="P2403:Q2403"/>
    <mergeCell ref="R2403:S2403"/>
    <mergeCell ref="P2398:Q2398"/>
    <mergeCell ref="R2398:S2398"/>
    <mergeCell ref="P2399:Q2399"/>
    <mergeCell ref="R2399:S2399"/>
    <mergeCell ref="P2400:Q2400"/>
    <mergeCell ref="R2400:S2400"/>
    <mergeCell ref="P2395:Q2395"/>
    <mergeCell ref="R2395:S2395"/>
    <mergeCell ref="P2396:Q2396"/>
    <mergeCell ref="R2396:S2396"/>
    <mergeCell ref="P2397:Q2397"/>
    <mergeCell ref="R2397:S2397"/>
    <mergeCell ref="C2409:E2409"/>
    <mergeCell ref="G2409:G2410"/>
    <mergeCell ref="H2409:I2410"/>
    <mergeCell ref="J2409:K2409"/>
    <mergeCell ref="C2410:D2410"/>
    <mergeCell ref="B2407:V2407"/>
    <mergeCell ref="B2408:B2417"/>
    <mergeCell ref="C2408:M2408"/>
    <mergeCell ref="P2408:S2409"/>
    <mergeCell ref="T2408:U2410"/>
    <mergeCell ref="V2408:V2410"/>
    <mergeCell ref="H2411:I2411"/>
    <mergeCell ref="O2411:P2413"/>
    <mergeCell ref="Q2411:Q2413"/>
    <mergeCell ref="R2411:S2413"/>
    <mergeCell ref="T2411:V2412"/>
    <mergeCell ref="H2412:I2412"/>
    <mergeCell ref="H2413:I2413"/>
    <mergeCell ref="H2414:I2414"/>
    <mergeCell ref="O2414:O2415"/>
    <mergeCell ref="P2414:S2414"/>
    <mergeCell ref="R2421:S2422"/>
    <mergeCell ref="T2421:V2421"/>
    <mergeCell ref="P2422:Q2422"/>
    <mergeCell ref="P2424:Q2424"/>
    <mergeCell ref="R2424:S2424"/>
    <mergeCell ref="K2421:K2422"/>
    <mergeCell ref="L2421:L2422"/>
    <mergeCell ref="M2421:M2422"/>
    <mergeCell ref="N2421:O2421"/>
    <mergeCell ref="P2421:Q2421"/>
    <mergeCell ref="B2420:D2420"/>
    <mergeCell ref="B2421:B2422"/>
    <mergeCell ref="H2421:H2422"/>
    <mergeCell ref="I2421:I2422"/>
    <mergeCell ref="J2421:J2422"/>
    <mergeCell ref="H2415:I2415"/>
    <mergeCell ref="R2415:S2415"/>
    <mergeCell ref="H2416:I2416"/>
    <mergeCell ref="R2416:S2416"/>
    <mergeCell ref="C2417:E2417"/>
    <mergeCell ref="H2417:I2417"/>
    <mergeCell ref="O2417:S2417"/>
    <mergeCell ref="P2431:Q2431"/>
    <mergeCell ref="R2431:S2431"/>
    <mergeCell ref="P2432:Q2432"/>
    <mergeCell ref="R2432:S2432"/>
    <mergeCell ref="P2433:Q2433"/>
    <mergeCell ref="R2433:S2433"/>
    <mergeCell ref="P2428:Q2428"/>
    <mergeCell ref="R2428:S2428"/>
    <mergeCell ref="P2429:Q2429"/>
    <mergeCell ref="R2429:S2429"/>
    <mergeCell ref="P2430:Q2430"/>
    <mergeCell ref="R2430:S2430"/>
    <mergeCell ref="P2425:Q2425"/>
    <mergeCell ref="R2425:S2425"/>
    <mergeCell ref="P2426:Q2426"/>
    <mergeCell ref="R2426:S2426"/>
    <mergeCell ref="P2427:Q2427"/>
    <mergeCell ref="R2427:S2427"/>
    <mergeCell ref="C2439:E2439"/>
    <mergeCell ref="G2439:G2440"/>
    <mergeCell ref="H2439:I2440"/>
    <mergeCell ref="J2439:K2439"/>
    <mergeCell ref="C2440:D2440"/>
    <mergeCell ref="B2437:V2437"/>
    <mergeCell ref="B2438:B2447"/>
    <mergeCell ref="C2438:M2438"/>
    <mergeCell ref="P2438:S2439"/>
    <mergeCell ref="T2438:U2440"/>
    <mergeCell ref="V2438:V2440"/>
    <mergeCell ref="H2441:I2441"/>
    <mergeCell ref="O2441:P2443"/>
    <mergeCell ref="Q2441:Q2443"/>
    <mergeCell ref="R2441:S2443"/>
    <mergeCell ref="T2441:V2442"/>
    <mergeCell ref="H2442:I2442"/>
    <mergeCell ref="H2443:I2443"/>
    <mergeCell ref="H2444:I2444"/>
    <mergeCell ref="O2444:O2445"/>
    <mergeCell ref="P2444:S2444"/>
    <mergeCell ref="R2451:S2452"/>
    <mergeCell ref="T2451:V2451"/>
    <mergeCell ref="P2452:Q2452"/>
    <mergeCell ref="P2454:Q2454"/>
    <mergeCell ref="R2454:S2454"/>
    <mergeCell ref="K2451:K2452"/>
    <mergeCell ref="L2451:L2452"/>
    <mergeCell ref="M2451:M2452"/>
    <mergeCell ref="N2451:O2451"/>
    <mergeCell ref="P2451:Q2451"/>
    <mergeCell ref="B2450:D2450"/>
    <mergeCell ref="B2451:B2452"/>
    <mergeCell ref="H2451:H2452"/>
    <mergeCell ref="I2451:I2452"/>
    <mergeCell ref="J2451:J2452"/>
    <mergeCell ref="H2445:I2445"/>
    <mergeCell ref="R2445:S2445"/>
    <mergeCell ref="H2446:I2446"/>
    <mergeCell ref="R2446:S2446"/>
    <mergeCell ref="C2447:E2447"/>
    <mergeCell ref="H2447:I2447"/>
    <mergeCell ref="O2447:S2447"/>
    <mergeCell ref="P2461:Q2461"/>
    <mergeCell ref="R2461:S2461"/>
    <mergeCell ref="P2462:Q2462"/>
    <mergeCell ref="R2462:S2462"/>
    <mergeCell ref="P2463:Q2463"/>
    <mergeCell ref="R2463:S2463"/>
    <mergeCell ref="P2458:Q2458"/>
    <mergeCell ref="R2458:S2458"/>
    <mergeCell ref="P2459:Q2459"/>
    <mergeCell ref="R2459:S2459"/>
    <mergeCell ref="P2460:Q2460"/>
    <mergeCell ref="R2460:S2460"/>
    <mergeCell ref="P2455:Q2455"/>
    <mergeCell ref="R2455:S2455"/>
    <mergeCell ref="P2456:Q2456"/>
    <mergeCell ref="R2456:S2456"/>
    <mergeCell ref="P2457:Q2457"/>
    <mergeCell ref="R2457:S2457"/>
    <mergeCell ref="C2469:E2469"/>
    <mergeCell ref="G2469:G2470"/>
    <mergeCell ref="H2469:I2470"/>
    <mergeCell ref="J2469:K2469"/>
    <mergeCell ref="C2470:D2470"/>
    <mergeCell ref="B2467:V2467"/>
    <mergeCell ref="B2468:B2477"/>
    <mergeCell ref="C2468:M2468"/>
    <mergeCell ref="P2468:S2469"/>
    <mergeCell ref="T2468:U2470"/>
    <mergeCell ref="V2468:V2470"/>
    <mergeCell ref="H2471:I2471"/>
    <mergeCell ref="O2471:P2473"/>
    <mergeCell ref="Q2471:Q2473"/>
    <mergeCell ref="R2471:S2473"/>
    <mergeCell ref="T2471:V2472"/>
    <mergeCell ref="H2472:I2472"/>
    <mergeCell ref="H2473:I2473"/>
    <mergeCell ref="H2474:I2474"/>
    <mergeCell ref="O2474:O2475"/>
    <mergeCell ref="P2474:S2474"/>
    <mergeCell ref="R2481:S2482"/>
    <mergeCell ref="T2481:V2481"/>
    <mergeCell ref="P2482:Q2482"/>
    <mergeCell ref="P2484:Q2484"/>
    <mergeCell ref="R2484:S2484"/>
    <mergeCell ref="K2481:K2482"/>
    <mergeCell ref="L2481:L2482"/>
    <mergeCell ref="M2481:M2482"/>
    <mergeCell ref="N2481:O2481"/>
    <mergeCell ref="P2481:Q2481"/>
    <mergeCell ref="B2480:D2480"/>
    <mergeCell ref="B2481:B2482"/>
    <mergeCell ref="H2481:H2482"/>
    <mergeCell ref="I2481:I2482"/>
    <mergeCell ref="J2481:J2482"/>
    <mergeCell ref="H2475:I2475"/>
    <mergeCell ref="R2475:S2475"/>
    <mergeCell ref="H2476:I2476"/>
    <mergeCell ref="R2476:S2476"/>
    <mergeCell ref="C2477:E2477"/>
    <mergeCell ref="H2477:I2477"/>
    <mergeCell ref="O2477:S2477"/>
    <mergeCell ref="P2491:Q2491"/>
    <mergeCell ref="R2491:S2491"/>
    <mergeCell ref="P2492:Q2492"/>
    <mergeCell ref="R2492:S2492"/>
    <mergeCell ref="P2493:Q2493"/>
    <mergeCell ref="R2493:S2493"/>
    <mergeCell ref="P2488:Q2488"/>
    <mergeCell ref="R2488:S2488"/>
    <mergeCell ref="P2489:Q2489"/>
    <mergeCell ref="R2489:S2489"/>
    <mergeCell ref="P2490:Q2490"/>
    <mergeCell ref="R2490:S2490"/>
    <mergeCell ref="P2485:Q2485"/>
    <mergeCell ref="R2485:S2485"/>
    <mergeCell ref="P2486:Q2486"/>
    <mergeCell ref="R2486:S2486"/>
    <mergeCell ref="P2487:Q2487"/>
    <mergeCell ref="R2487:S2487"/>
    <mergeCell ref="C2499:E2499"/>
    <mergeCell ref="G2499:G2500"/>
    <mergeCell ref="H2499:I2500"/>
    <mergeCell ref="J2499:K2499"/>
    <mergeCell ref="C2500:D2500"/>
    <mergeCell ref="B2497:V2497"/>
    <mergeCell ref="B2498:B2507"/>
    <mergeCell ref="C2498:M2498"/>
    <mergeCell ref="P2498:S2499"/>
    <mergeCell ref="T2498:U2500"/>
    <mergeCell ref="V2498:V2500"/>
    <mergeCell ref="H2501:I2501"/>
    <mergeCell ref="O2501:P2503"/>
    <mergeCell ref="Q2501:Q2503"/>
    <mergeCell ref="R2501:S2503"/>
    <mergeCell ref="T2501:V2502"/>
    <mergeCell ref="H2502:I2502"/>
    <mergeCell ref="H2503:I2503"/>
    <mergeCell ref="H2504:I2504"/>
    <mergeCell ref="O2504:O2505"/>
    <mergeCell ref="P2504:S2504"/>
    <mergeCell ref="R2511:S2512"/>
    <mergeCell ref="T2511:V2511"/>
    <mergeCell ref="P2512:Q2512"/>
    <mergeCell ref="P2514:Q2514"/>
    <mergeCell ref="R2514:S2514"/>
    <mergeCell ref="K2511:K2512"/>
    <mergeCell ref="L2511:L2512"/>
    <mergeCell ref="M2511:M2512"/>
    <mergeCell ref="N2511:O2511"/>
    <mergeCell ref="P2511:Q2511"/>
    <mergeCell ref="B2510:D2510"/>
    <mergeCell ref="B2511:B2512"/>
    <mergeCell ref="H2511:H2512"/>
    <mergeCell ref="I2511:I2512"/>
    <mergeCell ref="J2511:J2512"/>
    <mergeCell ref="H2505:I2505"/>
    <mergeCell ref="R2505:S2505"/>
    <mergeCell ref="H2506:I2506"/>
    <mergeCell ref="R2506:S2506"/>
    <mergeCell ref="C2507:E2507"/>
    <mergeCell ref="H2507:I2507"/>
    <mergeCell ref="O2507:S2507"/>
    <mergeCell ref="P2515:Q2515"/>
    <mergeCell ref="R2515:S2515"/>
    <mergeCell ref="P2516:Q2516"/>
    <mergeCell ref="R2516:S2516"/>
    <mergeCell ref="P2517:Q2517"/>
    <mergeCell ref="R2517:S2517"/>
    <mergeCell ref="C2529:E2529"/>
    <mergeCell ref="G2529:G2530"/>
    <mergeCell ref="H2529:I2530"/>
    <mergeCell ref="J2529:K2529"/>
    <mergeCell ref="C2530:D2530"/>
    <mergeCell ref="B2527:V2527"/>
    <mergeCell ref="B2528:B2537"/>
    <mergeCell ref="C2528:M2528"/>
    <mergeCell ref="P2528:S2529"/>
    <mergeCell ref="T2528:U2530"/>
    <mergeCell ref="V2528:V2530"/>
    <mergeCell ref="H2531:I2531"/>
    <mergeCell ref="O2531:P2533"/>
    <mergeCell ref="Q2531:Q2533"/>
    <mergeCell ref="R2531:S2533"/>
    <mergeCell ref="T2531:V2532"/>
    <mergeCell ref="H2532:I2532"/>
    <mergeCell ref="H2533:I2533"/>
    <mergeCell ref="H2534:I2534"/>
    <mergeCell ref="O2534:O2535"/>
    <mergeCell ref="P2534:S2534"/>
    <mergeCell ref="P2519:Q2519"/>
    <mergeCell ref="R2519:S2519"/>
    <mergeCell ref="P2520:Q2520"/>
    <mergeCell ref="R2520:S2520"/>
    <mergeCell ref="R2541:S2542"/>
    <mergeCell ref="T2541:V2541"/>
    <mergeCell ref="P2542:Q2542"/>
    <mergeCell ref="P2544:Q2544"/>
    <mergeCell ref="R2544:S2544"/>
    <mergeCell ref="K2541:K2542"/>
    <mergeCell ref="L2541:L2542"/>
    <mergeCell ref="M2541:M2542"/>
    <mergeCell ref="N2541:O2541"/>
    <mergeCell ref="P2541:Q2541"/>
    <mergeCell ref="B2540:D2540"/>
    <mergeCell ref="B2541:B2542"/>
    <mergeCell ref="H2541:H2542"/>
    <mergeCell ref="I2541:I2542"/>
    <mergeCell ref="J2541:J2542"/>
    <mergeCell ref="H2535:I2535"/>
    <mergeCell ref="R2535:S2535"/>
    <mergeCell ref="H2536:I2536"/>
    <mergeCell ref="R2536:S2536"/>
    <mergeCell ref="C2537:E2537"/>
    <mergeCell ref="H2537:I2537"/>
    <mergeCell ref="O2537:S2537"/>
    <mergeCell ref="P2551:Q2551"/>
    <mergeCell ref="R2551:S2551"/>
    <mergeCell ref="P2552:Q2552"/>
    <mergeCell ref="R2552:S2552"/>
    <mergeCell ref="P2553:Q2553"/>
    <mergeCell ref="R2553:S2553"/>
    <mergeCell ref="P2548:Q2548"/>
    <mergeCell ref="R2548:S2548"/>
    <mergeCell ref="P2549:Q2549"/>
    <mergeCell ref="R2549:S2549"/>
    <mergeCell ref="P2550:Q2550"/>
    <mergeCell ref="R2550:S2550"/>
    <mergeCell ref="P2545:Q2545"/>
    <mergeCell ref="R2545:S2545"/>
    <mergeCell ref="P2546:Q2546"/>
    <mergeCell ref="R2546:S2546"/>
    <mergeCell ref="P2547:Q2547"/>
    <mergeCell ref="R2547:S2547"/>
    <mergeCell ref="C2559:E2559"/>
    <mergeCell ref="G2559:G2560"/>
    <mergeCell ref="H2559:I2560"/>
    <mergeCell ref="J2559:K2559"/>
    <mergeCell ref="C2560:D2560"/>
    <mergeCell ref="B2557:V2557"/>
    <mergeCell ref="B2558:B2567"/>
    <mergeCell ref="C2558:M2558"/>
    <mergeCell ref="P2558:S2559"/>
    <mergeCell ref="T2558:U2560"/>
    <mergeCell ref="V2558:V2560"/>
    <mergeCell ref="H2561:I2561"/>
    <mergeCell ref="O2561:P2563"/>
    <mergeCell ref="Q2561:Q2563"/>
    <mergeCell ref="R2561:S2563"/>
    <mergeCell ref="T2561:V2562"/>
    <mergeCell ref="H2562:I2562"/>
    <mergeCell ref="H2563:I2563"/>
    <mergeCell ref="H2564:I2564"/>
    <mergeCell ref="O2564:O2565"/>
    <mergeCell ref="P2564:S2564"/>
    <mergeCell ref="R2571:S2572"/>
    <mergeCell ref="T2571:V2571"/>
    <mergeCell ref="P2572:Q2572"/>
    <mergeCell ref="P2574:Q2574"/>
    <mergeCell ref="R2574:S2574"/>
    <mergeCell ref="K2571:K2572"/>
    <mergeCell ref="L2571:L2572"/>
    <mergeCell ref="M2571:M2572"/>
    <mergeCell ref="N2571:O2571"/>
    <mergeCell ref="P2571:Q2571"/>
    <mergeCell ref="B2570:D2570"/>
    <mergeCell ref="B2571:B2572"/>
    <mergeCell ref="H2571:H2572"/>
    <mergeCell ref="I2571:I2572"/>
    <mergeCell ref="J2571:J2572"/>
    <mergeCell ref="H2565:I2565"/>
    <mergeCell ref="R2565:S2565"/>
    <mergeCell ref="H2566:I2566"/>
    <mergeCell ref="R2566:S2566"/>
    <mergeCell ref="C2567:E2567"/>
    <mergeCell ref="H2567:I2567"/>
    <mergeCell ref="O2567:S2567"/>
    <mergeCell ref="P2581:Q2581"/>
    <mergeCell ref="R2581:S2581"/>
    <mergeCell ref="P2582:Q2582"/>
    <mergeCell ref="R2582:S2582"/>
    <mergeCell ref="P2583:Q2583"/>
    <mergeCell ref="R2583:S2583"/>
    <mergeCell ref="P2578:Q2578"/>
    <mergeCell ref="R2578:S2578"/>
    <mergeCell ref="P2579:Q2579"/>
    <mergeCell ref="R2579:S2579"/>
    <mergeCell ref="P2580:Q2580"/>
    <mergeCell ref="R2580:S2580"/>
    <mergeCell ref="P2575:Q2575"/>
    <mergeCell ref="R2575:S2575"/>
    <mergeCell ref="P2576:Q2576"/>
    <mergeCell ref="R2576:S2576"/>
    <mergeCell ref="P2577:Q2577"/>
    <mergeCell ref="R2577:S2577"/>
    <mergeCell ref="C2589:E2589"/>
    <mergeCell ref="G2589:G2590"/>
    <mergeCell ref="H2589:I2590"/>
    <mergeCell ref="J2589:K2589"/>
    <mergeCell ref="C2590:D2590"/>
    <mergeCell ref="B2587:V2587"/>
    <mergeCell ref="B2588:B2597"/>
    <mergeCell ref="C2588:M2588"/>
    <mergeCell ref="P2588:S2589"/>
    <mergeCell ref="T2588:U2590"/>
    <mergeCell ref="V2588:V2590"/>
    <mergeCell ref="H2591:I2591"/>
    <mergeCell ref="O2591:P2593"/>
    <mergeCell ref="Q2591:Q2593"/>
    <mergeCell ref="R2591:S2593"/>
    <mergeCell ref="T2591:V2592"/>
    <mergeCell ref="H2592:I2592"/>
    <mergeCell ref="H2593:I2593"/>
    <mergeCell ref="H2594:I2594"/>
    <mergeCell ref="O2594:O2595"/>
    <mergeCell ref="P2594:S2594"/>
    <mergeCell ref="R2601:S2602"/>
    <mergeCell ref="T2601:V2601"/>
    <mergeCell ref="P2602:Q2602"/>
    <mergeCell ref="P2604:Q2604"/>
    <mergeCell ref="R2604:S2604"/>
    <mergeCell ref="K2601:K2602"/>
    <mergeCell ref="L2601:L2602"/>
    <mergeCell ref="M2601:M2602"/>
    <mergeCell ref="N2601:O2601"/>
    <mergeCell ref="P2601:Q2601"/>
    <mergeCell ref="B2600:D2600"/>
    <mergeCell ref="B2601:B2602"/>
    <mergeCell ref="H2601:H2602"/>
    <mergeCell ref="I2601:I2602"/>
    <mergeCell ref="J2601:J2602"/>
    <mergeCell ref="H2595:I2595"/>
    <mergeCell ref="R2595:S2595"/>
    <mergeCell ref="H2596:I2596"/>
    <mergeCell ref="R2596:S2596"/>
    <mergeCell ref="C2597:E2597"/>
    <mergeCell ref="H2597:I2597"/>
    <mergeCell ref="O2597:S2597"/>
    <mergeCell ref="P2611:Q2611"/>
    <mergeCell ref="R2611:S2611"/>
    <mergeCell ref="P2612:Q2612"/>
    <mergeCell ref="R2612:S2612"/>
    <mergeCell ref="P2613:Q2613"/>
    <mergeCell ref="R2613:S2613"/>
    <mergeCell ref="P2608:Q2608"/>
    <mergeCell ref="R2608:S2608"/>
    <mergeCell ref="P2609:Q2609"/>
    <mergeCell ref="R2609:S2609"/>
    <mergeCell ref="P2610:Q2610"/>
    <mergeCell ref="R2610:S2610"/>
    <mergeCell ref="P2605:Q2605"/>
    <mergeCell ref="R2605:S2605"/>
    <mergeCell ref="P2606:Q2606"/>
    <mergeCell ref="R2606:S2606"/>
    <mergeCell ref="P2607:Q2607"/>
    <mergeCell ref="R2607:S2607"/>
    <mergeCell ref="C2619:E2619"/>
    <mergeCell ref="G2619:G2620"/>
    <mergeCell ref="H2619:I2620"/>
    <mergeCell ref="J2619:K2619"/>
    <mergeCell ref="C2620:D2620"/>
    <mergeCell ref="B2617:V2617"/>
    <mergeCell ref="B2618:B2627"/>
    <mergeCell ref="C2618:M2618"/>
    <mergeCell ref="P2618:S2619"/>
    <mergeCell ref="T2618:U2620"/>
    <mergeCell ref="V2618:V2620"/>
    <mergeCell ref="H2621:I2621"/>
    <mergeCell ref="O2621:P2623"/>
    <mergeCell ref="Q2621:Q2623"/>
    <mergeCell ref="R2621:S2623"/>
    <mergeCell ref="T2621:V2622"/>
    <mergeCell ref="H2622:I2622"/>
    <mergeCell ref="H2623:I2623"/>
    <mergeCell ref="H2624:I2624"/>
    <mergeCell ref="O2624:O2625"/>
    <mergeCell ref="P2624:S2624"/>
    <mergeCell ref="R2631:S2632"/>
    <mergeCell ref="T2631:V2631"/>
    <mergeCell ref="P2632:Q2632"/>
    <mergeCell ref="P2634:Q2634"/>
    <mergeCell ref="R2634:S2634"/>
    <mergeCell ref="K2631:K2632"/>
    <mergeCell ref="L2631:L2632"/>
    <mergeCell ref="M2631:M2632"/>
    <mergeCell ref="N2631:O2631"/>
    <mergeCell ref="P2631:Q2631"/>
    <mergeCell ref="B2630:D2630"/>
    <mergeCell ref="B2631:B2632"/>
    <mergeCell ref="H2631:H2632"/>
    <mergeCell ref="I2631:I2632"/>
    <mergeCell ref="J2631:J2632"/>
    <mergeCell ref="H2625:I2625"/>
    <mergeCell ref="R2625:S2625"/>
    <mergeCell ref="H2626:I2626"/>
    <mergeCell ref="R2626:S2626"/>
    <mergeCell ref="C2627:E2627"/>
    <mergeCell ref="H2627:I2627"/>
    <mergeCell ref="O2627:S2627"/>
    <mergeCell ref="P2641:Q2641"/>
    <mergeCell ref="R2641:S2641"/>
    <mergeCell ref="P2642:Q2642"/>
    <mergeCell ref="R2642:S2642"/>
    <mergeCell ref="P2643:Q2643"/>
    <mergeCell ref="R2643:S2643"/>
    <mergeCell ref="P2638:Q2638"/>
    <mergeCell ref="R2638:S2638"/>
    <mergeCell ref="P2639:Q2639"/>
    <mergeCell ref="R2639:S2639"/>
    <mergeCell ref="P2640:Q2640"/>
    <mergeCell ref="R2640:S2640"/>
    <mergeCell ref="P2635:Q2635"/>
    <mergeCell ref="R2635:S2635"/>
    <mergeCell ref="P2636:Q2636"/>
    <mergeCell ref="R2636:S2636"/>
    <mergeCell ref="P2637:Q2637"/>
    <mergeCell ref="R2637:S2637"/>
    <mergeCell ref="C2649:E2649"/>
    <mergeCell ref="G2649:G2650"/>
    <mergeCell ref="H2649:I2650"/>
    <mergeCell ref="J2649:K2649"/>
    <mergeCell ref="C2650:D2650"/>
    <mergeCell ref="B2647:V2647"/>
    <mergeCell ref="B2648:B2657"/>
    <mergeCell ref="C2648:M2648"/>
    <mergeCell ref="P2648:S2649"/>
    <mergeCell ref="T2648:U2650"/>
    <mergeCell ref="V2648:V2650"/>
    <mergeCell ref="H2651:I2651"/>
    <mergeCell ref="O2651:P2653"/>
    <mergeCell ref="Q2651:Q2653"/>
    <mergeCell ref="R2651:S2653"/>
    <mergeCell ref="T2651:V2652"/>
    <mergeCell ref="H2652:I2652"/>
    <mergeCell ref="H2653:I2653"/>
    <mergeCell ref="H2654:I2654"/>
    <mergeCell ref="O2654:O2655"/>
    <mergeCell ref="P2654:S2654"/>
    <mergeCell ref="R2661:S2662"/>
    <mergeCell ref="T2661:V2661"/>
    <mergeCell ref="P2662:Q2662"/>
    <mergeCell ref="P2664:Q2664"/>
    <mergeCell ref="R2664:S2664"/>
    <mergeCell ref="K2661:K2662"/>
    <mergeCell ref="L2661:L2662"/>
    <mergeCell ref="M2661:M2662"/>
    <mergeCell ref="N2661:O2661"/>
    <mergeCell ref="P2661:Q2661"/>
    <mergeCell ref="B2660:D2660"/>
    <mergeCell ref="B2661:B2662"/>
    <mergeCell ref="H2661:H2662"/>
    <mergeCell ref="I2661:I2662"/>
    <mergeCell ref="J2661:J2662"/>
    <mergeCell ref="H2655:I2655"/>
    <mergeCell ref="R2655:S2655"/>
    <mergeCell ref="H2656:I2656"/>
    <mergeCell ref="R2656:S2656"/>
    <mergeCell ref="C2657:E2657"/>
    <mergeCell ref="H2657:I2657"/>
    <mergeCell ref="O2657:S2657"/>
    <mergeCell ref="P2671:Q2671"/>
    <mergeCell ref="R2671:S2671"/>
    <mergeCell ref="P2672:Q2672"/>
    <mergeCell ref="R2672:S2672"/>
    <mergeCell ref="P2673:Q2673"/>
    <mergeCell ref="R2673:S2673"/>
    <mergeCell ref="P2668:Q2668"/>
    <mergeCell ref="R2668:S2668"/>
    <mergeCell ref="P2669:Q2669"/>
    <mergeCell ref="R2669:S2669"/>
    <mergeCell ref="P2670:Q2670"/>
    <mergeCell ref="R2670:S2670"/>
    <mergeCell ref="P2665:Q2665"/>
    <mergeCell ref="R2665:S2665"/>
    <mergeCell ref="P2666:Q2666"/>
    <mergeCell ref="R2666:S2666"/>
    <mergeCell ref="P2667:Q2667"/>
    <mergeCell ref="R2667:S2667"/>
    <mergeCell ref="C2679:E2679"/>
    <mergeCell ref="G2679:G2680"/>
    <mergeCell ref="H2679:I2680"/>
    <mergeCell ref="J2679:K2679"/>
    <mergeCell ref="C2680:D2680"/>
    <mergeCell ref="B2677:V2677"/>
    <mergeCell ref="B2678:B2687"/>
    <mergeCell ref="C2678:M2678"/>
    <mergeCell ref="P2678:S2679"/>
    <mergeCell ref="T2678:U2680"/>
    <mergeCell ref="V2678:V2680"/>
    <mergeCell ref="H2681:I2681"/>
    <mergeCell ref="O2681:P2683"/>
    <mergeCell ref="Q2681:Q2683"/>
    <mergeCell ref="R2681:S2683"/>
    <mergeCell ref="T2681:V2682"/>
    <mergeCell ref="H2682:I2682"/>
    <mergeCell ref="H2683:I2683"/>
    <mergeCell ref="H2684:I2684"/>
    <mergeCell ref="O2684:O2685"/>
    <mergeCell ref="P2684:S2684"/>
    <mergeCell ref="R2691:S2692"/>
    <mergeCell ref="T2691:V2691"/>
    <mergeCell ref="P2692:Q2692"/>
    <mergeCell ref="P2694:Q2694"/>
    <mergeCell ref="R2694:S2694"/>
    <mergeCell ref="K2691:K2692"/>
    <mergeCell ref="L2691:L2692"/>
    <mergeCell ref="M2691:M2692"/>
    <mergeCell ref="N2691:O2691"/>
    <mergeCell ref="P2691:Q2691"/>
    <mergeCell ref="B2690:D2690"/>
    <mergeCell ref="B2691:B2692"/>
    <mergeCell ref="H2691:H2692"/>
    <mergeCell ref="I2691:I2692"/>
    <mergeCell ref="J2691:J2692"/>
    <mergeCell ref="H2685:I2685"/>
    <mergeCell ref="R2685:S2685"/>
    <mergeCell ref="H2686:I2686"/>
    <mergeCell ref="R2686:S2686"/>
    <mergeCell ref="C2687:E2687"/>
    <mergeCell ref="H2687:I2687"/>
    <mergeCell ref="O2687:S2687"/>
    <mergeCell ref="P2701:Q2701"/>
    <mergeCell ref="R2701:S2701"/>
    <mergeCell ref="P2702:Q2702"/>
    <mergeCell ref="R2702:S2702"/>
    <mergeCell ref="P2703:Q2703"/>
    <mergeCell ref="R2703:S2703"/>
    <mergeCell ref="P2698:Q2698"/>
    <mergeCell ref="R2698:S2698"/>
    <mergeCell ref="P2699:Q2699"/>
    <mergeCell ref="R2699:S2699"/>
    <mergeCell ref="P2700:Q2700"/>
    <mergeCell ref="R2700:S2700"/>
    <mergeCell ref="P2695:Q2695"/>
    <mergeCell ref="R2695:S2695"/>
    <mergeCell ref="P2696:Q2696"/>
    <mergeCell ref="R2696:S2696"/>
    <mergeCell ref="P2697:Q2697"/>
    <mergeCell ref="R2697:S2697"/>
    <mergeCell ref="C2709:E2709"/>
    <mergeCell ref="G2709:G2710"/>
    <mergeCell ref="H2709:I2710"/>
    <mergeCell ref="J2709:K2709"/>
    <mergeCell ref="C2710:D2710"/>
    <mergeCell ref="B2707:V2707"/>
    <mergeCell ref="B2708:B2717"/>
    <mergeCell ref="C2708:M2708"/>
    <mergeCell ref="P2708:S2709"/>
    <mergeCell ref="T2708:U2710"/>
    <mergeCell ref="V2708:V2710"/>
    <mergeCell ref="H2711:I2711"/>
    <mergeCell ref="O2711:P2713"/>
    <mergeCell ref="Q2711:Q2713"/>
    <mergeCell ref="R2711:S2713"/>
    <mergeCell ref="T2711:V2712"/>
    <mergeCell ref="H2712:I2712"/>
    <mergeCell ref="H2713:I2713"/>
    <mergeCell ref="H2714:I2714"/>
    <mergeCell ref="O2714:O2715"/>
    <mergeCell ref="P2714:S2714"/>
    <mergeCell ref="R2721:S2722"/>
    <mergeCell ref="T2721:V2721"/>
    <mergeCell ref="P2722:Q2722"/>
    <mergeCell ref="P2724:Q2724"/>
    <mergeCell ref="R2724:S2724"/>
    <mergeCell ref="K2721:K2722"/>
    <mergeCell ref="L2721:L2722"/>
    <mergeCell ref="M2721:M2722"/>
    <mergeCell ref="N2721:O2721"/>
    <mergeCell ref="P2721:Q2721"/>
    <mergeCell ref="B2720:D2720"/>
    <mergeCell ref="B2721:B2722"/>
    <mergeCell ref="H2721:H2722"/>
    <mergeCell ref="I2721:I2722"/>
    <mergeCell ref="J2721:J2722"/>
    <mergeCell ref="H2715:I2715"/>
    <mergeCell ref="R2715:S2715"/>
    <mergeCell ref="H2716:I2716"/>
    <mergeCell ref="R2716:S2716"/>
    <mergeCell ref="C2717:E2717"/>
    <mergeCell ref="H2717:I2717"/>
    <mergeCell ref="O2717:S2717"/>
    <mergeCell ref="P2731:Q2731"/>
    <mergeCell ref="R2731:S2731"/>
    <mergeCell ref="P2732:Q2732"/>
    <mergeCell ref="R2732:S2732"/>
    <mergeCell ref="P2733:Q2733"/>
    <mergeCell ref="R2733:S2733"/>
    <mergeCell ref="P2728:Q2728"/>
    <mergeCell ref="R2728:S2728"/>
    <mergeCell ref="P2729:Q2729"/>
    <mergeCell ref="R2729:S2729"/>
    <mergeCell ref="P2730:Q2730"/>
    <mergeCell ref="R2730:S2730"/>
    <mergeCell ref="P2725:Q2725"/>
    <mergeCell ref="R2725:S2725"/>
    <mergeCell ref="P2726:Q2726"/>
    <mergeCell ref="R2726:S2726"/>
    <mergeCell ref="P2727:Q2727"/>
    <mergeCell ref="R2727:S2727"/>
    <mergeCell ref="C2739:E2739"/>
    <mergeCell ref="G2739:G2740"/>
    <mergeCell ref="H2739:I2740"/>
    <mergeCell ref="J2739:K2739"/>
    <mergeCell ref="C2740:D2740"/>
    <mergeCell ref="B2737:V2737"/>
    <mergeCell ref="B2738:B2747"/>
    <mergeCell ref="C2738:M2738"/>
    <mergeCell ref="P2738:S2739"/>
    <mergeCell ref="T2738:U2740"/>
    <mergeCell ref="V2738:V2740"/>
    <mergeCell ref="H2741:I2741"/>
    <mergeCell ref="O2741:P2743"/>
    <mergeCell ref="Q2741:Q2743"/>
    <mergeCell ref="R2741:S2743"/>
    <mergeCell ref="T2741:V2742"/>
    <mergeCell ref="H2742:I2742"/>
    <mergeCell ref="H2743:I2743"/>
    <mergeCell ref="H2744:I2744"/>
    <mergeCell ref="O2744:O2745"/>
    <mergeCell ref="P2744:S2744"/>
    <mergeCell ref="R2751:S2752"/>
    <mergeCell ref="T2751:V2751"/>
    <mergeCell ref="P2752:Q2752"/>
    <mergeCell ref="P2754:Q2754"/>
    <mergeCell ref="K2751:K2752"/>
    <mergeCell ref="L2751:L2752"/>
    <mergeCell ref="M2751:M2752"/>
    <mergeCell ref="N2751:O2751"/>
    <mergeCell ref="P2751:Q2751"/>
    <mergeCell ref="B2750:D2750"/>
    <mergeCell ref="B2751:B2752"/>
    <mergeCell ref="H2751:H2752"/>
    <mergeCell ref="I2751:I2752"/>
    <mergeCell ref="J2751:J2752"/>
    <mergeCell ref="H2745:I2745"/>
    <mergeCell ref="R2745:S2745"/>
    <mergeCell ref="H2746:I2746"/>
    <mergeCell ref="R2746:S2746"/>
    <mergeCell ref="C2747:E2747"/>
    <mergeCell ref="H2747:I2747"/>
    <mergeCell ref="O2747:S2747"/>
    <mergeCell ref="P2761:Q2761"/>
    <mergeCell ref="R2761:S2761"/>
    <mergeCell ref="P2762:Q2762"/>
    <mergeCell ref="R2762:S2762"/>
    <mergeCell ref="P2763:Q2763"/>
    <mergeCell ref="R2763:S2763"/>
    <mergeCell ref="P2758:Q2758"/>
    <mergeCell ref="R2758:S2758"/>
    <mergeCell ref="P2759:Q2759"/>
    <mergeCell ref="R2759:S2759"/>
    <mergeCell ref="P2760:Q2760"/>
    <mergeCell ref="R2760:S2760"/>
    <mergeCell ref="P2755:Q2755"/>
    <mergeCell ref="P2756:Q2756"/>
    <mergeCell ref="R2756:S2756"/>
    <mergeCell ref="P2757:Q2757"/>
    <mergeCell ref="R2757:S2757"/>
    <mergeCell ref="C2769:E2769"/>
    <mergeCell ref="G2769:G2770"/>
    <mergeCell ref="H2769:I2770"/>
    <mergeCell ref="J2769:K2769"/>
    <mergeCell ref="C2770:D2770"/>
    <mergeCell ref="B2767:V2767"/>
    <mergeCell ref="B2768:B2777"/>
    <mergeCell ref="C2768:M2768"/>
    <mergeCell ref="P2768:S2769"/>
    <mergeCell ref="T2768:U2770"/>
    <mergeCell ref="V2768:V2770"/>
    <mergeCell ref="H2771:I2771"/>
    <mergeCell ref="O2771:P2773"/>
    <mergeCell ref="Q2771:Q2773"/>
    <mergeCell ref="R2771:S2773"/>
    <mergeCell ref="T2771:V2772"/>
    <mergeCell ref="H2772:I2772"/>
    <mergeCell ref="H2773:I2773"/>
    <mergeCell ref="H2774:I2774"/>
    <mergeCell ref="O2774:O2775"/>
    <mergeCell ref="P2774:S2774"/>
    <mergeCell ref="R2781:S2782"/>
    <mergeCell ref="T2781:V2781"/>
    <mergeCell ref="P2782:Q2782"/>
    <mergeCell ref="P2784:Q2784"/>
    <mergeCell ref="R2784:S2784"/>
    <mergeCell ref="K2781:K2782"/>
    <mergeCell ref="L2781:L2782"/>
    <mergeCell ref="M2781:M2782"/>
    <mergeCell ref="N2781:O2781"/>
    <mergeCell ref="P2781:Q2781"/>
    <mergeCell ref="B2780:D2780"/>
    <mergeCell ref="B2781:B2782"/>
    <mergeCell ref="H2781:H2782"/>
    <mergeCell ref="I2781:I2782"/>
    <mergeCell ref="J2781:J2782"/>
    <mergeCell ref="H2775:I2775"/>
    <mergeCell ref="R2775:S2775"/>
    <mergeCell ref="H2776:I2776"/>
    <mergeCell ref="R2776:S2776"/>
    <mergeCell ref="C2777:E2777"/>
    <mergeCell ref="H2777:I2777"/>
    <mergeCell ref="O2777:S2777"/>
    <mergeCell ref="P2791:Q2791"/>
    <mergeCell ref="R2791:S2791"/>
    <mergeCell ref="P2792:Q2792"/>
    <mergeCell ref="R2792:S2792"/>
    <mergeCell ref="P2793:Q2793"/>
    <mergeCell ref="R2793:S2793"/>
    <mergeCell ref="P2788:Q2788"/>
    <mergeCell ref="R2788:S2788"/>
    <mergeCell ref="P2789:Q2789"/>
    <mergeCell ref="R2789:S2789"/>
    <mergeCell ref="P2790:Q2790"/>
    <mergeCell ref="R2790:S2790"/>
    <mergeCell ref="P2785:Q2785"/>
    <mergeCell ref="R2785:S2785"/>
    <mergeCell ref="P2786:Q2786"/>
    <mergeCell ref="R2786:S2786"/>
    <mergeCell ref="P2787:Q2787"/>
    <mergeCell ref="R2787:S2787"/>
    <mergeCell ref="C2799:E2799"/>
    <mergeCell ref="G2799:G2800"/>
    <mergeCell ref="H2799:I2800"/>
    <mergeCell ref="J2799:K2799"/>
    <mergeCell ref="C2800:D2800"/>
    <mergeCell ref="B2797:V2797"/>
    <mergeCell ref="B2798:B2807"/>
    <mergeCell ref="C2798:M2798"/>
    <mergeCell ref="P2798:S2799"/>
    <mergeCell ref="T2798:U2800"/>
    <mergeCell ref="V2798:V2800"/>
    <mergeCell ref="H2801:I2801"/>
    <mergeCell ref="O2801:P2803"/>
    <mergeCell ref="Q2801:Q2803"/>
    <mergeCell ref="R2801:S2803"/>
    <mergeCell ref="T2801:V2802"/>
    <mergeCell ref="H2802:I2802"/>
    <mergeCell ref="H2803:I2803"/>
    <mergeCell ref="H2804:I2804"/>
    <mergeCell ref="O2804:O2805"/>
    <mergeCell ref="P2804:S2804"/>
    <mergeCell ref="R2811:S2812"/>
    <mergeCell ref="T2811:V2811"/>
    <mergeCell ref="P2812:Q2812"/>
    <mergeCell ref="P2814:Q2814"/>
    <mergeCell ref="R2814:S2814"/>
    <mergeCell ref="K2811:K2812"/>
    <mergeCell ref="L2811:L2812"/>
    <mergeCell ref="M2811:M2812"/>
    <mergeCell ref="N2811:O2811"/>
    <mergeCell ref="P2811:Q2811"/>
    <mergeCell ref="B2810:D2810"/>
    <mergeCell ref="B2811:B2812"/>
    <mergeCell ref="H2811:H2812"/>
    <mergeCell ref="I2811:I2812"/>
    <mergeCell ref="J2811:J2812"/>
    <mergeCell ref="H2805:I2805"/>
    <mergeCell ref="R2805:S2805"/>
    <mergeCell ref="H2806:I2806"/>
    <mergeCell ref="R2806:S2806"/>
    <mergeCell ref="C2807:E2807"/>
    <mergeCell ref="H2807:I2807"/>
    <mergeCell ref="O2807:S2807"/>
    <mergeCell ref="P2821:Q2821"/>
    <mergeCell ref="R2821:S2821"/>
    <mergeCell ref="P2822:Q2822"/>
    <mergeCell ref="R2822:S2822"/>
    <mergeCell ref="P2823:Q2823"/>
    <mergeCell ref="R2823:S2823"/>
    <mergeCell ref="P2818:Q2818"/>
    <mergeCell ref="R2818:S2818"/>
    <mergeCell ref="P2819:Q2819"/>
    <mergeCell ref="R2819:S2819"/>
    <mergeCell ref="P2820:Q2820"/>
    <mergeCell ref="R2820:S2820"/>
    <mergeCell ref="P2815:Q2815"/>
    <mergeCell ref="R2815:S2815"/>
    <mergeCell ref="P2816:Q2816"/>
    <mergeCell ref="R2816:S2816"/>
    <mergeCell ref="P2817:Q2817"/>
    <mergeCell ref="R2817:S2817"/>
    <mergeCell ref="C2829:E2829"/>
    <mergeCell ref="G2829:G2830"/>
    <mergeCell ref="H2829:I2830"/>
    <mergeCell ref="J2829:K2829"/>
    <mergeCell ref="C2830:D2830"/>
    <mergeCell ref="B2827:V2827"/>
    <mergeCell ref="B2828:B2837"/>
    <mergeCell ref="C2828:M2828"/>
    <mergeCell ref="P2828:S2829"/>
    <mergeCell ref="T2828:U2830"/>
    <mergeCell ref="V2828:V2830"/>
    <mergeCell ref="H2831:I2831"/>
    <mergeCell ref="O2831:P2833"/>
    <mergeCell ref="Q2831:Q2833"/>
    <mergeCell ref="R2831:S2833"/>
    <mergeCell ref="T2831:V2832"/>
    <mergeCell ref="H2832:I2832"/>
    <mergeCell ref="H2833:I2833"/>
    <mergeCell ref="H2834:I2834"/>
    <mergeCell ref="O2834:O2835"/>
    <mergeCell ref="P2834:S2834"/>
    <mergeCell ref="R2841:S2842"/>
    <mergeCell ref="T2841:V2841"/>
    <mergeCell ref="P2842:Q2842"/>
    <mergeCell ref="P2844:Q2844"/>
    <mergeCell ref="R2844:S2844"/>
    <mergeCell ref="K2841:K2842"/>
    <mergeCell ref="L2841:L2842"/>
    <mergeCell ref="M2841:M2842"/>
    <mergeCell ref="N2841:O2841"/>
    <mergeCell ref="P2841:Q2841"/>
    <mergeCell ref="B2840:D2840"/>
    <mergeCell ref="B2841:B2842"/>
    <mergeCell ref="H2841:H2842"/>
    <mergeCell ref="I2841:I2842"/>
    <mergeCell ref="J2841:J2842"/>
    <mergeCell ref="H2835:I2835"/>
    <mergeCell ref="R2835:S2835"/>
    <mergeCell ref="H2836:I2836"/>
    <mergeCell ref="R2836:S2836"/>
    <mergeCell ref="C2837:E2837"/>
    <mergeCell ref="H2837:I2837"/>
    <mergeCell ref="O2837:S2837"/>
    <mergeCell ref="P2848:Q2848"/>
    <mergeCell ref="R2848:S2848"/>
    <mergeCell ref="P2849:Q2849"/>
    <mergeCell ref="R2849:S2849"/>
    <mergeCell ref="P2850:Q2850"/>
    <mergeCell ref="R2850:S2850"/>
    <mergeCell ref="P2845:Q2845"/>
    <mergeCell ref="R2845:S2845"/>
    <mergeCell ref="P2846:Q2846"/>
    <mergeCell ref="R2846:S2846"/>
    <mergeCell ref="P2847:Q2847"/>
    <mergeCell ref="R2847:S2847"/>
    <mergeCell ref="C2859:E2859"/>
    <mergeCell ref="G2859:G2860"/>
    <mergeCell ref="H2859:I2860"/>
    <mergeCell ref="J2859:K2859"/>
    <mergeCell ref="C2860:D2860"/>
    <mergeCell ref="B2857:V2857"/>
    <mergeCell ref="B2858:B2867"/>
    <mergeCell ref="C2858:M2858"/>
    <mergeCell ref="P2858:S2859"/>
    <mergeCell ref="T2858:U2860"/>
    <mergeCell ref="V2858:V2860"/>
    <mergeCell ref="H2861:I2861"/>
    <mergeCell ref="O2861:P2863"/>
    <mergeCell ref="Q2861:Q2863"/>
    <mergeCell ref="R2861:S2863"/>
    <mergeCell ref="H2863:I2863"/>
    <mergeCell ref="H2864:I2864"/>
    <mergeCell ref="O2864:O2865"/>
    <mergeCell ref="P2864:S2864"/>
    <mergeCell ref="J2871:J2872"/>
    <mergeCell ref="H2865:I2865"/>
    <mergeCell ref="R2865:S2865"/>
    <mergeCell ref="H2866:I2866"/>
    <mergeCell ref="R2866:S2866"/>
    <mergeCell ref="C2867:E2867"/>
    <mergeCell ref="H2867:I2867"/>
    <mergeCell ref="O2867:S2867"/>
    <mergeCell ref="P2881:Q2881"/>
    <mergeCell ref="R2881:S2881"/>
    <mergeCell ref="P2882:Q2882"/>
    <mergeCell ref="R2882:S2882"/>
    <mergeCell ref="P2883:Q2883"/>
    <mergeCell ref="R2883:S2883"/>
    <mergeCell ref="P2878:Q2878"/>
    <mergeCell ref="R2878:S2878"/>
    <mergeCell ref="P2879:Q2879"/>
    <mergeCell ref="R2879:S2879"/>
    <mergeCell ref="P2880:Q2880"/>
    <mergeCell ref="R2880:S2880"/>
    <mergeCell ref="P2875:Q2875"/>
    <mergeCell ref="R2875:S2875"/>
    <mergeCell ref="P2876:Q2876"/>
    <mergeCell ref="R2876:S2876"/>
    <mergeCell ref="P2877:Q2877"/>
    <mergeCell ref="R2877:S2877"/>
    <mergeCell ref="R2871:S2872"/>
    <mergeCell ref="P2872:Q2872"/>
    <mergeCell ref="P2874:Q2874"/>
    <mergeCell ref="R2874:S2874"/>
    <mergeCell ref="K2871:K2872"/>
    <mergeCell ref="L2871:L2872"/>
    <mergeCell ref="C2889:E2889"/>
    <mergeCell ref="G2889:G2890"/>
    <mergeCell ref="H2889:I2890"/>
    <mergeCell ref="J2889:K2889"/>
    <mergeCell ref="C2890:D2890"/>
    <mergeCell ref="B2887:V2887"/>
    <mergeCell ref="B2888:B2897"/>
    <mergeCell ref="C2888:M2888"/>
    <mergeCell ref="P2888:S2889"/>
    <mergeCell ref="T2888:U2890"/>
    <mergeCell ref="V2888:V2890"/>
    <mergeCell ref="H2891:I2891"/>
    <mergeCell ref="O2891:P2893"/>
    <mergeCell ref="Q2891:Q2893"/>
    <mergeCell ref="R2891:S2893"/>
    <mergeCell ref="T2891:V2892"/>
    <mergeCell ref="H2892:I2892"/>
    <mergeCell ref="H2893:I2893"/>
    <mergeCell ref="H2894:I2894"/>
    <mergeCell ref="O2894:O2895"/>
    <mergeCell ref="P2894:S2894"/>
    <mergeCell ref="R2901:S2902"/>
    <mergeCell ref="T2901:V2901"/>
    <mergeCell ref="P2902:Q2902"/>
    <mergeCell ref="P2904:Q2904"/>
    <mergeCell ref="R2904:S2904"/>
    <mergeCell ref="K2901:K2902"/>
    <mergeCell ref="L2901:L2902"/>
    <mergeCell ref="M2901:M2902"/>
    <mergeCell ref="N2901:O2901"/>
    <mergeCell ref="P2901:Q2901"/>
    <mergeCell ref="B2900:D2900"/>
    <mergeCell ref="B2901:B2902"/>
    <mergeCell ref="H2901:H2902"/>
    <mergeCell ref="I2901:I2902"/>
    <mergeCell ref="J2901:J2902"/>
    <mergeCell ref="H2895:I2895"/>
    <mergeCell ref="R2895:S2895"/>
    <mergeCell ref="H2896:I2896"/>
    <mergeCell ref="R2896:S2896"/>
    <mergeCell ref="C2897:E2897"/>
    <mergeCell ref="H2897:I2897"/>
    <mergeCell ref="O2897:S2897"/>
    <mergeCell ref="P2911:Q2911"/>
    <mergeCell ref="R2911:S2911"/>
    <mergeCell ref="P2912:Q2912"/>
    <mergeCell ref="R2912:S2912"/>
    <mergeCell ref="P2913:Q2913"/>
    <mergeCell ref="R2913:S2913"/>
    <mergeCell ref="P2908:Q2908"/>
    <mergeCell ref="R2908:S2908"/>
    <mergeCell ref="P2909:Q2909"/>
    <mergeCell ref="R2909:S2909"/>
    <mergeCell ref="P2910:Q2910"/>
    <mergeCell ref="R2910:S2910"/>
    <mergeCell ref="P2905:Q2905"/>
    <mergeCell ref="R2905:S2905"/>
    <mergeCell ref="P2906:Q2906"/>
    <mergeCell ref="R2906:S2906"/>
    <mergeCell ref="P2907:Q2907"/>
    <mergeCell ref="R2907:S2907"/>
    <mergeCell ref="C2919:E2919"/>
    <mergeCell ref="G2919:G2920"/>
    <mergeCell ref="H2919:I2920"/>
    <mergeCell ref="J2919:K2919"/>
    <mergeCell ref="C2920:D2920"/>
    <mergeCell ref="B2917:V2917"/>
    <mergeCell ref="B2918:B2927"/>
    <mergeCell ref="C2918:M2918"/>
    <mergeCell ref="P2918:S2919"/>
    <mergeCell ref="T2918:U2920"/>
    <mergeCell ref="V2918:V2920"/>
    <mergeCell ref="H2921:I2921"/>
    <mergeCell ref="O2921:P2923"/>
    <mergeCell ref="Q2921:Q2923"/>
    <mergeCell ref="R2921:S2923"/>
    <mergeCell ref="T2921:V2922"/>
    <mergeCell ref="H2922:I2922"/>
    <mergeCell ref="H2923:I2923"/>
    <mergeCell ref="H2924:I2924"/>
    <mergeCell ref="O2924:O2925"/>
    <mergeCell ref="P2924:S2924"/>
    <mergeCell ref="R2931:S2932"/>
    <mergeCell ref="T2931:V2931"/>
    <mergeCell ref="P2932:Q2932"/>
    <mergeCell ref="P2934:Q2934"/>
    <mergeCell ref="R2934:S2934"/>
    <mergeCell ref="K2931:K2932"/>
    <mergeCell ref="L2931:L2932"/>
    <mergeCell ref="M2931:M2932"/>
    <mergeCell ref="N2931:O2931"/>
    <mergeCell ref="P2931:Q2931"/>
    <mergeCell ref="B2930:D2930"/>
    <mergeCell ref="B2931:B2932"/>
    <mergeCell ref="H2931:H2932"/>
    <mergeCell ref="I2931:I2932"/>
    <mergeCell ref="J2931:J2932"/>
    <mergeCell ref="H2925:I2925"/>
    <mergeCell ref="R2925:S2925"/>
    <mergeCell ref="H2926:I2926"/>
    <mergeCell ref="R2926:S2926"/>
    <mergeCell ref="C2927:E2927"/>
    <mergeCell ref="H2927:I2927"/>
    <mergeCell ref="O2927:S2927"/>
    <mergeCell ref="P2941:Q2941"/>
    <mergeCell ref="R2941:S2941"/>
    <mergeCell ref="P2942:Q2942"/>
    <mergeCell ref="R2942:S2942"/>
    <mergeCell ref="P2943:Q2943"/>
    <mergeCell ref="R2943:S2943"/>
    <mergeCell ref="P2938:Q2938"/>
    <mergeCell ref="R2938:S2938"/>
    <mergeCell ref="P2939:Q2939"/>
    <mergeCell ref="R2939:S2939"/>
    <mergeCell ref="P2940:Q2940"/>
    <mergeCell ref="R2940:S2940"/>
    <mergeCell ref="P2935:Q2935"/>
    <mergeCell ref="R2935:S2935"/>
    <mergeCell ref="P2936:Q2936"/>
    <mergeCell ref="R2936:S2936"/>
    <mergeCell ref="P2937:Q2937"/>
    <mergeCell ref="R2937:S2937"/>
    <mergeCell ref="C2949:E2949"/>
    <mergeCell ref="G2949:G2950"/>
    <mergeCell ref="H2949:I2950"/>
    <mergeCell ref="J2949:K2949"/>
    <mergeCell ref="C2950:D2950"/>
    <mergeCell ref="B2947:V2947"/>
    <mergeCell ref="B2948:B2957"/>
    <mergeCell ref="C2948:M2948"/>
    <mergeCell ref="P2948:S2949"/>
    <mergeCell ref="T2948:U2950"/>
    <mergeCell ref="V2948:V2950"/>
    <mergeCell ref="H2951:I2951"/>
    <mergeCell ref="O2951:P2953"/>
    <mergeCell ref="Q2951:Q2953"/>
    <mergeCell ref="R2951:S2953"/>
    <mergeCell ref="T2951:V2952"/>
    <mergeCell ref="H2952:I2952"/>
    <mergeCell ref="H2953:I2953"/>
    <mergeCell ref="H2954:I2954"/>
    <mergeCell ref="O2954:O2955"/>
    <mergeCell ref="P2954:S2954"/>
    <mergeCell ref="R2961:S2962"/>
    <mergeCell ref="T2961:V2961"/>
    <mergeCell ref="P2962:Q2962"/>
    <mergeCell ref="P2964:Q2964"/>
    <mergeCell ref="R2964:S2964"/>
    <mergeCell ref="K2961:K2962"/>
    <mergeCell ref="L2961:L2962"/>
    <mergeCell ref="M2961:M2962"/>
    <mergeCell ref="N2961:O2961"/>
    <mergeCell ref="P2961:Q2961"/>
    <mergeCell ref="B2960:D2960"/>
    <mergeCell ref="B2961:B2962"/>
    <mergeCell ref="H2961:H2962"/>
    <mergeCell ref="I2961:I2962"/>
    <mergeCell ref="J2961:J2962"/>
    <mergeCell ref="H2955:I2955"/>
    <mergeCell ref="R2955:S2955"/>
    <mergeCell ref="H2956:I2956"/>
    <mergeCell ref="R2956:S2956"/>
    <mergeCell ref="C2957:E2957"/>
    <mergeCell ref="H2957:I2957"/>
    <mergeCell ref="O2957:S2957"/>
    <mergeCell ref="P2971:Q2971"/>
    <mergeCell ref="R2971:S2971"/>
    <mergeCell ref="P2972:Q2972"/>
    <mergeCell ref="R2972:S2972"/>
    <mergeCell ref="P2973:Q2973"/>
    <mergeCell ref="R2973:S2973"/>
    <mergeCell ref="P2968:Q2968"/>
    <mergeCell ref="R2968:S2968"/>
    <mergeCell ref="P2969:Q2969"/>
    <mergeCell ref="R2969:S2969"/>
    <mergeCell ref="P2970:Q2970"/>
    <mergeCell ref="R2970:S2970"/>
    <mergeCell ref="P2965:Q2965"/>
    <mergeCell ref="R2965:S2965"/>
    <mergeCell ref="P2966:Q2966"/>
    <mergeCell ref="R2966:S2966"/>
    <mergeCell ref="P2967:Q2967"/>
    <mergeCell ref="R2967:S2967"/>
    <mergeCell ref="C2979:E2979"/>
    <mergeCell ref="G2979:G2980"/>
    <mergeCell ref="H2979:I2980"/>
    <mergeCell ref="J2979:K2979"/>
    <mergeCell ref="C2980:D2980"/>
    <mergeCell ref="B2977:V2977"/>
    <mergeCell ref="B2978:B2987"/>
    <mergeCell ref="C2978:M2978"/>
    <mergeCell ref="P2978:S2979"/>
    <mergeCell ref="T2978:U2980"/>
    <mergeCell ref="V2978:V2980"/>
    <mergeCell ref="H2981:I2981"/>
    <mergeCell ref="O2981:P2983"/>
    <mergeCell ref="Q2981:Q2983"/>
    <mergeCell ref="R2981:S2983"/>
    <mergeCell ref="T2981:V2982"/>
    <mergeCell ref="H2982:I2982"/>
    <mergeCell ref="H2983:I2983"/>
    <mergeCell ref="H2984:I2984"/>
    <mergeCell ref="O2984:O2985"/>
    <mergeCell ref="P2984:S2984"/>
    <mergeCell ref="R2991:S2992"/>
    <mergeCell ref="T2991:V2991"/>
    <mergeCell ref="P2992:Q2992"/>
    <mergeCell ref="P2994:Q2994"/>
    <mergeCell ref="R2994:S2994"/>
    <mergeCell ref="K2991:K2992"/>
    <mergeCell ref="L2991:L2992"/>
    <mergeCell ref="M2991:M2992"/>
    <mergeCell ref="N2991:O2991"/>
    <mergeCell ref="P2991:Q2991"/>
    <mergeCell ref="B2990:D2990"/>
    <mergeCell ref="B2991:B2992"/>
    <mergeCell ref="H2991:H2992"/>
    <mergeCell ref="I2991:I2992"/>
    <mergeCell ref="J2991:J2992"/>
    <mergeCell ref="H2985:I2985"/>
    <mergeCell ref="R2985:S2985"/>
    <mergeCell ref="H2986:I2986"/>
    <mergeCell ref="R2986:S2986"/>
    <mergeCell ref="C2987:E2987"/>
    <mergeCell ref="H2987:I2987"/>
    <mergeCell ref="O2987:S2987"/>
    <mergeCell ref="B2994:B2995"/>
    <mergeCell ref="C2994:C2995"/>
    <mergeCell ref="D2994:D2995"/>
    <mergeCell ref="E2994:E2995"/>
    <mergeCell ref="H2994:H2995"/>
    <mergeCell ref="K2994:K2995"/>
    <mergeCell ref="L2994:L2995"/>
    <mergeCell ref="P3001:Q3001"/>
    <mergeCell ref="R3001:S3001"/>
    <mergeCell ref="P3002:Q3002"/>
    <mergeCell ref="R3002:S3002"/>
    <mergeCell ref="P3003:Q3003"/>
    <mergeCell ref="R3003:S3003"/>
    <mergeCell ref="P2998:Q2998"/>
    <mergeCell ref="R2998:S2998"/>
    <mergeCell ref="P2999:Q2999"/>
    <mergeCell ref="R2999:S2999"/>
    <mergeCell ref="P3000:Q3000"/>
    <mergeCell ref="R3000:S3000"/>
    <mergeCell ref="P2995:Q2995"/>
    <mergeCell ref="R2995:S2995"/>
    <mergeCell ref="P2996:Q2996"/>
    <mergeCell ref="R2996:S2996"/>
    <mergeCell ref="P2997:Q2997"/>
    <mergeCell ref="R2997:S2997"/>
    <mergeCell ref="C3009:E3009"/>
    <mergeCell ref="G3009:G3010"/>
    <mergeCell ref="H3009:I3010"/>
    <mergeCell ref="J3009:K3009"/>
    <mergeCell ref="C3010:D3010"/>
    <mergeCell ref="B3007:V3007"/>
    <mergeCell ref="B3008:B3017"/>
    <mergeCell ref="C3008:M3008"/>
    <mergeCell ref="P3008:S3009"/>
    <mergeCell ref="T3008:U3010"/>
    <mergeCell ref="V3008:V3010"/>
    <mergeCell ref="H3011:I3011"/>
    <mergeCell ref="O3011:P3013"/>
    <mergeCell ref="Q3011:Q3013"/>
    <mergeCell ref="R3011:S3013"/>
    <mergeCell ref="T3011:V3012"/>
    <mergeCell ref="H3012:I3012"/>
    <mergeCell ref="H3013:I3013"/>
    <mergeCell ref="H3014:I3014"/>
    <mergeCell ref="O3014:O3015"/>
    <mergeCell ref="P3014:S3014"/>
    <mergeCell ref="R3021:S3022"/>
    <mergeCell ref="T3021:V3021"/>
    <mergeCell ref="P3022:Q3022"/>
    <mergeCell ref="P3024:Q3024"/>
    <mergeCell ref="R3024:S3024"/>
    <mergeCell ref="K3021:K3022"/>
    <mergeCell ref="L3021:L3022"/>
    <mergeCell ref="M3021:M3022"/>
    <mergeCell ref="N3021:O3021"/>
    <mergeCell ref="P3021:Q3021"/>
    <mergeCell ref="B3020:D3020"/>
    <mergeCell ref="B3021:B3022"/>
    <mergeCell ref="H3021:H3022"/>
    <mergeCell ref="I3021:I3022"/>
    <mergeCell ref="J3021:J3022"/>
    <mergeCell ref="H3015:I3015"/>
    <mergeCell ref="R3015:S3015"/>
    <mergeCell ref="H3016:I3016"/>
    <mergeCell ref="R3016:S3016"/>
    <mergeCell ref="C3017:E3017"/>
    <mergeCell ref="H3017:I3017"/>
    <mergeCell ref="O3017:S3017"/>
    <mergeCell ref="P3031:Q3031"/>
    <mergeCell ref="R3031:S3031"/>
    <mergeCell ref="P3032:Q3032"/>
    <mergeCell ref="R3032:S3032"/>
    <mergeCell ref="P3033:Q3033"/>
    <mergeCell ref="R3033:S3033"/>
    <mergeCell ref="P3028:Q3028"/>
    <mergeCell ref="R3028:S3028"/>
    <mergeCell ref="P3029:Q3029"/>
    <mergeCell ref="R3029:S3029"/>
    <mergeCell ref="P3030:Q3030"/>
    <mergeCell ref="R3030:S3030"/>
    <mergeCell ref="P3025:Q3025"/>
    <mergeCell ref="R3025:S3025"/>
    <mergeCell ref="P3026:Q3026"/>
    <mergeCell ref="R3026:S3026"/>
    <mergeCell ref="P3027:Q3027"/>
    <mergeCell ref="R3027:S3027"/>
    <mergeCell ref="C3039:E3039"/>
    <mergeCell ref="G3039:G3040"/>
    <mergeCell ref="H3039:I3040"/>
    <mergeCell ref="J3039:K3039"/>
    <mergeCell ref="C3040:D3040"/>
    <mergeCell ref="B3037:V3037"/>
    <mergeCell ref="B3038:B3047"/>
    <mergeCell ref="C3038:M3038"/>
    <mergeCell ref="P3038:S3039"/>
    <mergeCell ref="T3038:U3040"/>
    <mergeCell ref="V3038:V3040"/>
    <mergeCell ref="H3041:I3041"/>
    <mergeCell ref="O3041:P3043"/>
    <mergeCell ref="Q3041:Q3043"/>
    <mergeCell ref="R3041:S3043"/>
    <mergeCell ref="T3041:V3042"/>
    <mergeCell ref="H3042:I3042"/>
    <mergeCell ref="H3043:I3043"/>
    <mergeCell ref="H3044:I3044"/>
    <mergeCell ref="O3044:O3045"/>
    <mergeCell ref="P3044:S3044"/>
    <mergeCell ref="R3051:S3052"/>
    <mergeCell ref="T3051:V3051"/>
    <mergeCell ref="P3052:Q3052"/>
    <mergeCell ref="P3054:Q3054"/>
    <mergeCell ref="R3054:S3054"/>
    <mergeCell ref="K3051:K3052"/>
    <mergeCell ref="L3051:L3052"/>
    <mergeCell ref="M3051:M3052"/>
    <mergeCell ref="N3051:O3051"/>
    <mergeCell ref="P3051:Q3051"/>
    <mergeCell ref="B3050:D3050"/>
    <mergeCell ref="B3051:B3052"/>
    <mergeCell ref="H3051:H3052"/>
    <mergeCell ref="I3051:I3052"/>
    <mergeCell ref="J3051:J3052"/>
    <mergeCell ref="H3045:I3045"/>
    <mergeCell ref="R3045:S3045"/>
    <mergeCell ref="H3046:I3046"/>
    <mergeCell ref="R3046:S3046"/>
    <mergeCell ref="C3047:E3047"/>
    <mergeCell ref="H3047:I3047"/>
    <mergeCell ref="O3047:S3047"/>
    <mergeCell ref="P3061:Q3061"/>
    <mergeCell ref="R3061:S3061"/>
    <mergeCell ref="P3062:Q3062"/>
    <mergeCell ref="R3062:S3062"/>
    <mergeCell ref="P3063:Q3063"/>
    <mergeCell ref="R3063:S3063"/>
    <mergeCell ref="P3058:Q3058"/>
    <mergeCell ref="R3058:S3058"/>
    <mergeCell ref="P3059:Q3059"/>
    <mergeCell ref="R3059:S3059"/>
    <mergeCell ref="P3060:Q3060"/>
    <mergeCell ref="R3060:S3060"/>
    <mergeCell ref="P3055:Q3055"/>
    <mergeCell ref="R3055:S3055"/>
    <mergeCell ref="P3056:Q3056"/>
    <mergeCell ref="R3056:S3056"/>
    <mergeCell ref="P3057:Q3057"/>
    <mergeCell ref="R3057:S3057"/>
    <mergeCell ref="C3069:E3069"/>
    <mergeCell ref="G3069:G3070"/>
    <mergeCell ref="H3069:I3070"/>
    <mergeCell ref="J3069:K3069"/>
    <mergeCell ref="C3070:D3070"/>
    <mergeCell ref="B3067:V3067"/>
    <mergeCell ref="B3068:B3077"/>
    <mergeCell ref="C3068:M3068"/>
    <mergeCell ref="P3068:S3069"/>
    <mergeCell ref="T3068:U3070"/>
    <mergeCell ref="V3068:V3070"/>
    <mergeCell ref="H3071:I3071"/>
    <mergeCell ref="O3071:P3073"/>
    <mergeCell ref="Q3071:Q3073"/>
    <mergeCell ref="R3071:S3073"/>
    <mergeCell ref="T3071:V3072"/>
    <mergeCell ref="H3072:I3072"/>
    <mergeCell ref="H3073:I3073"/>
    <mergeCell ref="H3074:I3074"/>
    <mergeCell ref="O3074:O3075"/>
    <mergeCell ref="P3074:S3074"/>
    <mergeCell ref="R3081:S3082"/>
    <mergeCell ref="T3081:V3081"/>
    <mergeCell ref="P3082:Q3082"/>
    <mergeCell ref="P3084:Q3084"/>
    <mergeCell ref="R3084:S3084"/>
    <mergeCell ref="K3081:K3082"/>
    <mergeCell ref="L3081:L3082"/>
    <mergeCell ref="M3081:M3082"/>
    <mergeCell ref="N3081:O3081"/>
    <mergeCell ref="P3081:Q3081"/>
    <mergeCell ref="B3080:D3080"/>
    <mergeCell ref="B3081:B3082"/>
    <mergeCell ref="H3081:H3082"/>
    <mergeCell ref="I3081:I3082"/>
    <mergeCell ref="J3081:J3082"/>
    <mergeCell ref="H3075:I3075"/>
    <mergeCell ref="R3075:S3075"/>
    <mergeCell ref="H3076:I3076"/>
    <mergeCell ref="R3076:S3076"/>
    <mergeCell ref="C3077:E3077"/>
    <mergeCell ref="H3077:I3077"/>
    <mergeCell ref="O3077:S3077"/>
    <mergeCell ref="P3091:Q3091"/>
    <mergeCell ref="R3091:S3091"/>
    <mergeCell ref="P3092:Q3092"/>
    <mergeCell ref="R3092:S3092"/>
    <mergeCell ref="P3093:Q3093"/>
    <mergeCell ref="R3093:S3093"/>
    <mergeCell ref="P3088:Q3088"/>
    <mergeCell ref="R3088:S3088"/>
    <mergeCell ref="P3089:Q3089"/>
    <mergeCell ref="R3089:S3089"/>
    <mergeCell ref="P3090:Q3090"/>
    <mergeCell ref="R3090:S3090"/>
    <mergeCell ref="P3085:Q3085"/>
    <mergeCell ref="R3085:S3085"/>
    <mergeCell ref="P3086:Q3086"/>
    <mergeCell ref="R3086:S3086"/>
    <mergeCell ref="P3087:Q3087"/>
    <mergeCell ref="R3087:S3087"/>
    <mergeCell ref="C3099:E3099"/>
    <mergeCell ref="G3099:G3100"/>
    <mergeCell ref="H3099:I3100"/>
    <mergeCell ref="J3099:K3099"/>
    <mergeCell ref="C3100:D3100"/>
    <mergeCell ref="B3097:V3097"/>
    <mergeCell ref="B3098:B3107"/>
    <mergeCell ref="C3098:M3098"/>
    <mergeCell ref="P3098:S3099"/>
    <mergeCell ref="T3098:U3100"/>
    <mergeCell ref="V3098:V3100"/>
    <mergeCell ref="H3101:I3101"/>
    <mergeCell ref="O3101:P3103"/>
    <mergeCell ref="Q3101:Q3103"/>
    <mergeCell ref="R3101:S3103"/>
    <mergeCell ref="T3101:V3102"/>
    <mergeCell ref="H3102:I3102"/>
    <mergeCell ref="H3103:I3103"/>
    <mergeCell ref="H3104:I3104"/>
    <mergeCell ref="O3104:O3105"/>
    <mergeCell ref="P3104:S3104"/>
    <mergeCell ref="R3111:S3112"/>
    <mergeCell ref="T3111:V3111"/>
    <mergeCell ref="P3112:Q3112"/>
    <mergeCell ref="P3114:Q3114"/>
    <mergeCell ref="R3114:S3114"/>
    <mergeCell ref="K3111:K3112"/>
    <mergeCell ref="L3111:L3112"/>
    <mergeCell ref="M3111:M3112"/>
    <mergeCell ref="N3111:O3111"/>
    <mergeCell ref="P3111:Q3111"/>
    <mergeCell ref="B3110:D3110"/>
    <mergeCell ref="B3111:B3112"/>
    <mergeCell ref="H3111:H3112"/>
    <mergeCell ref="I3111:I3112"/>
    <mergeCell ref="J3111:J3112"/>
    <mergeCell ref="H3105:I3105"/>
    <mergeCell ref="R3105:S3105"/>
    <mergeCell ref="H3106:I3106"/>
    <mergeCell ref="R3106:S3106"/>
    <mergeCell ref="C3107:E3107"/>
    <mergeCell ref="H3107:I3107"/>
    <mergeCell ref="O3107:S3107"/>
    <mergeCell ref="P3121:Q3121"/>
    <mergeCell ref="R3121:S3121"/>
    <mergeCell ref="P3122:Q3122"/>
    <mergeCell ref="R3122:S3122"/>
    <mergeCell ref="P3123:Q3123"/>
    <mergeCell ref="R3123:S3123"/>
    <mergeCell ref="P3118:Q3118"/>
    <mergeCell ref="R3118:S3118"/>
    <mergeCell ref="P3119:Q3119"/>
    <mergeCell ref="R3119:S3119"/>
    <mergeCell ref="P3120:Q3120"/>
    <mergeCell ref="R3120:S3120"/>
    <mergeCell ref="P3115:Q3115"/>
    <mergeCell ref="R3115:S3115"/>
    <mergeCell ref="P3116:Q3116"/>
    <mergeCell ref="R3116:S3116"/>
    <mergeCell ref="P3117:Q3117"/>
    <mergeCell ref="R3117:S3117"/>
    <mergeCell ref="C3129:E3129"/>
    <mergeCell ref="G3129:G3130"/>
    <mergeCell ref="H3129:I3130"/>
    <mergeCell ref="J3129:K3129"/>
    <mergeCell ref="C3130:D3130"/>
    <mergeCell ref="B3127:V3127"/>
    <mergeCell ref="B3128:B3137"/>
    <mergeCell ref="C3128:M3128"/>
    <mergeCell ref="P3128:S3129"/>
    <mergeCell ref="T3128:U3130"/>
    <mergeCell ref="V3128:V3130"/>
    <mergeCell ref="H3131:I3131"/>
    <mergeCell ref="O3131:P3133"/>
    <mergeCell ref="Q3131:Q3133"/>
    <mergeCell ref="R3131:S3133"/>
    <mergeCell ref="T3131:V3132"/>
    <mergeCell ref="H3132:I3132"/>
    <mergeCell ref="H3133:I3133"/>
    <mergeCell ref="H3134:I3134"/>
    <mergeCell ref="O3134:O3135"/>
    <mergeCell ref="P3134:S3134"/>
    <mergeCell ref="R3141:S3142"/>
    <mergeCell ref="T3141:V3141"/>
    <mergeCell ref="P3142:Q3142"/>
    <mergeCell ref="P3144:Q3144"/>
    <mergeCell ref="R3144:S3144"/>
    <mergeCell ref="K3141:K3142"/>
    <mergeCell ref="L3141:L3142"/>
    <mergeCell ref="M3141:M3142"/>
    <mergeCell ref="N3141:O3141"/>
    <mergeCell ref="P3141:Q3141"/>
    <mergeCell ref="B3140:D3140"/>
    <mergeCell ref="B3141:B3142"/>
    <mergeCell ref="H3141:H3142"/>
    <mergeCell ref="I3141:I3142"/>
    <mergeCell ref="J3141:J3142"/>
    <mergeCell ref="H3135:I3135"/>
    <mergeCell ref="R3135:S3135"/>
    <mergeCell ref="H3136:I3136"/>
    <mergeCell ref="R3136:S3136"/>
    <mergeCell ref="C3137:E3137"/>
    <mergeCell ref="H3137:I3137"/>
    <mergeCell ref="O3137:S3137"/>
    <mergeCell ref="B3144:B3146"/>
    <mergeCell ref="C3144:C3146"/>
    <mergeCell ref="D3144:D3146"/>
    <mergeCell ref="E3144:E3146"/>
    <mergeCell ref="F3144:F3146"/>
    <mergeCell ref="H3144:H3146"/>
    <mergeCell ref="K3144:K3146"/>
    <mergeCell ref="L3144:L3146"/>
    <mergeCell ref="P3151:Q3151"/>
    <mergeCell ref="R3151:S3151"/>
    <mergeCell ref="P3152:Q3152"/>
    <mergeCell ref="R3152:S3152"/>
    <mergeCell ref="P3153:Q3153"/>
    <mergeCell ref="R3153:S3153"/>
    <mergeCell ref="P3148:Q3148"/>
    <mergeCell ref="R3148:S3148"/>
    <mergeCell ref="P3149:Q3149"/>
    <mergeCell ref="R3149:S3149"/>
    <mergeCell ref="P3150:Q3150"/>
    <mergeCell ref="R3150:S3150"/>
    <mergeCell ref="P3145:Q3145"/>
    <mergeCell ref="R3145:S3145"/>
    <mergeCell ref="P3146:Q3146"/>
    <mergeCell ref="R3146:S3146"/>
    <mergeCell ref="P3147:Q3147"/>
    <mergeCell ref="R3147:S3147"/>
    <mergeCell ref="P3158:S3159"/>
    <mergeCell ref="T3158:U3160"/>
    <mergeCell ref="V3158:V3160"/>
    <mergeCell ref="H3161:I3161"/>
    <mergeCell ref="O3161:P3163"/>
    <mergeCell ref="Q3161:Q3163"/>
    <mergeCell ref="R3161:S3163"/>
    <mergeCell ref="T3161:V3162"/>
    <mergeCell ref="H3162:I3162"/>
    <mergeCell ref="H3163:I3163"/>
    <mergeCell ref="H3164:I3164"/>
    <mergeCell ref="O3164:O3165"/>
    <mergeCell ref="P3164:S3164"/>
    <mergeCell ref="R3171:S3172"/>
    <mergeCell ref="T3171:V3171"/>
    <mergeCell ref="P3172:Q3172"/>
    <mergeCell ref="P3174:Q3174"/>
    <mergeCell ref="R3174:S3174"/>
    <mergeCell ref="K3171:K3172"/>
    <mergeCell ref="L3171:L3172"/>
    <mergeCell ref="M3171:M3172"/>
    <mergeCell ref="N3171:O3171"/>
    <mergeCell ref="P3171:Q3171"/>
    <mergeCell ref="B3170:D3170"/>
    <mergeCell ref="B3171:B3172"/>
    <mergeCell ref="H3171:H3172"/>
    <mergeCell ref="I3171:I3172"/>
    <mergeCell ref="J3171:J3172"/>
    <mergeCell ref="H3165:I3165"/>
    <mergeCell ref="R3165:S3165"/>
    <mergeCell ref="H3166:I3166"/>
    <mergeCell ref="R3166:S3166"/>
    <mergeCell ref="C3167:E3167"/>
    <mergeCell ref="H3167:I3167"/>
    <mergeCell ref="O3167:S3167"/>
    <mergeCell ref="P3181:Q3181"/>
    <mergeCell ref="R3181:S3181"/>
    <mergeCell ref="P3182:Q3182"/>
    <mergeCell ref="R3182:S3182"/>
    <mergeCell ref="P3183:Q3183"/>
    <mergeCell ref="R3183:S3183"/>
    <mergeCell ref="P3178:Q3178"/>
    <mergeCell ref="R3178:S3178"/>
    <mergeCell ref="P3179:Q3179"/>
    <mergeCell ref="R3179:S3179"/>
    <mergeCell ref="P3180:Q3180"/>
    <mergeCell ref="R3180:S3180"/>
    <mergeCell ref="P3175:Q3175"/>
    <mergeCell ref="R3175:S3175"/>
    <mergeCell ref="P3176:Q3176"/>
    <mergeCell ref="R3176:S3176"/>
    <mergeCell ref="P3177:Q3177"/>
    <mergeCell ref="R3177:S3177"/>
    <mergeCell ref="C3189:E3189"/>
    <mergeCell ref="G3189:G3190"/>
    <mergeCell ref="H3189:I3190"/>
    <mergeCell ref="J3189:K3189"/>
    <mergeCell ref="C3190:D3190"/>
    <mergeCell ref="B3187:V3187"/>
    <mergeCell ref="B3188:B3197"/>
    <mergeCell ref="C3188:M3188"/>
    <mergeCell ref="P3188:S3189"/>
    <mergeCell ref="T3188:U3190"/>
    <mergeCell ref="V3188:V3190"/>
    <mergeCell ref="H3191:I3191"/>
    <mergeCell ref="O3191:P3193"/>
    <mergeCell ref="Q3191:Q3193"/>
    <mergeCell ref="R3191:S3193"/>
    <mergeCell ref="T3191:V3192"/>
    <mergeCell ref="H3192:I3192"/>
    <mergeCell ref="H3193:I3193"/>
    <mergeCell ref="H3194:I3194"/>
    <mergeCell ref="O3194:O3195"/>
    <mergeCell ref="P3194:S3194"/>
    <mergeCell ref="R3201:S3202"/>
    <mergeCell ref="T3201:V3201"/>
    <mergeCell ref="P3202:Q3202"/>
    <mergeCell ref="P3204:Q3204"/>
    <mergeCell ref="R3204:S3204"/>
    <mergeCell ref="K3201:K3202"/>
    <mergeCell ref="L3201:L3202"/>
    <mergeCell ref="M3201:M3202"/>
    <mergeCell ref="N3201:O3201"/>
    <mergeCell ref="P3201:Q3201"/>
    <mergeCell ref="B3200:D3200"/>
    <mergeCell ref="B3201:B3202"/>
    <mergeCell ref="H3201:H3202"/>
    <mergeCell ref="I3201:I3202"/>
    <mergeCell ref="J3201:J3202"/>
    <mergeCell ref="H3195:I3195"/>
    <mergeCell ref="R3195:S3195"/>
    <mergeCell ref="H3196:I3196"/>
    <mergeCell ref="R3196:S3196"/>
    <mergeCell ref="C3197:E3197"/>
    <mergeCell ref="H3197:I3197"/>
    <mergeCell ref="O3197:S3197"/>
    <mergeCell ref="P3211:Q3211"/>
    <mergeCell ref="R3211:S3211"/>
    <mergeCell ref="P3212:Q3212"/>
    <mergeCell ref="R3212:S3212"/>
    <mergeCell ref="P3213:Q3213"/>
    <mergeCell ref="R3213:S3213"/>
    <mergeCell ref="P3208:Q3208"/>
    <mergeCell ref="R3208:S3208"/>
    <mergeCell ref="P3209:Q3209"/>
    <mergeCell ref="R3209:S3209"/>
    <mergeCell ref="P3210:Q3210"/>
    <mergeCell ref="R3210:S3210"/>
    <mergeCell ref="P3205:Q3205"/>
    <mergeCell ref="R3205:S3205"/>
    <mergeCell ref="P3206:Q3206"/>
    <mergeCell ref="R3206:S3206"/>
    <mergeCell ref="P3207:Q3207"/>
    <mergeCell ref="R3207:S3207"/>
    <mergeCell ref="C3219:E3219"/>
    <mergeCell ref="G3219:G3220"/>
    <mergeCell ref="H3219:I3220"/>
    <mergeCell ref="J3219:K3219"/>
    <mergeCell ref="C3220:D3220"/>
    <mergeCell ref="B3217:V3217"/>
    <mergeCell ref="B3218:B3227"/>
    <mergeCell ref="C3218:M3218"/>
    <mergeCell ref="P3218:S3219"/>
    <mergeCell ref="T3218:U3220"/>
    <mergeCell ref="V3218:V3220"/>
    <mergeCell ref="H3221:I3221"/>
    <mergeCell ref="O3221:P3223"/>
    <mergeCell ref="Q3221:Q3223"/>
    <mergeCell ref="R3221:S3223"/>
    <mergeCell ref="T3221:V3222"/>
    <mergeCell ref="H3222:I3222"/>
    <mergeCell ref="H3223:I3223"/>
    <mergeCell ref="H3224:I3224"/>
    <mergeCell ref="O3224:O3225"/>
    <mergeCell ref="P3224:S3224"/>
    <mergeCell ref="R3231:S3232"/>
    <mergeCell ref="T3231:V3231"/>
    <mergeCell ref="P3232:Q3232"/>
    <mergeCell ref="P3234:Q3234"/>
    <mergeCell ref="R3234:S3234"/>
    <mergeCell ref="K3231:K3232"/>
    <mergeCell ref="L3231:L3232"/>
    <mergeCell ref="M3231:M3232"/>
    <mergeCell ref="N3231:O3231"/>
    <mergeCell ref="P3231:Q3231"/>
    <mergeCell ref="B3230:D3230"/>
    <mergeCell ref="B3231:B3232"/>
    <mergeCell ref="H3231:H3232"/>
    <mergeCell ref="I3231:I3232"/>
    <mergeCell ref="J3231:J3232"/>
    <mergeCell ref="H3225:I3225"/>
    <mergeCell ref="R3225:S3225"/>
    <mergeCell ref="H3226:I3226"/>
    <mergeCell ref="R3226:S3226"/>
    <mergeCell ref="C3227:E3227"/>
    <mergeCell ref="H3227:I3227"/>
    <mergeCell ref="O3227:S3227"/>
    <mergeCell ref="P3241:Q3241"/>
    <mergeCell ref="R3241:S3241"/>
    <mergeCell ref="P3242:Q3242"/>
    <mergeCell ref="R3242:S3242"/>
    <mergeCell ref="P3243:Q3243"/>
    <mergeCell ref="R3243:S3243"/>
    <mergeCell ref="P3238:Q3238"/>
    <mergeCell ref="R3238:S3238"/>
    <mergeCell ref="P3239:Q3239"/>
    <mergeCell ref="R3239:S3239"/>
    <mergeCell ref="P3240:Q3240"/>
    <mergeCell ref="R3240:S3240"/>
    <mergeCell ref="P3235:Q3235"/>
    <mergeCell ref="R3235:S3235"/>
    <mergeCell ref="P3236:Q3236"/>
    <mergeCell ref="R3236:S3236"/>
    <mergeCell ref="P3237:Q3237"/>
    <mergeCell ref="R3237:S3237"/>
    <mergeCell ref="C3249:E3249"/>
    <mergeCell ref="G3249:G3250"/>
    <mergeCell ref="H3249:I3250"/>
    <mergeCell ref="J3249:K3249"/>
    <mergeCell ref="C3250:D3250"/>
    <mergeCell ref="B3247:V3247"/>
    <mergeCell ref="B3248:B3257"/>
    <mergeCell ref="C3248:M3248"/>
    <mergeCell ref="P3248:S3249"/>
    <mergeCell ref="T3248:U3250"/>
    <mergeCell ref="V3248:V3250"/>
    <mergeCell ref="H3251:I3251"/>
    <mergeCell ref="O3251:P3253"/>
    <mergeCell ref="Q3251:Q3253"/>
    <mergeCell ref="R3251:S3253"/>
    <mergeCell ref="T3251:V3252"/>
    <mergeCell ref="H3252:I3252"/>
    <mergeCell ref="H3253:I3253"/>
    <mergeCell ref="H3254:I3254"/>
    <mergeCell ref="O3254:O3255"/>
    <mergeCell ref="P3254:S3254"/>
    <mergeCell ref="R3261:S3262"/>
    <mergeCell ref="T3261:V3261"/>
    <mergeCell ref="P3262:Q3262"/>
    <mergeCell ref="P3264:Q3264"/>
    <mergeCell ref="R3264:S3264"/>
    <mergeCell ref="K3261:K3262"/>
    <mergeCell ref="L3261:L3262"/>
    <mergeCell ref="M3261:M3262"/>
    <mergeCell ref="N3261:O3261"/>
    <mergeCell ref="P3261:Q3261"/>
    <mergeCell ref="B3260:D3260"/>
    <mergeCell ref="B3261:B3262"/>
    <mergeCell ref="H3261:H3262"/>
    <mergeCell ref="I3261:I3262"/>
    <mergeCell ref="J3261:J3262"/>
    <mergeCell ref="H3255:I3255"/>
    <mergeCell ref="R3255:S3255"/>
    <mergeCell ref="H3256:I3256"/>
    <mergeCell ref="R3256:S3256"/>
    <mergeCell ref="C3257:E3257"/>
    <mergeCell ref="H3257:I3257"/>
    <mergeCell ref="O3257:S3257"/>
    <mergeCell ref="P3271:Q3271"/>
    <mergeCell ref="R3271:S3271"/>
    <mergeCell ref="P3272:Q3272"/>
    <mergeCell ref="R3272:S3272"/>
    <mergeCell ref="P3273:Q3273"/>
    <mergeCell ref="R3273:S3273"/>
    <mergeCell ref="P3268:Q3268"/>
    <mergeCell ref="R3268:S3268"/>
    <mergeCell ref="P3269:Q3269"/>
    <mergeCell ref="R3269:S3269"/>
    <mergeCell ref="P3270:Q3270"/>
    <mergeCell ref="R3270:S3270"/>
    <mergeCell ref="P3265:Q3265"/>
    <mergeCell ref="R3265:S3265"/>
    <mergeCell ref="P3266:Q3266"/>
    <mergeCell ref="R3266:S3266"/>
    <mergeCell ref="P3267:Q3267"/>
    <mergeCell ref="R3267:S3267"/>
    <mergeCell ref="C3279:E3279"/>
    <mergeCell ref="G3279:G3280"/>
    <mergeCell ref="H3279:I3280"/>
    <mergeCell ref="J3279:K3279"/>
    <mergeCell ref="C3280:D3280"/>
    <mergeCell ref="B3277:V3277"/>
    <mergeCell ref="B3278:B3287"/>
    <mergeCell ref="C3278:M3278"/>
    <mergeCell ref="P3278:S3279"/>
    <mergeCell ref="T3278:U3280"/>
    <mergeCell ref="V3278:V3280"/>
    <mergeCell ref="H3281:I3281"/>
    <mergeCell ref="O3281:P3283"/>
    <mergeCell ref="Q3281:Q3283"/>
    <mergeCell ref="R3281:S3283"/>
    <mergeCell ref="T3281:V3282"/>
    <mergeCell ref="H3282:I3282"/>
    <mergeCell ref="H3283:I3283"/>
    <mergeCell ref="H3284:I3284"/>
    <mergeCell ref="O3284:O3285"/>
    <mergeCell ref="P3284:S3284"/>
    <mergeCell ref="R3291:S3292"/>
    <mergeCell ref="T3291:V3291"/>
    <mergeCell ref="P3292:Q3292"/>
    <mergeCell ref="P3294:Q3294"/>
    <mergeCell ref="R3294:S3294"/>
    <mergeCell ref="K3291:K3292"/>
    <mergeCell ref="L3291:L3292"/>
    <mergeCell ref="M3291:M3292"/>
    <mergeCell ref="N3291:O3291"/>
    <mergeCell ref="P3291:Q3291"/>
    <mergeCell ref="B3290:D3290"/>
    <mergeCell ref="B3291:B3292"/>
    <mergeCell ref="H3291:H3292"/>
    <mergeCell ref="I3291:I3292"/>
    <mergeCell ref="J3291:J3292"/>
    <mergeCell ref="H3285:I3285"/>
    <mergeCell ref="R3285:S3285"/>
    <mergeCell ref="H3286:I3286"/>
    <mergeCell ref="R3286:S3286"/>
    <mergeCell ref="C3287:E3287"/>
    <mergeCell ref="H3287:I3287"/>
    <mergeCell ref="O3287:S3287"/>
    <mergeCell ref="P3301:Q3301"/>
    <mergeCell ref="R3301:S3301"/>
    <mergeCell ref="P3302:Q3302"/>
    <mergeCell ref="R3302:S3302"/>
    <mergeCell ref="P3303:Q3303"/>
    <mergeCell ref="R3303:S3303"/>
    <mergeCell ref="P3298:Q3298"/>
    <mergeCell ref="R3298:S3298"/>
    <mergeCell ref="P3299:Q3299"/>
    <mergeCell ref="R3299:S3299"/>
    <mergeCell ref="P3300:Q3300"/>
    <mergeCell ref="R3300:S3300"/>
    <mergeCell ref="P3295:Q3295"/>
    <mergeCell ref="R3295:S3295"/>
    <mergeCell ref="P3296:Q3296"/>
    <mergeCell ref="R3296:S3296"/>
    <mergeCell ref="P3297:Q3297"/>
    <mergeCell ref="R3297:S3297"/>
    <mergeCell ref="C3309:E3309"/>
    <mergeCell ref="G3309:G3310"/>
    <mergeCell ref="H3309:I3310"/>
    <mergeCell ref="J3309:K3309"/>
    <mergeCell ref="C3310:D3310"/>
    <mergeCell ref="B3307:V3307"/>
    <mergeCell ref="B3308:B3317"/>
    <mergeCell ref="C3308:M3308"/>
    <mergeCell ref="P3308:S3309"/>
    <mergeCell ref="T3308:U3310"/>
    <mergeCell ref="V3308:V3310"/>
    <mergeCell ref="H3311:I3311"/>
    <mergeCell ref="O3311:P3313"/>
    <mergeCell ref="Q3311:Q3313"/>
    <mergeCell ref="R3311:S3313"/>
    <mergeCell ref="T3311:V3312"/>
    <mergeCell ref="H3312:I3312"/>
    <mergeCell ref="H3313:I3313"/>
    <mergeCell ref="H3314:I3314"/>
    <mergeCell ref="O3314:O3315"/>
    <mergeCell ref="P3314:S3314"/>
    <mergeCell ref="R3321:S3322"/>
    <mergeCell ref="T3321:V3321"/>
    <mergeCell ref="P3322:Q3322"/>
    <mergeCell ref="P3324:Q3324"/>
    <mergeCell ref="R3324:S3324"/>
    <mergeCell ref="K3321:K3322"/>
    <mergeCell ref="L3321:L3322"/>
    <mergeCell ref="M3321:M3322"/>
    <mergeCell ref="N3321:O3321"/>
    <mergeCell ref="P3321:Q3321"/>
    <mergeCell ref="B3320:D3320"/>
    <mergeCell ref="B3321:B3322"/>
    <mergeCell ref="H3321:H3322"/>
    <mergeCell ref="I3321:I3322"/>
    <mergeCell ref="J3321:J3322"/>
    <mergeCell ref="H3315:I3315"/>
    <mergeCell ref="R3315:S3315"/>
    <mergeCell ref="H3316:I3316"/>
    <mergeCell ref="R3316:S3316"/>
    <mergeCell ref="C3317:E3317"/>
    <mergeCell ref="H3317:I3317"/>
    <mergeCell ref="O3317:S3317"/>
    <mergeCell ref="P3331:Q3331"/>
    <mergeCell ref="R3331:S3331"/>
    <mergeCell ref="P3332:Q3332"/>
    <mergeCell ref="R3332:S3332"/>
    <mergeCell ref="P3333:Q3333"/>
    <mergeCell ref="R3333:S3333"/>
    <mergeCell ref="P3328:Q3328"/>
    <mergeCell ref="R3328:S3328"/>
    <mergeCell ref="P3329:Q3329"/>
    <mergeCell ref="R3329:S3329"/>
    <mergeCell ref="P3330:Q3330"/>
    <mergeCell ref="R3330:S3330"/>
    <mergeCell ref="P3325:Q3325"/>
    <mergeCell ref="R3325:S3325"/>
    <mergeCell ref="P3326:Q3326"/>
    <mergeCell ref="R3326:S3326"/>
    <mergeCell ref="P3327:Q3327"/>
    <mergeCell ref="R3327:S3327"/>
    <mergeCell ref="C3339:E3339"/>
    <mergeCell ref="G3339:G3340"/>
    <mergeCell ref="H3339:I3340"/>
    <mergeCell ref="J3339:K3339"/>
    <mergeCell ref="C3340:D3340"/>
    <mergeCell ref="B3337:V3337"/>
    <mergeCell ref="B3338:B3347"/>
    <mergeCell ref="C3338:M3338"/>
    <mergeCell ref="P3338:S3339"/>
    <mergeCell ref="T3338:U3340"/>
    <mergeCell ref="V3338:V3340"/>
    <mergeCell ref="H3341:I3341"/>
    <mergeCell ref="O3341:P3343"/>
    <mergeCell ref="Q3341:Q3343"/>
    <mergeCell ref="R3341:S3343"/>
    <mergeCell ref="T3341:V3342"/>
    <mergeCell ref="H3342:I3342"/>
    <mergeCell ref="H3343:I3343"/>
    <mergeCell ref="H3344:I3344"/>
    <mergeCell ref="O3344:O3345"/>
    <mergeCell ref="P3344:S3344"/>
    <mergeCell ref="R3351:S3352"/>
    <mergeCell ref="T3351:V3351"/>
    <mergeCell ref="P3352:Q3352"/>
    <mergeCell ref="P3354:Q3354"/>
    <mergeCell ref="R3354:S3354"/>
    <mergeCell ref="K3351:K3352"/>
    <mergeCell ref="L3351:L3352"/>
    <mergeCell ref="M3351:M3352"/>
    <mergeCell ref="N3351:O3351"/>
    <mergeCell ref="P3351:Q3351"/>
    <mergeCell ref="B3350:D3350"/>
    <mergeCell ref="B3351:B3352"/>
    <mergeCell ref="H3351:H3352"/>
    <mergeCell ref="I3351:I3352"/>
    <mergeCell ref="J3351:J3352"/>
    <mergeCell ref="H3345:I3345"/>
    <mergeCell ref="R3345:S3345"/>
    <mergeCell ref="H3346:I3346"/>
    <mergeCell ref="R3346:S3346"/>
    <mergeCell ref="C3347:E3347"/>
    <mergeCell ref="H3347:I3347"/>
    <mergeCell ref="O3347:S3347"/>
    <mergeCell ref="P3361:Q3361"/>
    <mergeCell ref="R3361:S3361"/>
    <mergeCell ref="P3362:Q3362"/>
    <mergeCell ref="R3362:S3362"/>
    <mergeCell ref="P3363:Q3363"/>
    <mergeCell ref="R3363:S3363"/>
    <mergeCell ref="P3358:Q3358"/>
    <mergeCell ref="R3358:S3358"/>
    <mergeCell ref="P3359:Q3359"/>
    <mergeCell ref="R3359:S3359"/>
    <mergeCell ref="P3360:Q3360"/>
    <mergeCell ref="R3360:S3360"/>
    <mergeCell ref="P3355:Q3355"/>
    <mergeCell ref="R3355:S3355"/>
    <mergeCell ref="P3356:Q3356"/>
    <mergeCell ref="R3356:S3356"/>
    <mergeCell ref="P3357:Q3357"/>
    <mergeCell ref="R3357:S3357"/>
    <mergeCell ref="H3375:I3375"/>
    <mergeCell ref="R3375:S3375"/>
    <mergeCell ref="H3376:I3376"/>
    <mergeCell ref="R3376:S3376"/>
    <mergeCell ref="C3377:E3377"/>
    <mergeCell ref="H3377:I3377"/>
    <mergeCell ref="O3377:S3377"/>
    <mergeCell ref="C3369:E3369"/>
    <mergeCell ref="G3369:G3370"/>
    <mergeCell ref="H3369:I3370"/>
    <mergeCell ref="J3369:K3369"/>
    <mergeCell ref="C3370:D3370"/>
    <mergeCell ref="B3367:V3367"/>
    <mergeCell ref="B3368:B3377"/>
    <mergeCell ref="C3368:M3368"/>
    <mergeCell ref="P3368:S3369"/>
    <mergeCell ref="T3368:U3370"/>
    <mergeCell ref="V3368:V3370"/>
    <mergeCell ref="H3371:I3371"/>
    <mergeCell ref="O3371:P3373"/>
    <mergeCell ref="Q3371:Q3373"/>
    <mergeCell ref="R3371:S3373"/>
    <mergeCell ref="T3371:V3372"/>
    <mergeCell ref="H3372:I3372"/>
    <mergeCell ref="H3373:I3373"/>
    <mergeCell ref="H3374:I3374"/>
    <mergeCell ref="O3374:O3375"/>
    <mergeCell ref="P3374:S3374"/>
    <mergeCell ref="P3385:Q3385"/>
    <mergeCell ref="R3385:S3385"/>
    <mergeCell ref="P3386:Q3386"/>
    <mergeCell ref="R3386:S3386"/>
    <mergeCell ref="P3387:Q3387"/>
    <mergeCell ref="R3387:S3387"/>
    <mergeCell ref="R3381:S3382"/>
    <mergeCell ref="T3381:V3381"/>
    <mergeCell ref="P3382:Q3382"/>
    <mergeCell ref="P3384:Q3384"/>
    <mergeCell ref="R3384:S3384"/>
    <mergeCell ref="K3381:K3382"/>
    <mergeCell ref="L3381:L3382"/>
    <mergeCell ref="M3381:M3382"/>
    <mergeCell ref="N3381:O3381"/>
    <mergeCell ref="P3381:Q3381"/>
    <mergeCell ref="B3380:D3380"/>
    <mergeCell ref="B3381:B3382"/>
    <mergeCell ref="H3381:H3382"/>
    <mergeCell ref="I3381:I3382"/>
    <mergeCell ref="J3381:J3382"/>
    <mergeCell ref="P3391:Q3391"/>
    <mergeCell ref="R3391:S3391"/>
    <mergeCell ref="P3392:Q3392"/>
    <mergeCell ref="R3392:S3392"/>
    <mergeCell ref="P3393:Q3393"/>
    <mergeCell ref="R3393:S3393"/>
    <mergeCell ref="H3405:I3405"/>
    <mergeCell ref="R3405:S3405"/>
    <mergeCell ref="H3406:I3406"/>
    <mergeCell ref="R3406:S3406"/>
    <mergeCell ref="C3407:E3407"/>
    <mergeCell ref="H3407:I3407"/>
    <mergeCell ref="O3407:S3407"/>
    <mergeCell ref="C3399:E3399"/>
    <mergeCell ref="G3399:G3400"/>
    <mergeCell ref="H3399:I3400"/>
    <mergeCell ref="P3388:Q3388"/>
    <mergeCell ref="R3388:S3388"/>
    <mergeCell ref="P3389:Q3389"/>
    <mergeCell ref="R3389:S3389"/>
    <mergeCell ref="P3390:Q3390"/>
    <mergeCell ref="R3390:S3390"/>
    <mergeCell ref="T3411:V3411"/>
    <mergeCell ref="P3412:Q3412"/>
    <mergeCell ref="P3414:Q3414"/>
    <mergeCell ref="R3414:S3414"/>
    <mergeCell ref="K3411:K3412"/>
    <mergeCell ref="L3411:L3412"/>
    <mergeCell ref="M3411:M3412"/>
    <mergeCell ref="N3411:O3411"/>
    <mergeCell ref="P3411:Q3411"/>
    <mergeCell ref="B3410:D3410"/>
    <mergeCell ref="B3411:B3412"/>
    <mergeCell ref="H3411:H3412"/>
    <mergeCell ref="I3411:I3412"/>
    <mergeCell ref="J3411:J3412"/>
    <mergeCell ref="B3397:V3397"/>
    <mergeCell ref="B3398:B3407"/>
    <mergeCell ref="C3398:M3398"/>
    <mergeCell ref="P3398:S3399"/>
    <mergeCell ref="T3398:U3400"/>
    <mergeCell ref="V3398:V3400"/>
    <mergeCell ref="H3401:I3401"/>
    <mergeCell ref="O3401:P3403"/>
    <mergeCell ref="Q3401:Q3403"/>
    <mergeCell ref="R3401:S3403"/>
    <mergeCell ref="T3401:V3402"/>
    <mergeCell ref="H3402:I3402"/>
    <mergeCell ref="H3403:I3403"/>
    <mergeCell ref="H3404:I3404"/>
    <mergeCell ref="O3404:O3405"/>
    <mergeCell ref="P3404:S3404"/>
    <mergeCell ref="P3418:Q3418"/>
    <mergeCell ref="R3418:S3418"/>
    <mergeCell ref="P3419:Q3419"/>
    <mergeCell ref="R3419:S3419"/>
    <mergeCell ref="P3420:Q3420"/>
    <mergeCell ref="R3420:S3420"/>
    <mergeCell ref="P3434:S3434"/>
    <mergeCell ref="C3429:E3429"/>
    <mergeCell ref="G3429:G3430"/>
    <mergeCell ref="H3429:I3430"/>
    <mergeCell ref="J3429:K3429"/>
    <mergeCell ref="C3430:D3430"/>
    <mergeCell ref="J3399:K3399"/>
    <mergeCell ref="C3400:D3400"/>
    <mergeCell ref="P3415:Q3415"/>
    <mergeCell ref="R3415:S3415"/>
    <mergeCell ref="P3416:Q3416"/>
    <mergeCell ref="R3416:S3416"/>
    <mergeCell ref="P3417:Q3417"/>
    <mergeCell ref="R3417:S3417"/>
    <mergeCell ref="R3411:S3412"/>
    <mergeCell ref="R3447:S3447"/>
    <mergeCell ref="R3441:S3442"/>
    <mergeCell ref="T3441:V3441"/>
    <mergeCell ref="P3442:Q3442"/>
    <mergeCell ref="P3444:Q3444"/>
    <mergeCell ref="R3444:S3444"/>
    <mergeCell ref="K3441:K3442"/>
    <mergeCell ref="L3441:L3442"/>
    <mergeCell ref="M3441:M3442"/>
    <mergeCell ref="N3441:O3441"/>
    <mergeCell ref="P3441:Q3441"/>
    <mergeCell ref="B3440:D3440"/>
    <mergeCell ref="B3441:B3442"/>
    <mergeCell ref="H3441:H3442"/>
    <mergeCell ref="I3441:I3442"/>
    <mergeCell ref="J3441:J3442"/>
    <mergeCell ref="P3421:Q3421"/>
    <mergeCell ref="R3421:S3421"/>
    <mergeCell ref="P3422:Q3422"/>
    <mergeCell ref="R3422:S3422"/>
    <mergeCell ref="P3423:Q3423"/>
    <mergeCell ref="R3423:S3423"/>
    <mergeCell ref="H3435:I3435"/>
    <mergeCell ref="R3435:S3435"/>
    <mergeCell ref="H3436:I3436"/>
    <mergeCell ref="R3436:S3436"/>
    <mergeCell ref="C3437:E3437"/>
    <mergeCell ref="H3437:I3437"/>
    <mergeCell ref="O3437:S3437"/>
    <mergeCell ref="C3459:E3459"/>
    <mergeCell ref="G3459:G3460"/>
    <mergeCell ref="H3459:I3460"/>
    <mergeCell ref="J3459:K3459"/>
    <mergeCell ref="C3460:D3460"/>
    <mergeCell ref="B3457:V3457"/>
    <mergeCell ref="B3458:B3467"/>
    <mergeCell ref="C3458:M3458"/>
    <mergeCell ref="P3458:S3459"/>
    <mergeCell ref="T3458:U3460"/>
    <mergeCell ref="V3458:V3460"/>
    <mergeCell ref="H3461:I3461"/>
    <mergeCell ref="O3461:P3463"/>
    <mergeCell ref="Q3461:Q3463"/>
    <mergeCell ref="R3461:S3463"/>
    <mergeCell ref="T3461:V3462"/>
    <mergeCell ref="H3462:I3462"/>
    <mergeCell ref="H3463:I3463"/>
    <mergeCell ref="H3464:I3464"/>
    <mergeCell ref="O3464:O3465"/>
    <mergeCell ref="P3464:S3464"/>
    <mergeCell ref="H3465:I3465"/>
    <mergeCell ref="R3465:S3465"/>
    <mergeCell ref="H3466:I3466"/>
    <mergeCell ref="R3466:S3466"/>
    <mergeCell ref="C3467:E3467"/>
    <mergeCell ref="H3467:I3467"/>
    <mergeCell ref="O3467:S3467"/>
    <mergeCell ref="P3452:Q3452"/>
    <mergeCell ref="R3452:S3452"/>
    <mergeCell ref="P3453:Q3453"/>
    <mergeCell ref="R3453:S3453"/>
    <mergeCell ref="P3448:Q3448"/>
    <mergeCell ref="R3448:S3448"/>
    <mergeCell ref="P3449:Q3449"/>
    <mergeCell ref="R3449:S3449"/>
    <mergeCell ref="P3450:Q3450"/>
    <mergeCell ref="R3450:S3450"/>
    <mergeCell ref="B3427:V3427"/>
    <mergeCell ref="T3428:U3430"/>
    <mergeCell ref="V3428:V3430"/>
    <mergeCell ref="H3431:I3431"/>
    <mergeCell ref="O3431:P3433"/>
    <mergeCell ref="Q3431:Q3433"/>
    <mergeCell ref="R3431:S3433"/>
    <mergeCell ref="T3431:V3432"/>
    <mergeCell ref="H3432:I3432"/>
    <mergeCell ref="H3433:I3433"/>
    <mergeCell ref="H3434:I3434"/>
    <mergeCell ref="O3434:O3435"/>
    <mergeCell ref="P3428:S3429"/>
    <mergeCell ref="B3428:B3437"/>
    <mergeCell ref="C3428:M3428"/>
    <mergeCell ref="P3451:Q3451"/>
    <mergeCell ref="R3451:S3451"/>
    <mergeCell ref="P3445:Q3445"/>
    <mergeCell ref="R3445:S3445"/>
    <mergeCell ref="P3446:Q3446"/>
    <mergeCell ref="R3446:S3446"/>
    <mergeCell ref="P3447:Q3447"/>
    <mergeCell ref="T1251:V1251"/>
    <mergeCell ref="P1252:Q1252"/>
    <mergeCell ref="P1254:Q1254"/>
    <mergeCell ref="R1254:S1254"/>
    <mergeCell ref="K1251:K1252"/>
    <mergeCell ref="H1256:H1257"/>
    <mergeCell ref="B1195:B1196"/>
    <mergeCell ref="C1195:C1196"/>
    <mergeCell ref="D1195:D1196"/>
    <mergeCell ref="E1195:E1196"/>
    <mergeCell ref="F1195:F1196"/>
    <mergeCell ref="H1195:H1196"/>
    <mergeCell ref="K1195:K1196"/>
    <mergeCell ref="L1195:L1196"/>
    <mergeCell ref="B1256:B1257"/>
    <mergeCell ref="C1256:C1257"/>
    <mergeCell ref="D1256:D1257"/>
    <mergeCell ref="E1256:E1257"/>
    <mergeCell ref="F1256:F1257"/>
    <mergeCell ref="K1256:K1257"/>
    <mergeCell ref="L1256:L1257"/>
    <mergeCell ref="R1251:S1252"/>
    <mergeCell ref="B1251:B1252"/>
    <mergeCell ref="H1251:H1252"/>
    <mergeCell ref="I1251:I1252"/>
    <mergeCell ref="J1251:J1252"/>
    <mergeCell ref="H1245:I1245"/>
    <mergeCell ref="R1245:S1245"/>
    <mergeCell ref="H1246:I1246"/>
    <mergeCell ref="R1246:S1246"/>
    <mergeCell ref="C1247:E1247"/>
    <mergeCell ref="H1247:I1247"/>
  </mergeCells>
  <conditionalFormatting sqref="C24:I33 K24:M33 P24:V33 P2515:U2516">
    <cfRule type="cellIs" dxfId="6825" priority="581512" stopIfTrue="1" operator="greaterThan">
      <formula>0</formula>
    </cfRule>
  </conditionalFormatting>
  <conditionalFormatting sqref="D27:D32">
    <cfRule type="cellIs" dxfId="6824" priority="581448" stopIfTrue="1" operator="greaterThan">
      <formula>0</formula>
    </cfRule>
  </conditionalFormatting>
  <conditionalFormatting sqref="D27:D32 F27:H32">
    <cfRule type="cellIs" dxfId="6823" priority="581445" stopIfTrue="1" operator="greaterThan">
      <formula>0</formula>
    </cfRule>
  </conditionalFormatting>
  <conditionalFormatting sqref="H24:H32">
    <cfRule type="cellIs" dxfId="6822" priority="581438" stopIfTrue="1" operator="greaterThan">
      <formula>0</formula>
    </cfRule>
  </conditionalFormatting>
  <conditionalFormatting sqref="E24:E32">
    <cfRule type="cellIs" dxfId="6821" priority="581299" stopIfTrue="1" operator="greaterThan">
      <formula>0</formula>
    </cfRule>
  </conditionalFormatting>
  <conditionalFormatting sqref="K41:K46">
    <cfRule type="containsText" dxfId="6820" priority="580106" stopIfTrue="1" operator="containsText" text="NO CUMPLE">
      <formula>NOT(ISERROR(SEARCH("NO CUMPLE",K41)))</formula>
    </cfRule>
    <cfRule type="containsText" dxfId="6819" priority="580107" stopIfTrue="1" operator="containsText" text="CUMPLE">
      <formula>NOT(ISERROR(SEARCH("CUMPLE",K41)))</formula>
    </cfRule>
  </conditionalFormatting>
  <conditionalFormatting sqref="S40">
    <cfRule type="cellIs" dxfId="6818" priority="580102" operator="greaterThanOrEqual">
      <formula>NUMMINCONT</formula>
    </cfRule>
    <cfRule type="cellIs" dxfId="6817" priority="580103" operator="lessThan">
      <formula>NUMMINCONT</formula>
    </cfRule>
  </conditionalFormatting>
  <conditionalFormatting sqref="T27:V32 U2515:U2516">
    <cfRule type="cellIs" dxfId="6816" priority="576448" stopIfTrue="1" operator="equal">
      <formula>"NO"</formula>
    </cfRule>
    <cfRule type="cellIs" dxfId="6815" priority="576449" stopIfTrue="1" operator="equal">
      <formula>"SI"</formula>
    </cfRule>
  </conditionalFormatting>
  <conditionalFormatting sqref="T27:V28 U2515:U2516">
    <cfRule type="cellIs" dxfId="6814" priority="560321" stopIfTrue="1" operator="equal">
      <formula>"NO APLICA"</formula>
    </cfRule>
  </conditionalFormatting>
  <conditionalFormatting sqref="T29:U32">
    <cfRule type="cellIs" dxfId="6813" priority="594008" stopIfTrue="1" operator="equal">
      <formula>"NO APLICA"</formula>
    </cfRule>
  </conditionalFormatting>
  <conditionalFormatting sqref="T29:U29">
    <cfRule type="cellIs" dxfId="6812" priority="594007" stopIfTrue="1" operator="equal">
      <formula>"NO APLICA"</formula>
    </cfRule>
  </conditionalFormatting>
  <conditionalFormatting sqref="V29:V32">
    <cfRule type="cellIs" dxfId="6811" priority="594006" stopIfTrue="1" operator="equal">
      <formula>"NO APLICA"</formula>
    </cfRule>
  </conditionalFormatting>
  <conditionalFormatting sqref="V38">
    <cfRule type="cellIs" dxfId="6810" priority="578480" operator="equal">
      <formula>"CUMPLE"</formula>
    </cfRule>
    <cfRule type="cellIs" dxfId="6809" priority="578481" operator="equal">
      <formula>"NO CUMPLE"</formula>
    </cfRule>
  </conditionalFormatting>
  <conditionalFormatting sqref="V38:V40">
    <cfRule type="cellIs" dxfId="6808" priority="578479" operator="equal">
      <formula>"VERIFICAR"</formula>
    </cfRule>
  </conditionalFormatting>
  <conditionalFormatting sqref="T33:V33">
    <cfRule type="cellIs" dxfId="6807" priority="617086" stopIfTrue="1" operator="equal">
      <formula>"NO"</formula>
    </cfRule>
    <cfRule type="cellIs" dxfId="6806" priority="617087" stopIfTrue="1" operator="equal">
      <formula>"SI"</formula>
    </cfRule>
  </conditionalFormatting>
  <conditionalFormatting sqref="T33:U33">
    <cfRule type="cellIs" dxfId="6805" priority="617089" stopIfTrue="1" operator="equal">
      <formula>"NO APLICA"</formula>
    </cfRule>
  </conditionalFormatting>
  <conditionalFormatting sqref="V33">
    <cfRule type="cellIs" dxfId="6804" priority="617088" stopIfTrue="1" operator="equal">
      <formula>"NO APLICA"</formula>
    </cfRule>
  </conditionalFormatting>
  <conditionalFormatting sqref="T43">
    <cfRule type="cellIs" dxfId="6803" priority="464369" operator="equal">
      <formula>"CUMPLE"</formula>
    </cfRule>
    <cfRule type="cellIs" dxfId="6802" priority="464370" operator="equal">
      <formula>"NO CUMPLE"</formula>
    </cfRule>
  </conditionalFormatting>
  <conditionalFormatting sqref="T43">
    <cfRule type="cellIs" dxfId="6801" priority="464368" operator="equal">
      <formula>"VERIFICAR"</formula>
    </cfRule>
  </conditionalFormatting>
  <conditionalFormatting sqref="H47">
    <cfRule type="containsText" dxfId="6800" priority="58670" stopIfTrue="1" operator="containsText" text="NO CUMPLE">
      <formula>NOT(ISERROR(SEARCH("NO CUMPLE",H47)))</formula>
    </cfRule>
    <cfRule type="containsText" dxfId="6799" priority="58671" stopIfTrue="1" operator="containsText" text="CUMPLE">
      <formula>NOT(ISERROR(SEARCH("CUMPLE",H47)))</formula>
    </cfRule>
  </conditionalFormatting>
  <conditionalFormatting sqref="J47">
    <cfRule type="containsText" dxfId="6798" priority="58668" stopIfTrue="1" operator="containsText" text="NO CUMPLE">
      <formula>NOT(ISERROR(SEARCH("NO CUMPLE",J47)))</formula>
    </cfRule>
    <cfRule type="containsText" dxfId="6797" priority="58669" stopIfTrue="1" operator="containsText" text="CUMPLE">
      <formula>NOT(ISERROR(SEARCH("CUMPLE",J47)))</formula>
    </cfRule>
  </conditionalFormatting>
  <conditionalFormatting sqref="K47">
    <cfRule type="containsText" dxfId="6796" priority="58666" stopIfTrue="1" operator="containsText" text="NO CUMPLE">
      <formula>NOT(ISERROR(SEARCH("NO CUMPLE",K47)))</formula>
    </cfRule>
    <cfRule type="containsText" dxfId="6795" priority="58667" stopIfTrue="1" operator="containsText" text="CUMPLE">
      <formula>NOT(ISERROR(SEARCH("CUMPLE",K47)))</formula>
    </cfRule>
  </conditionalFormatting>
  <conditionalFormatting sqref="O46">
    <cfRule type="containsText" dxfId="6794" priority="47904" stopIfTrue="1" operator="containsText" text="NO CUMPLE">
      <formula>NOT(ISERROR(SEARCH("NO CUMPLE",O46)))</formula>
    </cfRule>
    <cfRule type="containsText" dxfId="6793" priority="47905" stopIfTrue="1" operator="containsText" text="CUMPLE">
      <formula>NOT(ISERROR(SEARCH("CUMPLE",O46)))</formula>
    </cfRule>
  </conditionalFormatting>
  <conditionalFormatting sqref="O47:S47">
    <cfRule type="cellIs" dxfId="6792" priority="44230" operator="equal">
      <formula>"EL PROPONENTE SE DEBE REQUERIR POR EXPERIENCIA MINIMA EXIGIDA"</formula>
    </cfRule>
  </conditionalFormatting>
  <conditionalFormatting sqref="J24:J33">
    <cfRule type="cellIs" dxfId="6791" priority="36772" stopIfTrue="1" operator="greaterThan">
      <formula>0</formula>
    </cfRule>
  </conditionalFormatting>
  <conditionalFormatting sqref="N41:N46">
    <cfRule type="cellIs" dxfId="6790" priority="36723" operator="equal">
      <formula>"NO"</formula>
    </cfRule>
    <cfRule type="cellIs" dxfId="6789" priority="36724" operator="equal">
      <formula>"SI"</formula>
    </cfRule>
  </conditionalFormatting>
  <conditionalFormatting sqref="I33">
    <cfRule type="cellIs" dxfId="6788" priority="36615" stopIfTrue="1" operator="greaterThan">
      <formula>0</formula>
    </cfRule>
  </conditionalFormatting>
  <conditionalFormatting sqref="K27:L33">
    <cfRule type="cellIs" dxfId="6787" priority="36602" operator="equal">
      <formula>0</formula>
    </cfRule>
    <cfRule type="cellIs" dxfId="6786" priority="36603" operator="notBetween">
      <formula>$Q$17</formula>
      <formula>$R$17</formula>
    </cfRule>
  </conditionalFormatting>
  <conditionalFormatting sqref="B24:B33">
    <cfRule type="cellIs" dxfId="6785" priority="36556" stopIfTrue="1" operator="greaterThan">
      <formula>0</formula>
    </cfRule>
  </conditionalFormatting>
  <conditionalFormatting sqref="T24:V26">
    <cfRule type="cellIs" dxfId="6784" priority="36533" stopIfTrue="1" operator="equal">
      <formula>"NO"</formula>
    </cfRule>
    <cfRule type="cellIs" dxfId="6783" priority="36534" stopIfTrue="1" operator="equal">
      <formula>"SI"</formula>
    </cfRule>
  </conditionalFormatting>
  <conditionalFormatting sqref="T24:V25">
    <cfRule type="cellIs" dxfId="6782" priority="36532" stopIfTrue="1" operator="equal">
      <formula>"NO APLICA"</formula>
    </cfRule>
  </conditionalFormatting>
  <conditionalFormatting sqref="T26:U26">
    <cfRule type="cellIs" dxfId="6781" priority="36531" stopIfTrue="1" operator="equal">
      <formula>"NO APLICA"</formula>
    </cfRule>
  </conditionalFormatting>
  <conditionalFormatting sqref="T26:U26">
    <cfRule type="cellIs" dxfId="6780" priority="36530" stopIfTrue="1" operator="equal">
      <formula>"NO APLICA"</formula>
    </cfRule>
  </conditionalFormatting>
  <conditionalFormatting sqref="V26">
    <cfRule type="cellIs" dxfId="6779" priority="36529" stopIfTrue="1" operator="equal">
      <formula>"NO APLICA"</formula>
    </cfRule>
  </conditionalFormatting>
  <conditionalFormatting sqref="K24:L26">
    <cfRule type="cellIs" dxfId="6778" priority="36528" operator="notBetween">
      <formula>$Q$17</formula>
      <formula>$R$17</formula>
    </cfRule>
  </conditionalFormatting>
  <conditionalFormatting sqref="C24:I33 K24:M33 P24:V33 P2515:U2516">
    <cfRule type="cellIs" dxfId="6777" priority="36527" operator="equal">
      <formula>0</formula>
    </cfRule>
  </conditionalFormatting>
  <conditionalFormatting sqref="P40">
    <cfRule type="cellIs" dxfId="6776" priority="36525" operator="equal">
      <formula>"NO VÁLIDO"</formula>
    </cfRule>
    <cfRule type="cellIs" dxfId="6775" priority="36526" operator="equal">
      <formula>"VÁLIDO"</formula>
    </cfRule>
  </conditionalFormatting>
  <conditionalFormatting sqref="M47">
    <cfRule type="cellIs" dxfId="6774" priority="36479" operator="notEqual">
      <formula>"NO CUMPLE"</formula>
    </cfRule>
    <cfRule type="containsText" dxfId="6773" priority="36480" stopIfTrue="1" operator="containsText" text="NO CUMPLE">
      <formula>NOT(ISERROR(SEARCH("NO CUMPLE",M47)))</formula>
    </cfRule>
    <cfRule type="containsText" dxfId="6772" priority="36481" stopIfTrue="1" operator="containsText" text="CUMPLE">
      <formula>NOT(ISERROR(SEARCH("CUMPLE",M47)))</formula>
    </cfRule>
  </conditionalFormatting>
  <conditionalFormatting sqref="M41:M46">
    <cfRule type="cellIs" dxfId="6771" priority="25912" stopIfTrue="1" operator="equal">
      <formula>"cumple"</formula>
    </cfRule>
    <cfRule type="containsText" dxfId="6770" priority="25913" stopIfTrue="1" operator="containsText" text="NO CUMPLE">
      <formula>NOT(ISERROR(SEARCH("NO CUMPLE",M41)))</formula>
    </cfRule>
  </conditionalFormatting>
  <conditionalFormatting sqref="L41:L46">
    <cfRule type="cellIs" dxfId="6769" priority="25910" stopIfTrue="1" operator="equal">
      <formula>"cumple"</formula>
    </cfRule>
    <cfRule type="containsText" dxfId="6768" priority="25911" stopIfTrue="1" operator="containsText" text="NO CUMPLE">
      <formula>NOT(ISERROR(SEARCH("NO CUMPLE",L41)))</formula>
    </cfRule>
  </conditionalFormatting>
  <conditionalFormatting sqref="C54:I63 K54:M63 P54:V63">
    <cfRule type="cellIs" dxfId="6767" priority="16208" stopIfTrue="1" operator="greaterThan">
      <formula>0</formula>
    </cfRule>
  </conditionalFormatting>
  <conditionalFormatting sqref="D57:D62">
    <cfRule type="cellIs" dxfId="6766" priority="16207" stopIfTrue="1" operator="greaterThan">
      <formula>0</formula>
    </cfRule>
  </conditionalFormatting>
  <conditionalFormatting sqref="D57:D62 F57:H62">
    <cfRule type="cellIs" dxfId="6765" priority="16206" stopIfTrue="1" operator="greaterThan">
      <formula>0</formula>
    </cfRule>
  </conditionalFormatting>
  <conditionalFormatting sqref="H54:H62">
    <cfRule type="cellIs" dxfId="6764" priority="16205" stopIfTrue="1" operator="greaterThan">
      <formula>0</formula>
    </cfRule>
  </conditionalFormatting>
  <conditionalFormatting sqref="E54:E62">
    <cfRule type="cellIs" dxfId="6763" priority="16204" stopIfTrue="1" operator="greaterThan">
      <formula>0</formula>
    </cfRule>
  </conditionalFormatting>
  <conditionalFormatting sqref="K71:K76">
    <cfRule type="containsText" dxfId="6762" priority="16202" stopIfTrue="1" operator="containsText" text="NO CUMPLE">
      <formula>NOT(ISERROR(SEARCH("NO CUMPLE",K71)))</formula>
    </cfRule>
    <cfRule type="containsText" dxfId="6761" priority="16203" stopIfTrue="1" operator="containsText" text="CUMPLE">
      <formula>NOT(ISERROR(SEARCH("CUMPLE",K71)))</formula>
    </cfRule>
  </conditionalFormatting>
  <conditionalFormatting sqref="S70">
    <cfRule type="cellIs" dxfId="6760" priority="16200" operator="greaterThanOrEqual">
      <formula>NUMMINCONT</formula>
    </cfRule>
    <cfRule type="cellIs" dxfId="6759" priority="16201" operator="lessThan">
      <formula>NUMMINCONT</formula>
    </cfRule>
  </conditionalFormatting>
  <conditionalFormatting sqref="T57:V62">
    <cfRule type="cellIs" dxfId="6758" priority="16198" stopIfTrue="1" operator="equal">
      <formula>"NO"</formula>
    </cfRule>
    <cfRule type="cellIs" dxfId="6757" priority="16199" stopIfTrue="1" operator="equal">
      <formula>"SI"</formula>
    </cfRule>
  </conditionalFormatting>
  <conditionalFormatting sqref="T57:V58">
    <cfRule type="cellIs" dxfId="6756" priority="16197" stopIfTrue="1" operator="equal">
      <formula>"NO APLICA"</formula>
    </cfRule>
  </conditionalFormatting>
  <conditionalFormatting sqref="T59:U62">
    <cfRule type="cellIs" dxfId="6755" priority="16196" stopIfTrue="1" operator="equal">
      <formula>"NO APLICA"</formula>
    </cfRule>
  </conditionalFormatting>
  <conditionalFormatting sqref="T59:U59">
    <cfRule type="cellIs" dxfId="6754" priority="16195" stopIfTrue="1" operator="equal">
      <formula>"NO APLICA"</formula>
    </cfRule>
  </conditionalFormatting>
  <conditionalFormatting sqref="V59:V62">
    <cfRule type="cellIs" dxfId="6753" priority="16194" stopIfTrue="1" operator="equal">
      <formula>"NO APLICA"</formula>
    </cfRule>
  </conditionalFormatting>
  <conditionalFormatting sqref="V68">
    <cfRule type="cellIs" dxfId="6752" priority="16192" operator="equal">
      <formula>"CUMPLE"</formula>
    </cfRule>
    <cfRule type="cellIs" dxfId="6751" priority="16193" operator="equal">
      <formula>"NO CUMPLE"</formula>
    </cfRule>
  </conditionalFormatting>
  <conditionalFormatting sqref="V68:V70">
    <cfRule type="cellIs" dxfId="6750" priority="16191" operator="equal">
      <formula>"VERIFICAR"</formula>
    </cfRule>
  </conditionalFormatting>
  <conditionalFormatting sqref="T63:V63">
    <cfRule type="cellIs" dxfId="6749" priority="16189" stopIfTrue="1" operator="equal">
      <formula>"NO"</formula>
    </cfRule>
    <cfRule type="cellIs" dxfId="6748" priority="16190" stopIfTrue="1" operator="equal">
      <formula>"SI"</formula>
    </cfRule>
  </conditionalFormatting>
  <conditionalFormatting sqref="T63:U63">
    <cfRule type="cellIs" dxfId="6747" priority="16188" stopIfTrue="1" operator="equal">
      <formula>"NO APLICA"</formula>
    </cfRule>
  </conditionalFormatting>
  <conditionalFormatting sqref="V63">
    <cfRule type="cellIs" dxfId="6746" priority="16187" stopIfTrue="1" operator="equal">
      <formula>"NO APLICA"</formula>
    </cfRule>
  </conditionalFormatting>
  <conditionalFormatting sqref="T73">
    <cfRule type="cellIs" dxfId="6745" priority="16185" operator="equal">
      <formula>"CUMPLE"</formula>
    </cfRule>
    <cfRule type="cellIs" dxfId="6744" priority="16186" operator="equal">
      <formula>"NO CUMPLE"</formula>
    </cfRule>
  </conditionalFormatting>
  <conditionalFormatting sqref="T73">
    <cfRule type="cellIs" dxfId="6743" priority="16184" operator="equal">
      <formula>"VERIFICAR"</formula>
    </cfRule>
  </conditionalFormatting>
  <conditionalFormatting sqref="H77">
    <cfRule type="containsText" dxfId="6742" priority="16165" stopIfTrue="1" operator="containsText" text="NO CUMPLE">
      <formula>NOT(ISERROR(SEARCH("NO CUMPLE",H77)))</formula>
    </cfRule>
    <cfRule type="containsText" dxfId="6741" priority="16166" stopIfTrue="1" operator="containsText" text="CUMPLE">
      <formula>NOT(ISERROR(SEARCH("CUMPLE",H77)))</formula>
    </cfRule>
  </conditionalFormatting>
  <conditionalFormatting sqref="J77">
    <cfRule type="containsText" dxfId="6740" priority="16163" stopIfTrue="1" operator="containsText" text="NO CUMPLE">
      <formula>NOT(ISERROR(SEARCH("NO CUMPLE",J77)))</formula>
    </cfRule>
    <cfRule type="containsText" dxfId="6739" priority="16164" stopIfTrue="1" operator="containsText" text="CUMPLE">
      <formula>NOT(ISERROR(SEARCH("CUMPLE",J77)))</formula>
    </cfRule>
  </conditionalFormatting>
  <conditionalFormatting sqref="K77">
    <cfRule type="containsText" dxfId="6738" priority="16161" stopIfTrue="1" operator="containsText" text="NO CUMPLE">
      <formula>NOT(ISERROR(SEARCH("NO CUMPLE",K77)))</formula>
    </cfRule>
    <cfRule type="containsText" dxfId="6737" priority="16162" stopIfTrue="1" operator="containsText" text="CUMPLE">
      <formula>NOT(ISERROR(SEARCH("CUMPLE",K77)))</formula>
    </cfRule>
  </conditionalFormatting>
  <conditionalFormatting sqref="O76">
    <cfRule type="containsText" dxfId="6736" priority="16159" stopIfTrue="1" operator="containsText" text="NO CUMPLE">
      <formula>NOT(ISERROR(SEARCH("NO CUMPLE",O76)))</formula>
    </cfRule>
    <cfRule type="containsText" dxfId="6735" priority="16160" stopIfTrue="1" operator="containsText" text="CUMPLE">
      <formula>NOT(ISERROR(SEARCH("CUMPLE",O76)))</formula>
    </cfRule>
  </conditionalFormatting>
  <conditionalFormatting sqref="O77:S77">
    <cfRule type="cellIs" dxfId="6734" priority="16158" operator="equal">
      <formula>"EL PROPONENTE SE DEBE REQUERIR POR EXPERIENCIA MINIMA EXIGIDA"</formula>
    </cfRule>
  </conditionalFormatting>
  <conditionalFormatting sqref="J54:J63">
    <cfRule type="cellIs" dxfId="6733" priority="16157" stopIfTrue="1" operator="greaterThan">
      <formula>0</formula>
    </cfRule>
  </conditionalFormatting>
  <conditionalFormatting sqref="N71:N76">
    <cfRule type="cellIs" dxfId="6732" priority="16155" operator="equal">
      <formula>"NO"</formula>
    </cfRule>
    <cfRule type="cellIs" dxfId="6731" priority="16156" operator="equal">
      <formula>"SI"</formula>
    </cfRule>
  </conditionalFormatting>
  <conditionalFormatting sqref="I63">
    <cfRule type="cellIs" dxfId="6730" priority="16154" stopIfTrue="1" operator="greaterThan">
      <formula>0</formula>
    </cfRule>
  </conditionalFormatting>
  <conditionalFormatting sqref="K57:L63">
    <cfRule type="cellIs" dxfId="6729" priority="16152" operator="equal">
      <formula>0</formula>
    </cfRule>
    <cfRule type="cellIs" dxfId="6728" priority="16153" operator="notBetween">
      <formula>$Q$17</formula>
      <formula>$R$17</formula>
    </cfRule>
  </conditionalFormatting>
  <conditionalFormatting sqref="B54:B63">
    <cfRule type="cellIs" dxfId="6727" priority="16151" stopIfTrue="1" operator="greaterThan">
      <formula>0</formula>
    </cfRule>
  </conditionalFormatting>
  <conditionalFormatting sqref="T54:V56">
    <cfRule type="cellIs" dxfId="6726" priority="16149" stopIfTrue="1" operator="equal">
      <formula>"NO"</formula>
    </cfRule>
    <cfRule type="cellIs" dxfId="6725" priority="16150" stopIfTrue="1" operator="equal">
      <formula>"SI"</formula>
    </cfRule>
  </conditionalFormatting>
  <conditionalFormatting sqref="T54:V55">
    <cfRule type="cellIs" dxfId="6724" priority="16148" stopIfTrue="1" operator="equal">
      <formula>"NO APLICA"</formula>
    </cfRule>
  </conditionalFormatting>
  <conditionalFormatting sqref="T56:U56">
    <cfRule type="cellIs" dxfId="6723" priority="16147" stopIfTrue="1" operator="equal">
      <formula>"NO APLICA"</formula>
    </cfRule>
  </conditionalFormatting>
  <conditionalFormatting sqref="T56:U56">
    <cfRule type="cellIs" dxfId="6722" priority="16146" stopIfTrue="1" operator="equal">
      <formula>"NO APLICA"</formula>
    </cfRule>
  </conditionalFormatting>
  <conditionalFormatting sqref="V56">
    <cfRule type="cellIs" dxfId="6721" priority="16145" stopIfTrue="1" operator="equal">
      <formula>"NO APLICA"</formula>
    </cfRule>
  </conditionalFormatting>
  <conditionalFormatting sqref="K54:L56">
    <cfRule type="cellIs" dxfId="6720" priority="16144" operator="notBetween">
      <formula>$Q$17</formula>
      <formula>$R$17</formula>
    </cfRule>
  </conditionalFormatting>
  <conditionalFormatting sqref="C54:I63 K54:M63 P54:V63">
    <cfRule type="cellIs" dxfId="6719" priority="16143" operator="equal">
      <formula>0</formula>
    </cfRule>
  </conditionalFormatting>
  <conditionalFormatting sqref="P70">
    <cfRule type="cellIs" dxfId="6718" priority="16140" operator="equal">
      <formula>"NO VÁLIDO"</formula>
    </cfRule>
    <cfRule type="cellIs" dxfId="6717" priority="16141" operator="equal">
      <formula>"VÁLIDO"</formula>
    </cfRule>
  </conditionalFormatting>
  <conditionalFormatting sqref="M77">
    <cfRule type="cellIs" dxfId="6716" priority="16137" operator="notEqual">
      <formula>"NO CUMPLE"</formula>
    </cfRule>
    <cfRule type="containsText" dxfId="6715" priority="16138" stopIfTrue="1" operator="containsText" text="NO CUMPLE">
      <formula>NOT(ISERROR(SEARCH("NO CUMPLE",M77)))</formula>
    </cfRule>
    <cfRule type="containsText" dxfId="6714" priority="16139" stopIfTrue="1" operator="containsText" text="CUMPLE">
      <formula>NOT(ISERROR(SEARCH("CUMPLE",M77)))</formula>
    </cfRule>
  </conditionalFormatting>
  <conditionalFormatting sqref="M71:M76">
    <cfRule type="cellIs" dxfId="6713" priority="16135" stopIfTrue="1" operator="equal">
      <formula>"cumple"</formula>
    </cfRule>
    <cfRule type="containsText" dxfId="6712" priority="16136" stopIfTrue="1" operator="containsText" text="NO CUMPLE">
      <formula>NOT(ISERROR(SEARCH("NO CUMPLE",M71)))</formula>
    </cfRule>
  </conditionalFormatting>
  <conditionalFormatting sqref="L71:L76">
    <cfRule type="cellIs" dxfId="6711" priority="16133" stopIfTrue="1" operator="equal">
      <formula>"cumple"</formula>
    </cfRule>
    <cfRule type="containsText" dxfId="6710" priority="16134" stopIfTrue="1" operator="containsText" text="NO CUMPLE">
      <formula>NOT(ISERROR(SEARCH("NO CUMPLE",L71)))</formula>
    </cfRule>
  </conditionalFormatting>
  <conditionalFormatting sqref="C84:I93 K84:M93 P84:V93">
    <cfRule type="cellIs" dxfId="6709" priority="16114" stopIfTrue="1" operator="greaterThan">
      <formula>0</formula>
    </cfRule>
  </conditionalFormatting>
  <conditionalFormatting sqref="D87:D92">
    <cfRule type="cellIs" dxfId="6708" priority="16113" stopIfTrue="1" operator="greaterThan">
      <formula>0</formula>
    </cfRule>
  </conditionalFormatting>
  <conditionalFormatting sqref="D87:D92 F87:H92">
    <cfRule type="cellIs" dxfId="6707" priority="16112" stopIfTrue="1" operator="greaterThan">
      <formula>0</formula>
    </cfRule>
  </conditionalFormatting>
  <conditionalFormatting sqref="H84:H92">
    <cfRule type="cellIs" dxfId="6706" priority="16111" stopIfTrue="1" operator="greaterThan">
      <formula>0</formula>
    </cfRule>
  </conditionalFormatting>
  <conditionalFormatting sqref="E84:E92">
    <cfRule type="cellIs" dxfId="6705" priority="16110" stopIfTrue="1" operator="greaterThan">
      <formula>0</formula>
    </cfRule>
  </conditionalFormatting>
  <conditionalFormatting sqref="K101:K106">
    <cfRule type="containsText" dxfId="6704" priority="16108" stopIfTrue="1" operator="containsText" text="NO CUMPLE">
      <formula>NOT(ISERROR(SEARCH("NO CUMPLE",K101)))</formula>
    </cfRule>
    <cfRule type="containsText" dxfId="6703" priority="16109" stopIfTrue="1" operator="containsText" text="CUMPLE">
      <formula>NOT(ISERROR(SEARCH("CUMPLE",K101)))</formula>
    </cfRule>
  </conditionalFormatting>
  <conditionalFormatting sqref="S100">
    <cfRule type="cellIs" dxfId="6702" priority="16106" operator="greaterThanOrEqual">
      <formula>NUMMINCONT</formula>
    </cfRule>
    <cfRule type="cellIs" dxfId="6701" priority="16107" operator="lessThan">
      <formula>NUMMINCONT</formula>
    </cfRule>
  </conditionalFormatting>
  <conditionalFormatting sqref="T87:V92">
    <cfRule type="cellIs" dxfId="6700" priority="16104" stopIfTrue="1" operator="equal">
      <formula>"NO"</formula>
    </cfRule>
    <cfRule type="cellIs" dxfId="6699" priority="16105" stopIfTrue="1" operator="equal">
      <formula>"SI"</formula>
    </cfRule>
  </conditionalFormatting>
  <conditionalFormatting sqref="T87:V88">
    <cfRule type="cellIs" dxfId="6698" priority="16103" stopIfTrue="1" operator="equal">
      <formula>"NO APLICA"</formula>
    </cfRule>
  </conditionalFormatting>
  <conditionalFormatting sqref="T89:U92">
    <cfRule type="cellIs" dxfId="6697" priority="16102" stopIfTrue="1" operator="equal">
      <formula>"NO APLICA"</formula>
    </cfRule>
  </conditionalFormatting>
  <conditionalFormatting sqref="T89:U89">
    <cfRule type="cellIs" dxfId="6696" priority="16101" stopIfTrue="1" operator="equal">
      <formula>"NO APLICA"</formula>
    </cfRule>
  </conditionalFormatting>
  <conditionalFormatting sqref="V89:V92">
    <cfRule type="cellIs" dxfId="6695" priority="16100" stopIfTrue="1" operator="equal">
      <formula>"NO APLICA"</formula>
    </cfRule>
  </conditionalFormatting>
  <conditionalFormatting sqref="V98">
    <cfRule type="cellIs" dxfId="6694" priority="16098" operator="equal">
      <formula>"CUMPLE"</formula>
    </cfRule>
    <cfRule type="cellIs" dxfId="6693" priority="16099" operator="equal">
      <formula>"NO CUMPLE"</formula>
    </cfRule>
  </conditionalFormatting>
  <conditionalFormatting sqref="V98:V100">
    <cfRule type="cellIs" dxfId="6692" priority="16097" operator="equal">
      <formula>"VERIFICAR"</formula>
    </cfRule>
  </conditionalFormatting>
  <conditionalFormatting sqref="T93:V93">
    <cfRule type="cellIs" dxfId="6691" priority="16095" stopIfTrue="1" operator="equal">
      <formula>"NO"</formula>
    </cfRule>
    <cfRule type="cellIs" dxfId="6690" priority="16096" stopIfTrue="1" operator="equal">
      <formula>"SI"</formula>
    </cfRule>
  </conditionalFormatting>
  <conditionalFormatting sqref="T93:U93">
    <cfRule type="cellIs" dxfId="6689" priority="16094" stopIfTrue="1" operator="equal">
      <formula>"NO APLICA"</formula>
    </cfRule>
  </conditionalFormatting>
  <conditionalFormatting sqref="V93">
    <cfRule type="cellIs" dxfId="6688" priority="16093" stopIfTrue="1" operator="equal">
      <formula>"NO APLICA"</formula>
    </cfRule>
  </conditionalFormatting>
  <conditionalFormatting sqref="T103">
    <cfRule type="cellIs" dxfId="6687" priority="16091" operator="equal">
      <formula>"CUMPLE"</formula>
    </cfRule>
    <cfRule type="cellIs" dxfId="6686" priority="16092" operator="equal">
      <formula>"NO CUMPLE"</formula>
    </cfRule>
  </conditionalFormatting>
  <conditionalFormatting sqref="T103">
    <cfRule type="cellIs" dxfId="6685" priority="16090" operator="equal">
      <formula>"VERIFICAR"</formula>
    </cfRule>
  </conditionalFormatting>
  <conditionalFormatting sqref="H107">
    <cfRule type="containsText" dxfId="6684" priority="16071" stopIfTrue="1" operator="containsText" text="NO CUMPLE">
      <formula>NOT(ISERROR(SEARCH("NO CUMPLE",H107)))</formula>
    </cfRule>
    <cfRule type="containsText" dxfId="6683" priority="16072" stopIfTrue="1" operator="containsText" text="CUMPLE">
      <formula>NOT(ISERROR(SEARCH("CUMPLE",H107)))</formula>
    </cfRule>
  </conditionalFormatting>
  <conditionalFormatting sqref="J107">
    <cfRule type="containsText" dxfId="6682" priority="16069" stopIfTrue="1" operator="containsText" text="NO CUMPLE">
      <formula>NOT(ISERROR(SEARCH("NO CUMPLE",J107)))</formula>
    </cfRule>
    <cfRule type="containsText" dxfId="6681" priority="16070" stopIfTrue="1" operator="containsText" text="CUMPLE">
      <formula>NOT(ISERROR(SEARCH("CUMPLE",J107)))</formula>
    </cfRule>
  </conditionalFormatting>
  <conditionalFormatting sqref="K107">
    <cfRule type="containsText" dxfId="6680" priority="16067" stopIfTrue="1" operator="containsText" text="NO CUMPLE">
      <formula>NOT(ISERROR(SEARCH("NO CUMPLE",K107)))</formula>
    </cfRule>
    <cfRule type="containsText" dxfId="6679" priority="16068" stopIfTrue="1" operator="containsText" text="CUMPLE">
      <formula>NOT(ISERROR(SEARCH("CUMPLE",K107)))</formula>
    </cfRule>
  </conditionalFormatting>
  <conditionalFormatting sqref="O106">
    <cfRule type="containsText" dxfId="6678" priority="16065" stopIfTrue="1" operator="containsText" text="NO CUMPLE">
      <formula>NOT(ISERROR(SEARCH("NO CUMPLE",O106)))</formula>
    </cfRule>
    <cfRule type="containsText" dxfId="6677" priority="16066" stopIfTrue="1" operator="containsText" text="CUMPLE">
      <formula>NOT(ISERROR(SEARCH("CUMPLE",O106)))</formula>
    </cfRule>
  </conditionalFormatting>
  <conditionalFormatting sqref="O107:S107">
    <cfRule type="cellIs" dxfId="6676" priority="16064" operator="equal">
      <formula>"EL PROPONENTE SE DEBE REQUERIR POR EXPERIENCIA MINIMA EXIGIDA"</formula>
    </cfRule>
  </conditionalFormatting>
  <conditionalFormatting sqref="J84:J93">
    <cfRule type="cellIs" dxfId="6675" priority="16063" stopIfTrue="1" operator="greaterThan">
      <formula>0</formula>
    </cfRule>
  </conditionalFormatting>
  <conditionalFormatting sqref="N101:N106">
    <cfRule type="cellIs" dxfId="6674" priority="16061" operator="equal">
      <formula>"NO"</formula>
    </cfRule>
    <cfRule type="cellIs" dxfId="6673" priority="16062" operator="equal">
      <formula>"SI"</formula>
    </cfRule>
  </conditionalFormatting>
  <conditionalFormatting sqref="I93">
    <cfRule type="cellIs" dxfId="6672" priority="16060" stopIfTrue="1" operator="greaterThan">
      <formula>0</formula>
    </cfRule>
  </conditionalFormatting>
  <conditionalFormatting sqref="K87:L93">
    <cfRule type="cellIs" dxfId="6671" priority="16058" operator="equal">
      <formula>0</formula>
    </cfRule>
    <cfRule type="cellIs" dxfId="6670" priority="16059" operator="notBetween">
      <formula>$Q$17</formula>
      <formula>$R$17</formula>
    </cfRule>
  </conditionalFormatting>
  <conditionalFormatting sqref="B84:B93">
    <cfRule type="cellIs" dxfId="6669" priority="16057" stopIfTrue="1" operator="greaterThan">
      <formula>0</formula>
    </cfRule>
  </conditionalFormatting>
  <conditionalFormatting sqref="T84:V86">
    <cfRule type="cellIs" dxfId="6668" priority="16055" stopIfTrue="1" operator="equal">
      <formula>"NO"</formula>
    </cfRule>
    <cfRule type="cellIs" dxfId="6667" priority="16056" stopIfTrue="1" operator="equal">
      <formula>"SI"</formula>
    </cfRule>
  </conditionalFormatting>
  <conditionalFormatting sqref="T84:V85">
    <cfRule type="cellIs" dxfId="6666" priority="16054" stopIfTrue="1" operator="equal">
      <formula>"NO APLICA"</formula>
    </cfRule>
  </conditionalFormatting>
  <conditionalFormatting sqref="T86:U86">
    <cfRule type="cellIs" dxfId="6665" priority="16053" stopIfTrue="1" operator="equal">
      <formula>"NO APLICA"</formula>
    </cfRule>
  </conditionalFormatting>
  <conditionalFormatting sqref="T86:U86">
    <cfRule type="cellIs" dxfId="6664" priority="16052" stopIfTrue="1" operator="equal">
      <formula>"NO APLICA"</formula>
    </cfRule>
  </conditionalFormatting>
  <conditionalFormatting sqref="V86">
    <cfRule type="cellIs" dxfId="6663" priority="16051" stopIfTrue="1" operator="equal">
      <formula>"NO APLICA"</formula>
    </cfRule>
  </conditionalFormatting>
  <conditionalFormatting sqref="K84:L86">
    <cfRule type="cellIs" dxfId="6662" priority="16050" operator="notBetween">
      <formula>$Q$17</formula>
      <formula>$R$17</formula>
    </cfRule>
  </conditionalFormatting>
  <conditionalFormatting sqref="C84:I93 K84:M93 P84:V93">
    <cfRule type="cellIs" dxfId="6661" priority="16049" operator="equal">
      <formula>0</formula>
    </cfRule>
  </conditionalFormatting>
  <conditionalFormatting sqref="P100">
    <cfRule type="cellIs" dxfId="6660" priority="16046" operator="equal">
      <formula>"NO VÁLIDO"</formula>
    </cfRule>
    <cfRule type="cellIs" dxfId="6659" priority="16047" operator="equal">
      <formula>"VÁLIDO"</formula>
    </cfRule>
  </conditionalFormatting>
  <conditionalFormatting sqref="M107">
    <cfRule type="cellIs" dxfId="6658" priority="16043" operator="notEqual">
      <formula>"NO CUMPLE"</formula>
    </cfRule>
    <cfRule type="containsText" dxfId="6657" priority="16044" stopIfTrue="1" operator="containsText" text="NO CUMPLE">
      <formula>NOT(ISERROR(SEARCH("NO CUMPLE",M107)))</formula>
    </cfRule>
    <cfRule type="containsText" dxfId="6656" priority="16045" stopIfTrue="1" operator="containsText" text="CUMPLE">
      <formula>NOT(ISERROR(SEARCH("CUMPLE",M107)))</formula>
    </cfRule>
  </conditionalFormatting>
  <conditionalFormatting sqref="M101:M106">
    <cfRule type="cellIs" dxfId="6655" priority="16041" stopIfTrue="1" operator="equal">
      <formula>"cumple"</formula>
    </cfRule>
    <cfRule type="containsText" dxfId="6654" priority="16042" stopIfTrue="1" operator="containsText" text="NO CUMPLE">
      <formula>NOT(ISERROR(SEARCH("NO CUMPLE",M101)))</formula>
    </cfRule>
  </conditionalFormatting>
  <conditionalFormatting sqref="L101:L106">
    <cfRule type="cellIs" dxfId="6653" priority="16039" stopIfTrue="1" operator="equal">
      <formula>"cumple"</formula>
    </cfRule>
    <cfRule type="containsText" dxfId="6652" priority="16040" stopIfTrue="1" operator="containsText" text="NO CUMPLE">
      <formula>NOT(ISERROR(SEARCH("NO CUMPLE",L101)))</formula>
    </cfRule>
  </conditionalFormatting>
  <conditionalFormatting sqref="C114:I123 K114:M123 P114:V123">
    <cfRule type="cellIs" dxfId="6651" priority="16020" stopIfTrue="1" operator="greaterThan">
      <formula>0</formula>
    </cfRule>
  </conditionalFormatting>
  <conditionalFormatting sqref="D117:D122">
    <cfRule type="cellIs" dxfId="6650" priority="16019" stopIfTrue="1" operator="greaterThan">
      <formula>0</formula>
    </cfRule>
  </conditionalFormatting>
  <conditionalFormatting sqref="D117:D122 F117:H122">
    <cfRule type="cellIs" dxfId="6649" priority="16018" stopIfTrue="1" operator="greaterThan">
      <formula>0</formula>
    </cfRule>
  </conditionalFormatting>
  <conditionalFormatting sqref="H114:H122">
    <cfRule type="cellIs" dxfId="6648" priority="16017" stopIfTrue="1" operator="greaterThan">
      <formula>0</formula>
    </cfRule>
  </conditionalFormatting>
  <conditionalFormatting sqref="E114:E122">
    <cfRule type="cellIs" dxfId="6647" priority="16016" stopIfTrue="1" operator="greaterThan">
      <formula>0</formula>
    </cfRule>
  </conditionalFormatting>
  <conditionalFormatting sqref="K131:K136">
    <cfRule type="containsText" dxfId="6646" priority="16014" stopIfTrue="1" operator="containsText" text="NO CUMPLE">
      <formula>NOT(ISERROR(SEARCH("NO CUMPLE",K131)))</formula>
    </cfRule>
    <cfRule type="containsText" dxfId="6645" priority="16015" stopIfTrue="1" operator="containsText" text="CUMPLE">
      <formula>NOT(ISERROR(SEARCH("CUMPLE",K131)))</formula>
    </cfRule>
  </conditionalFormatting>
  <conditionalFormatting sqref="S130">
    <cfRule type="cellIs" dxfId="6644" priority="16012" operator="greaterThanOrEqual">
      <formula>NUMMINCONT</formula>
    </cfRule>
    <cfRule type="cellIs" dxfId="6643" priority="16013" operator="lessThan">
      <formula>NUMMINCONT</formula>
    </cfRule>
  </conditionalFormatting>
  <conditionalFormatting sqref="T117:V122">
    <cfRule type="cellIs" dxfId="6642" priority="16010" stopIfTrue="1" operator="equal">
      <formula>"NO"</formula>
    </cfRule>
    <cfRule type="cellIs" dxfId="6641" priority="16011" stopIfTrue="1" operator="equal">
      <formula>"SI"</formula>
    </cfRule>
  </conditionalFormatting>
  <conditionalFormatting sqref="T117:V118">
    <cfRule type="cellIs" dxfId="6640" priority="16009" stopIfTrue="1" operator="equal">
      <formula>"NO APLICA"</formula>
    </cfRule>
  </conditionalFormatting>
  <conditionalFormatting sqref="T119:U122">
    <cfRule type="cellIs" dxfId="6639" priority="16008" stopIfTrue="1" operator="equal">
      <formula>"NO APLICA"</formula>
    </cfRule>
  </conditionalFormatting>
  <conditionalFormatting sqref="T119:U119">
    <cfRule type="cellIs" dxfId="6638" priority="16007" stopIfTrue="1" operator="equal">
      <formula>"NO APLICA"</formula>
    </cfRule>
  </conditionalFormatting>
  <conditionalFormatting sqref="V119:V122">
    <cfRule type="cellIs" dxfId="6637" priority="16006" stopIfTrue="1" operator="equal">
      <formula>"NO APLICA"</formula>
    </cfRule>
  </conditionalFormatting>
  <conditionalFormatting sqref="V128">
    <cfRule type="cellIs" dxfId="6636" priority="16004" operator="equal">
      <formula>"CUMPLE"</formula>
    </cfRule>
    <cfRule type="cellIs" dxfId="6635" priority="16005" operator="equal">
      <formula>"NO CUMPLE"</formula>
    </cfRule>
  </conditionalFormatting>
  <conditionalFormatting sqref="V128:V130">
    <cfRule type="cellIs" dxfId="6634" priority="16003" operator="equal">
      <formula>"VERIFICAR"</formula>
    </cfRule>
  </conditionalFormatting>
  <conditionalFormatting sqref="T123:V123">
    <cfRule type="cellIs" dxfId="6633" priority="16001" stopIfTrue="1" operator="equal">
      <formula>"NO"</formula>
    </cfRule>
    <cfRule type="cellIs" dxfId="6632" priority="16002" stopIfTrue="1" operator="equal">
      <formula>"SI"</formula>
    </cfRule>
  </conditionalFormatting>
  <conditionalFormatting sqref="T123:U123">
    <cfRule type="cellIs" dxfId="6631" priority="16000" stopIfTrue="1" operator="equal">
      <formula>"NO APLICA"</formula>
    </cfRule>
  </conditionalFormatting>
  <conditionalFormatting sqref="V123">
    <cfRule type="cellIs" dxfId="6630" priority="15999" stopIfTrue="1" operator="equal">
      <formula>"NO APLICA"</formula>
    </cfRule>
  </conditionalFormatting>
  <conditionalFormatting sqref="T133">
    <cfRule type="cellIs" dxfId="6629" priority="15997" operator="equal">
      <formula>"CUMPLE"</formula>
    </cfRule>
    <cfRule type="cellIs" dxfId="6628" priority="15998" operator="equal">
      <formula>"NO CUMPLE"</formula>
    </cfRule>
  </conditionalFormatting>
  <conditionalFormatting sqref="T133">
    <cfRule type="cellIs" dxfId="6627" priority="15996" operator="equal">
      <formula>"VERIFICAR"</formula>
    </cfRule>
  </conditionalFormatting>
  <conditionalFormatting sqref="H137">
    <cfRule type="containsText" dxfId="6626" priority="15977" stopIfTrue="1" operator="containsText" text="NO CUMPLE">
      <formula>NOT(ISERROR(SEARCH("NO CUMPLE",H137)))</formula>
    </cfRule>
    <cfRule type="containsText" dxfId="6625" priority="15978" stopIfTrue="1" operator="containsText" text="CUMPLE">
      <formula>NOT(ISERROR(SEARCH("CUMPLE",H137)))</formula>
    </cfRule>
  </conditionalFormatting>
  <conditionalFormatting sqref="J137">
    <cfRule type="containsText" dxfId="6624" priority="15975" stopIfTrue="1" operator="containsText" text="NO CUMPLE">
      <formula>NOT(ISERROR(SEARCH("NO CUMPLE",J137)))</formula>
    </cfRule>
    <cfRule type="containsText" dxfId="6623" priority="15976" stopIfTrue="1" operator="containsText" text="CUMPLE">
      <formula>NOT(ISERROR(SEARCH("CUMPLE",J137)))</formula>
    </cfRule>
  </conditionalFormatting>
  <conditionalFormatting sqref="K137">
    <cfRule type="containsText" dxfId="6622" priority="15973" stopIfTrue="1" operator="containsText" text="NO CUMPLE">
      <formula>NOT(ISERROR(SEARCH("NO CUMPLE",K137)))</formula>
    </cfRule>
    <cfRule type="containsText" dxfId="6621" priority="15974" stopIfTrue="1" operator="containsText" text="CUMPLE">
      <formula>NOT(ISERROR(SEARCH("CUMPLE",K137)))</formula>
    </cfRule>
  </conditionalFormatting>
  <conditionalFormatting sqref="O136">
    <cfRule type="containsText" dxfId="6620" priority="15971" stopIfTrue="1" operator="containsText" text="NO CUMPLE">
      <formula>NOT(ISERROR(SEARCH("NO CUMPLE",O136)))</formula>
    </cfRule>
    <cfRule type="containsText" dxfId="6619" priority="15972" stopIfTrue="1" operator="containsText" text="CUMPLE">
      <formula>NOT(ISERROR(SEARCH("CUMPLE",O136)))</formula>
    </cfRule>
  </conditionalFormatting>
  <conditionalFormatting sqref="O137:S137">
    <cfRule type="cellIs" dxfId="6618" priority="15970" operator="equal">
      <formula>"EL PROPONENTE SE DEBE REQUERIR POR EXPERIENCIA MINIMA EXIGIDA"</formula>
    </cfRule>
  </conditionalFormatting>
  <conditionalFormatting sqref="J114:J123">
    <cfRule type="cellIs" dxfId="6617" priority="15969" stopIfTrue="1" operator="greaterThan">
      <formula>0</formula>
    </cfRule>
  </conditionalFormatting>
  <conditionalFormatting sqref="N131:N136">
    <cfRule type="cellIs" dxfId="6616" priority="15967" operator="equal">
      <formula>"NO"</formula>
    </cfRule>
    <cfRule type="cellIs" dxfId="6615" priority="15968" operator="equal">
      <formula>"SI"</formula>
    </cfRule>
  </conditionalFormatting>
  <conditionalFormatting sqref="I123">
    <cfRule type="cellIs" dxfId="6614" priority="15966" stopIfTrue="1" operator="greaterThan">
      <formula>0</formula>
    </cfRule>
  </conditionalFormatting>
  <conditionalFormatting sqref="K117:L123">
    <cfRule type="cellIs" dxfId="6613" priority="15964" operator="equal">
      <formula>0</formula>
    </cfRule>
    <cfRule type="cellIs" dxfId="6612" priority="15965" operator="notBetween">
      <formula>$Q$17</formula>
      <formula>$R$17</formula>
    </cfRule>
  </conditionalFormatting>
  <conditionalFormatting sqref="B114:B123">
    <cfRule type="cellIs" dxfId="6611" priority="15963" stopIfTrue="1" operator="greaterThan">
      <formula>0</formula>
    </cfRule>
  </conditionalFormatting>
  <conditionalFormatting sqref="T114:V116">
    <cfRule type="cellIs" dxfId="6610" priority="15961" stopIfTrue="1" operator="equal">
      <formula>"NO"</formula>
    </cfRule>
    <cfRule type="cellIs" dxfId="6609" priority="15962" stopIfTrue="1" operator="equal">
      <formula>"SI"</formula>
    </cfRule>
  </conditionalFormatting>
  <conditionalFormatting sqref="T114:V115">
    <cfRule type="cellIs" dxfId="6608" priority="15960" stopIfTrue="1" operator="equal">
      <formula>"NO APLICA"</formula>
    </cfRule>
  </conditionalFormatting>
  <conditionalFormatting sqref="T116:U116">
    <cfRule type="cellIs" dxfId="6607" priority="15959" stopIfTrue="1" operator="equal">
      <formula>"NO APLICA"</formula>
    </cfRule>
  </conditionalFormatting>
  <conditionalFormatting sqref="T116:U116">
    <cfRule type="cellIs" dxfId="6606" priority="15958" stopIfTrue="1" operator="equal">
      <formula>"NO APLICA"</formula>
    </cfRule>
  </conditionalFormatting>
  <conditionalFormatting sqref="V116">
    <cfRule type="cellIs" dxfId="6605" priority="15957" stopIfTrue="1" operator="equal">
      <formula>"NO APLICA"</formula>
    </cfRule>
  </conditionalFormatting>
  <conditionalFormatting sqref="K114:L116">
    <cfRule type="cellIs" dxfId="6604" priority="15956" operator="notBetween">
      <formula>$Q$17</formula>
      <formula>$R$17</formula>
    </cfRule>
  </conditionalFormatting>
  <conditionalFormatting sqref="C114:I123 K114:M123 P114:V123">
    <cfRule type="cellIs" dxfId="6603" priority="15955" operator="equal">
      <formula>0</formula>
    </cfRule>
  </conditionalFormatting>
  <conditionalFormatting sqref="P130">
    <cfRule type="cellIs" dxfId="6602" priority="15952" operator="equal">
      <formula>"NO VÁLIDO"</formula>
    </cfRule>
    <cfRule type="cellIs" dxfId="6601" priority="15953" operator="equal">
      <formula>"VÁLIDO"</formula>
    </cfRule>
  </conditionalFormatting>
  <conditionalFormatting sqref="M137">
    <cfRule type="cellIs" dxfId="6600" priority="15949" operator="notEqual">
      <formula>"NO CUMPLE"</formula>
    </cfRule>
    <cfRule type="containsText" dxfId="6599" priority="15950" stopIfTrue="1" operator="containsText" text="NO CUMPLE">
      <formula>NOT(ISERROR(SEARCH("NO CUMPLE",M137)))</formula>
    </cfRule>
    <cfRule type="containsText" dxfId="6598" priority="15951" stopIfTrue="1" operator="containsText" text="CUMPLE">
      <formula>NOT(ISERROR(SEARCH("CUMPLE",M137)))</formula>
    </cfRule>
  </conditionalFormatting>
  <conditionalFormatting sqref="M131:M136">
    <cfRule type="cellIs" dxfId="6597" priority="15947" stopIfTrue="1" operator="equal">
      <formula>"cumple"</formula>
    </cfRule>
    <cfRule type="containsText" dxfId="6596" priority="15948" stopIfTrue="1" operator="containsText" text="NO CUMPLE">
      <formula>NOT(ISERROR(SEARCH("NO CUMPLE",M131)))</formula>
    </cfRule>
  </conditionalFormatting>
  <conditionalFormatting sqref="L131:L136">
    <cfRule type="cellIs" dxfId="6595" priority="15945" stopIfTrue="1" operator="equal">
      <formula>"cumple"</formula>
    </cfRule>
    <cfRule type="containsText" dxfId="6594" priority="15946" stopIfTrue="1" operator="containsText" text="NO CUMPLE">
      <formula>NOT(ISERROR(SEARCH("NO CUMPLE",L131)))</formula>
    </cfRule>
  </conditionalFormatting>
  <conditionalFormatting sqref="C144:I153 K144:M153 P144:V153">
    <cfRule type="cellIs" dxfId="6593" priority="15926" stopIfTrue="1" operator="greaterThan">
      <formula>0</formula>
    </cfRule>
  </conditionalFormatting>
  <conditionalFormatting sqref="D147:D152">
    <cfRule type="cellIs" dxfId="6592" priority="15925" stopIfTrue="1" operator="greaterThan">
      <formula>0</formula>
    </cfRule>
  </conditionalFormatting>
  <conditionalFormatting sqref="D147:D152 F147:H152">
    <cfRule type="cellIs" dxfId="6591" priority="15924" stopIfTrue="1" operator="greaterThan">
      <formula>0</formula>
    </cfRule>
  </conditionalFormatting>
  <conditionalFormatting sqref="H144:H152">
    <cfRule type="cellIs" dxfId="6590" priority="15923" stopIfTrue="1" operator="greaterThan">
      <formula>0</formula>
    </cfRule>
  </conditionalFormatting>
  <conditionalFormatting sqref="E144:E152">
    <cfRule type="cellIs" dxfId="6589" priority="15922" stopIfTrue="1" operator="greaterThan">
      <formula>0</formula>
    </cfRule>
  </conditionalFormatting>
  <conditionalFormatting sqref="K161:K166">
    <cfRule type="containsText" dxfId="6588" priority="15920" stopIfTrue="1" operator="containsText" text="NO CUMPLE">
      <formula>NOT(ISERROR(SEARCH("NO CUMPLE",K161)))</formula>
    </cfRule>
    <cfRule type="containsText" dxfId="6587" priority="15921" stopIfTrue="1" operator="containsText" text="CUMPLE">
      <formula>NOT(ISERROR(SEARCH("CUMPLE",K161)))</formula>
    </cfRule>
  </conditionalFormatting>
  <conditionalFormatting sqref="S160">
    <cfRule type="cellIs" dxfId="6586" priority="15918" operator="greaterThanOrEqual">
      <formula>NUMMINCONT</formula>
    </cfRule>
    <cfRule type="cellIs" dxfId="6585" priority="15919" operator="lessThan">
      <formula>NUMMINCONT</formula>
    </cfRule>
  </conditionalFormatting>
  <conditionalFormatting sqref="T147:V152">
    <cfRule type="cellIs" dxfId="6584" priority="15916" stopIfTrue="1" operator="equal">
      <formula>"NO"</formula>
    </cfRule>
    <cfRule type="cellIs" dxfId="6583" priority="15917" stopIfTrue="1" operator="equal">
      <formula>"SI"</formula>
    </cfRule>
  </conditionalFormatting>
  <conditionalFormatting sqref="T147:V148">
    <cfRule type="cellIs" dxfId="6582" priority="15915" stopIfTrue="1" operator="equal">
      <formula>"NO APLICA"</formula>
    </cfRule>
  </conditionalFormatting>
  <conditionalFormatting sqref="T149:U152">
    <cfRule type="cellIs" dxfId="6581" priority="15914" stopIfTrue="1" operator="equal">
      <formula>"NO APLICA"</formula>
    </cfRule>
  </conditionalFormatting>
  <conditionalFormatting sqref="T149:U149">
    <cfRule type="cellIs" dxfId="6580" priority="15913" stopIfTrue="1" operator="equal">
      <formula>"NO APLICA"</formula>
    </cfRule>
  </conditionalFormatting>
  <conditionalFormatting sqref="V149:V152">
    <cfRule type="cellIs" dxfId="6579" priority="15912" stopIfTrue="1" operator="equal">
      <formula>"NO APLICA"</formula>
    </cfRule>
  </conditionalFormatting>
  <conditionalFormatting sqref="V158">
    <cfRule type="cellIs" dxfId="6578" priority="15910" operator="equal">
      <formula>"CUMPLE"</formula>
    </cfRule>
    <cfRule type="cellIs" dxfId="6577" priority="15911" operator="equal">
      <formula>"NO CUMPLE"</formula>
    </cfRule>
  </conditionalFormatting>
  <conditionalFormatting sqref="V158:V160">
    <cfRule type="cellIs" dxfId="6576" priority="15909" operator="equal">
      <formula>"VERIFICAR"</formula>
    </cfRule>
  </conditionalFormatting>
  <conditionalFormatting sqref="T153:V153">
    <cfRule type="cellIs" dxfId="6575" priority="15907" stopIfTrue="1" operator="equal">
      <formula>"NO"</formula>
    </cfRule>
    <cfRule type="cellIs" dxfId="6574" priority="15908" stopIfTrue="1" operator="equal">
      <formula>"SI"</formula>
    </cfRule>
  </conditionalFormatting>
  <conditionalFormatting sqref="T153:U153">
    <cfRule type="cellIs" dxfId="6573" priority="15906" stopIfTrue="1" operator="equal">
      <formula>"NO APLICA"</formula>
    </cfRule>
  </conditionalFormatting>
  <conditionalFormatting sqref="V153">
    <cfRule type="cellIs" dxfId="6572" priority="15905" stopIfTrue="1" operator="equal">
      <formula>"NO APLICA"</formula>
    </cfRule>
  </conditionalFormatting>
  <conditionalFormatting sqref="T163">
    <cfRule type="cellIs" dxfId="6571" priority="15903" operator="equal">
      <formula>"CUMPLE"</formula>
    </cfRule>
    <cfRule type="cellIs" dxfId="6570" priority="15904" operator="equal">
      <formula>"NO CUMPLE"</formula>
    </cfRule>
  </conditionalFormatting>
  <conditionalFormatting sqref="T163">
    <cfRule type="cellIs" dxfId="6569" priority="15902" operator="equal">
      <formula>"VERIFICAR"</formula>
    </cfRule>
  </conditionalFormatting>
  <conditionalFormatting sqref="H167">
    <cfRule type="containsText" dxfId="6568" priority="15883" stopIfTrue="1" operator="containsText" text="NO CUMPLE">
      <formula>NOT(ISERROR(SEARCH("NO CUMPLE",H167)))</formula>
    </cfRule>
    <cfRule type="containsText" dxfId="6567" priority="15884" stopIfTrue="1" operator="containsText" text="CUMPLE">
      <formula>NOT(ISERROR(SEARCH("CUMPLE",H167)))</formula>
    </cfRule>
  </conditionalFormatting>
  <conditionalFormatting sqref="J167">
    <cfRule type="containsText" dxfId="6566" priority="15881" stopIfTrue="1" operator="containsText" text="NO CUMPLE">
      <formula>NOT(ISERROR(SEARCH("NO CUMPLE",J167)))</formula>
    </cfRule>
    <cfRule type="containsText" dxfId="6565" priority="15882" stopIfTrue="1" operator="containsText" text="CUMPLE">
      <formula>NOT(ISERROR(SEARCH("CUMPLE",J167)))</formula>
    </cfRule>
  </conditionalFormatting>
  <conditionalFormatting sqref="K167">
    <cfRule type="containsText" dxfId="6564" priority="15879" stopIfTrue="1" operator="containsText" text="NO CUMPLE">
      <formula>NOT(ISERROR(SEARCH("NO CUMPLE",K167)))</formula>
    </cfRule>
    <cfRule type="containsText" dxfId="6563" priority="15880" stopIfTrue="1" operator="containsText" text="CUMPLE">
      <formula>NOT(ISERROR(SEARCH("CUMPLE",K167)))</formula>
    </cfRule>
  </conditionalFormatting>
  <conditionalFormatting sqref="O166">
    <cfRule type="containsText" dxfId="6562" priority="15877" stopIfTrue="1" operator="containsText" text="NO CUMPLE">
      <formula>NOT(ISERROR(SEARCH("NO CUMPLE",O166)))</formula>
    </cfRule>
    <cfRule type="containsText" dxfId="6561" priority="15878" stopIfTrue="1" operator="containsText" text="CUMPLE">
      <formula>NOT(ISERROR(SEARCH("CUMPLE",O166)))</formula>
    </cfRule>
  </conditionalFormatting>
  <conditionalFormatting sqref="O167:S167">
    <cfRule type="cellIs" dxfId="6560" priority="15876" operator="equal">
      <formula>"EL PROPONENTE SE DEBE REQUERIR POR EXPERIENCIA MINIMA EXIGIDA"</formula>
    </cfRule>
  </conditionalFormatting>
  <conditionalFormatting sqref="J144:J153">
    <cfRule type="cellIs" dxfId="6559" priority="15875" stopIfTrue="1" operator="greaterThan">
      <formula>0</formula>
    </cfRule>
  </conditionalFormatting>
  <conditionalFormatting sqref="N161:N166">
    <cfRule type="cellIs" dxfId="6558" priority="15873" operator="equal">
      <formula>"NO"</formula>
    </cfRule>
    <cfRule type="cellIs" dxfId="6557" priority="15874" operator="equal">
      <formula>"SI"</formula>
    </cfRule>
  </conditionalFormatting>
  <conditionalFormatting sqref="I153">
    <cfRule type="cellIs" dxfId="6556" priority="15872" stopIfTrue="1" operator="greaterThan">
      <formula>0</formula>
    </cfRule>
  </conditionalFormatting>
  <conditionalFormatting sqref="K147:L153">
    <cfRule type="cellIs" dxfId="6555" priority="15870" operator="equal">
      <formula>0</formula>
    </cfRule>
    <cfRule type="cellIs" dxfId="6554" priority="15871" operator="notBetween">
      <formula>$Q$17</formula>
      <formula>$R$17</formula>
    </cfRule>
  </conditionalFormatting>
  <conditionalFormatting sqref="B144:B153">
    <cfRule type="cellIs" dxfId="6553" priority="15869" stopIfTrue="1" operator="greaterThan">
      <formula>0</formula>
    </cfRule>
  </conditionalFormatting>
  <conditionalFormatting sqref="T144:V146">
    <cfRule type="cellIs" dxfId="6552" priority="15867" stopIfTrue="1" operator="equal">
      <formula>"NO"</formula>
    </cfRule>
    <cfRule type="cellIs" dxfId="6551" priority="15868" stopIfTrue="1" operator="equal">
      <formula>"SI"</formula>
    </cfRule>
  </conditionalFormatting>
  <conditionalFormatting sqref="T144:V145">
    <cfRule type="cellIs" dxfId="6550" priority="15866" stopIfTrue="1" operator="equal">
      <formula>"NO APLICA"</formula>
    </cfRule>
  </conditionalFormatting>
  <conditionalFormatting sqref="T146:U146">
    <cfRule type="cellIs" dxfId="6549" priority="15865" stopIfTrue="1" operator="equal">
      <formula>"NO APLICA"</formula>
    </cfRule>
  </conditionalFormatting>
  <conditionalFormatting sqref="T146:U146">
    <cfRule type="cellIs" dxfId="6548" priority="15864" stopIfTrue="1" operator="equal">
      <formula>"NO APLICA"</formula>
    </cfRule>
  </conditionalFormatting>
  <conditionalFormatting sqref="V146">
    <cfRule type="cellIs" dxfId="6547" priority="15863" stopIfTrue="1" operator="equal">
      <formula>"NO APLICA"</formula>
    </cfRule>
  </conditionalFormatting>
  <conditionalFormatting sqref="K144:L146">
    <cfRule type="cellIs" dxfId="6546" priority="15862" operator="notBetween">
      <formula>$Q$17</formula>
      <formula>$R$17</formula>
    </cfRule>
  </conditionalFormatting>
  <conditionalFormatting sqref="C144:I153 K144:M153 P144:V153">
    <cfRule type="cellIs" dxfId="6545" priority="15861" operator="equal">
      <formula>0</formula>
    </cfRule>
  </conditionalFormatting>
  <conditionalFormatting sqref="P160">
    <cfRule type="cellIs" dxfId="6544" priority="15858" operator="equal">
      <formula>"NO VÁLIDO"</formula>
    </cfRule>
    <cfRule type="cellIs" dxfId="6543" priority="15859" operator="equal">
      <formula>"VÁLIDO"</formula>
    </cfRule>
  </conditionalFormatting>
  <conditionalFormatting sqref="M167">
    <cfRule type="cellIs" dxfId="6542" priority="15855" operator="notEqual">
      <formula>"NO CUMPLE"</formula>
    </cfRule>
    <cfRule type="containsText" dxfId="6541" priority="15856" stopIfTrue="1" operator="containsText" text="NO CUMPLE">
      <formula>NOT(ISERROR(SEARCH("NO CUMPLE",M167)))</formula>
    </cfRule>
    <cfRule type="containsText" dxfId="6540" priority="15857" stopIfTrue="1" operator="containsText" text="CUMPLE">
      <formula>NOT(ISERROR(SEARCH("CUMPLE",M167)))</formula>
    </cfRule>
  </conditionalFormatting>
  <conditionalFormatting sqref="M161:M166">
    <cfRule type="cellIs" dxfId="6539" priority="15853" stopIfTrue="1" operator="equal">
      <formula>"cumple"</formula>
    </cfRule>
    <cfRule type="containsText" dxfId="6538" priority="15854" stopIfTrue="1" operator="containsText" text="NO CUMPLE">
      <formula>NOT(ISERROR(SEARCH("NO CUMPLE",M161)))</formula>
    </cfRule>
  </conditionalFormatting>
  <conditionalFormatting sqref="L161:L166">
    <cfRule type="cellIs" dxfId="6537" priority="15851" stopIfTrue="1" operator="equal">
      <formula>"cumple"</formula>
    </cfRule>
    <cfRule type="containsText" dxfId="6536" priority="15852" stopIfTrue="1" operator="containsText" text="NO CUMPLE">
      <formula>NOT(ISERROR(SEARCH("NO CUMPLE",L161)))</formula>
    </cfRule>
  </conditionalFormatting>
  <conditionalFormatting sqref="C174:I183 K174:M183 P174:V183">
    <cfRule type="cellIs" dxfId="6535" priority="15832" stopIfTrue="1" operator="greaterThan">
      <formula>0</formula>
    </cfRule>
  </conditionalFormatting>
  <conditionalFormatting sqref="D177:D182">
    <cfRule type="cellIs" dxfId="6534" priority="15831" stopIfTrue="1" operator="greaterThan">
      <formula>0</formula>
    </cfRule>
  </conditionalFormatting>
  <conditionalFormatting sqref="D177:D182 F177:H182">
    <cfRule type="cellIs" dxfId="6533" priority="15830" stopIfTrue="1" operator="greaterThan">
      <formula>0</formula>
    </cfRule>
  </conditionalFormatting>
  <conditionalFormatting sqref="H174:H182">
    <cfRule type="cellIs" dxfId="6532" priority="15829" stopIfTrue="1" operator="greaterThan">
      <formula>0</formula>
    </cfRule>
  </conditionalFormatting>
  <conditionalFormatting sqref="E174:E182">
    <cfRule type="cellIs" dxfId="6531" priority="15828" stopIfTrue="1" operator="greaterThan">
      <formula>0</formula>
    </cfRule>
  </conditionalFormatting>
  <conditionalFormatting sqref="K191:K196">
    <cfRule type="containsText" dxfId="6530" priority="15826" stopIfTrue="1" operator="containsText" text="NO CUMPLE">
      <formula>NOT(ISERROR(SEARCH("NO CUMPLE",K191)))</formula>
    </cfRule>
    <cfRule type="containsText" dxfId="6529" priority="15827" stopIfTrue="1" operator="containsText" text="CUMPLE">
      <formula>NOT(ISERROR(SEARCH("CUMPLE",K191)))</formula>
    </cfRule>
  </conditionalFormatting>
  <conditionalFormatting sqref="S190">
    <cfRule type="cellIs" dxfId="6528" priority="15824" operator="greaterThanOrEqual">
      <formula>NUMMINCONT</formula>
    </cfRule>
    <cfRule type="cellIs" dxfId="6527" priority="15825" operator="lessThan">
      <formula>NUMMINCONT</formula>
    </cfRule>
  </conditionalFormatting>
  <conditionalFormatting sqref="T177:V182">
    <cfRule type="cellIs" dxfId="6526" priority="15822" stopIfTrue="1" operator="equal">
      <formula>"NO"</formula>
    </cfRule>
    <cfRule type="cellIs" dxfId="6525" priority="15823" stopIfTrue="1" operator="equal">
      <formula>"SI"</formula>
    </cfRule>
  </conditionalFormatting>
  <conditionalFormatting sqref="T177:V178">
    <cfRule type="cellIs" dxfId="6524" priority="15821" stopIfTrue="1" operator="equal">
      <formula>"NO APLICA"</formula>
    </cfRule>
  </conditionalFormatting>
  <conditionalFormatting sqref="T179:U182">
    <cfRule type="cellIs" dxfId="6523" priority="15820" stopIfTrue="1" operator="equal">
      <formula>"NO APLICA"</formula>
    </cfRule>
  </conditionalFormatting>
  <conditionalFormatting sqref="T179:U179">
    <cfRule type="cellIs" dxfId="6522" priority="15819" stopIfTrue="1" operator="equal">
      <formula>"NO APLICA"</formula>
    </cfRule>
  </conditionalFormatting>
  <conditionalFormatting sqref="V179:V182">
    <cfRule type="cellIs" dxfId="6521" priority="15818" stopIfTrue="1" operator="equal">
      <formula>"NO APLICA"</formula>
    </cfRule>
  </conditionalFormatting>
  <conditionalFormatting sqref="V188">
    <cfRule type="cellIs" dxfId="6520" priority="15816" operator="equal">
      <formula>"CUMPLE"</formula>
    </cfRule>
    <cfRule type="cellIs" dxfId="6519" priority="15817" operator="equal">
      <formula>"NO CUMPLE"</formula>
    </cfRule>
  </conditionalFormatting>
  <conditionalFormatting sqref="V188:V190">
    <cfRule type="cellIs" dxfId="6518" priority="15815" operator="equal">
      <formula>"VERIFICAR"</formula>
    </cfRule>
  </conditionalFormatting>
  <conditionalFormatting sqref="T183:V183">
    <cfRule type="cellIs" dxfId="6517" priority="15813" stopIfTrue="1" operator="equal">
      <formula>"NO"</formula>
    </cfRule>
    <cfRule type="cellIs" dxfId="6516" priority="15814" stopIfTrue="1" operator="equal">
      <formula>"SI"</formula>
    </cfRule>
  </conditionalFormatting>
  <conditionalFormatting sqref="T183:U183">
    <cfRule type="cellIs" dxfId="6515" priority="15812" stopIfTrue="1" operator="equal">
      <formula>"NO APLICA"</formula>
    </cfRule>
  </conditionalFormatting>
  <conditionalFormatting sqref="V183">
    <cfRule type="cellIs" dxfId="6514" priority="15811" stopIfTrue="1" operator="equal">
      <formula>"NO APLICA"</formula>
    </cfRule>
  </conditionalFormatting>
  <conditionalFormatting sqref="T193">
    <cfRule type="cellIs" dxfId="6513" priority="15809" operator="equal">
      <formula>"CUMPLE"</formula>
    </cfRule>
    <cfRule type="cellIs" dxfId="6512" priority="15810" operator="equal">
      <formula>"NO CUMPLE"</formula>
    </cfRule>
  </conditionalFormatting>
  <conditionalFormatting sqref="T193">
    <cfRule type="cellIs" dxfId="6511" priority="15808" operator="equal">
      <formula>"VERIFICAR"</formula>
    </cfRule>
  </conditionalFormatting>
  <conditionalFormatting sqref="H197">
    <cfRule type="containsText" dxfId="6510" priority="15789" stopIfTrue="1" operator="containsText" text="NO CUMPLE">
      <formula>NOT(ISERROR(SEARCH("NO CUMPLE",H197)))</formula>
    </cfRule>
    <cfRule type="containsText" dxfId="6509" priority="15790" stopIfTrue="1" operator="containsText" text="CUMPLE">
      <formula>NOT(ISERROR(SEARCH("CUMPLE",H197)))</formula>
    </cfRule>
  </conditionalFormatting>
  <conditionalFormatting sqref="J197">
    <cfRule type="containsText" dxfId="6508" priority="15787" stopIfTrue="1" operator="containsText" text="NO CUMPLE">
      <formula>NOT(ISERROR(SEARCH("NO CUMPLE",J197)))</formula>
    </cfRule>
    <cfRule type="containsText" dxfId="6507" priority="15788" stopIfTrue="1" operator="containsText" text="CUMPLE">
      <formula>NOT(ISERROR(SEARCH("CUMPLE",J197)))</formula>
    </cfRule>
  </conditionalFormatting>
  <conditionalFormatting sqref="K197">
    <cfRule type="containsText" dxfId="6506" priority="15785" stopIfTrue="1" operator="containsText" text="NO CUMPLE">
      <formula>NOT(ISERROR(SEARCH("NO CUMPLE",K197)))</formula>
    </cfRule>
    <cfRule type="containsText" dxfId="6505" priority="15786" stopIfTrue="1" operator="containsText" text="CUMPLE">
      <formula>NOT(ISERROR(SEARCH("CUMPLE",K197)))</formula>
    </cfRule>
  </conditionalFormatting>
  <conditionalFormatting sqref="O196">
    <cfRule type="containsText" dxfId="6504" priority="15783" stopIfTrue="1" operator="containsText" text="NO CUMPLE">
      <formula>NOT(ISERROR(SEARCH("NO CUMPLE",O196)))</formula>
    </cfRule>
    <cfRule type="containsText" dxfId="6503" priority="15784" stopIfTrue="1" operator="containsText" text="CUMPLE">
      <formula>NOT(ISERROR(SEARCH("CUMPLE",O196)))</formula>
    </cfRule>
  </conditionalFormatting>
  <conditionalFormatting sqref="O197:S197">
    <cfRule type="cellIs" dxfId="6502" priority="15782" operator="equal">
      <formula>"EL PROPONENTE SE DEBE REQUERIR POR EXPERIENCIA MINIMA EXIGIDA"</formula>
    </cfRule>
  </conditionalFormatting>
  <conditionalFormatting sqref="J174:J183">
    <cfRule type="cellIs" dxfId="6501" priority="15781" stopIfTrue="1" operator="greaterThan">
      <formula>0</formula>
    </cfRule>
  </conditionalFormatting>
  <conditionalFormatting sqref="N191:N196">
    <cfRule type="cellIs" dxfId="6500" priority="15779" operator="equal">
      <formula>"NO"</formula>
    </cfRule>
    <cfRule type="cellIs" dxfId="6499" priority="15780" operator="equal">
      <formula>"SI"</formula>
    </cfRule>
  </conditionalFormatting>
  <conditionalFormatting sqref="I183">
    <cfRule type="cellIs" dxfId="6498" priority="15778" stopIfTrue="1" operator="greaterThan">
      <formula>0</formula>
    </cfRule>
  </conditionalFormatting>
  <conditionalFormatting sqref="K177:L183">
    <cfRule type="cellIs" dxfId="6497" priority="15776" operator="equal">
      <formula>0</formula>
    </cfRule>
    <cfRule type="cellIs" dxfId="6496" priority="15777" operator="notBetween">
      <formula>$Q$17</formula>
      <formula>$R$17</formula>
    </cfRule>
  </conditionalFormatting>
  <conditionalFormatting sqref="B174:B183">
    <cfRule type="cellIs" dxfId="6495" priority="15775" stopIfTrue="1" operator="greaterThan">
      <formula>0</formula>
    </cfRule>
  </conditionalFormatting>
  <conditionalFormatting sqref="T174:V176">
    <cfRule type="cellIs" dxfId="6494" priority="15773" stopIfTrue="1" operator="equal">
      <formula>"NO"</formula>
    </cfRule>
    <cfRule type="cellIs" dxfId="6493" priority="15774" stopIfTrue="1" operator="equal">
      <formula>"SI"</formula>
    </cfRule>
  </conditionalFormatting>
  <conditionalFormatting sqref="T174:V175">
    <cfRule type="cellIs" dxfId="6492" priority="15772" stopIfTrue="1" operator="equal">
      <formula>"NO APLICA"</formula>
    </cfRule>
  </conditionalFormatting>
  <conditionalFormatting sqref="T176:U176">
    <cfRule type="cellIs" dxfId="6491" priority="15771" stopIfTrue="1" operator="equal">
      <formula>"NO APLICA"</formula>
    </cfRule>
  </conditionalFormatting>
  <conditionalFormatting sqref="T176:U176">
    <cfRule type="cellIs" dxfId="6490" priority="15770" stopIfTrue="1" operator="equal">
      <formula>"NO APLICA"</formula>
    </cfRule>
  </conditionalFormatting>
  <conditionalFormatting sqref="V176">
    <cfRule type="cellIs" dxfId="6489" priority="15769" stopIfTrue="1" operator="equal">
      <formula>"NO APLICA"</formula>
    </cfRule>
  </conditionalFormatting>
  <conditionalFormatting sqref="K174:L176">
    <cfRule type="cellIs" dxfId="6488" priority="15768" operator="notBetween">
      <formula>$Q$17</formula>
      <formula>$R$17</formula>
    </cfRule>
  </conditionalFormatting>
  <conditionalFormatting sqref="C174:I183 K174:M183 P174:V183">
    <cfRule type="cellIs" dxfId="6487" priority="15767" operator="equal">
      <formula>0</formula>
    </cfRule>
  </conditionalFormatting>
  <conditionalFormatting sqref="P190">
    <cfRule type="cellIs" dxfId="6486" priority="15764" operator="equal">
      <formula>"NO VÁLIDO"</formula>
    </cfRule>
    <cfRule type="cellIs" dxfId="6485" priority="15765" operator="equal">
      <formula>"VÁLIDO"</formula>
    </cfRule>
  </conditionalFormatting>
  <conditionalFormatting sqref="M197">
    <cfRule type="cellIs" dxfId="6484" priority="15761" operator="notEqual">
      <formula>"NO CUMPLE"</formula>
    </cfRule>
    <cfRule type="containsText" dxfId="6483" priority="15762" stopIfTrue="1" operator="containsText" text="NO CUMPLE">
      <formula>NOT(ISERROR(SEARCH("NO CUMPLE",M197)))</formula>
    </cfRule>
    <cfRule type="containsText" dxfId="6482" priority="15763" stopIfTrue="1" operator="containsText" text="CUMPLE">
      <formula>NOT(ISERROR(SEARCH("CUMPLE",M197)))</formula>
    </cfRule>
  </conditionalFormatting>
  <conditionalFormatting sqref="M191:M196">
    <cfRule type="cellIs" dxfId="6481" priority="15759" stopIfTrue="1" operator="equal">
      <formula>"cumple"</formula>
    </cfRule>
    <cfRule type="containsText" dxfId="6480" priority="15760" stopIfTrue="1" operator="containsText" text="NO CUMPLE">
      <formula>NOT(ISERROR(SEARCH("NO CUMPLE",M191)))</formula>
    </cfRule>
  </conditionalFormatting>
  <conditionalFormatting sqref="L191:L196">
    <cfRule type="cellIs" dxfId="6479" priority="15757" stopIfTrue="1" operator="equal">
      <formula>"cumple"</formula>
    </cfRule>
    <cfRule type="containsText" dxfId="6478" priority="15758" stopIfTrue="1" operator="containsText" text="NO CUMPLE">
      <formula>NOT(ISERROR(SEARCH("NO CUMPLE",L191)))</formula>
    </cfRule>
  </conditionalFormatting>
  <conditionalFormatting sqref="C204:I213 K204:M213 P204:V213">
    <cfRule type="cellIs" dxfId="6477" priority="15738" stopIfTrue="1" operator="greaterThan">
      <formula>0</formula>
    </cfRule>
  </conditionalFormatting>
  <conditionalFormatting sqref="D207:D212">
    <cfRule type="cellIs" dxfId="6476" priority="15737" stopIfTrue="1" operator="greaterThan">
      <formula>0</formula>
    </cfRule>
  </conditionalFormatting>
  <conditionalFormatting sqref="D207:D212 F207:H212">
    <cfRule type="cellIs" dxfId="6475" priority="15736" stopIfTrue="1" operator="greaterThan">
      <formula>0</formula>
    </cfRule>
  </conditionalFormatting>
  <conditionalFormatting sqref="H204:H212">
    <cfRule type="cellIs" dxfId="6474" priority="15735" stopIfTrue="1" operator="greaterThan">
      <formula>0</formula>
    </cfRule>
  </conditionalFormatting>
  <conditionalFormatting sqref="E204:E212">
    <cfRule type="cellIs" dxfId="6473" priority="15734" stopIfTrue="1" operator="greaterThan">
      <formula>0</formula>
    </cfRule>
  </conditionalFormatting>
  <conditionalFormatting sqref="K221:K226">
    <cfRule type="containsText" dxfId="6472" priority="15732" stopIfTrue="1" operator="containsText" text="NO CUMPLE">
      <formula>NOT(ISERROR(SEARCH("NO CUMPLE",K221)))</formula>
    </cfRule>
    <cfRule type="containsText" dxfId="6471" priority="15733" stopIfTrue="1" operator="containsText" text="CUMPLE">
      <formula>NOT(ISERROR(SEARCH("CUMPLE",K221)))</formula>
    </cfRule>
  </conditionalFormatting>
  <conditionalFormatting sqref="S220">
    <cfRule type="cellIs" dxfId="6470" priority="15730" operator="greaterThanOrEqual">
      <formula>NUMMINCONT</formula>
    </cfRule>
    <cfRule type="cellIs" dxfId="6469" priority="15731" operator="lessThan">
      <formula>NUMMINCONT</formula>
    </cfRule>
  </conditionalFormatting>
  <conditionalFormatting sqref="T207:V212">
    <cfRule type="cellIs" dxfId="6468" priority="15728" stopIfTrue="1" operator="equal">
      <formula>"NO"</formula>
    </cfRule>
    <cfRule type="cellIs" dxfId="6467" priority="15729" stopIfTrue="1" operator="equal">
      <formula>"SI"</formula>
    </cfRule>
  </conditionalFormatting>
  <conditionalFormatting sqref="T207:V208">
    <cfRule type="cellIs" dxfId="6466" priority="15727" stopIfTrue="1" operator="equal">
      <formula>"NO APLICA"</formula>
    </cfRule>
  </conditionalFormatting>
  <conditionalFormatting sqref="T209:U212">
    <cfRule type="cellIs" dxfId="6465" priority="15726" stopIfTrue="1" operator="equal">
      <formula>"NO APLICA"</formula>
    </cfRule>
  </conditionalFormatting>
  <conditionalFormatting sqref="T209:U209">
    <cfRule type="cellIs" dxfId="6464" priority="15725" stopIfTrue="1" operator="equal">
      <formula>"NO APLICA"</formula>
    </cfRule>
  </conditionalFormatting>
  <conditionalFormatting sqref="V209:V212">
    <cfRule type="cellIs" dxfId="6463" priority="15724" stopIfTrue="1" operator="equal">
      <formula>"NO APLICA"</formula>
    </cfRule>
  </conditionalFormatting>
  <conditionalFormatting sqref="V218">
    <cfRule type="cellIs" dxfId="6462" priority="15722" operator="equal">
      <formula>"CUMPLE"</formula>
    </cfRule>
    <cfRule type="cellIs" dxfId="6461" priority="15723" operator="equal">
      <formula>"NO CUMPLE"</formula>
    </cfRule>
  </conditionalFormatting>
  <conditionalFormatting sqref="V218:V220">
    <cfRule type="cellIs" dxfId="6460" priority="15721" operator="equal">
      <formula>"VERIFICAR"</formula>
    </cfRule>
  </conditionalFormatting>
  <conditionalFormatting sqref="T213:V213">
    <cfRule type="cellIs" dxfId="6459" priority="15719" stopIfTrue="1" operator="equal">
      <formula>"NO"</formula>
    </cfRule>
    <cfRule type="cellIs" dxfId="6458" priority="15720" stopIfTrue="1" operator="equal">
      <formula>"SI"</formula>
    </cfRule>
  </conditionalFormatting>
  <conditionalFormatting sqref="T213:U213">
    <cfRule type="cellIs" dxfId="6457" priority="15718" stopIfTrue="1" operator="equal">
      <formula>"NO APLICA"</formula>
    </cfRule>
  </conditionalFormatting>
  <conditionalFormatting sqref="V213">
    <cfRule type="cellIs" dxfId="6456" priority="15717" stopIfTrue="1" operator="equal">
      <formula>"NO APLICA"</formula>
    </cfRule>
  </conditionalFormatting>
  <conditionalFormatting sqref="T223">
    <cfRule type="cellIs" dxfId="6455" priority="15715" operator="equal">
      <formula>"CUMPLE"</formula>
    </cfRule>
    <cfRule type="cellIs" dxfId="6454" priority="15716" operator="equal">
      <formula>"NO CUMPLE"</formula>
    </cfRule>
  </conditionalFormatting>
  <conditionalFormatting sqref="T223">
    <cfRule type="cellIs" dxfId="6453" priority="15714" operator="equal">
      <formula>"VERIFICAR"</formula>
    </cfRule>
  </conditionalFormatting>
  <conditionalFormatting sqref="H227">
    <cfRule type="containsText" dxfId="6452" priority="15695" stopIfTrue="1" operator="containsText" text="NO CUMPLE">
      <formula>NOT(ISERROR(SEARCH("NO CUMPLE",H227)))</formula>
    </cfRule>
    <cfRule type="containsText" dxfId="6451" priority="15696" stopIfTrue="1" operator="containsText" text="CUMPLE">
      <formula>NOT(ISERROR(SEARCH("CUMPLE",H227)))</formula>
    </cfRule>
  </conditionalFormatting>
  <conditionalFormatting sqref="J227">
    <cfRule type="containsText" dxfId="6450" priority="15693" stopIfTrue="1" operator="containsText" text="NO CUMPLE">
      <formula>NOT(ISERROR(SEARCH("NO CUMPLE",J227)))</formula>
    </cfRule>
    <cfRule type="containsText" dxfId="6449" priority="15694" stopIfTrue="1" operator="containsText" text="CUMPLE">
      <formula>NOT(ISERROR(SEARCH("CUMPLE",J227)))</formula>
    </cfRule>
  </conditionalFormatting>
  <conditionalFormatting sqref="K227">
    <cfRule type="containsText" dxfId="6448" priority="15691" stopIfTrue="1" operator="containsText" text="NO CUMPLE">
      <formula>NOT(ISERROR(SEARCH("NO CUMPLE",K227)))</formula>
    </cfRule>
    <cfRule type="containsText" dxfId="6447" priority="15692" stopIfTrue="1" operator="containsText" text="CUMPLE">
      <formula>NOT(ISERROR(SEARCH("CUMPLE",K227)))</formula>
    </cfRule>
  </conditionalFormatting>
  <conditionalFormatting sqref="O226">
    <cfRule type="containsText" dxfId="6446" priority="15689" stopIfTrue="1" operator="containsText" text="NO CUMPLE">
      <formula>NOT(ISERROR(SEARCH("NO CUMPLE",O226)))</formula>
    </cfRule>
    <cfRule type="containsText" dxfId="6445" priority="15690" stopIfTrue="1" operator="containsText" text="CUMPLE">
      <formula>NOT(ISERROR(SEARCH("CUMPLE",O226)))</formula>
    </cfRule>
  </conditionalFormatting>
  <conditionalFormatting sqref="O227:S227">
    <cfRule type="cellIs" dxfId="6444" priority="15688" operator="equal">
      <formula>"EL PROPONENTE SE DEBE REQUERIR POR EXPERIENCIA MINIMA EXIGIDA"</formula>
    </cfRule>
  </conditionalFormatting>
  <conditionalFormatting sqref="J204:J213">
    <cfRule type="cellIs" dxfId="6443" priority="15687" stopIfTrue="1" operator="greaterThan">
      <formula>0</formula>
    </cfRule>
  </conditionalFormatting>
  <conditionalFormatting sqref="N221:N226">
    <cfRule type="cellIs" dxfId="6442" priority="15685" operator="equal">
      <formula>"NO"</formula>
    </cfRule>
    <cfRule type="cellIs" dxfId="6441" priority="15686" operator="equal">
      <formula>"SI"</formula>
    </cfRule>
  </conditionalFormatting>
  <conditionalFormatting sqref="I213">
    <cfRule type="cellIs" dxfId="6440" priority="15684" stopIfTrue="1" operator="greaterThan">
      <formula>0</formula>
    </cfRule>
  </conditionalFormatting>
  <conditionalFormatting sqref="K207:L213">
    <cfRule type="cellIs" dxfId="6439" priority="15682" operator="equal">
      <formula>0</formula>
    </cfRule>
    <cfRule type="cellIs" dxfId="6438" priority="15683" operator="notBetween">
      <formula>$Q$17</formula>
      <formula>$R$17</formula>
    </cfRule>
  </conditionalFormatting>
  <conditionalFormatting sqref="B204:B213">
    <cfRule type="cellIs" dxfId="6437" priority="15681" stopIfTrue="1" operator="greaterThan">
      <formula>0</formula>
    </cfRule>
  </conditionalFormatting>
  <conditionalFormatting sqref="T204:V206">
    <cfRule type="cellIs" dxfId="6436" priority="15679" stopIfTrue="1" operator="equal">
      <formula>"NO"</formula>
    </cfRule>
    <cfRule type="cellIs" dxfId="6435" priority="15680" stopIfTrue="1" operator="equal">
      <formula>"SI"</formula>
    </cfRule>
  </conditionalFormatting>
  <conditionalFormatting sqref="T204:V205">
    <cfRule type="cellIs" dxfId="6434" priority="15678" stopIfTrue="1" operator="equal">
      <formula>"NO APLICA"</formula>
    </cfRule>
  </conditionalFormatting>
  <conditionalFormatting sqref="T206:U206">
    <cfRule type="cellIs" dxfId="6433" priority="15677" stopIfTrue="1" operator="equal">
      <formula>"NO APLICA"</formula>
    </cfRule>
  </conditionalFormatting>
  <conditionalFormatting sqref="T206:U206">
    <cfRule type="cellIs" dxfId="6432" priority="15676" stopIfTrue="1" operator="equal">
      <formula>"NO APLICA"</formula>
    </cfRule>
  </conditionalFormatting>
  <conditionalFormatting sqref="V206">
    <cfRule type="cellIs" dxfId="6431" priority="15675" stopIfTrue="1" operator="equal">
      <formula>"NO APLICA"</formula>
    </cfRule>
  </conditionalFormatting>
  <conditionalFormatting sqref="K204:L206">
    <cfRule type="cellIs" dxfId="6430" priority="15674" operator="notBetween">
      <formula>$Q$17</formula>
      <formula>$R$17</formula>
    </cfRule>
  </conditionalFormatting>
  <conditionalFormatting sqref="C204:I213 K204:M213 P204:V213">
    <cfRule type="cellIs" dxfId="6429" priority="15673" operator="equal">
      <formula>0</formula>
    </cfRule>
  </conditionalFormatting>
  <conditionalFormatting sqref="P220">
    <cfRule type="cellIs" dxfId="6428" priority="15670" operator="equal">
      <formula>"NO VÁLIDO"</formula>
    </cfRule>
    <cfRule type="cellIs" dxfId="6427" priority="15671" operator="equal">
      <formula>"VÁLIDO"</formula>
    </cfRule>
  </conditionalFormatting>
  <conditionalFormatting sqref="M227">
    <cfRule type="cellIs" dxfId="6426" priority="15667" operator="notEqual">
      <formula>"NO CUMPLE"</formula>
    </cfRule>
    <cfRule type="containsText" dxfId="6425" priority="15668" stopIfTrue="1" operator="containsText" text="NO CUMPLE">
      <formula>NOT(ISERROR(SEARCH("NO CUMPLE",M227)))</formula>
    </cfRule>
    <cfRule type="containsText" dxfId="6424" priority="15669" stopIfTrue="1" operator="containsText" text="CUMPLE">
      <formula>NOT(ISERROR(SEARCH("CUMPLE",M227)))</formula>
    </cfRule>
  </conditionalFormatting>
  <conditionalFormatting sqref="M221:M226">
    <cfRule type="cellIs" dxfId="6423" priority="15665" stopIfTrue="1" operator="equal">
      <formula>"cumple"</formula>
    </cfRule>
    <cfRule type="containsText" dxfId="6422" priority="15666" stopIfTrue="1" operator="containsText" text="NO CUMPLE">
      <formula>NOT(ISERROR(SEARCH("NO CUMPLE",M221)))</formula>
    </cfRule>
  </conditionalFormatting>
  <conditionalFormatting sqref="L221:L226">
    <cfRule type="cellIs" dxfId="6421" priority="15663" stopIfTrue="1" operator="equal">
      <formula>"cumple"</formula>
    </cfRule>
    <cfRule type="containsText" dxfId="6420" priority="15664" stopIfTrue="1" operator="containsText" text="NO CUMPLE">
      <formula>NOT(ISERROR(SEARCH("NO CUMPLE",L221)))</formula>
    </cfRule>
  </conditionalFormatting>
  <conditionalFormatting sqref="C234:I243 K234:M243 P234:V243">
    <cfRule type="cellIs" dxfId="6419" priority="15644" stopIfTrue="1" operator="greaterThan">
      <formula>0</formula>
    </cfRule>
  </conditionalFormatting>
  <conditionalFormatting sqref="D237:D242">
    <cfRule type="cellIs" dxfId="6418" priority="15643" stopIfTrue="1" operator="greaterThan">
      <formula>0</formula>
    </cfRule>
  </conditionalFormatting>
  <conditionalFormatting sqref="D237:D242 F237:H242">
    <cfRule type="cellIs" dxfId="6417" priority="15642" stopIfTrue="1" operator="greaterThan">
      <formula>0</formula>
    </cfRule>
  </conditionalFormatting>
  <conditionalFormatting sqref="H234:H242">
    <cfRule type="cellIs" dxfId="6416" priority="15641" stopIfTrue="1" operator="greaterThan">
      <formula>0</formula>
    </cfRule>
  </conditionalFormatting>
  <conditionalFormatting sqref="E234:E242">
    <cfRule type="cellIs" dxfId="6415" priority="15640" stopIfTrue="1" operator="greaterThan">
      <formula>0</formula>
    </cfRule>
  </conditionalFormatting>
  <conditionalFormatting sqref="K251:K256">
    <cfRule type="containsText" dxfId="6414" priority="15638" stopIfTrue="1" operator="containsText" text="NO CUMPLE">
      <formula>NOT(ISERROR(SEARCH("NO CUMPLE",K251)))</formula>
    </cfRule>
    <cfRule type="containsText" dxfId="6413" priority="15639" stopIfTrue="1" operator="containsText" text="CUMPLE">
      <formula>NOT(ISERROR(SEARCH("CUMPLE",K251)))</formula>
    </cfRule>
  </conditionalFormatting>
  <conditionalFormatting sqref="S250">
    <cfRule type="cellIs" dxfId="6412" priority="15636" operator="greaterThanOrEqual">
      <formula>NUMMINCONT</formula>
    </cfRule>
    <cfRule type="cellIs" dxfId="6411" priority="15637" operator="lessThan">
      <formula>NUMMINCONT</formula>
    </cfRule>
  </conditionalFormatting>
  <conditionalFormatting sqref="T237:V242">
    <cfRule type="cellIs" dxfId="6410" priority="15634" stopIfTrue="1" operator="equal">
      <formula>"NO"</formula>
    </cfRule>
    <cfRule type="cellIs" dxfId="6409" priority="15635" stopIfTrue="1" operator="equal">
      <formula>"SI"</formula>
    </cfRule>
  </conditionalFormatting>
  <conditionalFormatting sqref="T237:V238">
    <cfRule type="cellIs" dxfId="6408" priority="15633" stopIfTrue="1" operator="equal">
      <formula>"NO APLICA"</formula>
    </cfRule>
  </conditionalFormatting>
  <conditionalFormatting sqref="T239:U242">
    <cfRule type="cellIs" dxfId="6407" priority="15632" stopIfTrue="1" operator="equal">
      <formula>"NO APLICA"</formula>
    </cfRule>
  </conditionalFormatting>
  <conditionalFormatting sqref="T239:U239">
    <cfRule type="cellIs" dxfId="6406" priority="15631" stopIfTrue="1" operator="equal">
      <formula>"NO APLICA"</formula>
    </cfRule>
  </conditionalFormatting>
  <conditionalFormatting sqref="V239:V242">
    <cfRule type="cellIs" dxfId="6405" priority="15630" stopIfTrue="1" operator="equal">
      <formula>"NO APLICA"</formula>
    </cfRule>
  </conditionalFormatting>
  <conditionalFormatting sqref="V248">
    <cfRule type="cellIs" dxfId="6404" priority="15628" operator="equal">
      <formula>"CUMPLE"</formula>
    </cfRule>
    <cfRule type="cellIs" dxfId="6403" priority="15629" operator="equal">
      <formula>"NO CUMPLE"</formula>
    </cfRule>
  </conditionalFormatting>
  <conditionalFormatting sqref="V248:V250">
    <cfRule type="cellIs" dxfId="6402" priority="15627" operator="equal">
      <formula>"VERIFICAR"</formula>
    </cfRule>
  </conditionalFormatting>
  <conditionalFormatting sqref="T243:V243">
    <cfRule type="cellIs" dxfId="6401" priority="15625" stopIfTrue="1" operator="equal">
      <formula>"NO"</formula>
    </cfRule>
    <cfRule type="cellIs" dxfId="6400" priority="15626" stopIfTrue="1" operator="equal">
      <formula>"SI"</formula>
    </cfRule>
  </conditionalFormatting>
  <conditionalFormatting sqref="T243:U243">
    <cfRule type="cellIs" dxfId="6399" priority="15624" stopIfTrue="1" operator="equal">
      <formula>"NO APLICA"</formula>
    </cfRule>
  </conditionalFormatting>
  <conditionalFormatting sqref="V243">
    <cfRule type="cellIs" dxfId="6398" priority="15623" stopIfTrue="1" operator="equal">
      <formula>"NO APLICA"</formula>
    </cfRule>
  </conditionalFormatting>
  <conditionalFormatting sqref="T253">
    <cfRule type="cellIs" dxfId="6397" priority="15621" operator="equal">
      <formula>"CUMPLE"</formula>
    </cfRule>
    <cfRule type="cellIs" dxfId="6396" priority="15622" operator="equal">
      <formula>"NO CUMPLE"</formula>
    </cfRule>
  </conditionalFormatting>
  <conditionalFormatting sqref="T253">
    <cfRule type="cellIs" dxfId="6395" priority="15620" operator="equal">
      <formula>"VERIFICAR"</formula>
    </cfRule>
  </conditionalFormatting>
  <conditionalFormatting sqref="H257">
    <cfRule type="containsText" dxfId="6394" priority="15601" stopIfTrue="1" operator="containsText" text="NO CUMPLE">
      <formula>NOT(ISERROR(SEARCH("NO CUMPLE",H257)))</formula>
    </cfRule>
    <cfRule type="containsText" dxfId="6393" priority="15602" stopIfTrue="1" operator="containsText" text="CUMPLE">
      <formula>NOT(ISERROR(SEARCH("CUMPLE",H257)))</formula>
    </cfRule>
  </conditionalFormatting>
  <conditionalFormatting sqref="J257">
    <cfRule type="containsText" dxfId="6392" priority="15599" stopIfTrue="1" operator="containsText" text="NO CUMPLE">
      <formula>NOT(ISERROR(SEARCH("NO CUMPLE",J257)))</formula>
    </cfRule>
    <cfRule type="containsText" dxfId="6391" priority="15600" stopIfTrue="1" operator="containsText" text="CUMPLE">
      <formula>NOT(ISERROR(SEARCH("CUMPLE",J257)))</formula>
    </cfRule>
  </conditionalFormatting>
  <conditionalFormatting sqref="K257">
    <cfRule type="containsText" dxfId="6390" priority="15597" stopIfTrue="1" operator="containsText" text="NO CUMPLE">
      <formula>NOT(ISERROR(SEARCH("NO CUMPLE",K257)))</formula>
    </cfRule>
    <cfRule type="containsText" dxfId="6389" priority="15598" stopIfTrue="1" operator="containsText" text="CUMPLE">
      <formula>NOT(ISERROR(SEARCH("CUMPLE",K257)))</formula>
    </cfRule>
  </conditionalFormatting>
  <conditionalFormatting sqref="O256">
    <cfRule type="containsText" dxfId="6388" priority="15595" stopIfTrue="1" operator="containsText" text="NO CUMPLE">
      <formula>NOT(ISERROR(SEARCH("NO CUMPLE",O256)))</formula>
    </cfRule>
    <cfRule type="containsText" dxfId="6387" priority="15596" stopIfTrue="1" operator="containsText" text="CUMPLE">
      <formula>NOT(ISERROR(SEARCH("CUMPLE",O256)))</formula>
    </cfRule>
  </conditionalFormatting>
  <conditionalFormatting sqref="O257:S257">
    <cfRule type="cellIs" dxfId="6386" priority="15594" operator="equal">
      <formula>"EL PROPONENTE SE DEBE REQUERIR POR EXPERIENCIA MINIMA EXIGIDA"</formula>
    </cfRule>
  </conditionalFormatting>
  <conditionalFormatting sqref="J234:J243">
    <cfRule type="cellIs" dxfId="6385" priority="15593" stopIfTrue="1" operator="greaterThan">
      <formula>0</formula>
    </cfRule>
  </conditionalFormatting>
  <conditionalFormatting sqref="N251:N256">
    <cfRule type="cellIs" dxfId="6384" priority="15591" operator="equal">
      <formula>"NO"</formula>
    </cfRule>
    <cfRule type="cellIs" dxfId="6383" priority="15592" operator="equal">
      <formula>"SI"</formula>
    </cfRule>
  </conditionalFormatting>
  <conditionalFormatting sqref="I243">
    <cfRule type="cellIs" dxfId="6382" priority="15590" stopIfTrue="1" operator="greaterThan">
      <formula>0</formula>
    </cfRule>
  </conditionalFormatting>
  <conditionalFormatting sqref="K237:L243">
    <cfRule type="cellIs" dxfId="6381" priority="15588" operator="equal">
      <formula>0</formula>
    </cfRule>
    <cfRule type="cellIs" dxfId="6380" priority="15589" operator="notBetween">
      <formula>$Q$17</formula>
      <formula>$R$17</formula>
    </cfRule>
  </conditionalFormatting>
  <conditionalFormatting sqref="B234:B243">
    <cfRule type="cellIs" dxfId="6379" priority="15587" stopIfTrue="1" operator="greaterThan">
      <formula>0</formula>
    </cfRule>
  </conditionalFormatting>
  <conditionalFormatting sqref="T234:V236">
    <cfRule type="cellIs" dxfId="6378" priority="15585" stopIfTrue="1" operator="equal">
      <formula>"NO"</formula>
    </cfRule>
    <cfRule type="cellIs" dxfId="6377" priority="15586" stopIfTrue="1" operator="equal">
      <formula>"SI"</formula>
    </cfRule>
  </conditionalFormatting>
  <conditionalFormatting sqref="T234:V235">
    <cfRule type="cellIs" dxfId="6376" priority="15584" stopIfTrue="1" operator="equal">
      <formula>"NO APLICA"</formula>
    </cfRule>
  </conditionalFormatting>
  <conditionalFormatting sqref="T236:U236">
    <cfRule type="cellIs" dxfId="6375" priority="15583" stopIfTrue="1" operator="equal">
      <formula>"NO APLICA"</formula>
    </cfRule>
  </conditionalFormatting>
  <conditionalFormatting sqref="T236:U236">
    <cfRule type="cellIs" dxfId="6374" priority="15582" stopIfTrue="1" operator="equal">
      <formula>"NO APLICA"</formula>
    </cfRule>
  </conditionalFormatting>
  <conditionalFormatting sqref="V236">
    <cfRule type="cellIs" dxfId="6373" priority="15581" stopIfTrue="1" operator="equal">
      <formula>"NO APLICA"</formula>
    </cfRule>
  </conditionalFormatting>
  <conditionalFormatting sqref="K234:L236">
    <cfRule type="cellIs" dxfId="6372" priority="15580" operator="notBetween">
      <formula>$Q$17</formula>
      <formula>$R$17</formula>
    </cfRule>
  </conditionalFormatting>
  <conditionalFormatting sqref="C234:I243 K234:M243 P234:V243">
    <cfRule type="cellIs" dxfId="6371" priority="15579" operator="equal">
      <formula>0</formula>
    </cfRule>
  </conditionalFormatting>
  <conditionalFormatting sqref="P250">
    <cfRule type="cellIs" dxfId="6370" priority="15576" operator="equal">
      <formula>"NO VÁLIDO"</formula>
    </cfRule>
    <cfRule type="cellIs" dxfId="6369" priority="15577" operator="equal">
      <formula>"VÁLIDO"</formula>
    </cfRule>
  </conditionalFormatting>
  <conditionalFormatting sqref="M257">
    <cfRule type="cellIs" dxfId="6368" priority="15573" operator="notEqual">
      <formula>"NO CUMPLE"</formula>
    </cfRule>
    <cfRule type="containsText" dxfId="6367" priority="15574" stopIfTrue="1" operator="containsText" text="NO CUMPLE">
      <formula>NOT(ISERROR(SEARCH("NO CUMPLE",M257)))</formula>
    </cfRule>
    <cfRule type="containsText" dxfId="6366" priority="15575" stopIfTrue="1" operator="containsText" text="CUMPLE">
      <formula>NOT(ISERROR(SEARCH("CUMPLE",M257)))</formula>
    </cfRule>
  </conditionalFormatting>
  <conditionalFormatting sqref="M251:M256">
    <cfRule type="cellIs" dxfId="6365" priority="15571" stopIfTrue="1" operator="equal">
      <formula>"cumple"</formula>
    </cfRule>
    <cfRule type="containsText" dxfId="6364" priority="15572" stopIfTrue="1" operator="containsText" text="NO CUMPLE">
      <formula>NOT(ISERROR(SEARCH("NO CUMPLE",M251)))</formula>
    </cfRule>
  </conditionalFormatting>
  <conditionalFormatting sqref="L251:L256">
    <cfRule type="cellIs" dxfId="6363" priority="15569" stopIfTrue="1" operator="equal">
      <formula>"cumple"</formula>
    </cfRule>
    <cfRule type="containsText" dxfId="6362" priority="15570" stopIfTrue="1" operator="containsText" text="NO CUMPLE">
      <formula>NOT(ISERROR(SEARCH("NO CUMPLE",L251)))</formula>
    </cfRule>
  </conditionalFormatting>
  <conditionalFormatting sqref="C264:I273 K264:M273 P264:V273">
    <cfRule type="cellIs" dxfId="6361" priority="15550" stopIfTrue="1" operator="greaterThan">
      <formula>0</formula>
    </cfRule>
  </conditionalFormatting>
  <conditionalFormatting sqref="D267:D272">
    <cfRule type="cellIs" dxfId="6360" priority="15549" stopIfTrue="1" operator="greaterThan">
      <formula>0</formula>
    </cfRule>
  </conditionalFormatting>
  <conditionalFormatting sqref="D267:D272 F267:H272">
    <cfRule type="cellIs" dxfId="6359" priority="15548" stopIfTrue="1" operator="greaterThan">
      <formula>0</formula>
    </cfRule>
  </conditionalFormatting>
  <conditionalFormatting sqref="H264:H272">
    <cfRule type="cellIs" dxfId="6358" priority="15547" stopIfTrue="1" operator="greaterThan">
      <formula>0</formula>
    </cfRule>
  </conditionalFormatting>
  <conditionalFormatting sqref="E264:E272">
    <cfRule type="cellIs" dxfId="6357" priority="15546" stopIfTrue="1" operator="greaterThan">
      <formula>0</formula>
    </cfRule>
  </conditionalFormatting>
  <conditionalFormatting sqref="K281:K286">
    <cfRule type="containsText" dxfId="6356" priority="15544" stopIfTrue="1" operator="containsText" text="NO CUMPLE">
      <formula>NOT(ISERROR(SEARCH("NO CUMPLE",K281)))</formula>
    </cfRule>
    <cfRule type="containsText" dxfId="6355" priority="15545" stopIfTrue="1" operator="containsText" text="CUMPLE">
      <formula>NOT(ISERROR(SEARCH("CUMPLE",K281)))</formula>
    </cfRule>
  </conditionalFormatting>
  <conditionalFormatting sqref="S280">
    <cfRule type="cellIs" dxfId="6354" priority="15542" operator="greaterThanOrEqual">
      <formula>NUMMINCONT</formula>
    </cfRule>
    <cfRule type="cellIs" dxfId="6353" priority="15543" operator="lessThan">
      <formula>NUMMINCONT</formula>
    </cfRule>
  </conditionalFormatting>
  <conditionalFormatting sqref="T267:V272">
    <cfRule type="cellIs" dxfId="6352" priority="15540" stopIfTrue="1" operator="equal">
      <formula>"NO"</formula>
    </cfRule>
    <cfRule type="cellIs" dxfId="6351" priority="15541" stopIfTrue="1" operator="equal">
      <formula>"SI"</formula>
    </cfRule>
  </conditionalFormatting>
  <conditionalFormatting sqref="T267:V268">
    <cfRule type="cellIs" dxfId="6350" priority="15539" stopIfTrue="1" operator="equal">
      <formula>"NO APLICA"</formula>
    </cfRule>
  </conditionalFormatting>
  <conditionalFormatting sqref="T269:U272">
    <cfRule type="cellIs" dxfId="6349" priority="15538" stopIfTrue="1" operator="equal">
      <formula>"NO APLICA"</formula>
    </cfRule>
  </conditionalFormatting>
  <conditionalFormatting sqref="T269:U269">
    <cfRule type="cellIs" dxfId="6348" priority="15537" stopIfTrue="1" operator="equal">
      <formula>"NO APLICA"</formula>
    </cfRule>
  </conditionalFormatting>
  <conditionalFormatting sqref="V269:V272">
    <cfRule type="cellIs" dxfId="6347" priority="15536" stopIfTrue="1" operator="equal">
      <formula>"NO APLICA"</formula>
    </cfRule>
  </conditionalFormatting>
  <conditionalFormatting sqref="V278">
    <cfRule type="cellIs" dxfId="6346" priority="15534" operator="equal">
      <formula>"CUMPLE"</formula>
    </cfRule>
    <cfRule type="cellIs" dxfId="6345" priority="15535" operator="equal">
      <formula>"NO CUMPLE"</formula>
    </cfRule>
  </conditionalFormatting>
  <conditionalFormatting sqref="V278:V280">
    <cfRule type="cellIs" dxfId="6344" priority="15533" operator="equal">
      <formula>"VERIFICAR"</formula>
    </cfRule>
  </conditionalFormatting>
  <conditionalFormatting sqref="T273:V273">
    <cfRule type="cellIs" dxfId="6343" priority="15531" stopIfTrue="1" operator="equal">
      <formula>"NO"</formula>
    </cfRule>
    <cfRule type="cellIs" dxfId="6342" priority="15532" stopIfTrue="1" operator="equal">
      <formula>"SI"</formula>
    </cfRule>
  </conditionalFormatting>
  <conditionalFormatting sqref="T273:U273">
    <cfRule type="cellIs" dxfId="6341" priority="15530" stopIfTrue="1" operator="equal">
      <formula>"NO APLICA"</formula>
    </cfRule>
  </conditionalFormatting>
  <conditionalFormatting sqref="V273">
    <cfRule type="cellIs" dxfId="6340" priority="15529" stopIfTrue="1" operator="equal">
      <formula>"NO APLICA"</formula>
    </cfRule>
  </conditionalFormatting>
  <conditionalFormatting sqref="T283">
    <cfRule type="cellIs" dxfId="6339" priority="15527" operator="equal">
      <formula>"CUMPLE"</formula>
    </cfRule>
    <cfRule type="cellIs" dxfId="6338" priority="15528" operator="equal">
      <formula>"NO CUMPLE"</formula>
    </cfRule>
  </conditionalFormatting>
  <conditionalFormatting sqref="T283">
    <cfRule type="cellIs" dxfId="6337" priority="15526" operator="equal">
      <formula>"VERIFICAR"</formula>
    </cfRule>
  </conditionalFormatting>
  <conditionalFormatting sqref="H287">
    <cfRule type="containsText" dxfId="6336" priority="15507" stopIfTrue="1" operator="containsText" text="NO CUMPLE">
      <formula>NOT(ISERROR(SEARCH("NO CUMPLE",H287)))</formula>
    </cfRule>
    <cfRule type="containsText" dxfId="6335" priority="15508" stopIfTrue="1" operator="containsText" text="CUMPLE">
      <formula>NOT(ISERROR(SEARCH("CUMPLE",H287)))</formula>
    </cfRule>
  </conditionalFormatting>
  <conditionalFormatting sqref="J287">
    <cfRule type="containsText" dxfId="6334" priority="15505" stopIfTrue="1" operator="containsText" text="NO CUMPLE">
      <formula>NOT(ISERROR(SEARCH("NO CUMPLE",J287)))</formula>
    </cfRule>
    <cfRule type="containsText" dxfId="6333" priority="15506" stopIfTrue="1" operator="containsText" text="CUMPLE">
      <formula>NOT(ISERROR(SEARCH("CUMPLE",J287)))</formula>
    </cfRule>
  </conditionalFormatting>
  <conditionalFormatting sqref="K287">
    <cfRule type="containsText" dxfId="6332" priority="15503" stopIfTrue="1" operator="containsText" text="NO CUMPLE">
      <formula>NOT(ISERROR(SEARCH("NO CUMPLE",K287)))</formula>
    </cfRule>
    <cfRule type="containsText" dxfId="6331" priority="15504" stopIfTrue="1" operator="containsText" text="CUMPLE">
      <formula>NOT(ISERROR(SEARCH("CUMPLE",K287)))</formula>
    </cfRule>
  </conditionalFormatting>
  <conditionalFormatting sqref="O286">
    <cfRule type="containsText" dxfId="6330" priority="15501" stopIfTrue="1" operator="containsText" text="NO CUMPLE">
      <formula>NOT(ISERROR(SEARCH("NO CUMPLE",O286)))</formula>
    </cfRule>
    <cfRule type="containsText" dxfId="6329" priority="15502" stopIfTrue="1" operator="containsText" text="CUMPLE">
      <formula>NOT(ISERROR(SEARCH("CUMPLE",O286)))</formula>
    </cfRule>
  </conditionalFormatting>
  <conditionalFormatting sqref="O287:S287">
    <cfRule type="cellIs" dxfId="6328" priority="15500" operator="equal">
      <formula>"EL PROPONENTE SE DEBE REQUERIR POR EXPERIENCIA MINIMA EXIGIDA"</formula>
    </cfRule>
  </conditionalFormatting>
  <conditionalFormatting sqref="J264:J273">
    <cfRule type="cellIs" dxfId="6327" priority="15499" stopIfTrue="1" operator="greaterThan">
      <formula>0</formula>
    </cfRule>
  </conditionalFormatting>
  <conditionalFormatting sqref="N281:N286">
    <cfRule type="cellIs" dxfId="6326" priority="15497" operator="equal">
      <formula>"NO"</formula>
    </cfRule>
    <cfRule type="cellIs" dxfId="6325" priority="15498" operator="equal">
      <formula>"SI"</formula>
    </cfRule>
  </conditionalFormatting>
  <conditionalFormatting sqref="I273">
    <cfRule type="cellIs" dxfId="6324" priority="15496" stopIfTrue="1" operator="greaterThan">
      <formula>0</formula>
    </cfRule>
  </conditionalFormatting>
  <conditionalFormatting sqref="K267:L273">
    <cfRule type="cellIs" dxfId="6323" priority="15494" operator="equal">
      <formula>0</formula>
    </cfRule>
    <cfRule type="cellIs" dxfId="6322" priority="15495" operator="notBetween">
      <formula>$Q$17</formula>
      <formula>$R$17</formula>
    </cfRule>
  </conditionalFormatting>
  <conditionalFormatting sqref="B264:B273">
    <cfRule type="cellIs" dxfId="6321" priority="15493" stopIfTrue="1" operator="greaterThan">
      <formula>0</formula>
    </cfRule>
  </conditionalFormatting>
  <conditionalFormatting sqref="T264:V266">
    <cfRule type="cellIs" dxfId="6320" priority="15491" stopIfTrue="1" operator="equal">
      <formula>"NO"</formula>
    </cfRule>
    <cfRule type="cellIs" dxfId="6319" priority="15492" stopIfTrue="1" operator="equal">
      <formula>"SI"</formula>
    </cfRule>
  </conditionalFormatting>
  <conditionalFormatting sqref="T264:V265">
    <cfRule type="cellIs" dxfId="6318" priority="15490" stopIfTrue="1" operator="equal">
      <formula>"NO APLICA"</formula>
    </cfRule>
  </conditionalFormatting>
  <conditionalFormatting sqref="T266:U266">
    <cfRule type="cellIs" dxfId="6317" priority="15489" stopIfTrue="1" operator="equal">
      <formula>"NO APLICA"</formula>
    </cfRule>
  </conditionalFormatting>
  <conditionalFormatting sqref="T266:U266">
    <cfRule type="cellIs" dxfId="6316" priority="15488" stopIfTrue="1" operator="equal">
      <formula>"NO APLICA"</formula>
    </cfRule>
  </conditionalFormatting>
  <conditionalFormatting sqref="V266">
    <cfRule type="cellIs" dxfId="6315" priority="15487" stopIfTrue="1" operator="equal">
      <formula>"NO APLICA"</formula>
    </cfRule>
  </conditionalFormatting>
  <conditionalFormatting sqref="K264:L266">
    <cfRule type="cellIs" dxfId="6314" priority="15486" operator="notBetween">
      <formula>$Q$17</formula>
      <formula>$R$17</formula>
    </cfRule>
  </conditionalFormatting>
  <conditionalFormatting sqref="C264:I273 K264:M273 P264:V273">
    <cfRule type="cellIs" dxfId="6313" priority="15485" operator="equal">
      <formula>0</formula>
    </cfRule>
  </conditionalFormatting>
  <conditionalFormatting sqref="P280">
    <cfRule type="cellIs" dxfId="6312" priority="15482" operator="equal">
      <formula>"NO VÁLIDO"</formula>
    </cfRule>
    <cfRule type="cellIs" dxfId="6311" priority="15483" operator="equal">
      <formula>"VÁLIDO"</formula>
    </cfRule>
  </conditionalFormatting>
  <conditionalFormatting sqref="M287">
    <cfRule type="cellIs" dxfId="6310" priority="15479" operator="notEqual">
      <formula>"NO CUMPLE"</formula>
    </cfRule>
    <cfRule type="containsText" dxfId="6309" priority="15480" stopIfTrue="1" operator="containsText" text="NO CUMPLE">
      <formula>NOT(ISERROR(SEARCH("NO CUMPLE",M287)))</formula>
    </cfRule>
    <cfRule type="containsText" dxfId="6308" priority="15481" stopIfTrue="1" operator="containsText" text="CUMPLE">
      <formula>NOT(ISERROR(SEARCH("CUMPLE",M287)))</formula>
    </cfRule>
  </conditionalFormatting>
  <conditionalFormatting sqref="M281:M286">
    <cfRule type="cellIs" dxfId="6307" priority="15477" stopIfTrue="1" operator="equal">
      <formula>"cumple"</formula>
    </cfRule>
    <cfRule type="containsText" dxfId="6306" priority="15478" stopIfTrue="1" operator="containsText" text="NO CUMPLE">
      <formula>NOT(ISERROR(SEARCH("NO CUMPLE",M281)))</formula>
    </cfRule>
  </conditionalFormatting>
  <conditionalFormatting sqref="L281:L286">
    <cfRule type="cellIs" dxfId="6305" priority="15475" stopIfTrue="1" operator="equal">
      <formula>"cumple"</formula>
    </cfRule>
    <cfRule type="containsText" dxfId="6304" priority="15476" stopIfTrue="1" operator="containsText" text="NO CUMPLE">
      <formula>NOT(ISERROR(SEARCH("NO CUMPLE",L281)))</formula>
    </cfRule>
  </conditionalFormatting>
  <conditionalFormatting sqref="C294:I303 K294:M303 P294:V303">
    <cfRule type="cellIs" dxfId="6303" priority="15456" stopIfTrue="1" operator="greaterThan">
      <formula>0</formula>
    </cfRule>
  </conditionalFormatting>
  <conditionalFormatting sqref="D297:D302">
    <cfRule type="cellIs" dxfId="6302" priority="15455" stopIfTrue="1" operator="greaterThan">
      <formula>0</formula>
    </cfRule>
  </conditionalFormatting>
  <conditionalFormatting sqref="D297:D302 F297:H302">
    <cfRule type="cellIs" dxfId="6301" priority="15454" stopIfTrue="1" operator="greaterThan">
      <formula>0</formula>
    </cfRule>
  </conditionalFormatting>
  <conditionalFormatting sqref="H294:H302">
    <cfRule type="cellIs" dxfId="6300" priority="15453" stopIfTrue="1" operator="greaterThan">
      <formula>0</formula>
    </cfRule>
  </conditionalFormatting>
  <conditionalFormatting sqref="E294:E302">
    <cfRule type="cellIs" dxfId="6299" priority="15452" stopIfTrue="1" operator="greaterThan">
      <formula>0</formula>
    </cfRule>
  </conditionalFormatting>
  <conditionalFormatting sqref="K311:K316">
    <cfRule type="containsText" dxfId="6298" priority="15450" stopIfTrue="1" operator="containsText" text="NO CUMPLE">
      <formula>NOT(ISERROR(SEARCH("NO CUMPLE",K311)))</formula>
    </cfRule>
    <cfRule type="containsText" dxfId="6297" priority="15451" stopIfTrue="1" operator="containsText" text="CUMPLE">
      <formula>NOT(ISERROR(SEARCH("CUMPLE",K311)))</formula>
    </cfRule>
  </conditionalFormatting>
  <conditionalFormatting sqref="S310">
    <cfRule type="cellIs" dxfId="6296" priority="15448" operator="greaterThanOrEqual">
      <formula>NUMMINCONT</formula>
    </cfRule>
    <cfRule type="cellIs" dxfId="6295" priority="15449" operator="lessThan">
      <formula>NUMMINCONT</formula>
    </cfRule>
  </conditionalFormatting>
  <conditionalFormatting sqref="T297:V302">
    <cfRule type="cellIs" dxfId="6294" priority="15446" stopIfTrue="1" operator="equal">
      <formula>"NO"</formula>
    </cfRule>
    <cfRule type="cellIs" dxfId="6293" priority="15447" stopIfTrue="1" operator="equal">
      <formula>"SI"</formula>
    </cfRule>
  </conditionalFormatting>
  <conditionalFormatting sqref="T297:V298">
    <cfRule type="cellIs" dxfId="6292" priority="15445" stopIfTrue="1" operator="equal">
      <formula>"NO APLICA"</formula>
    </cfRule>
  </conditionalFormatting>
  <conditionalFormatting sqref="T299:U302">
    <cfRule type="cellIs" dxfId="6291" priority="15444" stopIfTrue="1" operator="equal">
      <formula>"NO APLICA"</formula>
    </cfRule>
  </conditionalFormatting>
  <conditionalFormatting sqref="T299:U299">
    <cfRule type="cellIs" dxfId="6290" priority="15443" stopIfTrue="1" operator="equal">
      <formula>"NO APLICA"</formula>
    </cfRule>
  </conditionalFormatting>
  <conditionalFormatting sqref="V299:V302">
    <cfRule type="cellIs" dxfId="6289" priority="15442" stopIfTrue="1" operator="equal">
      <formula>"NO APLICA"</formula>
    </cfRule>
  </conditionalFormatting>
  <conditionalFormatting sqref="V308">
    <cfRule type="cellIs" dxfId="6288" priority="15440" operator="equal">
      <formula>"CUMPLE"</formula>
    </cfRule>
    <cfRule type="cellIs" dxfId="6287" priority="15441" operator="equal">
      <formula>"NO CUMPLE"</formula>
    </cfRule>
  </conditionalFormatting>
  <conditionalFormatting sqref="V308:V310">
    <cfRule type="cellIs" dxfId="6286" priority="15439" operator="equal">
      <formula>"VERIFICAR"</formula>
    </cfRule>
  </conditionalFormatting>
  <conditionalFormatting sqref="T303:V303">
    <cfRule type="cellIs" dxfId="6285" priority="15437" stopIfTrue="1" operator="equal">
      <formula>"NO"</formula>
    </cfRule>
    <cfRule type="cellIs" dxfId="6284" priority="15438" stopIfTrue="1" operator="equal">
      <formula>"SI"</formula>
    </cfRule>
  </conditionalFormatting>
  <conditionalFormatting sqref="T303:U303">
    <cfRule type="cellIs" dxfId="6283" priority="15436" stopIfTrue="1" operator="equal">
      <formula>"NO APLICA"</formula>
    </cfRule>
  </conditionalFormatting>
  <conditionalFormatting sqref="V303">
    <cfRule type="cellIs" dxfId="6282" priority="15435" stopIfTrue="1" operator="equal">
      <formula>"NO APLICA"</formula>
    </cfRule>
  </conditionalFormatting>
  <conditionalFormatting sqref="T313">
    <cfRule type="cellIs" dxfId="6281" priority="15433" operator="equal">
      <formula>"CUMPLE"</formula>
    </cfRule>
    <cfRule type="cellIs" dxfId="6280" priority="15434" operator="equal">
      <formula>"NO CUMPLE"</formula>
    </cfRule>
  </conditionalFormatting>
  <conditionalFormatting sqref="T313">
    <cfRule type="cellIs" dxfId="6279" priority="15432" operator="equal">
      <formula>"VERIFICAR"</formula>
    </cfRule>
  </conditionalFormatting>
  <conditionalFormatting sqref="H317">
    <cfRule type="containsText" dxfId="6278" priority="15413" stopIfTrue="1" operator="containsText" text="NO CUMPLE">
      <formula>NOT(ISERROR(SEARCH("NO CUMPLE",H317)))</formula>
    </cfRule>
    <cfRule type="containsText" dxfId="6277" priority="15414" stopIfTrue="1" operator="containsText" text="CUMPLE">
      <formula>NOT(ISERROR(SEARCH("CUMPLE",H317)))</formula>
    </cfRule>
  </conditionalFormatting>
  <conditionalFormatting sqref="J317">
    <cfRule type="containsText" dxfId="6276" priority="15411" stopIfTrue="1" operator="containsText" text="NO CUMPLE">
      <formula>NOT(ISERROR(SEARCH("NO CUMPLE",J317)))</formula>
    </cfRule>
    <cfRule type="containsText" dxfId="6275" priority="15412" stopIfTrue="1" operator="containsText" text="CUMPLE">
      <formula>NOT(ISERROR(SEARCH("CUMPLE",J317)))</formula>
    </cfRule>
  </conditionalFormatting>
  <conditionalFormatting sqref="K317">
    <cfRule type="containsText" dxfId="6274" priority="15409" stopIfTrue="1" operator="containsText" text="NO CUMPLE">
      <formula>NOT(ISERROR(SEARCH("NO CUMPLE",K317)))</formula>
    </cfRule>
    <cfRule type="containsText" dxfId="6273" priority="15410" stopIfTrue="1" operator="containsText" text="CUMPLE">
      <formula>NOT(ISERROR(SEARCH("CUMPLE",K317)))</formula>
    </cfRule>
  </conditionalFormatting>
  <conditionalFormatting sqref="O316">
    <cfRule type="containsText" dxfId="6272" priority="15407" stopIfTrue="1" operator="containsText" text="NO CUMPLE">
      <formula>NOT(ISERROR(SEARCH("NO CUMPLE",O316)))</formula>
    </cfRule>
    <cfRule type="containsText" dxfId="6271" priority="15408" stopIfTrue="1" operator="containsText" text="CUMPLE">
      <formula>NOT(ISERROR(SEARCH("CUMPLE",O316)))</formula>
    </cfRule>
  </conditionalFormatting>
  <conditionalFormatting sqref="O317:S317">
    <cfRule type="cellIs" dxfId="6270" priority="15406" operator="equal">
      <formula>"EL PROPONENTE SE DEBE REQUERIR POR EXPERIENCIA MINIMA EXIGIDA"</formula>
    </cfRule>
  </conditionalFormatting>
  <conditionalFormatting sqref="J294:J303">
    <cfRule type="cellIs" dxfId="6269" priority="15405" stopIfTrue="1" operator="greaterThan">
      <formula>0</formula>
    </cfRule>
  </conditionalFormatting>
  <conditionalFormatting sqref="N311:N316">
    <cfRule type="cellIs" dxfId="6268" priority="15403" operator="equal">
      <formula>"NO"</formula>
    </cfRule>
    <cfRule type="cellIs" dxfId="6267" priority="15404" operator="equal">
      <formula>"SI"</formula>
    </cfRule>
  </conditionalFormatting>
  <conditionalFormatting sqref="I303">
    <cfRule type="cellIs" dxfId="6266" priority="15402" stopIfTrue="1" operator="greaterThan">
      <formula>0</formula>
    </cfRule>
  </conditionalFormatting>
  <conditionalFormatting sqref="K297:L303">
    <cfRule type="cellIs" dxfId="6265" priority="15400" operator="equal">
      <formula>0</formula>
    </cfRule>
    <cfRule type="cellIs" dxfId="6264" priority="15401" operator="notBetween">
      <formula>$Q$17</formula>
      <formula>$R$17</formula>
    </cfRule>
  </conditionalFormatting>
  <conditionalFormatting sqref="B294:B303">
    <cfRule type="cellIs" dxfId="6263" priority="15399" stopIfTrue="1" operator="greaterThan">
      <formula>0</formula>
    </cfRule>
  </conditionalFormatting>
  <conditionalFormatting sqref="T294:V296">
    <cfRule type="cellIs" dxfId="6262" priority="15397" stopIfTrue="1" operator="equal">
      <formula>"NO"</formula>
    </cfRule>
    <cfRule type="cellIs" dxfId="6261" priority="15398" stopIfTrue="1" operator="equal">
      <formula>"SI"</formula>
    </cfRule>
  </conditionalFormatting>
  <conditionalFormatting sqref="T294:V295">
    <cfRule type="cellIs" dxfId="6260" priority="15396" stopIfTrue="1" operator="equal">
      <formula>"NO APLICA"</formula>
    </cfRule>
  </conditionalFormatting>
  <conditionalFormatting sqref="T296:U296">
    <cfRule type="cellIs" dxfId="6259" priority="15395" stopIfTrue="1" operator="equal">
      <formula>"NO APLICA"</formula>
    </cfRule>
  </conditionalFormatting>
  <conditionalFormatting sqref="T296:U296">
    <cfRule type="cellIs" dxfId="6258" priority="15394" stopIfTrue="1" operator="equal">
      <formula>"NO APLICA"</formula>
    </cfRule>
  </conditionalFormatting>
  <conditionalFormatting sqref="V296">
    <cfRule type="cellIs" dxfId="6257" priority="15393" stopIfTrue="1" operator="equal">
      <formula>"NO APLICA"</formula>
    </cfRule>
  </conditionalFormatting>
  <conditionalFormatting sqref="K294:L296">
    <cfRule type="cellIs" dxfId="6256" priority="15392" operator="notBetween">
      <formula>$Q$17</formula>
      <formula>$R$17</formula>
    </cfRule>
  </conditionalFormatting>
  <conditionalFormatting sqref="C294:I303 K294:M303 P294:V303">
    <cfRule type="cellIs" dxfId="6255" priority="15391" operator="equal">
      <formula>0</formula>
    </cfRule>
  </conditionalFormatting>
  <conditionalFormatting sqref="P310">
    <cfRule type="cellIs" dxfId="6254" priority="15388" operator="equal">
      <formula>"NO VÁLIDO"</formula>
    </cfRule>
    <cfRule type="cellIs" dxfId="6253" priority="15389" operator="equal">
      <formula>"VÁLIDO"</formula>
    </cfRule>
  </conditionalFormatting>
  <conditionalFormatting sqref="M317">
    <cfRule type="cellIs" dxfId="6252" priority="15385" operator="notEqual">
      <formula>"NO CUMPLE"</formula>
    </cfRule>
    <cfRule type="containsText" dxfId="6251" priority="15386" stopIfTrue="1" operator="containsText" text="NO CUMPLE">
      <formula>NOT(ISERROR(SEARCH("NO CUMPLE",M317)))</formula>
    </cfRule>
    <cfRule type="containsText" dxfId="6250" priority="15387" stopIfTrue="1" operator="containsText" text="CUMPLE">
      <formula>NOT(ISERROR(SEARCH("CUMPLE",M317)))</formula>
    </cfRule>
  </conditionalFormatting>
  <conditionalFormatting sqref="M311:M316">
    <cfRule type="cellIs" dxfId="6249" priority="15383" stopIfTrue="1" operator="equal">
      <formula>"cumple"</formula>
    </cfRule>
    <cfRule type="containsText" dxfId="6248" priority="15384" stopIfTrue="1" operator="containsText" text="NO CUMPLE">
      <formula>NOT(ISERROR(SEARCH("NO CUMPLE",M311)))</formula>
    </cfRule>
  </conditionalFormatting>
  <conditionalFormatting sqref="L311:L316">
    <cfRule type="cellIs" dxfId="6247" priority="15381" stopIfTrue="1" operator="equal">
      <formula>"cumple"</formula>
    </cfRule>
    <cfRule type="containsText" dxfId="6246" priority="15382" stopIfTrue="1" operator="containsText" text="NO CUMPLE">
      <formula>NOT(ISERROR(SEARCH("NO CUMPLE",L311)))</formula>
    </cfRule>
  </conditionalFormatting>
  <conditionalFormatting sqref="C324:I333 K324:M333 P324:V333">
    <cfRule type="cellIs" dxfId="6245" priority="15362" stopIfTrue="1" operator="greaterThan">
      <formula>0</formula>
    </cfRule>
  </conditionalFormatting>
  <conditionalFormatting sqref="D327:D332">
    <cfRule type="cellIs" dxfId="6244" priority="15361" stopIfTrue="1" operator="greaterThan">
      <formula>0</formula>
    </cfRule>
  </conditionalFormatting>
  <conditionalFormatting sqref="D327:D332 F327:H332">
    <cfRule type="cellIs" dxfId="6243" priority="15360" stopIfTrue="1" operator="greaterThan">
      <formula>0</formula>
    </cfRule>
  </conditionalFormatting>
  <conditionalFormatting sqref="H324:H332">
    <cfRule type="cellIs" dxfId="6242" priority="15359" stopIfTrue="1" operator="greaterThan">
      <formula>0</formula>
    </cfRule>
  </conditionalFormatting>
  <conditionalFormatting sqref="E324:E332">
    <cfRule type="cellIs" dxfId="6241" priority="15358" stopIfTrue="1" operator="greaterThan">
      <formula>0</formula>
    </cfRule>
  </conditionalFormatting>
  <conditionalFormatting sqref="K341:K346">
    <cfRule type="containsText" dxfId="6240" priority="15356" stopIfTrue="1" operator="containsText" text="NO CUMPLE">
      <formula>NOT(ISERROR(SEARCH("NO CUMPLE",K341)))</formula>
    </cfRule>
    <cfRule type="containsText" dxfId="6239" priority="15357" stopIfTrue="1" operator="containsText" text="CUMPLE">
      <formula>NOT(ISERROR(SEARCH("CUMPLE",K341)))</formula>
    </cfRule>
  </conditionalFormatting>
  <conditionalFormatting sqref="S340">
    <cfRule type="cellIs" dxfId="6238" priority="15354" operator="greaterThanOrEqual">
      <formula>NUMMINCONT</formula>
    </cfRule>
    <cfRule type="cellIs" dxfId="6237" priority="15355" operator="lessThan">
      <formula>NUMMINCONT</formula>
    </cfRule>
  </conditionalFormatting>
  <conditionalFormatting sqref="T327:V332">
    <cfRule type="cellIs" dxfId="6236" priority="15352" stopIfTrue="1" operator="equal">
      <formula>"NO"</formula>
    </cfRule>
    <cfRule type="cellIs" dxfId="6235" priority="15353" stopIfTrue="1" operator="equal">
      <formula>"SI"</formula>
    </cfRule>
  </conditionalFormatting>
  <conditionalFormatting sqref="T327:V328">
    <cfRule type="cellIs" dxfId="6234" priority="15351" stopIfTrue="1" operator="equal">
      <formula>"NO APLICA"</formula>
    </cfRule>
  </conditionalFormatting>
  <conditionalFormatting sqref="T329:U332">
    <cfRule type="cellIs" dxfId="6233" priority="15350" stopIfTrue="1" operator="equal">
      <formula>"NO APLICA"</formula>
    </cfRule>
  </conditionalFormatting>
  <conditionalFormatting sqref="T329:U329">
    <cfRule type="cellIs" dxfId="6232" priority="15349" stopIfTrue="1" operator="equal">
      <formula>"NO APLICA"</formula>
    </cfRule>
  </conditionalFormatting>
  <conditionalFormatting sqref="V329:V332">
    <cfRule type="cellIs" dxfId="6231" priority="15348" stopIfTrue="1" operator="equal">
      <formula>"NO APLICA"</formula>
    </cfRule>
  </conditionalFormatting>
  <conditionalFormatting sqref="V338">
    <cfRule type="cellIs" dxfId="6230" priority="15346" operator="equal">
      <formula>"CUMPLE"</formula>
    </cfRule>
    <cfRule type="cellIs" dxfId="6229" priority="15347" operator="equal">
      <formula>"NO CUMPLE"</formula>
    </cfRule>
  </conditionalFormatting>
  <conditionalFormatting sqref="V338:V340">
    <cfRule type="cellIs" dxfId="6228" priority="15345" operator="equal">
      <formula>"VERIFICAR"</formula>
    </cfRule>
  </conditionalFormatting>
  <conditionalFormatting sqref="T333:V333">
    <cfRule type="cellIs" dxfId="6227" priority="15343" stopIfTrue="1" operator="equal">
      <formula>"NO"</formula>
    </cfRule>
    <cfRule type="cellIs" dxfId="6226" priority="15344" stopIfTrue="1" operator="equal">
      <formula>"SI"</formula>
    </cfRule>
  </conditionalFormatting>
  <conditionalFormatting sqref="T333:U333">
    <cfRule type="cellIs" dxfId="6225" priority="15342" stopIfTrue="1" operator="equal">
      <formula>"NO APLICA"</formula>
    </cfRule>
  </conditionalFormatting>
  <conditionalFormatting sqref="V333">
    <cfRule type="cellIs" dxfId="6224" priority="15341" stopIfTrue="1" operator="equal">
      <formula>"NO APLICA"</formula>
    </cfRule>
  </conditionalFormatting>
  <conditionalFormatting sqref="T343">
    <cfRule type="cellIs" dxfId="6223" priority="15339" operator="equal">
      <formula>"CUMPLE"</formula>
    </cfRule>
    <cfRule type="cellIs" dxfId="6222" priority="15340" operator="equal">
      <formula>"NO CUMPLE"</formula>
    </cfRule>
  </conditionalFormatting>
  <conditionalFormatting sqref="T343">
    <cfRule type="cellIs" dxfId="6221" priority="15338" operator="equal">
      <formula>"VERIFICAR"</formula>
    </cfRule>
  </conditionalFormatting>
  <conditionalFormatting sqref="H347">
    <cfRule type="containsText" dxfId="6220" priority="15319" stopIfTrue="1" operator="containsText" text="NO CUMPLE">
      <formula>NOT(ISERROR(SEARCH("NO CUMPLE",H347)))</formula>
    </cfRule>
    <cfRule type="containsText" dxfId="6219" priority="15320" stopIfTrue="1" operator="containsText" text="CUMPLE">
      <formula>NOT(ISERROR(SEARCH("CUMPLE",H347)))</formula>
    </cfRule>
  </conditionalFormatting>
  <conditionalFormatting sqref="J347">
    <cfRule type="containsText" dxfId="6218" priority="15317" stopIfTrue="1" operator="containsText" text="NO CUMPLE">
      <formula>NOT(ISERROR(SEARCH("NO CUMPLE",J347)))</formula>
    </cfRule>
    <cfRule type="containsText" dxfId="6217" priority="15318" stopIfTrue="1" operator="containsText" text="CUMPLE">
      <formula>NOT(ISERROR(SEARCH("CUMPLE",J347)))</formula>
    </cfRule>
  </conditionalFormatting>
  <conditionalFormatting sqref="K347">
    <cfRule type="containsText" dxfId="6216" priority="15315" stopIfTrue="1" operator="containsText" text="NO CUMPLE">
      <formula>NOT(ISERROR(SEARCH("NO CUMPLE",K347)))</formula>
    </cfRule>
    <cfRule type="containsText" dxfId="6215" priority="15316" stopIfTrue="1" operator="containsText" text="CUMPLE">
      <formula>NOT(ISERROR(SEARCH("CUMPLE",K347)))</formula>
    </cfRule>
  </conditionalFormatting>
  <conditionalFormatting sqref="O346">
    <cfRule type="containsText" dxfId="6214" priority="15313" stopIfTrue="1" operator="containsText" text="NO CUMPLE">
      <formula>NOT(ISERROR(SEARCH("NO CUMPLE",O346)))</formula>
    </cfRule>
    <cfRule type="containsText" dxfId="6213" priority="15314" stopIfTrue="1" operator="containsText" text="CUMPLE">
      <formula>NOT(ISERROR(SEARCH("CUMPLE",O346)))</formula>
    </cfRule>
  </conditionalFormatting>
  <conditionalFormatting sqref="O347:S347">
    <cfRule type="cellIs" dxfId="6212" priority="15312" operator="equal">
      <formula>"EL PROPONENTE SE DEBE REQUERIR POR EXPERIENCIA MINIMA EXIGIDA"</formula>
    </cfRule>
  </conditionalFormatting>
  <conditionalFormatting sqref="J324:J333">
    <cfRule type="cellIs" dxfId="6211" priority="15311" stopIfTrue="1" operator="greaterThan">
      <formula>0</formula>
    </cfRule>
  </conditionalFormatting>
  <conditionalFormatting sqref="N341:N346">
    <cfRule type="cellIs" dxfId="6210" priority="15309" operator="equal">
      <formula>"NO"</formula>
    </cfRule>
    <cfRule type="cellIs" dxfId="6209" priority="15310" operator="equal">
      <formula>"SI"</formula>
    </cfRule>
  </conditionalFormatting>
  <conditionalFormatting sqref="I333">
    <cfRule type="cellIs" dxfId="6208" priority="15308" stopIfTrue="1" operator="greaterThan">
      <formula>0</formula>
    </cfRule>
  </conditionalFormatting>
  <conditionalFormatting sqref="K327:L333">
    <cfRule type="cellIs" dxfId="6207" priority="15306" operator="equal">
      <formula>0</formula>
    </cfRule>
    <cfRule type="cellIs" dxfId="6206" priority="15307" operator="notBetween">
      <formula>$Q$17</formula>
      <formula>$R$17</formula>
    </cfRule>
  </conditionalFormatting>
  <conditionalFormatting sqref="B324:B333">
    <cfRule type="cellIs" dxfId="6205" priority="15305" stopIfTrue="1" operator="greaterThan">
      <formula>0</formula>
    </cfRule>
  </conditionalFormatting>
  <conditionalFormatting sqref="T324:V326">
    <cfRule type="cellIs" dxfId="6204" priority="15303" stopIfTrue="1" operator="equal">
      <formula>"NO"</formula>
    </cfRule>
    <cfRule type="cellIs" dxfId="6203" priority="15304" stopIfTrue="1" operator="equal">
      <formula>"SI"</formula>
    </cfRule>
  </conditionalFormatting>
  <conditionalFormatting sqref="T324:V325">
    <cfRule type="cellIs" dxfId="6202" priority="15302" stopIfTrue="1" operator="equal">
      <formula>"NO APLICA"</formula>
    </cfRule>
  </conditionalFormatting>
  <conditionalFormatting sqref="T326:U326">
    <cfRule type="cellIs" dxfId="6201" priority="15301" stopIfTrue="1" operator="equal">
      <formula>"NO APLICA"</formula>
    </cfRule>
  </conditionalFormatting>
  <conditionalFormatting sqref="T326:U326">
    <cfRule type="cellIs" dxfId="6200" priority="15300" stopIfTrue="1" operator="equal">
      <formula>"NO APLICA"</formula>
    </cfRule>
  </conditionalFormatting>
  <conditionalFormatting sqref="V326">
    <cfRule type="cellIs" dxfId="6199" priority="15299" stopIfTrue="1" operator="equal">
      <formula>"NO APLICA"</formula>
    </cfRule>
  </conditionalFormatting>
  <conditionalFormatting sqref="K324:L326">
    <cfRule type="cellIs" dxfId="6198" priority="15298" operator="notBetween">
      <formula>$Q$17</formula>
      <formula>$R$17</formula>
    </cfRule>
  </conditionalFormatting>
  <conditionalFormatting sqref="C324:I333 K324:M333 P324:V333">
    <cfRule type="cellIs" dxfId="6197" priority="15297" operator="equal">
      <formula>0</formula>
    </cfRule>
  </conditionalFormatting>
  <conditionalFormatting sqref="P340">
    <cfRule type="cellIs" dxfId="6196" priority="15294" operator="equal">
      <formula>"NO VÁLIDO"</formula>
    </cfRule>
    <cfRule type="cellIs" dxfId="6195" priority="15295" operator="equal">
      <formula>"VÁLIDO"</formula>
    </cfRule>
  </conditionalFormatting>
  <conditionalFormatting sqref="M347">
    <cfRule type="cellIs" dxfId="6194" priority="15291" operator="notEqual">
      <formula>"NO CUMPLE"</formula>
    </cfRule>
    <cfRule type="containsText" dxfId="6193" priority="15292" stopIfTrue="1" operator="containsText" text="NO CUMPLE">
      <formula>NOT(ISERROR(SEARCH("NO CUMPLE",M347)))</formula>
    </cfRule>
    <cfRule type="containsText" dxfId="6192" priority="15293" stopIfTrue="1" operator="containsText" text="CUMPLE">
      <formula>NOT(ISERROR(SEARCH("CUMPLE",M347)))</formula>
    </cfRule>
  </conditionalFormatting>
  <conditionalFormatting sqref="M341:M346">
    <cfRule type="cellIs" dxfId="6191" priority="15289" stopIfTrue="1" operator="equal">
      <formula>"cumple"</formula>
    </cfRule>
    <cfRule type="containsText" dxfId="6190" priority="15290" stopIfTrue="1" operator="containsText" text="NO CUMPLE">
      <formula>NOT(ISERROR(SEARCH("NO CUMPLE",M341)))</formula>
    </cfRule>
  </conditionalFormatting>
  <conditionalFormatting sqref="L341:L346">
    <cfRule type="cellIs" dxfId="6189" priority="15287" stopIfTrue="1" operator="equal">
      <formula>"cumple"</formula>
    </cfRule>
    <cfRule type="containsText" dxfId="6188" priority="15288" stopIfTrue="1" operator="containsText" text="NO CUMPLE">
      <formula>NOT(ISERROR(SEARCH("NO CUMPLE",L341)))</formula>
    </cfRule>
  </conditionalFormatting>
  <conditionalFormatting sqref="C354:I363 K354:M363 P354:V363">
    <cfRule type="cellIs" dxfId="6187" priority="15268" stopIfTrue="1" operator="greaterThan">
      <formula>0</formula>
    </cfRule>
  </conditionalFormatting>
  <conditionalFormatting sqref="D357:D362">
    <cfRule type="cellIs" dxfId="6186" priority="15267" stopIfTrue="1" operator="greaterThan">
      <formula>0</formula>
    </cfRule>
  </conditionalFormatting>
  <conditionalFormatting sqref="D357:D362 F357:H362">
    <cfRule type="cellIs" dxfId="6185" priority="15266" stopIfTrue="1" operator="greaterThan">
      <formula>0</formula>
    </cfRule>
  </conditionalFormatting>
  <conditionalFormatting sqref="H354:H362">
    <cfRule type="cellIs" dxfId="6184" priority="15265" stopIfTrue="1" operator="greaterThan">
      <formula>0</formula>
    </cfRule>
  </conditionalFormatting>
  <conditionalFormatting sqref="E354:E362">
    <cfRule type="cellIs" dxfId="6183" priority="15264" stopIfTrue="1" operator="greaterThan">
      <formula>0</formula>
    </cfRule>
  </conditionalFormatting>
  <conditionalFormatting sqref="K371:K376">
    <cfRule type="containsText" dxfId="6182" priority="15262" stopIfTrue="1" operator="containsText" text="NO CUMPLE">
      <formula>NOT(ISERROR(SEARCH("NO CUMPLE",K371)))</formula>
    </cfRule>
    <cfRule type="containsText" dxfId="6181" priority="15263" stopIfTrue="1" operator="containsText" text="CUMPLE">
      <formula>NOT(ISERROR(SEARCH("CUMPLE",K371)))</formula>
    </cfRule>
  </conditionalFormatting>
  <conditionalFormatting sqref="S370">
    <cfRule type="cellIs" dxfId="6180" priority="15260" operator="greaterThanOrEqual">
      <formula>NUMMINCONT</formula>
    </cfRule>
    <cfRule type="cellIs" dxfId="6179" priority="15261" operator="lessThan">
      <formula>NUMMINCONT</formula>
    </cfRule>
  </conditionalFormatting>
  <conditionalFormatting sqref="T357:V362">
    <cfRule type="cellIs" dxfId="6178" priority="15258" stopIfTrue="1" operator="equal">
      <formula>"NO"</formula>
    </cfRule>
    <cfRule type="cellIs" dxfId="6177" priority="15259" stopIfTrue="1" operator="equal">
      <formula>"SI"</formula>
    </cfRule>
  </conditionalFormatting>
  <conditionalFormatting sqref="T357:V358">
    <cfRule type="cellIs" dxfId="6176" priority="15257" stopIfTrue="1" operator="equal">
      <formula>"NO APLICA"</formula>
    </cfRule>
  </conditionalFormatting>
  <conditionalFormatting sqref="T359:U362">
    <cfRule type="cellIs" dxfId="6175" priority="15256" stopIfTrue="1" operator="equal">
      <formula>"NO APLICA"</formula>
    </cfRule>
  </conditionalFormatting>
  <conditionalFormatting sqref="T359:U359">
    <cfRule type="cellIs" dxfId="6174" priority="15255" stopIfTrue="1" operator="equal">
      <formula>"NO APLICA"</formula>
    </cfRule>
  </conditionalFormatting>
  <conditionalFormatting sqref="V359:V362">
    <cfRule type="cellIs" dxfId="6173" priority="15254" stopIfTrue="1" operator="equal">
      <formula>"NO APLICA"</formula>
    </cfRule>
  </conditionalFormatting>
  <conditionalFormatting sqref="V368">
    <cfRule type="cellIs" dxfId="6172" priority="15252" operator="equal">
      <formula>"CUMPLE"</formula>
    </cfRule>
    <cfRule type="cellIs" dxfId="6171" priority="15253" operator="equal">
      <formula>"NO CUMPLE"</formula>
    </cfRule>
  </conditionalFormatting>
  <conditionalFormatting sqref="V368:V370">
    <cfRule type="cellIs" dxfId="6170" priority="15251" operator="equal">
      <formula>"VERIFICAR"</formula>
    </cfRule>
  </conditionalFormatting>
  <conditionalFormatting sqref="T363:V363">
    <cfRule type="cellIs" dxfId="6169" priority="15249" stopIfTrue="1" operator="equal">
      <formula>"NO"</formula>
    </cfRule>
    <cfRule type="cellIs" dxfId="6168" priority="15250" stopIfTrue="1" operator="equal">
      <formula>"SI"</formula>
    </cfRule>
  </conditionalFormatting>
  <conditionalFormatting sqref="T363:U363">
    <cfRule type="cellIs" dxfId="6167" priority="15248" stopIfTrue="1" operator="equal">
      <formula>"NO APLICA"</formula>
    </cfRule>
  </conditionalFormatting>
  <conditionalFormatting sqref="V363">
    <cfRule type="cellIs" dxfId="6166" priority="15247" stopIfTrue="1" operator="equal">
      <formula>"NO APLICA"</formula>
    </cfRule>
  </conditionalFormatting>
  <conditionalFormatting sqref="T373">
    <cfRule type="cellIs" dxfId="6165" priority="15245" operator="equal">
      <formula>"CUMPLE"</formula>
    </cfRule>
    <cfRule type="cellIs" dxfId="6164" priority="15246" operator="equal">
      <formula>"NO CUMPLE"</formula>
    </cfRule>
  </conditionalFormatting>
  <conditionalFormatting sqref="T373">
    <cfRule type="cellIs" dxfId="6163" priority="15244" operator="equal">
      <formula>"VERIFICAR"</formula>
    </cfRule>
  </conditionalFormatting>
  <conditionalFormatting sqref="H377">
    <cfRule type="containsText" dxfId="6162" priority="15225" stopIfTrue="1" operator="containsText" text="NO CUMPLE">
      <formula>NOT(ISERROR(SEARCH("NO CUMPLE",H377)))</formula>
    </cfRule>
    <cfRule type="containsText" dxfId="6161" priority="15226" stopIfTrue="1" operator="containsText" text="CUMPLE">
      <formula>NOT(ISERROR(SEARCH("CUMPLE",H377)))</formula>
    </cfRule>
  </conditionalFormatting>
  <conditionalFormatting sqref="J377">
    <cfRule type="containsText" dxfId="6160" priority="15223" stopIfTrue="1" operator="containsText" text="NO CUMPLE">
      <formula>NOT(ISERROR(SEARCH("NO CUMPLE",J377)))</formula>
    </cfRule>
    <cfRule type="containsText" dxfId="6159" priority="15224" stopIfTrue="1" operator="containsText" text="CUMPLE">
      <formula>NOT(ISERROR(SEARCH("CUMPLE",J377)))</formula>
    </cfRule>
  </conditionalFormatting>
  <conditionalFormatting sqref="K377">
    <cfRule type="containsText" dxfId="6158" priority="15221" stopIfTrue="1" operator="containsText" text="NO CUMPLE">
      <formula>NOT(ISERROR(SEARCH("NO CUMPLE",K377)))</formula>
    </cfRule>
    <cfRule type="containsText" dxfId="6157" priority="15222" stopIfTrue="1" operator="containsText" text="CUMPLE">
      <formula>NOT(ISERROR(SEARCH("CUMPLE",K377)))</formula>
    </cfRule>
  </conditionalFormatting>
  <conditionalFormatting sqref="O376">
    <cfRule type="containsText" dxfId="6156" priority="15219" stopIfTrue="1" operator="containsText" text="NO CUMPLE">
      <formula>NOT(ISERROR(SEARCH("NO CUMPLE",O376)))</formula>
    </cfRule>
    <cfRule type="containsText" dxfId="6155" priority="15220" stopIfTrue="1" operator="containsText" text="CUMPLE">
      <formula>NOT(ISERROR(SEARCH("CUMPLE",O376)))</formula>
    </cfRule>
  </conditionalFormatting>
  <conditionalFormatting sqref="O377:S377">
    <cfRule type="cellIs" dxfId="6154" priority="15218" operator="equal">
      <formula>"EL PROPONENTE SE DEBE REQUERIR POR EXPERIENCIA MINIMA EXIGIDA"</formula>
    </cfRule>
  </conditionalFormatting>
  <conditionalFormatting sqref="J354:J363">
    <cfRule type="cellIs" dxfId="6153" priority="15217" stopIfTrue="1" operator="greaterThan">
      <formula>0</formula>
    </cfRule>
  </conditionalFormatting>
  <conditionalFormatting sqref="N371:N376">
    <cfRule type="cellIs" dxfId="6152" priority="15215" operator="equal">
      <formula>"NO"</formula>
    </cfRule>
    <cfRule type="cellIs" dxfId="6151" priority="15216" operator="equal">
      <formula>"SI"</formula>
    </cfRule>
  </conditionalFormatting>
  <conditionalFormatting sqref="I363">
    <cfRule type="cellIs" dxfId="6150" priority="15214" stopIfTrue="1" operator="greaterThan">
      <formula>0</formula>
    </cfRule>
  </conditionalFormatting>
  <conditionalFormatting sqref="K357:L363">
    <cfRule type="cellIs" dxfId="6149" priority="15212" operator="equal">
      <formula>0</formula>
    </cfRule>
    <cfRule type="cellIs" dxfId="6148" priority="15213" operator="notBetween">
      <formula>$Q$17</formula>
      <formula>$R$17</formula>
    </cfRule>
  </conditionalFormatting>
  <conditionalFormatting sqref="B354:B363">
    <cfRule type="cellIs" dxfId="6147" priority="15211" stopIfTrue="1" operator="greaterThan">
      <formula>0</formula>
    </cfRule>
  </conditionalFormatting>
  <conditionalFormatting sqref="T354:V356">
    <cfRule type="cellIs" dxfId="6146" priority="15209" stopIfTrue="1" operator="equal">
      <formula>"NO"</formula>
    </cfRule>
    <cfRule type="cellIs" dxfId="6145" priority="15210" stopIfTrue="1" operator="equal">
      <formula>"SI"</formula>
    </cfRule>
  </conditionalFormatting>
  <conditionalFormatting sqref="T354:V355">
    <cfRule type="cellIs" dxfId="6144" priority="15208" stopIfTrue="1" operator="equal">
      <formula>"NO APLICA"</formula>
    </cfRule>
  </conditionalFormatting>
  <conditionalFormatting sqref="T356:U356">
    <cfRule type="cellIs" dxfId="6143" priority="15207" stopIfTrue="1" operator="equal">
      <formula>"NO APLICA"</formula>
    </cfRule>
  </conditionalFormatting>
  <conditionalFormatting sqref="T356:U356">
    <cfRule type="cellIs" dxfId="6142" priority="15206" stopIfTrue="1" operator="equal">
      <formula>"NO APLICA"</formula>
    </cfRule>
  </conditionalFormatting>
  <conditionalFormatting sqref="V356">
    <cfRule type="cellIs" dxfId="6141" priority="15205" stopIfTrue="1" operator="equal">
      <formula>"NO APLICA"</formula>
    </cfRule>
  </conditionalFormatting>
  <conditionalFormatting sqref="K354:L356">
    <cfRule type="cellIs" dxfId="6140" priority="15204" operator="notBetween">
      <formula>$Q$17</formula>
      <formula>$R$17</formula>
    </cfRule>
  </conditionalFormatting>
  <conditionalFormatting sqref="C354:I363 K354:M363 P354:V363">
    <cfRule type="cellIs" dxfId="6139" priority="15203" operator="equal">
      <formula>0</formula>
    </cfRule>
  </conditionalFormatting>
  <conditionalFormatting sqref="P370">
    <cfRule type="cellIs" dxfId="6138" priority="15200" operator="equal">
      <formula>"NO VÁLIDO"</formula>
    </cfRule>
    <cfRule type="cellIs" dxfId="6137" priority="15201" operator="equal">
      <formula>"VÁLIDO"</formula>
    </cfRule>
  </conditionalFormatting>
  <conditionalFormatting sqref="M377">
    <cfRule type="cellIs" dxfId="6136" priority="15197" operator="notEqual">
      <formula>"NO CUMPLE"</formula>
    </cfRule>
    <cfRule type="containsText" dxfId="6135" priority="15198" stopIfTrue="1" operator="containsText" text="NO CUMPLE">
      <formula>NOT(ISERROR(SEARCH("NO CUMPLE",M377)))</formula>
    </cfRule>
    <cfRule type="containsText" dxfId="6134" priority="15199" stopIfTrue="1" operator="containsText" text="CUMPLE">
      <formula>NOT(ISERROR(SEARCH("CUMPLE",M377)))</formula>
    </cfRule>
  </conditionalFormatting>
  <conditionalFormatting sqref="M371:M376">
    <cfRule type="cellIs" dxfId="6133" priority="15195" stopIfTrue="1" operator="equal">
      <formula>"cumple"</formula>
    </cfRule>
    <cfRule type="containsText" dxfId="6132" priority="15196" stopIfTrue="1" operator="containsText" text="NO CUMPLE">
      <formula>NOT(ISERROR(SEARCH("NO CUMPLE",M371)))</formula>
    </cfRule>
  </conditionalFormatting>
  <conditionalFormatting sqref="L371:L376">
    <cfRule type="cellIs" dxfId="6131" priority="15193" stopIfTrue="1" operator="equal">
      <formula>"cumple"</formula>
    </cfRule>
    <cfRule type="containsText" dxfId="6130" priority="15194" stopIfTrue="1" operator="containsText" text="NO CUMPLE">
      <formula>NOT(ISERROR(SEARCH("NO CUMPLE",L371)))</formula>
    </cfRule>
  </conditionalFormatting>
  <conditionalFormatting sqref="C384:I384 K384:L384 P384:V393 C386:I393 G385 I385 K386:M393">
    <cfRule type="cellIs" dxfId="6129" priority="15174" stopIfTrue="1" operator="greaterThan">
      <formula>0</formula>
    </cfRule>
  </conditionalFormatting>
  <conditionalFormatting sqref="D387:D392">
    <cfRule type="cellIs" dxfId="6128" priority="15173" stopIfTrue="1" operator="greaterThan">
      <formula>0</formula>
    </cfRule>
  </conditionalFormatting>
  <conditionalFormatting sqref="D387:D392 F387:H392">
    <cfRule type="cellIs" dxfId="6127" priority="15172" stopIfTrue="1" operator="greaterThan">
      <formula>0</formula>
    </cfRule>
  </conditionalFormatting>
  <conditionalFormatting sqref="H384 H386:H392">
    <cfRule type="cellIs" dxfId="6126" priority="15171" stopIfTrue="1" operator="greaterThan">
      <formula>0</formula>
    </cfRule>
  </conditionalFormatting>
  <conditionalFormatting sqref="E384 E386:E392">
    <cfRule type="cellIs" dxfId="6125" priority="15170" stopIfTrue="1" operator="greaterThan">
      <formula>0</formula>
    </cfRule>
  </conditionalFormatting>
  <conditionalFormatting sqref="K401:K406">
    <cfRule type="containsText" dxfId="6124" priority="15168" stopIfTrue="1" operator="containsText" text="NO CUMPLE">
      <formula>NOT(ISERROR(SEARCH("NO CUMPLE",K401)))</formula>
    </cfRule>
    <cfRule type="containsText" dxfId="6123" priority="15169" stopIfTrue="1" operator="containsText" text="CUMPLE">
      <formula>NOT(ISERROR(SEARCH("CUMPLE",K401)))</formula>
    </cfRule>
  </conditionalFormatting>
  <conditionalFormatting sqref="S400">
    <cfRule type="cellIs" dxfId="6122" priority="15166" operator="greaterThanOrEqual">
      <formula>NUMMINCONT</formula>
    </cfRule>
    <cfRule type="cellIs" dxfId="6121" priority="15167" operator="lessThan">
      <formula>NUMMINCONT</formula>
    </cfRule>
  </conditionalFormatting>
  <conditionalFormatting sqref="T387:V392">
    <cfRule type="cellIs" dxfId="6120" priority="15164" stopIfTrue="1" operator="equal">
      <formula>"NO"</formula>
    </cfRule>
    <cfRule type="cellIs" dxfId="6119" priority="15165" stopIfTrue="1" operator="equal">
      <formula>"SI"</formula>
    </cfRule>
  </conditionalFormatting>
  <conditionalFormatting sqref="T387:V388">
    <cfRule type="cellIs" dxfId="6118" priority="15163" stopIfTrue="1" operator="equal">
      <formula>"NO APLICA"</formula>
    </cfRule>
  </conditionalFormatting>
  <conditionalFormatting sqref="T389:U392">
    <cfRule type="cellIs" dxfId="6117" priority="15162" stopIfTrue="1" operator="equal">
      <formula>"NO APLICA"</formula>
    </cfRule>
  </conditionalFormatting>
  <conditionalFormatting sqref="T389:U389">
    <cfRule type="cellIs" dxfId="6116" priority="15161" stopIfTrue="1" operator="equal">
      <formula>"NO APLICA"</formula>
    </cfRule>
  </conditionalFormatting>
  <conditionalFormatting sqref="V389:V392">
    <cfRule type="cellIs" dxfId="6115" priority="15160" stopIfTrue="1" operator="equal">
      <formula>"NO APLICA"</formula>
    </cfRule>
  </conditionalFormatting>
  <conditionalFormatting sqref="V398">
    <cfRule type="cellIs" dxfId="6114" priority="15158" operator="equal">
      <formula>"CUMPLE"</formula>
    </cfRule>
    <cfRule type="cellIs" dxfId="6113" priority="15159" operator="equal">
      <formula>"NO CUMPLE"</formula>
    </cfRule>
  </conditionalFormatting>
  <conditionalFormatting sqref="V398:V400">
    <cfRule type="cellIs" dxfId="6112" priority="15157" operator="equal">
      <formula>"VERIFICAR"</formula>
    </cfRule>
  </conditionalFormatting>
  <conditionalFormatting sqref="T393:V393">
    <cfRule type="cellIs" dxfId="6111" priority="15155" stopIfTrue="1" operator="equal">
      <formula>"NO"</formula>
    </cfRule>
    <cfRule type="cellIs" dxfId="6110" priority="15156" stopIfTrue="1" operator="equal">
      <formula>"SI"</formula>
    </cfRule>
  </conditionalFormatting>
  <conditionalFormatting sqref="T393:U393">
    <cfRule type="cellIs" dxfId="6109" priority="15154" stopIfTrue="1" operator="equal">
      <formula>"NO APLICA"</formula>
    </cfRule>
  </conditionalFormatting>
  <conditionalFormatting sqref="V393">
    <cfRule type="cellIs" dxfId="6108" priority="15153" stopIfTrue="1" operator="equal">
      <formula>"NO APLICA"</formula>
    </cfRule>
  </conditionalFormatting>
  <conditionalFormatting sqref="T403">
    <cfRule type="cellIs" dxfId="6107" priority="15151" operator="equal">
      <formula>"CUMPLE"</formula>
    </cfRule>
    <cfRule type="cellIs" dxfId="6106" priority="15152" operator="equal">
      <formula>"NO CUMPLE"</formula>
    </cfRule>
  </conditionalFormatting>
  <conditionalFormatting sqref="T403">
    <cfRule type="cellIs" dxfId="6105" priority="15150" operator="equal">
      <formula>"VERIFICAR"</formula>
    </cfRule>
  </conditionalFormatting>
  <conditionalFormatting sqref="H407">
    <cfRule type="containsText" dxfId="6104" priority="15131" stopIfTrue="1" operator="containsText" text="NO CUMPLE">
      <formula>NOT(ISERROR(SEARCH("NO CUMPLE",H407)))</formula>
    </cfRule>
    <cfRule type="containsText" dxfId="6103" priority="15132" stopIfTrue="1" operator="containsText" text="CUMPLE">
      <formula>NOT(ISERROR(SEARCH("CUMPLE",H407)))</formula>
    </cfRule>
  </conditionalFormatting>
  <conditionalFormatting sqref="J407">
    <cfRule type="containsText" dxfId="6102" priority="15129" stopIfTrue="1" operator="containsText" text="NO CUMPLE">
      <formula>NOT(ISERROR(SEARCH("NO CUMPLE",J407)))</formula>
    </cfRule>
    <cfRule type="containsText" dxfId="6101" priority="15130" stopIfTrue="1" operator="containsText" text="CUMPLE">
      <formula>NOT(ISERROR(SEARCH("CUMPLE",J407)))</formula>
    </cfRule>
  </conditionalFormatting>
  <conditionalFormatting sqref="K407">
    <cfRule type="containsText" dxfId="6100" priority="15127" stopIfTrue="1" operator="containsText" text="NO CUMPLE">
      <formula>NOT(ISERROR(SEARCH("NO CUMPLE",K407)))</formula>
    </cfRule>
    <cfRule type="containsText" dxfId="6099" priority="15128" stopIfTrue="1" operator="containsText" text="CUMPLE">
      <formula>NOT(ISERROR(SEARCH("CUMPLE",K407)))</formula>
    </cfRule>
  </conditionalFormatting>
  <conditionalFormatting sqref="O406">
    <cfRule type="containsText" dxfId="6098" priority="15125" stopIfTrue="1" operator="containsText" text="NO CUMPLE">
      <formula>NOT(ISERROR(SEARCH("NO CUMPLE",O406)))</formula>
    </cfRule>
    <cfRule type="containsText" dxfId="6097" priority="15126" stopIfTrue="1" operator="containsText" text="CUMPLE">
      <formula>NOT(ISERROR(SEARCH("CUMPLE",O406)))</formula>
    </cfRule>
  </conditionalFormatting>
  <conditionalFormatting sqref="O407:S407">
    <cfRule type="cellIs" dxfId="6096" priority="15124" operator="equal">
      <formula>"EL PROPONENTE SE DEBE REQUERIR POR EXPERIENCIA MINIMA EXIGIDA"</formula>
    </cfRule>
  </conditionalFormatting>
  <conditionalFormatting sqref="J384:J393">
    <cfRule type="cellIs" dxfId="6095" priority="15123" stopIfTrue="1" operator="greaterThan">
      <formula>0</formula>
    </cfRule>
  </conditionalFormatting>
  <conditionalFormatting sqref="N401:N406">
    <cfRule type="cellIs" dxfId="6094" priority="15121" operator="equal">
      <formula>"NO"</formula>
    </cfRule>
    <cfRule type="cellIs" dxfId="6093" priority="15122" operator="equal">
      <formula>"SI"</formula>
    </cfRule>
  </conditionalFormatting>
  <conditionalFormatting sqref="I393">
    <cfRule type="cellIs" dxfId="6092" priority="15120" stopIfTrue="1" operator="greaterThan">
      <formula>0</formula>
    </cfRule>
  </conditionalFormatting>
  <conditionalFormatting sqref="K387:L393">
    <cfRule type="cellIs" dxfId="6091" priority="15118" operator="equal">
      <formula>0</formula>
    </cfRule>
    <cfRule type="cellIs" dxfId="6090" priority="15119" operator="notBetween">
      <formula>$Q$17</formula>
      <formula>$R$17</formula>
    </cfRule>
  </conditionalFormatting>
  <conditionalFormatting sqref="B384 B386:B393">
    <cfRule type="cellIs" dxfId="6089" priority="15117" stopIfTrue="1" operator="greaterThan">
      <formula>0</formula>
    </cfRule>
  </conditionalFormatting>
  <conditionalFormatting sqref="T384:V386">
    <cfRule type="cellIs" dxfId="6088" priority="15115" stopIfTrue="1" operator="equal">
      <formula>"NO"</formula>
    </cfRule>
    <cfRule type="cellIs" dxfId="6087" priority="15116" stopIfTrue="1" operator="equal">
      <formula>"SI"</formula>
    </cfRule>
  </conditionalFormatting>
  <conditionalFormatting sqref="T384:V385">
    <cfRule type="cellIs" dxfId="6086" priority="15114" stopIfTrue="1" operator="equal">
      <formula>"NO APLICA"</formula>
    </cfRule>
  </conditionalFormatting>
  <conditionalFormatting sqref="T386:U386">
    <cfRule type="cellIs" dxfId="6085" priority="15113" stopIfTrue="1" operator="equal">
      <formula>"NO APLICA"</formula>
    </cfRule>
  </conditionalFormatting>
  <conditionalFormatting sqref="T386:U386">
    <cfRule type="cellIs" dxfId="6084" priority="15112" stopIfTrue="1" operator="equal">
      <formula>"NO APLICA"</formula>
    </cfRule>
  </conditionalFormatting>
  <conditionalFormatting sqref="V386">
    <cfRule type="cellIs" dxfId="6083" priority="15111" stopIfTrue="1" operator="equal">
      <formula>"NO APLICA"</formula>
    </cfRule>
  </conditionalFormatting>
  <conditionalFormatting sqref="K384:L384 K386:L386">
    <cfRule type="cellIs" dxfId="6082" priority="15110" operator="notBetween">
      <formula>$Q$17</formula>
      <formula>$R$17</formula>
    </cfRule>
  </conditionalFormatting>
  <conditionalFormatting sqref="C384:I384 K384:L384 P384:V393 C386:I393 G385 I385 K386:M393">
    <cfRule type="cellIs" dxfId="6081" priority="15109" operator="equal">
      <formula>0</formula>
    </cfRule>
  </conditionalFormatting>
  <conditionalFormatting sqref="P400">
    <cfRule type="cellIs" dxfId="6080" priority="15106" operator="equal">
      <formula>"NO VÁLIDO"</formula>
    </cfRule>
    <cfRule type="cellIs" dxfId="6079" priority="15107" operator="equal">
      <formula>"VÁLIDO"</formula>
    </cfRule>
  </conditionalFormatting>
  <conditionalFormatting sqref="M407">
    <cfRule type="cellIs" dxfId="6078" priority="15103" operator="notEqual">
      <formula>"NO CUMPLE"</formula>
    </cfRule>
    <cfRule type="containsText" dxfId="6077" priority="15104" stopIfTrue="1" operator="containsText" text="NO CUMPLE">
      <formula>NOT(ISERROR(SEARCH("NO CUMPLE",M407)))</formula>
    </cfRule>
    <cfRule type="containsText" dxfId="6076" priority="15105" stopIfTrue="1" operator="containsText" text="CUMPLE">
      <formula>NOT(ISERROR(SEARCH("CUMPLE",M407)))</formula>
    </cfRule>
  </conditionalFormatting>
  <conditionalFormatting sqref="M401:M406">
    <cfRule type="cellIs" dxfId="6075" priority="15101" stopIfTrue="1" operator="equal">
      <formula>"cumple"</formula>
    </cfRule>
    <cfRule type="containsText" dxfId="6074" priority="15102" stopIfTrue="1" operator="containsText" text="NO CUMPLE">
      <formula>NOT(ISERROR(SEARCH("NO CUMPLE",M401)))</formula>
    </cfRule>
  </conditionalFormatting>
  <conditionalFormatting sqref="L401:L406">
    <cfRule type="cellIs" dxfId="6073" priority="15099" stopIfTrue="1" operator="equal">
      <formula>"cumple"</formula>
    </cfRule>
    <cfRule type="containsText" dxfId="6072" priority="15100" stopIfTrue="1" operator="containsText" text="NO CUMPLE">
      <formula>NOT(ISERROR(SEARCH("NO CUMPLE",L401)))</formula>
    </cfRule>
  </conditionalFormatting>
  <conditionalFormatting sqref="C414:I423 K414:M423 P414:V423">
    <cfRule type="cellIs" dxfId="6071" priority="15080" stopIfTrue="1" operator="greaterThan">
      <formula>0</formula>
    </cfRule>
  </conditionalFormatting>
  <conditionalFormatting sqref="D417:D422">
    <cfRule type="cellIs" dxfId="6070" priority="15079" stopIfTrue="1" operator="greaterThan">
      <formula>0</formula>
    </cfRule>
  </conditionalFormatting>
  <conditionalFormatting sqref="D417:D422 F417:H422">
    <cfRule type="cellIs" dxfId="6069" priority="15078" stopIfTrue="1" operator="greaterThan">
      <formula>0</formula>
    </cfRule>
  </conditionalFormatting>
  <conditionalFormatting sqref="H414:H422">
    <cfRule type="cellIs" dxfId="6068" priority="15077" stopIfTrue="1" operator="greaterThan">
      <formula>0</formula>
    </cfRule>
  </conditionalFormatting>
  <conditionalFormatting sqref="E414:E422">
    <cfRule type="cellIs" dxfId="6067" priority="15076" stopIfTrue="1" operator="greaterThan">
      <formula>0</formula>
    </cfRule>
  </conditionalFormatting>
  <conditionalFormatting sqref="K431:K436">
    <cfRule type="containsText" dxfId="6066" priority="15074" stopIfTrue="1" operator="containsText" text="NO CUMPLE">
      <formula>NOT(ISERROR(SEARCH("NO CUMPLE",K431)))</formula>
    </cfRule>
    <cfRule type="containsText" dxfId="6065" priority="15075" stopIfTrue="1" operator="containsText" text="CUMPLE">
      <formula>NOT(ISERROR(SEARCH("CUMPLE",K431)))</formula>
    </cfRule>
  </conditionalFormatting>
  <conditionalFormatting sqref="S430">
    <cfRule type="cellIs" dxfId="6064" priority="15072" operator="greaterThanOrEqual">
      <formula>NUMMINCONT</formula>
    </cfRule>
    <cfRule type="cellIs" dxfId="6063" priority="15073" operator="lessThan">
      <formula>NUMMINCONT</formula>
    </cfRule>
  </conditionalFormatting>
  <conditionalFormatting sqref="T417:V422">
    <cfRule type="cellIs" dxfId="6062" priority="15070" stopIfTrue="1" operator="equal">
      <formula>"NO"</formula>
    </cfRule>
    <cfRule type="cellIs" dxfId="6061" priority="15071" stopIfTrue="1" operator="equal">
      <formula>"SI"</formula>
    </cfRule>
  </conditionalFormatting>
  <conditionalFormatting sqref="T417:V418">
    <cfRule type="cellIs" dxfId="6060" priority="15069" stopIfTrue="1" operator="equal">
      <formula>"NO APLICA"</formula>
    </cfRule>
  </conditionalFormatting>
  <conditionalFormatting sqref="T419:U422">
    <cfRule type="cellIs" dxfId="6059" priority="15068" stopIfTrue="1" operator="equal">
      <formula>"NO APLICA"</formula>
    </cfRule>
  </conditionalFormatting>
  <conditionalFormatting sqref="T419:U419">
    <cfRule type="cellIs" dxfId="6058" priority="15067" stopIfTrue="1" operator="equal">
      <formula>"NO APLICA"</formula>
    </cfRule>
  </conditionalFormatting>
  <conditionalFormatting sqref="V419:V422">
    <cfRule type="cellIs" dxfId="6057" priority="15066" stopIfTrue="1" operator="equal">
      <formula>"NO APLICA"</formula>
    </cfRule>
  </conditionalFormatting>
  <conditionalFormatting sqref="V428">
    <cfRule type="cellIs" dxfId="6056" priority="15064" operator="equal">
      <formula>"CUMPLE"</formula>
    </cfRule>
    <cfRule type="cellIs" dxfId="6055" priority="15065" operator="equal">
      <formula>"NO CUMPLE"</formula>
    </cfRule>
  </conditionalFormatting>
  <conditionalFormatting sqref="V428:V430">
    <cfRule type="cellIs" dxfId="6054" priority="15063" operator="equal">
      <formula>"VERIFICAR"</formula>
    </cfRule>
  </conditionalFormatting>
  <conditionalFormatting sqref="T423:V423">
    <cfRule type="cellIs" dxfId="6053" priority="15061" stopIfTrue="1" operator="equal">
      <formula>"NO"</formula>
    </cfRule>
    <cfRule type="cellIs" dxfId="6052" priority="15062" stopIfTrue="1" operator="equal">
      <formula>"SI"</formula>
    </cfRule>
  </conditionalFormatting>
  <conditionalFormatting sqref="T423:U423">
    <cfRule type="cellIs" dxfId="6051" priority="15060" stopIfTrue="1" operator="equal">
      <formula>"NO APLICA"</formula>
    </cfRule>
  </conditionalFormatting>
  <conditionalFormatting sqref="V423">
    <cfRule type="cellIs" dxfId="6050" priority="15059" stopIfTrue="1" operator="equal">
      <formula>"NO APLICA"</formula>
    </cfRule>
  </conditionalFormatting>
  <conditionalFormatting sqref="T433">
    <cfRule type="cellIs" dxfId="6049" priority="15057" operator="equal">
      <formula>"CUMPLE"</formula>
    </cfRule>
    <cfRule type="cellIs" dxfId="6048" priority="15058" operator="equal">
      <formula>"NO CUMPLE"</formula>
    </cfRule>
  </conditionalFormatting>
  <conditionalFormatting sqref="T433">
    <cfRule type="cellIs" dxfId="6047" priority="15056" operator="equal">
      <formula>"VERIFICAR"</formula>
    </cfRule>
  </conditionalFormatting>
  <conditionalFormatting sqref="H437">
    <cfRule type="containsText" dxfId="6046" priority="15037" stopIfTrue="1" operator="containsText" text="NO CUMPLE">
      <formula>NOT(ISERROR(SEARCH("NO CUMPLE",H437)))</formula>
    </cfRule>
    <cfRule type="containsText" dxfId="6045" priority="15038" stopIfTrue="1" operator="containsText" text="CUMPLE">
      <formula>NOT(ISERROR(SEARCH("CUMPLE",H437)))</formula>
    </cfRule>
  </conditionalFormatting>
  <conditionalFormatting sqref="J437">
    <cfRule type="containsText" dxfId="6044" priority="15035" stopIfTrue="1" operator="containsText" text="NO CUMPLE">
      <formula>NOT(ISERROR(SEARCH("NO CUMPLE",J437)))</formula>
    </cfRule>
    <cfRule type="containsText" dxfId="6043" priority="15036" stopIfTrue="1" operator="containsText" text="CUMPLE">
      <formula>NOT(ISERROR(SEARCH("CUMPLE",J437)))</formula>
    </cfRule>
  </conditionalFormatting>
  <conditionalFormatting sqref="K437">
    <cfRule type="containsText" dxfId="6042" priority="15033" stopIfTrue="1" operator="containsText" text="NO CUMPLE">
      <formula>NOT(ISERROR(SEARCH("NO CUMPLE",K437)))</formula>
    </cfRule>
    <cfRule type="containsText" dxfId="6041" priority="15034" stopIfTrue="1" operator="containsText" text="CUMPLE">
      <formula>NOT(ISERROR(SEARCH("CUMPLE",K437)))</formula>
    </cfRule>
  </conditionalFormatting>
  <conditionalFormatting sqref="O436">
    <cfRule type="containsText" dxfId="6040" priority="15031" stopIfTrue="1" operator="containsText" text="NO CUMPLE">
      <formula>NOT(ISERROR(SEARCH("NO CUMPLE",O436)))</formula>
    </cfRule>
    <cfRule type="containsText" dxfId="6039" priority="15032" stopIfTrue="1" operator="containsText" text="CUMPLE">
      <formula>NOT(ISERROR(SEARCH("CUMPLE",O436)))</formula>
    </cfRule>
  </conditionalFormatting>
  <conditionalFormatting sqref="O437:S437">
    <cfRule type="cellIs" dxfId="6038" priority="15030" operator="equal">
      <formula>"EL PROPONENTE SE DEBE REQUERIR POR EXPERIENCIA MINIMA EXIGIDA"</formula>
    </cfRule>
  </conditionalFormatting>
  <conditionalFormatting sqref="J414:J423">
    <cfRule type="cellIs" dxfId="6037" priority="15029" stopIfTrue="1" operator="greaterThan">
      <formula>0</formula>
    </cfRule>
  </conditionalFormatting>
  <conditionalFormatting sqref="N431:N436">
    <cfRule type="cellIs" dxfId="6036" priority="15027" operator="equal">
      <formula>"NO"</formula>
    </cfRule>
    <cfRule type="cellIs" dxfId="6035" priority="15028" operator="equal">
      <formula>"SI"</formula>
    </cfRule>
  </conditionalFormatting>
  <conditionalFormatting sqref="I423">
    <cfRule type="cellIs" dxfId="6034" priority="15026" stopIfTrue="1" operator="greaterThan">
      <formula>0</formula>
    </cfRule>
  </conditionalFormatting>
  <conditionalFormatting sqref="K417:L423">
    <cfRule type="cellIs" dxfId="6033" priority="15024" operator="equal">
      <formula>0</formula>
    </cfRule>
    <cfRule type="cellIs" dxfId="6032" priority="15025" operator="notBetween">
      <formula>$Q$17</formula>
      <formula>$R$17</formula>
    </cfRule>
  </conditionalFormatting>
  <conditionalFormatting sqref="B414:B423">
    <cfRule type="cellIs" dxfId="6031" priority="15023" stopIfTrue="1" operator="greaterThan">
      <formula>0</formula>
    </cfRule>
  </conditionalFormatting>
  <conditionalFormatting sqref="T414:V416">
    <cfRule type="cellIs" dxfId="6030" priority="15021" stopIfTrue="1" operator="equal">
      <formula>"NO"</formula>
    </cfRule>
    <cfRule type="cellIs" dxfId="6029" priority="15022" stopIfTrue="1" operator="equal">
      <formula>"SI"</formula>
    </cfRule>
  </conditionalFormatting>
  <conditionalFormatting sqref="T414:V415">
    <cfRule type="cellIs" dxfId="6028" priority="15020" stopIfTrue="1" operator="equal">
      <formula>"NO APLICA"</formula>
    </cfRule>
  </conditionalFormatting>
  <conditionalFormatting sqref="T416:U416">
    <cfRule type="cellIs" dxfId="6027" priority="15019" stopIfTrue="1" operator="equal">
      <formula>"NO APLICA"</formula>
    </cfRule>
  </conditionalFormatting>
  <conditionalFormatting sqref="T416:U416">
    <cfRule type="cellIs" dxfId="6026" priority="15018" stopIfTrue="1" operator="equal">
      <formula>"NO APLICA"</formula>
    </cfRule>
  </conditionalFormatting>
  <conditionalFormatting sqref="V416">
    <cfRule type="cellIs" dxfId="6025" priority="15017" stopIfTrue="1" operator="equal">
      <formula>"NO APLICA"</formula>
    </cfRule>
  </conditionalFormatting>
  <conditionalFormatting sqref="K414:L416">
    <cfRule type="cellIs" dxfId="6024" priority="15016" operator="notBetween">
      <formula>$Q$17</formula>
      <formula>$R$17</formula>
    </cfRule>
  </conditionalFormatting>
  <conditionalFormatting sqref="C414:I423 K414:M423 P414:V423">
    <cfRule type="cellIs" dxfId="6023" priority="15015" operator="equal">
      <formula>0</formula>
    </cfRule>
  </conditionalFormatting>
  <conditionalFormatting sqref="P430">
    <cfRule type="cellIs" dxfId="6022" priority="15012" operator="equal">
      <formula>"NO VÁLIDO"</formula>
    </cfRule>
    <cfRule type="cellIs" dxfId="6021" priority="15013" operator="equal">
      <formula>"VÁLIDO"</formula>
    </cfRule>
  </conditionalFormatting>
  <conditionalFormatting sqref="M437">
    <cfRule type="cellIs" dxfId="6020" priority="15009" operator="notEqual">
      <formula>"NO CUMPLE"</formula>
    </cfRule>
    <cfRule type="containsText" dxfId="6019" priority="15010" stopIfTrue="1" operator="containsText" text="NO CUMPLE">
      <formula>NOT(ISERROR(SEARCH("NO CUMPLE",M437)))</formula>
    </cfRule>
    <cfRule type="containsText" dxfId="6018" priority="15011" stopIfTrue="1" operator="containsText" text="CUMPLE">
      <formula>NOT(ISERROR(SEARCH("CUMPLE",M437)))</formula>
    </cfRule>
  </conditionalFormatting>
  <conditionalFormatting sqref="M431:M436">
    <cfRule type="cellIs" dxfId="6017" priority="15007" stopIfTrue="1" operator="equal">
      <formula>"cumple"</formula>
    </cfRule>
    <cfRule type="containsText" dxfId="6016" priority="15008" stopIfTrue="1" operator="containsText" text="NO CUMPLE">
      <formula>NOT(ISERROR(SEARCH("NO CUMPLE",M431)))</formula>
    </cfRule>
  </conditionalFormatting>
  <conditionalFormatting sqref="L431:L436">
    <cfRule type="cellIs" dxfId="6015" priority="15005" stopIfTrue="1" operator="equal">
      <formula>"cumple"</formula>
    </cfRule>
    <cfRule type="containsText" dxfId="6014" priority="15006" stopIfTrue="1" operator="containsText" text="NO CUMPLE">
      <formula>NOT(ISERROR(SEARCH("NO CUMPLE",L431)))</formula>
    </cfRule>
  </conditionalFormatting>
  <conditionalFormatting sqref="C444:I453 K444:M453 P444:V453">
    <cfRule type="cellIs" dxfId="6013" priority="14986" stopIfTrue="1" operator="greaterThan">
      <formula>0</formula>
    </cfRule>
  </conditionalFormatting>
  <conditionalFormatting sqref="D447:D452">
    <cfRule type="cellIs" dxfId="6012" priority="14985" stopIfTrue="1" operator="greaterThan">
      <formula>0</formula>
    </cfRule>
  </conditionalFormatting>
  <conditionalFormatting sqref="D447:D452 F447:H452">
    <cfRule type="cellIs" dxfId="6011" priority="14984" stopIfTrue="1" operator="greaterThan">
      <formula>0</formula>
    </cfRule>
  </conditionalFormatting>
  <conditionalFormatting sqref="H444:H452">
    <cfRule type="cellIs" dxfId="6010" priority="14983" stopIfTrue="1" operator="greaterThan">
      <formula>0</formula>
    </cfRule>
  </conditionalFormatting>
  <conditionalFormatting sqref="E444:E452">
    <cfRule type="cellIs" dxfId="6009" priority="14982" stopIfTrue="1" operator="greaterThan">
      <formula>0</formula>
    </cfRule>
  </conditionalFormatting>
  <conditionalFormatting sqref="K461:K466">
    <cfRule type="containsText" dxfId="6008" priority="14980" stopIfTrue="1" operator="containsText" text="NO CUMPLE">
      <formula>NOT(ISERROR(SEARCH("NO CUMPLE",K461)))</formula>
    </cfRule>
    <cfRule type="containsText" dxfId="6007" priority="14981" stopIfTrue="1" operator="containsText" text="CUMPLE">
      <formula>NOT(ISERROR(SEARCH("CUMPLE",K461)))</formula>
    </cfRule>
  </conditionalFormatting>
  <conditionalFormatting sqref="S460">
    <cfRule type="cellIs" dxfId="6006" priority="14978" operator="greaterThanOrEqual">
      <formula>NUMMINCONT</formula>
    </cfRule>
    <cfRule type="cellIs" dxfId="6005" priority="14979" operator="lessThan">
      <formula>NUMMINCONT</formula>
    </cfRule>
  </conditionalFormatting>
  <conditionalFormatting sqref="T447:V452">
    <cfRule type="cellIs" dxfId="6004" priority="14976" stopIfTrue="1" operator="equal">
      <formula>"NO"</formula>
    </cfRule>
    <cfRule type="cellIs" dxfId="6003" priority="14977" stopIfTrue="1" operator="equal">
      <formula>"SI"</formula>
    </cfRule>
  </conditionalFormatting>
  <conditionalFormatting sqref="T447:V448">
    <cfRule type="cellIs" dxfId="6002" priority="14975" stopIfTrue="1" operator="equal">
      <formula>"NO APLICA"</formula>
    </cfRule>
  </conditionalFormatting>
  <conditionalFormatting sqref="T449:U452">
    <cfRule type="cellIs" dxfId="6001" priority="14974" stopIfTrue="1" operator="equal">
      <formula>"NO APLICA"</formula>
    </cfRule>
  </conditionalFormatting>
  <conditionalFormatting sqref="T449:U449">
    <cfRule type="cellIs" dxfId="6000" priority="14973" stopIfTrue="1" operator="equal">
      <formula>"NO APLICA"</formula>
    </cfRule>
  </conditionalFormatting>
  <conditionalFormatting sqref="V449:V452">
    <cfRule type="cellIs" dxfId="5999" priority="14972" stopIfTrue="1" operator="equal">
      <formula>"NO APLICA"</formula>
    </cfRule>
  </conditionalFormatting>
  <conditionalFormatting sqref="V458">
    <cfRule type="cellIs" dxfId="5998" priority="14970" operator="equal">
      <formula>"CUMPLE"</formula>
    </cfRule>
    <cfRule type="cellIs" dxfId="5997" priority="14971" operator="equal">
      <formula>"NO CUMPLE"</formula>
    </cfRule>
  </conditionalFormatting>
  <conditionalFormatting sqref="V458:V460">
    <cfRule type="cellIs" dxfId="5996" priority="14969" operator="equal">
      <formula>"VERIFICAR"</formula>
    </cfRule>
  </conditionalFormatting>
  <conditionalFormatting sqref="T453:V453">
    <cfRule type="cellIs" dxfId="5995" priority="14967" stopIfTrue="1" operator="equal">
      <formula>"NO"</formula>
    </cfRule>
    <cfRule type="cellIs" dxfId="5994" priority="14968" stopIfTrue="1" operator="equal">
      <formula>"SI"</formula>
    </cfRule>
  </conditionalFormatting>
  <conditionalFormatting sqref="T453:U453">
    <cfRule type="cellIs" dxfId="5993" priority="14966" stopIfTrue="1" operator="equal">
      <formula>"NO APLICA"</formula>
    </cfRule>
  </conditionalFormatting>
  <conditionalFormatting sqref="V453">
    <cfRule type="cellIs" dxfId="5992" priority="14965" stopIfTrue="1" operator="equal">
      <formula>"NO APLICA"</formula>
    </cfRule>
  </conditionalFormatting>
  <conditionalFormatting sqref="T463">
    <cfRule type="cellIs" dxfId="5991" priority="14963" operator="equal">
      <formula>"CUMPLE"</formula>
    </cfRule>
    <cfRule type="cellIs" dxfId="5990" priority="14964" operator="equal">
      <formula>"NO CUMPLE"</formula>
    </cfRule>
  </conditionalFormatting>
  <conditionalFormatting sqref="T463">
    <cfRule type="cellIs" dxfId="5989" priority="14962" operator="equal">
      <formula>"VERIFICAR"</formula>
    </cfRule>
  </conditionalFormatting>
  <conditionalFormatting sqref="H467">
    <cfRule type="containsText" dxfId="5988" priority="14943" stopIfTrue="1" operator="containsText" text="NO CUMPLE">
      <formula>NOT(ISERROR(SEARCH("NO CUMPLE",H467)))</formula>
    </cfRule>
    <cfRule type="containsText" dxfId="5987" priority="14944" stopIfTrue="1" operator="containsText" text="CUMPLE">
      <formula>NOT(ISERROR(SEARCH("CUMPLE",H467)))</formula>
    </cfRule>
  </conditionalFormatting>
  <conditionalFormatting sqref="J467">
    <cfRule type="containsText" dxfId="5986" priority="14941" stopIfTrue="1" operator="containsText" text="NO CUMPLE">
      <formula>NOT(ISERROR(SEARCH("NO CUMPLE",J467)))</formula>
    </cfRule>
    <cfRule type="containsText" dxfId="5985" priority="14942" stopIfTrue="1" operator="containsText" text="CUMPLE">
      <formula>NOT(ISERROR(SEARCH("CUMPLE",J467)))</formula>
    </cfRule>
  </conditionalFormatting>
  <conditionalFormatting sqref="K467">
    <cfRule type="containsText" dxfId="5984" priority="14939" stopIfTrue="1" operator="containsText" text="NO CUMPLE">
      <formula>NOT(ISERROR(SEARCH("NO CUMPLE",K467)))</formula>
    </cfRule>
    <cfRule type="containsText" dxfId="5983" priority="14940" stopIfTrue="1" operator="containsText" text="CUMPLE">
      <formula>NOT(ISERROR(SEARCH("CUMPLE",K467)))</formula>
    </cfRule>
  </conditionalFormatting>
  <conditionalFormatting sqref="O466">
    <cfRule type="containsText" dxfId="5982" priority="14937" stopIfTrue="1" operator="containsText" text="NO CUMPLE">
      <formula>NOT(ISERROR(SEARCH("NO CUMPLE",O466)))</formula>
    </cfRule>
    <cfRule type="containsText" dxfId="5981" priority="14938" stopIfTrue="1" operator="containsText" text="CUMPLE">
      <formula>NOT(ISERROR(SEARCH("CUMPLE",O466)))</formula>
    </cfRule>
  </conditionalFormatting>
  <conditionalFormatting sqref="O467:S467">
    <cfRule type="cellIs" dxfId="5980" priority="14936" operator="equal">
      <formula>"EL PROPONENTE SE DEBE REQUERIR POR EXPERIENCIA MINIMA EXIGIDA"</formula>
    </cfRule>
  </conditionalFormatting>
  <conditionalFormatting sqref="J444:J453">
    <cfRule type="cellIs" dxfId="5979" priority="14935" stopIfTrue="1" operator="greaterThan">
      <formula>0</formula>
    </cfRule>
  </conditionalFormatting>
  <conditionalFormatting sqref="N461:N466">
    <cfRule type="cellIs" dxfId="5978" priority="14933" operator="equal">
      <formula>"NO"</formula>
    </cfRule>
    <cfRule type="cellIs" dxfId="5977" priority="14934" operator="equal">
      <formula>"SI"</formula>
    </cfRule>
  </conditionalFormatting>
  <conditionalFormatting sqref="I453">
    <cfRule type="cellIs" dxfId="5976" priority="14932" stopIfTrue="1" operator="greaterThan">
      <formula>0</formula>
    </cfRule>
  </conditionalFormatting>
  <conditionalFormatting sqref="K447:L453">
    <cfRule type="cellIs" dxfId="5975" priority="14930" operator="equal">
      <formula>0</formula>
    </cfRule>
    <cfRule type="cellIs" dxfId="5974" priority="14931" operator="notBetween">
      <formula>$Q$17</formula>
      <formula>$R$17</formula>
    </cfRule>
  </conditionalFormatting>
  <conditionalFormatting sqref="B444:B453">
    <cfRule type="cellIs" dxfId="5973" priority="14929" stopIfTrue="1" operator="greaterThan">
      <formula>0</formula>
    </cfRule>
  </conditionalFormatting>
  <conditionalFormatting sqref="T444:V446">
    <cfRule type="cellIs" dxfId="5972" priority="14927" stopIfTrue="1" operator="equal">
      <formula>"NO"</formula>
    </cfRule>
    <cfRule type="cellIs" dxfId="5971" priority="14928" stopIfTrue="1" operator="equal">
      <formula>"SI"</formula>
    </cfRule>
  </conditionalFormatting>
  <conditionalFormatting sqref="T444:V445">
    <cfRule type="cellIs" dxfId="5970" priority="14926" stopIfTrue="1" operator="equal">
      <formula>"NO APLICA"</formula>
    </cfRule>
  </conditionalFormatting>
  <conditionalFormatting sqref="T446:U446">
    <cfRule type="cellIs" dxfId="5969" priority="14925" stopIfTrue="1" operator="equal">
      <formula>"NO APLICA"</formula>
    </cfRule>
  </conditionalFormatting>
  <conditionalFormatting sqref="T446:U446">
    <cfRule type="cellIs" dxfId="5968" priority="14924" stopIfTrue="1" operator="equal">
      <formula>"NO APLICA"</formula>
    </cfRule>
  </conditionalFormatting>
  <conditionalFormatting sqref="V446">
    <cfRule type="cellIs" dxfId="5967" priority="14923" stopIfTrue="1" operator="equal">
      <formula>"NO APLICA"</formula>
    </cfRule>
  </conditionalFormatting>
  <conditionalFormatting sqref="K444:L446">
    <cfRule type="cellIs" dxfId="5966" priority="14922" operator="notBetween">
      <formula>$Q$17</formula>
      <formula>$R$17</formula>
    </cfRule>
  </conditionalFormatting>
  <conditionalFormatting sqref="C444:I453 K444:M453 P444:V453">
    <cfRule type="cellIs" dxfId="5965" priority="14921" operator="equal">
      <formula>0</formula>
    </cfRule>
  </conditionalFormatting>
  <conditionalFormatting sqref="P460">
    <cfRule type="cellIs" dxfId="5964" priority="14918" operator="equal">
      <formula>"NO VÁLIDO"</formula>
    </cfRule>
    <cfRule type="cellIs" dxfId="5963" priority="14919" operator="equal">
      <formula>"VÁLIDO"</formula>
    </cfRule>
  </conditionalFormatting>
  <conditionalFormatting sqref="M467">
    <cfRule type="cellIs" dxfId="5962" priority="14915" operator="notEqual">
      <formula>"NO CUMPLE"</formula>
    </cfRule>
    <cfRule type="containsText" dxfId="5961" priority="14916" stopIfTrue="1" operator="containsText" text="NO CUMPLE">
      <formula>NOT(ISERROR(SEARCH("NO CUMPLE",M467)))</formula>
    </cfRule>
    <cfRule type="containsText" dxfId="5960" priority="14917" stopIfTrue="1" operator="containsText" text="CUMPLE">
      <formula>NOT(ISERROR(SEARCH("CUMPLE",M467)))</formula>
    </cfRule>
  </conditionalFormatting>
  <conditionalFormatting sqref="M461:M466">
    <cfRule type="cellIs" dxfId="5959" priority="14913" stopIfTrue="1" operator="equal">
      <formula>"cumple"</formula>
    </cfRule>
    <cfRule type="containsText" dxfId="5958" priority="14914" stopIfTrue="1" operator="containsText" text="NO CUMPLE">
      <formula>NOT(ISERROR(SEARCH("NO CUMPLE",M461)))</formula>
    </cfRule>
  </conditionalFormatting>
  <conditionalFormatting sqref="L461:L466">
    <cfRule type="cellIs" dxfId="5957" priority="14911" stopIfTrue="1" operator="equal">
      <formula>"cumple"</formula>
    </cfRule>
    <cfRule type="containsText" dxfId="5956" priority="14912" stopIfTrue="1" operator="containsText" text="NO CUMPLE">
      <formula>NOT(ISERROR(SEARCH("NO CUMPLE",L461)))</formula>
    </cfRule>
  </conditionalFormatting>
  <conditionalFormatting sqref="C474:I483 K474:M483 P474:V483">
    <cfRule type="cellIs" dxfId="5955" priority="14892" stopIfTrue="1" operator="greaterThan">
      <formula>0</formula>
    </cfRule>
  </conditionalFormatting>
  <conditionalFormatting sqref="D477:D482">
    <cfRule type="cellIs" dxfId="5954" priority="14891" stopIfTrue="1" operator="greaterThan">
      <formula>0</formula>
    </cfRule>
  </conditionalFormatting>
  <conditionalFormatting sqref="D477:D482 F477:H482">
    <cfRule type="cellIs" dxfId="5953" priority="14890" stopIfTrue="1" operator="greaterThan">
      <formula>0</formula>
    </cfRule>
  </conditionalFormatting>
  <conditionalFormatting sqref="H474:H482">
    <cfRule type="cellIs" dxfId="5952" priority="14889" stopIfTrue="1" operator="greaterThan">
      <formula>0</formula>
    </cfRule>
  </conditionalFormatting>
  <conditionalFormatting sqref="E474:E482">
    <cfRule type="cellIs" dxfId="5951" priority="14888" stopIfTrue="1" operator="greaterThan">
      <formula>0</formula>
    </cfRule>
  </conditionalFormatting>
  <conditionalFormatting sqref="K491:K496">
    <cfRule type="containsText" dxfId="5950" priority="14886" stopIfTrue="1" operator="containsText" text="NO CUMPLE">
      <formula>NOT(ISERROR(SEARCH("NO CUMPLE",K491)))</formula>
    </cfRule>
    <cfRule type="containsText" dxfId="5949" priority="14887" stopIfTrue="1" operator="containsText" text="CUMPLE">
      <formula>NOT(ISERROR(SEARCH("CUMPLE",K491)))</formula>
    </cfRule>
  </conditionalFormatting>
  <conditionalFormatting sqref="S490">
    <cfRule type="cellIs" dxfId="5948" priority="14884" operator="greaterThanOrEqual">
      <formula>NUMMINCONT</formula>
    </cfRule>
    <cfRule type="cellIs" dxfId="5947" priority="14885" operator="lessThan">
      <formula>NUMMINCONT</formula>
    </cfRule>
  </conditionalFormatting>
  <conditionalFormatting sqref="T477:V482">
    <cfRule type="cellIs" dxfId="5946" priority="14882" stopIfTrue="1" operator="equal">
      <formula>"NO"</formula>
    </cfRule>
    <cfRule type="cellIs" dxfId="5945" priority="14883" stopIfTrue="1" operator="equal">
      <formula>"SI"</formula>
    </cfRule>
  </conditionalFormatting>
  <conditionalFormatting sqref="T477:V478">
    <cfRule type="cellIs" dxfId="5944" priority="14881" stopIfTrue="1" operator="equal">
      <formula>"NO APLICA"</formula>
    </cfRule>
  </conditionalFormatting>
  <conditionalFormatting sqref="T479:U482">
    <cfRule type="cellIs" dxfId="5943" priority="14880" stopIfTrue="1" operator="equal">
      <formula>"NO APLICA"</formula>
    </cfRule>
  </conditionalFormatting>
  <conditionalFormatting sqref="T479:U479">
    <cfRule type="cellIs" dxfId="5942" priority="14879" stopIfTrue="1" operator="equal">
      <formula>"NO APLICA"</formula>
    </cfRule>
  </conditionalFormatting>
  <conditionalFormatting sqref="V479:V482">
    <cfRule type="cellIs" dxfId="5941" priority="14878" stopIfTrue="1" operator="equal">
      <formula>"NO APLICA"</formula>
    </cfRule>
  </conditionalFormatting>
  <conditionalFormatting sqref="V488">
    <cfRule type="cellIs" dxfId="5940" priority="14876" operator="equal">
      <formula>"CUMPLE"</formula>
    </cfRule>
    <cfRule type="cellIs" dxfId="5939" priority="14877" operator="equal">
      <formula>"NO CUMPLE"</formula>
    </cfRule>
  </conditionalFormatting>
  <conditionalFormatting sqref="V488:V490">
    <cfRule type="cellIs" dxfId="5938" priority="14875" operator="equal">
      <formula>"VERIFICAR"</formula>
    </cfRule>
  </conditionalFormatting>
  <conditionalFormatting sqref="T483:V483">
    <cfRule type="cellIs" dxfId="5937" priority="14873" stopIfTrue="1" operator="equal">
      <formula>"NO"</formula>
    </cfRule>
    <cfRule type="cellIs" dxfId="5936" priority="14874" stopIfTrue="1" operator="equal">
      <formula>"SI"</formula>
    </cfRule>
  </conditionalFormatting>
  <conditionalFormatting sqref="T483:U483">
    <cfRule type="cellIs" dxfId="5935" priority="14872" stopIfTrue="1" operator="equal">
      <formula>"NO APLICA"</formula>
    </cfRule>
  </conditionalFormatting>
  <conditionalFormatting sqref="V483">
    <cfRule type="cellIs" dxfId="5934" priority="14871" stopIfTrue="1" operator="equal">
      <formula>"NO APLICA"</formula>
    </cfRule>
  </conditionalFormatting>
  <conditionalFormatting sqref="T493">
    <cfRule type="cellIs" dxfId="5933" priority="14869" operator="equal">
      <formula>"CUMPLE"</formula>
    </cfRule>
    <cfRule type="cellIs" dxfId="5932" priority="14870" operator="equal">
      <formula>"NO CUMPLE"</formula>
    </cfRule>
  </conditionalFormatting>
  <conditionalFormatting sqref="T493">
    <cfRule type="cellIs" dxfId="5931" priority="14868" operator="equal">
      <formula>"VERIFICAR"</formula>
    </cfRule>
  </conditionalFormatting>
  <conditionalFormatting sqref="H497">
    <cfRule type="containsText" dxfId="5930" priority="14849" stopIfTrue="1" operator="containsText" text="NO CUMPLE">
      <formula>NOT(ISERROR(SEARCH("NO CUMPLE",H497)))</formula>
    </cfRule>
    <cfRule type="containsText" dxfId="5929" priority="14850" stopIfTrue="1" operator="containsText" text="CUMPLE">
      <formula>NOT(ISERROR(SEARCH("CUMPLE",H497)))</formula>
    </cfRule>
  </conditionalFormatting>
  <conditionalFormatting sqref="J497">
    <cfRule type="containsText" dxfId="5928" priority="14847" stopIfTrue="1" operator="containsText" text="NO CUMPLE">
      <formula>NOT(ISERROR(SEARCH("NO CUMPLE",J497)))</formula>
    </cfRule>
    <cfRule type="containsText" dxfId="5927" priority="14848" stopIfTrue="1" operator="containsText" text="CUMPLE">
      <formula>NOT(ISERROR(SEARCH("CUMPLE",J497)))</formula>
    </cfRule>
  </conditionalFormatting>
  <conditionalFormatting sqref="K497">
    <cfRule type="containsText" dxfId="5926" priority="14845" stopIfTrue="1" operator="containsText" text="NO CUMPLE">
      <formula>NOT(ISERROR(SEARCH("NO CUMPLE",K497)))</formula>
    </cfRule>
    <cfRule type="containsText" dxfId="5925" priority="14846" stopIfTrue="1" operator="containsText" text="CUMPLE">
      <formula>NOT(ISERROR(SEARCH("CUMPLE",K497)))</formula>
    </cfRule>
  </conditionalFormatting>
  <conditionalFormatting sqref="O496">
    <cfRule type="containsText" dxfId="5924" priority="14843" stopIfTrue="1" operator="containsText" text="NO CUMPLE">
      <formula>NOT(ISERROR(SEARCH("NO CUMPLE",O496)))</formula>
    </cfRule>
    <cfRule type="containsText" dxfId="5923" priority="14844" stopIfTrue="1" operator="containsText" text="CUMPLE">
      <formula>NOT(ISERROR(SEARCH("CUMPLE",O496)))</formula>
    </cfRule>
  </conditionalFormatting>
  <conditionalFormatting sqref="O497:S497">
    <cfRule type="cellIs" dxfId="5922" priority="14842" operator="equal">
      <formula>"EL PROPONENTE SE DEBE REQUERIR POR EXPERIENCIA MINIMA EXIGIDA"</formula>
    </cfRule>
  </conditionalFormatting>
  <conditionalFormatting sqref="J474:J483">
    <cfRule type="cellIs" dxfId="5921" priority="14841" stopIfTrue="1" operator="greaterThan">
      <formula>0</formula>
    </cfRule>
  </conditionalFormatting>
  <conditionalFormatting sqref="N491:N496">
    <cfRule type="cellIs" dxfId="5920" priority="14839" operator="equal">
      <formula>"NO"</formula>
    </cfRule>
    <cfRule type="cellIs" dxfId="5919" priority="14840" operator="equal">
      <formula>"SI"</formula>
    </cfRule>
  </conditionalFormatting>
  <conditionalFormatting sqref="I483">
    <cfRule type="cellIs" dxfId="5918" priority="14838" stopIfTrue="1" operator="greaterThan">
      <formula>0</formula>
    </cfRule>
  </conditionalFormatting>
  <conditionalFormatting sqref="K477:L483">
    <cfRule type="cellIs" dxfId="5917" priority="14836" operator="equal">
      <formula>0</formula>
    </cfRule>
    <cfRule type="cellIs" dxfId="5916" priority="14837" operator="notBetween">
      <formula>$Q$17</formula>
      <formula>$R$17</formula>
    </cfRule>
  </conditionalFormatting>
  <conditionalFormatting sqref="B474:B483">
    <cfRule type="cellIs" dxfId="5915" priority="14835" stopIfTrue="1" operator="greaterThan">
      <formula>0</formula>
    </cfRule>
  </conditionalFormatting>
  <conditionalFormatting sqref="T474:V476">
    <cfRule type="cellIs" dxfId="5914" priority="14833" stopIfTrue="1" operator="equal">
      <formula>"NO"</formula>
    </cfRule>
    <cfRule type="cellIs" dxfId="5913" priority="14834" stopIfTrue="1" operator="equal">
      <formula>"SI"</formula>
    </cfRule>
  </conditionalFormatting>
  <conditionalFormatting sqref="T474:V475">
    <cfRule type="cellIs" dxfId="5912" priority="14832" stopIfTrue="1" operator="equal">
      <formula>"NO APLICA"</formula>
    </cfRule>
  </conditionalFormatting>
  <conditionalFormatting sqref="T476:U476">
    <cfRule type="cellIs" dxfId="5911" priority="14831" stopIfTrue="1" operator="equal">
      <formula>"NO APLICA"</formula>
    </cfRule>
  </conditionalFormatting>
  <conditionalFormatting sqref="T476:U476">
    <cfRule type="cellIs" dxfId="5910" priority="14830" stopIfTrue="1" operator="equal">
      <formula>"NO APLICA"</formula>
    </cfRule>
  </conditionalFormatting>
  <conditionalFormatting sqref="V476">
    <cfRule type="cellIs" dxfId="5909" priority="14829" stopIfTrue="1" operator="equal">
      <formula>"NO APLICA"</formula>
    </cfRule>
  </conditionalFormatting>
  <conditionalFormatting sqref="K474:L476">
    <cfRule type="cellIs" dxfId="5908" priority="14828" operator="notBetween">
      <formula>$Q$17</formula>
      <formula>$R$17</formula>
    </cfRule>
  </conditionalFormatting>
  <conditionalFormatting sqref="C474:I483 K474:M483 P474:V483">
    <cfRule type="cellIs" dxfId="5907" priority="14827" operator="equal">
      <formula>0</formula>
    </cfRule>
  </conditionalFormatting>
  <conditionalFormatting sqref="P490">
    <cfRule type="cellIs" dxfId="5906" priority="14824" operator="equal">
      <formula>"NO VÁLIDO"</formula>
    </cfRule>
    <cfRule type="cellIs" dxfId="5905" priority="14825" operator="equal">
      <formula>"VÁLIDO"</formula>
    </cfRule>
  </conditionalFormatting>
  <conditionalFormatting sqref="M497">
    <cfRule type="cellIs" dxfId="5904" priority="14821" operator="notEqual">
      <formula>"NO CUMPLE"</formula>
    </cfRule>
    <cfRule type="containsText" dxfId="5903" priority="14822" stopIfTrue="1" operator="containsText" text="NO CUMPLE">
      <formula>NOT(ISERROR(SEARCH("NO CUMPLE",M497)))</formula>
    </cfRule>
    <cfRule type="containsText" dxfId="5902" priority="14823" stopIfTrue="1" operator="containsText" text="CUMPLE">
      <formula>NOT(ISERROR(SEARCH("CUMPLE",M497)))</formula>
    </cfRule>
  </conditionalFormatting>
  <conditionalFormatting sqref="M491:M496">
    <cfRule type="cellIs" dxfId="5901" priority="14819" stopIfTrue="1" operator="equal">
      <formula>"cumple"</formula>
    </cfRule>
    <cfRule type="containsText" dxfId="5900" priority="14820" stopIfTrue="1" operator="containsText" text="NO CUMPLE">
      <formula>NOT(ISERROR(SEARCH("NO CUMPLE",M491)))</formula>
    </cfRule>
  </conditionalFormatting>
  <conditionalFormatting sqref="L491:L496">
    <cfRule type="cellIs" dxfId="5899" priority="14817" stopIfTrue="1" operator="equal">
      <formula>"cumple"</formula>
    </cfRule>
    <cfRule type="containsText" dxfId="5898" priority="14818" stopIfTrue="1" operator="containsText" text="NO CUMPLE">
      <formula>NOT(ISERROR(SEARCH("NO CUMPLE",L491)))</formula>
    </cfRule>
  </conditionalFormatting>
  <conditionalFormatting sqref="C504:I504 K504:M504 P504:V513 C506:I513 G505 K506:M513 M505 I505">
    <cfRule type="cellIs" dxfId="5897" priority="14798" stopIfTrue="1" operator="greaterThan">
      <formula>0</formula>
    </cfRule>
  </conditionalFormatting>
  <conditionalFormatting sqref="D507:D512">
    <cfRule type="cellIs" dxfId="5896" priority="14797" stopIfTrue="1" operator="greaterThan">
      <formula>0</formula>
    </cfRule>
  </conditionalFormatting>
  <conditionalFormatting sqref="D507:D512 F507:H512">
    <cfRule type="cellIs" dxfId="5895" priority="14796" stopIfTrue="1" operator="greaterThan">
      <formula>0</formula>
    </cfRule>
  </conditionalFormatting>
  <conditionalFormatting sqref="H504 H506:H512">
    <cfRule type="cellIs" dxfId="5894" priority="14795" stopIfTrue="1" operator="greaterThan">
      <formula>0</formula>
    </cfRule>
  </conditionalFormatting>
  <conditionalFormatting sqref="E504 E506:E512">
    <cfRule type="cellIs" dxfId="5893" priority="14794" stopIfTrue="1" operator="greaterThan">
      <formula>0</formula>
    </cfRule>
  </conditionalFormatting>
  <conditionalFormatting sqref="K521:K526">
    <cfRule type="containsText" dxfId="5892" priority="14792" stopIfTrue="1" operator="containsText" text="NO CUMPLE">
      <formula>NOT(ISERROR(SEARCH("NO CUMPLE",K521)))</formula>
    </cfRule>
    <cfRule type="containsText" dxfId="5891" priority="14793" stopIfTrue="1" operator="containsText" text="CUMPLE">
      <formula>NOT(ISERROR(SEARCH("CUMPLE",K521)))</formula>
    </cfRule>
  </conditionalFormatting>
  <conditionalFormatting sqref="S520">
    <cfRule type="cellIs" dxfId="5890" priority="14790" operator="greaterThanOrEqual">
      <formula>NUMMINCONT</formula>
    </cfRule>
    <cfRule type="cellIs" dxfId="5889" priority="14791" operator="lessThan">
      <formula>NUMMINCONT</formula>
    </cfRule>
  </conditionalFormatting>
  <conditionalFormatting sqref="T507:V512">
    <cfRule type="cellIs" dxfId="5888" priority="14788" stopIfTrue="1" operator="equal">
      <formula>"NO"</formula>
    </cfRule>
    <cfRule type="cellIs" dxfId="5887" priority="14789" stopIfTrue="1" operator="equal">
      <formula>"SI"</formula>
    </cfRule>
  </conditionalFormatting>
  <conditionalFormatting sqref="T507:V508">
    <cfRule type="cellIs" dxfId="5886" priority="14787" stopIfTrue="1" operator="equal">
      <formula>"NO APLICA"</formula>
    </cfRule>
  </conditionalFormatting>
  <conditionalFormatting sqref="T509:U512">
    <cfRule type="cellIs" dxfId="5885" priority="14786" stopIfTrue="1" operator="equal">
      <formula>"NO APLICA"</formula>
    </cfRule>
  </conditionalFormatting>
  <conditionalFormatting sqref="T509:U509">
    <cfRule type="cellIs" dxfId="5884" priority="14785" stopIfTrue="1" operator="equal">
      <formula>"NO APLICA"</formula>
    </cfRule>
  </conditionalFormatting>
  <conditionalFormatting sqref="V509:V512">
    <cfRule type="cellIs" dxfId="5883" priority="14784" stopIfTrue="1" operator="equal">
      <formula>"NO APLICA"</formula>
    </cfRule>
  </conditionalFormatting>
  <conditionalFormatting sqref="V518">
    <cfRule type="cellIs" dxfId="5882" priority="14782" operator="equal">
      <formula>"CUMPLE"</formula>
    </cfRule>
    <cfRule type="cellIs" dxfId="5881" priority="14783" operator="equal">
      <formula>"NO CUMPLE"</formula>
    </cfRule>
  </conditionalFormatting>
  <conditionalFormatting sqref="V518:V520">
    <cfRule type="cellIs" dxfId="5880" priority="14781" operator="equal">
      <formula>"VERIFICAR"</formula>
    </cfRule>
  </conditionalFormatting>
  <conditionalFormatting sqref="T513:V513">
    <cfRule type="cellIs" dxfId="5879" priority="14779" stopIfTrue="1" operator="equal">
      <formula>"NO"</formula>
    </cfRule>
    <cfRule type="cellIs" dxfId="5878" priority="14780" stopIfTrue="1" operator="equal">
      <formula>"SI"</formula>
    </cfRule>
  </conditionalFormatting>
  <conditionalFormatting sqref="T513:U513">
    <cfRule type="cellIs" dxfId="5877" priority="14778" stopIfTrue="1" operator="equal">
      <formula>"NO APLICA"</formula>
    </cfRule>
  </conditionalFormatting>
  <conditionalFormatting sqref="V513">
    <cfRule type="cellIs" dxfId="5876" priority="14777" stopIfTrue="1" operator="equal">
      <formula>"NO APLICA"</formula>
    </cfRule>
  </conditionalFormatting>
  <conditionalFormatting sqref="T523">
    <cfRule type="cellIs" dxfId="5875" priority="14775" operator="equal">
      <formula>"CUMPLE"</formula>
    </cfRule>
    <cfRule type="cellIs" dxfId="5874" priority="14776" operator="equal">
      <formula>"NO CUMPLE"</formula>
    </cfRule>
  </conditionalFormatting>
  <conditionalFormatting sqref="T523">
    <cfRule type="cellIs" dxfId="5873" priority="14774" operator="equal">
      <formula>"VERIFICAR"</formula>
    </cfRule>
  </conditionalFormatting>
  <conditionalFormatting sqref="H527">
    <cfRule type="containsText" dxfId="5872" priority="14755" stopIfTrue="1" operator="containsText" text="NO CUMPLE">
      <formula>NOT(ISERROR(SEARCH("NO CUMPLE",H527)))</formula>
    </cfRule>
    <cfRule type="containsText" dxfId="5871" priority="14756" stopIfTrue="1" operator="containsText" text="CUMPLE">
      <formula>NOT(ISERROR(SEARCH("CUMPLE",H527)))</formula>
    </cfRule>
  </conditionalFormatting>
  <conditionalFormatting sqref="J527">
    <cfRule type="containsText" dxfId="5870" priority="14753" stopIfTrue="1" operator="containsText" text="NO CUMPLE">
      <formula>NOT(ISERROR(SEARCH("NO CUMPLE",J527)))</formula>
    </cfRule>
    <cfRule type="containsText" dxfId="5869" priority="14754" stopIfTrue="1" operator="containsText" text="CUMPLE">
      <formula>NOT(ISERROR(SEARCH("CUMPLE",J527)))</formula>
    </cfRule>
  </conditionalFormatting>
  <conditionalFormatting sqref="K527">
    <cfRule type="containsText" dxfId="5868" priority="14751" stopIfTrue="1" operator="containsText" text="NO CUMPLE">
      <formula>NOT(ISERROR(SEARCH("NO CUMPLE",K527)))</formula>
    </cfRule>
    <cfRule type="containsText" dxfId="5867" priority="14752" stopIfTrue="1" operator="containsText" text="CUMPLE">
      <formula>NOT(ISERROR(SEARCH("CUMPLE",K527)))</formula>
    </cfRule>
  </conditionalFormatting>
  <conditionalFormatting sqref="O526">
    <cfRule type="containsText" dxfId="5866" priority="14749" stopIfTrue="1" operator="containsText" text="NO CUMPLE">
      <formula>NOT(ISERROR(SEARCH("NO CUMPLE",O526)))</formula>
    </cfRule>
    <cfRule type="containsText" dxfId="5865" priority="14750" stopIfTrue="1" operator="containsText" text="CUMPLE">
      <formula>NOT(ISERROR(SEARCH("CUMPLE",O526)))</formula>
    </cfRule>
  </conditionalFormatting>
  <conditionalFormatting sqref="O527:S527">
    <cfRule type="cellIs" dxfId="5864" priority="14748" operator="equal">
      <formula>"EL PROPONENTE SE DEBE REQUERIR POR EXPERIENCIA MINIMA EXIGIDA"</formula>
    </cfRule>
  </conditionalFormatting>
  <conditionalFormatting sqref="J504:J513">
    <cfRule type="cellIs" dxfId="5863" priority="14747" stopIfTrue="1" operator="greaterThan">
      <formula>0</formula>
    </cfRule>
  </conditionalFormatting>
  <conditionalFormatting sqref="N521:N526">
    <cfRule type="cellIs" dxfId="5862" priority="14745" operator="equal">
      <formula>"NO"</formula>
    </cfRule>
    <cfRule type="cellIs" dxfId="5861" priority="14746" operator="equal">
      <formula>"SI"</formula>
    </cfRule>
  </conditionalFormatting>
  <conditionalFormatting sqref="I513">
    <cfRule type="cellIs" dxfId="5860" priority="14744" stopIfTrue="1" operator="greaterThan">
      <formula>0</formula>
    </cfRule>
  </conditionalFormatting>
  <conditionalFormatting sqref="K507:L513">
    <cfRule type="cellIs" dxfId="5859" priority="14742" operator="equal">
      <formula>0</formula>
    </cfRule>
    <cfRule type="cellIs" dxfId="5858" priority="14743" operator="notBetween">
      <formula>$Q$17</formula>
      <formula>$R$17</formula>
    </cfRule>
  </conditionalFormatting>
  <conditionalFormatting sqref="B504 B506:B513">
    <cfRule type="cellIs" dxfId="5857" priority="14741" stopIfTrue="1" operator="greaterThan">
      <formula>0</formula>
    </cfRule>
  </conditionalFormatting>
  <conditionalFormatting sqref="T504:V506">
    <cfRule type="cellIs" dxfId="5856" priority="14739" stopIfTrue="1" operator="equal">
      <formula>"NO"</formula>
    </cfRule>
    <cfRule type="cellIs" dxfId="5855" priority="14740" stopIfTrue="1" operator="equal">
      <formula>"SI"</formula>
    </cfRule>
  </conditionalFormatting>
  <conditionalFormatting sqref="T504:V505">
    <cfRule type="cellIs" dxfId="5854" priority="14738" stopIfTrue="1" operator="equal">
      <formula>"NO APLICA"</formula>
    </cfRule>
  </conditionalFormatting>
  <conditionalFormatting sqref="T506:U506">
    <cfRule type="cellIs" dxfId="5853" priority="14737" stopIfTrue="1" operator="equal">
      <formula>"NO APLICA"</formula>
    </cfRule>
  </conditionalFormatting>
  <conditionalFormatting sqref="T506:U506">
    <cfRule type="cellIs" dxfId="5852" priority="14736" stopIfTrue="1" operator="equal">
      <formula>"NO APLICA"</formula>
    </cfRule>
  </conditionalFormatting>
  <conditionalFormatting sqref="V506">
    <cfRule type="cellIs" dxfId="5851" priority="14735" stopIfTrue="1" operator="equal">
      <formula>"NO APLICA"</formula>
    </cfRule>
  </conditionalFormatting>
  <conditionalFormatting sqref="K504:L504 K506:L506">
    <cfRule type="cellIs" dxfId="5850" priority="14734" operator="notBetween">
      <formula>$Q$17</formula>
      <formula>$R$17</formula>
    </cfRule>
  </conditionalFormatting>
  <conditionalFormatting sqref="C504:I504 K504:M504 P504:V513 C506:I513 G505 K506:M513 M505 I505">
    <cfRule type="cellIs" dxfId="5849" priority="14733" operator="equal">
      <formula>0</formula>
    </cfRule>
  </conditionalFormatting>
  <conditionalFormatting sqref="P520">
    <cfRule type="cellIs" dxfId="5848" priority="14730" operator="equal">
      <formula>"NO VÁLIDO"</formula>
    </cfRule>
    <cfRule type="cellIs" dxfId="5847" priority="14731" operator="equal">
      <formula>"VÁLIDO"</formula>
    </cfRule>
  </conditionalFormatting>
  <conditionalFormatting sqref="M527">
    <cfRule type="cellIs" dxfId="5846" priority="14727" operator="notEqual">
      <formula>"NO CUMPLE"</formula>
    </cfRule>
    <cfRule type="containsText" dxfId="5845" priority="14728" stopIfTrue="1" operator="containsText" text="NO CUMPLE">
      <formula>NOT(ISERROR(SEARCH("NO CUMPLE",M527)))</formula>
    </cfRule>
    <cfRule type="containsText" dxfId="5844" priority="14729" stopIfTrue="1" operator="containsText" text="CUMPLE">
      <formula>NOT(ISERROR(SEARCH("CUMPLE",M527)))</formula>
    </cfRule>
  </conditionalFormatting>
  <conditionalFormatting sqref="M521:M526">
    <cfRule type="cellIs" dxfId="5843" priority="14725" stopIfTrue="1" operator="equal">
      <formula>"cumple"</formula>
    </cfRule>
    <cfRule type="containsText" dxfId="5842" priority="14726" stopIfTrue="1" operator="containsText" text="NO CUMPLE">
      <formula>NOT(ISERROR(SEARCH("NO CUMPLE",M521)))</formula>
    </cfRule>
  </conditionalFormatting>
  <conditionalFormatting sqref="L521:L526">
    <cfRule type="cellIs" dxfId="5841" priority="14723" stopIfTrue="1" operator="equal">
      <formula>"cumple"</formula>
    </cfRule>
    <cfRule type="containsText" dxfId="5840" priority="14724" stopIfTrue="1" operator="containsText" text="NO CUMPLE">
      <formula>NOT(ISERROR(SEARCH("NO CUMPLE",L521)))</formula>
    </cfRule>
  </conditionalFormatting>
  <conditionalFormatting sqref="C534:I543 K534:M543 P534:V543">
    <cfRule type="cellIs" dxfId="5839" priority="14704" stopIfTrue="1" operator="greaterThan">
      <formula>0</formula>
    </cfRule>
  </conditionalFormatting>
  <conditionalFormatting sqref="D537:D542">
    <cfRule type="cellIs" dxfId="5838" priority="14703" stopIfTrue="1" operator="greaterThan">
      <formula>0</formula>
    </cfRule>
  </conditionalFormatting>
  <conditionalFormatting sqref="D537:D542 F537:H542">
    <cfRule type="cellIs" dxfId="5837" priority="14702" stopIfTrue="1" operator="greaterThan">
      <formula>0</formula>
    </cfRule>
  </conditionalFormatting>
  <conditionalFormatting sqref="H534:H542">
    <cfRule type="cellIs" dxfId="5836" priority="14701" stopIfTrue="1" operator="greaterThan">
      <formula>0</formula>
    </cfRule>
  </conditionalFormatting>
  <conditionalFormatting sqref="E534:E542">
    <cfRule type="cellIs" dxfId="5835" priority="14700" stopIfTrue="1" operator="greaterThan">
      <formula>0</formula>
    </cfRule>
  </conditionalFormatting>
  <conditionalFormatting sqref="K551:K556">
    <cfRule type="containsText" dxfId="5834" priority="14698" stopIfTrue="1" operator="containsText" text="NO CUMPLE">
      <formula>NOT(ISERROR(SEARCH("NO CUMPLE",K551)))</formula>
    </cfRule>
    <cfRule type="containsText" dxfId="5833" priority="14699" stopIfTrue="1" operator="containsText" text="CUMPLE">
      <formula>NOT(ISERROR(SEARCH("CUMPLE",K551)))</formula>
    </cfRule>
  </conditionalFormatting>
  <conditionalFormatting sqref="S550">
    <cfRule type="cellIs" dxfId="5832" priority="14696" operator="greaterThanOrEqual">
      <formula>NUMMINCONT</formula>
    </cfRule>
    <cfRule type="cellIs" dxfId="5831" priority="14697" operator="lessThan">
      <formula>NUMMINCONT</formula>
    </cfRule>
  </conditionalFormatting>
  <conditionalFormatting sqref="T537:V542">
    <cfRule type="cellIs" dxfId="5830" priority="14694" stopIfTrue="1" operator="equal">
      <formula>"NO"</formula>
    </cfRule>
    <cfRule type="cellIs" dxfId="5829" priority="14695" stopIfTrue="1" operator="equal">
      <formula>"SI"</formula>
    </cfRule>
  </conditionalFormatting>
  <conditionalFormatting sqref="T537:V538">
    <cfRule type="cellIs" dxfId="5828" priority="14693" stopIfTrue="1" operator="equal">
      <formula>"NO APLICA"</formula>
    </cfRule>
  </conditionalFormatting>
  <conditionalFormatting sqref="T539:U542">
    <cfRule type="cellIs" dxfId="5827" priority="14692" stopIfTrue="1" operator="equal">
      <formula>"NO APLICA"</formula>
    </cfRule>
  </conditionalFormatting>
  <conditionalFormatting sqref="T539:U539">
    <cfRule type="cellIs" dxfId="5826" priority="14691" stopIfTrue="1" operator="equal">
      <formula>"NO APLICA"</formula>
    </cfRule>
  </conditionalFormatting>
  <conditionalFormatting sqref="V539:V542">
    <cfRule type="cellIs" dxfId="5825" priority="14690" stopIfTrue="1" operator="equal">
      <formula>"NO APLICA"</formula>
    </cfRule>
  </conditionalFormatting>
  <conditionalFormatting sqref="V548">
    <cfRule type="cellIs" dxfId="5824" priority="14688" operator="equal">
      <formula>"CUMPLE"</formula>
    </cfRule>
    <cfRule type="cellIs" dxfId="5823" priority="14689" operator="equal">
      <formula>"NO CUMPLE"</formula>
    </cfRule>
  </conditionalFormatting>
  <conditionalFormatting sqref="V548:V550">
    <cfRule type="cellIs" dxfId="5822" priority="14687" operator="equal">
      <formula>"VERIFICAR"</formula>
    </cfRule>
  </conditionalFormatting>
  <conditionalFormatting sqref="T543:V543">
    <cfRule type="cellIs" dxfId="5821" priority="14685" stopIfTrue="1" operator="equal">
      <formula>"NO"</formula>
    </cfRule>
    <cfRule type="cellIs" dxfId="5820" priority="14686" stopIfTrue="1" operator="equal">
      <formula>"SI"</formula>
    </cfRule>
  </conditionalFormatting>
  <conditionalFormatting sqref="T543:U543">
    <cfRule type="cellIs" dxfId="5819" priority="14684" stopIfTrue="1" operator="equal">
      <formula>"NO APLICA"</formula>
    </cfRule>
  </conditionalFormatting>
  <conditionalFormatting sqref="V543">
    <cfRule type="cellIs" dxfId="5818" priority="14683" stopIfTrue="1" operator="equal">
      <formula>"NO APLICA"</formula>
    </cfRule>
  </conditionalFormatting>
  <conditionalFormatting sqref="T553">
    <cfRule type="cellIs" dxfId="5817" priority="14681" operator="equal">
      <formula>"CUMPLE"</formula>
    </cfRule>
    <cfRule type="cellIs" dxfId="5816" priority="14682" operator="equal">
      <formula>"NO CUMPLE"</formula>
    </cfRule>
  </conditionalFormatting>
  <conditionalFormatting sqref="T553">
    <cfRule type="cellIs" dxfId="5815" priority="14680" operator="equal">
      <formula>"VERIFICAR"</formula>
    </cfRule>
  </conditionalFormatting>
  <conditionalFormatting sqref="H557">
    <cfRule type="containsText" dxfId="5814" priority="14661" stopIfTrue="1" operator="containsText" text="NO CUMPLE">
      <formula>NOT(ISERROR(SEARCH("NO CUMPLE",H557)))</formula>
    </cfRule>
    <cfRule type="containsText" dxfId="5813" priority="14662" stopIfTrue="1" operator="containsText" text="CUMPLE">
      <formula>NOT(ISERROR(SEARCH("CUMPLE",H557)))</formula>
    </cfRule>
  </conditionalFormatting>
  <conditionalFormatting sqref="J557">
    <cfRule type="containsText" dxfId="5812" priority="14659" stopIfTrue="1" operator="containsText" text="NO CUMPLE">
      <formula>NOT(ISERROR(SEARCH("NO CUMPLE",J557)))</formula>
    </cfRule>
    <cfRule type="containsText" dxfId="5811" priority="14660" stopIfTrue="1" operator="containsText" text="CUMPLE">
      <formula>NOT(ISERROR(SEARCH("CUMPLE",J557)))</formula>
    </cfRule>
  </conditionalFormatting>
  <conditionalFormatting sqref="K557">
    <cfRule type="containsText" dxfId="5810" priority="14657" stopIfTrue="1" operator="containsText" text="NO CUMPLE">
      <formula>NOT(ISERROR(SEARCH("NO CUMPLE",K557)))</formula>
    </cfRule>
    <cfRule type="containsText" dxfId="5809" priority="14658" stopIfTrue="1" operator="containsText" text="CUMPLE">
      <formula>NOT(ISERROR(SEARCH("CUMPLE",K557)))</formula>
    </cfRule>
  </conditionalFormatting>
  <conditionalFormatting sqref="O556">
    <cfRule type="containsText" dxfId="5808" priority="14655" stopIfTrue="1" operator="containsText" text="NO CUMPLE">
      <formula>NOT(ISERROR(SEARCH("NO CUMPLE",O556)))</formula>
    </cfRule>
    <cfRule type="containsText" dxfId="5807" priority="14656" stopIfTrue="1" operator="containsText" text="CUMPLE">
      <formula>NOT(ISERROR(SEARCH("CUMPLE",O556)))</formula>
    </cfRule>
  </conditionalFormatting>
  <conditionalFormatting sqref="O557:S557">
    <cfRule type="cellIs" dxfId="5806" priority="14654" operator="equal">
      <formula>"EL PROPONENTE SE DEBE REQUERIR POR EXPERIENCIA MINIMA EXIGIDA"</formula>
    </cfRule>
  </conditionalFormatting>
  <conditionalFormatting sqref="J534:J543">
    <cfRule type="cellIs" dxfId="5805" priority="14653" stopIfTrue="1" operator="greaterThan">
      <formula>0</formula>
    </cfRule>
  </conditionalFormatting>
  <conditionalFormatting sqref="N551:N556">
    <cfRule type="cellIs" dxfId="5804" priority="14651" operator="equal">
      <formula>"NO"</formula>
    </cfRule>
    <cfRule type="cellIs" dxfId="5803" priority="14652" operator="equal">
      <formula>"SI"</formula>
    </cfRule>
  </conditionalFormatting>
  <conditionalFormatting sqref="I543">
    <cfRule type="cellIs" dxfId="5802" priority="14650" stopIfTrue="1" operator="greaterThan">
      <formula>0</formula>
    </cfRule>
  </conditionalFormatting>
  <conditionalFormatting sqref="K537:L543">
    <cfRule type="cellIs" dxfId="5801" priority="14648" operator="equal">
      <formula>0</formula>
    </cfRule>
    <cfRule type="cellIs" dxfId="5800" priority="14649" operator="notBetween">
      <formula>$Q$17</formula>
      <formula>$R$17</formula>
    </cfRule>
  </conditionalFormatting>
  <conditionalFormatting sqref="B534:B543">
    <cfRule type="cellIs" dxfId="5799" priority="14647" stopIfTrue="1" operator="greaterThan">
      <formula>0</formula>
    </cfRule>
  </conditionalFormatting>
  <conditionalFormatting sqref="T534:V536">
    <cfRule type="cellIs" dxfId="5798" priority="14645" stopIfTrue="1" operator="equal">
      <formula>"NO"</formula>
    </cfRule>
    <cfRule type="cellIs" dxfId="5797" priority="14646" stopIfTrue="1" operator="equal">
      <formula>"SI"</formula>
    </cfRule>
  </conditionalFormatting>
  <conditionalFormatting sqref="T534:V535">
    <cfRule type="cellIs" dxfId="5796" priority="14644" stopIfTrue="1" operator="equal">
      <formula>"NO APLICA"</formula>
    </cfRule>
  </conditionalFormatting>
  <conditionalFormatting sqref="T536:U536">
    <cfRule type="cellIs" dxfId="5795" priority="14643" stopIfTrue="1" operator="equal">
      <formula>"NO APLICA"</formula>
    </cfRule>
  </conditionalFormatting>
  <conditionalFormatting sqref="T536:U536">
    <cfRule type="cellIs" dxfId="5794" priority="14642" stopIfTrue="1" operator="equal">
      <formula>"NO APLICA"</formula>
    </cfRule>
  </conditionalFormatting>
  <conditionalFormatting sqref="V536">
    <cfRule type="cellIs" dxfId="5793" priority="14641" stopIfTrue="1" operator="equal">
      <formula>"NO APLICA"</formula>
    </cfRule>
  </conditionalFormatting>
  <conditionalFormatting sqref="K534:L536">
    <cfRule type="cellIs" dxfId="5792" priority="14640" operator="notBetween">
      <formula>$Q$17</formula>
      <formula>$R$17</formula>
    </cfRule>
  </conditionalFormatting>
  <conditionalFormatting sqref="C534:I543 K534:M543 P534:V543">
    <cfRule type="cellIs" dxfId="5791" priority="14639" operator="equal">
      <formula>0</formula>
    </cfRule>
  </conditionalFormatting>
  <conditionalFormatting sqref="P550">
    <cfRule type="cellIs" dxfId="5790" priority="14636" operator="equal">
      <formula>"NO VÁLIDO"</formula>
    </cfRule>
    <cfRule type="cellIs" dxfId="5789" priority="14637" operator="equal">
      <formula>"VÁLIDO"</formula>
    </cfRule>
  </conditionalFormatting>
  <conditionalFormatting sqref="M557">
    <cfRule type="cellIs" dxfId="5788" priority="14633" operator="notEqual">
      <formula>"NO CUMPLE"</formula>
    </cfRule>
    <cfRule type="containsText" dxfId="5787" priority="14634" stopIfTrue="1" operator="containsText" text="NO CUMPLE">
      <formula>NOT(ISERROR(SEARCH("NO CUMPLE",M557)))</formula>
    </cfRule>
    <cfRule type="containsText" dxfId="5786" priority="14635" stopIfTrue="1" operator="containsText" text="CUMPLE">
      <formula>NOT(ISERROR(SEARCH("CUMPLE",M557)))</formula>
    </cfRule>
  </conditionalFormatting>
  <conditionalFormatting sqref="M551:M556">
    <cfRule type="cellIs" dxfId="5785" priority="14631" stopIfTrue="1" operator="equal">
      <formula>"cumple"</formula>
    </cfRule>
    <cfRule type="containsText" dxfId="5784" priority="14632" stopIfTrue="1" operator="containsText" text="NO CUMPLE">
      <formula>NOT(ISERROR(SEARCH("NO CUMPLE",M551)))</formula>
    </cfRule>
  </conditionalFormatting>
  <conditionalFormatting sqref="L551:L556">
    <cfRule type="cellIs" dxfId="5783" priority="14629" stopIfTrue="1" operator="equal">
      <formula>"cumple"</formula>
    </cfRule>
    <cfRule type="containsText" dxfId="5782" priority="14630" stopIfTrue="1" operator="containsText" text="NO CUMPLE">
      <formula>NOT(ISERROR(SEARCH("NO CUMPLE",L551)))</formula>
    </cfRule>
  </conditionalFormatting>
  <conditionalFormatting sqref="C564:I564 K564:L564 P564:V573 C566:I573 G565 I565 K566:M573">
    <cfRule type="cellIs" dxfId="5781" priority="14610" stopIfTrue="1" operator="greaterThan">
      <formula>0</formula>
    </cfRule>
  </conditionalFormatting>
  <conditionalFormatting sqref="D567:D572">
    <cfRule type="cellIs" dxfId="5780" priority="14609" stopIfTrue="1" operator="greaterThan">
      <formula>0</formula>
    </cfRule>
  </conditionalFormatting>
  <conditionalFormatting sqref="D567:D572 F567:H572">
    <cfRule type="cellIs" dxfId="5779" priority="14608" stopIfTrue="1" operator="greaterThan">
      <formula>0</formula>
    </cfRule>
  </conditionalFormatting>
  <conditionalFormatting sqref="H564 H566:H572">
    <cfRule type="cellIs" dxfId="5778" priority="14607" stopIfTrue="1" operator="greaterThan">
      <formula>0</formula>
    </cfRule>
  </conditionalFormatting>
  <conditionalFormatting sqref="E564 E566:E572">
    <cfRule type="cellIs" dxfId="5777" priority="14606" stopIfTrue="1" operator="greaterThan">
      <formula>0</formula>
    </cfRule>
  </conditionalFormatting>
  <conditionalFormatting sqref="K581:K586">
    <cfRule type="containsText" dxfId="5776" priority="14604" stopIfTrue="1" operator="containsText" text="NO CUMPLE">
      <formula>NOT(ISERROR(SEARCH("NO CUMPLE",K581)))</formula>
    </cfRule>
    <cfRule type="containsText" dxfId="5775" priority="14605" stopIfTrue="1" operator="containsText" text="CUMPLE">
      <formula>NOT(ISERROR(SEARCH("CUMPLE",K581)))</formula>
    </cfRule>
  </conditionalFormatting>
  <conditionalFormatting sqref="S580">
    <cfRule type="cellIs" dxfId="5774" priority="14602" operator="greaterThanOrEqual">
      <formula>NUMMINCONT</formula>
    </cfRule>
    <cfRule type="cellIs" dxfId="5773" priority="14603" operator="lessThan">
      <formula>NUMMINCONT</formula>
    </cfRule>
  </conditionalFormatting>
  <conditionalFormatting sqref="T567:V572">
    <cfRule type="cellIs" dxfId="5772" priority="14600" stopIfTrue="1" operator="equal">
      <formula>"NO"</formula>
    </cfRule>
    <cfRule type="cellIs" dxfId="5771" priority="14601" stopIfTrue="1" operator="equal">
      <formula>"SI"</formula>
    </cfRule>
  </conditionalFormatting>
  <conditionalFormatting sqref="T567:V568">
    <cfRule type="cellIs" dxfId="5770" priority="14599" stopIfTrue="1" operator="equal">
      <formula>"NO APLICA"</formula>
    </cfRule>
  </conditionalFormatting>
  <conditionalFormatting sqref="T569:U572">
    <cfRule type="cellIs" dxfId="5769" priority="14598" stopIfTrue="1" operator="equal">
      <formula>"NO APLICA"</formula>
    </cfRule>
  </conditionalFormatting>
  <conditionalFormatting sqref="T569:U569">
    <cfRule type="cellIs" dxfId="5768" priority="14597" stopIfTrue="1" operator="equal">
      <formula>"NO APLICA"</formula>
    </cfRule>
  </conditionalFormatting>
  <conditionalFormatting sqref="V569:V572">
    <cfRule type="cellIs" dxfId="5767" priority="14596" stopIfTrue="1" operator="equal">
      <formula>"NO APLICA"</formula>
    </cfRule>
  </conditionalFormatting>
  <conditionalFormatting sqref="V578">
    <cfRule type="cellIs" dxfId="5766" priority="14594" operator="equal">
      <formula>"CUMPLE"</formula>
    </cfRule>
    <cfRule type="cellIs" dxfId="5765" priority="14595" operator="equal">
      <formula>"NO CUMPLE"</formula>
    </cfRule>
  </conditionalFormatting>
  <conditionalFormatting sqref="V578:V580">
    <cfRule type="cellIs" dxfId="5764" priority="14593" operator="equal">
      <formula>"VERIFICAR"</formula>
    </cfRule>
  </conditionalFormatting>
  <conditionalFormatting sqref="T573:V573">
    <cfRule type="cellIs" dxfId="5763" priority="14591" stopIfTrue="1" operator="equal">
      <formula>"NO"</formula>
    </cfRule>
    <cfRule type="cellIs" dxfId="5762" priority="14592" stopIfTrue="1" operator="equal">
      <formula>"SI"</formula>
    </cfRule>
  </conditionalFormatting>
  <conditionalFormatting sqref="T573:U573">
    <cfRule type="cellIs" dxfId="5761" priority="14590" stopIfTrue="1" operator="equal">
      <formula>"NO APLICA"</formula>
    </cfRule>
  </conditionalFormatting>
  <conditionalFormatting sqref="V573">
    <cfRule type="cellIs" dxfId="5760" priority="14589" stopIfTrue="1" operator="equal">
      <formula>"NO APLICA"</formula>
    </cfRule>
  </conditionalFormatting>
  <conditionalFormatting sqref="T583">
    <cfRule type="cellIs" dxfId="5759" priority="14587" operator="equal">
      <formula>"CUMPLE"</formula>
    </cfRule>
    <cfRule type="cellIs" dxfId="5758" priority="14588" operator="equal">
      <formula>"NO CUMPLE"</formula>
    </cfRule>
  </conditionalFormatting>
  <conditionalFormatting sqref="T583">
    <cfRule type="cellIs" dxfId="5757" priority="14586" operator="equal">
      <formula>"VERIFICAR"</formula>
    </cfRule>
  </conditionalFormatting>
  <conditionalFormatting sqref="H587">
    <cfRule type="containsText" dxfId="5756" priority="14567" stopIfTrue="1" operator="containsText" text="NO CUMPLE">
      <formula>NOT(ISERROR(SEARCH("NO CUMPLE",H587)))</formula>
    </cfRule>
    <cfRule type="containsText" dxfId="5755" priority="14568" stopIfTrue="1" operator="containsText" text="CUMPLE">
      <formula>NOT(ISERROR(SEARCH("CUMPLE",H587)))</formula>
    </cfRule>
  </conditionalFormatting>
  <conditionalFormatting sqref="J587">
    <cfRule type="containsText" dxfId="5754" priority="14565" stopIfTrue="1" operator="containsText" text="NO CUMPLE">
      <formula>NOT(ISERROR(SEARCH("NO CUMPLE",J587)))</formula>
    </cfRule>
    <cfRule type="containsText" dxfId="5753" priority="14566" stopIfTrue="1" operator="containsText" text="CUMPLE">
      <formula>NOT(ISERROR(SEARCH("CUMPLE",J587)))</formula>
    </cfRule>
  </conditionalFormatting>
  <conditionalFormatting sqref="K587">
    <cfRule type="containsText" dxfId="5752" priority="14563" stopIfTrue="1" operator="containsText" text="NO CUMPLE">
      <formula>NOT(ISERROR(SEARCH("NO CUMPLE",K587)))</formula>
    </cfRule>
    <cfRule type="containsText" dxfId="5751" priority="14564" stopIfTrue="1" operator="containsText" text="CUMPLE">
      <formula>NOT(ISERROR(SEARCH("CUMPLE",K587)))</formula>
    </cfRule>
  </conditionalFormatting>
  <conditionalFormatting sqref="O586">
    <cfRule type="containsText" dxfId="5750" priority="14561" stopIfTrue="1" operator="containsText" text="NO CUMPLE">
      <formula>NOT(ISERROR(SEARCH("NO CUMPLE",O586)))</formula>
    </cfRule>
    <cfRule type="containsText" dxfId="5749" priority="14562" stopIfTrue="1" operator="containsText" text="CUMPLE">
      <formula>NOT(ISERROR(SEARCH("CUMPLE",O586)))</formula>
    </cfRule>
  </conditionalFormatting>
  <conditionalFormatting sqref="O587:S587">
    <cfRule type="cellIs" dxfId="5748" priority="14560" operator="equal">
      <formula>"EL PROPONENTE SE DEBE REQUERIR POR EXPERIENCIA MINIMA EXIGIDA"</formula>
    </cfRule>
  </conditionalFormatting>
  <conditionalFormatting sqref="J564:J573">
    <cfRule type="cellIs" dxfId="5747" priority="14559" stopIfTrue="1" operator="greaterThan">
      <formula>0</formula>
    </cfRule>
  </conditionalFormatting>
  <conditionalFormatting sqref="N581:N586">
    <cfRule type="cellIs" dxfId="5746" priority="14557" operator="equal">
      <formula>"NO"</formula>
    </cfRule>
    <cfRule type="cellIs" dxfId="5745" priority="14558" operator="equal">
      <formula>"SI"</formula>
    </cfRule>
  </conditionalFormatting>
  <conditionalFormatting sqref="I573">
    <cfRule type="cellIs" dxfId="5744" priority="14556" stopIfTrue="1" operator="greaterThan">
      <formula>0</formula>
    </cfRule>
  </conditionalFormatting>
  <conditionalFormatting sqref="K567:L573">
    <cfRule type="cellIs" dxfId="5743" priority="14554" operator="equal">
      <formula>0</formula>
    </cfRule>
    <cfRule type="cellIs" dxfId="5742" priority="14555" operator="notBetween">
      <formula>$Q$17</formula>
      <formula>$R$17</formula>
    </cfRule>
  </conditionalFormatting>
  <conditionalFormatting sqref="B564 B566:B573">
    <cfRule type="cellIs" dxfId="5741" priority="14553" stopIfTrue="1" operator="greaterThan">
      <formula>0</formula>
    </cfRule>
  </conditionalFormatting>
  <conditionalFormatting sqref="T564:V566">
    <cfRule type="cellIs" dxfId="5740" priority="14551" stopIfTrue="1" operator="equal">
      <formula>"NO"</formula>
    </cfRule>
    <cfRule type="cellIs" dxfId="5739" priority="14552" stopIfTrue="1" operator="equal">
      <formula>"SI"</formula>
    </cfRule>
  </conditionalFormatting>
  <conditionalFormatting sqref="T564:V565">
    <cfRule type="cellIs" dxfId="5738" priority="14550" stopIfTrue="1" operator="equal">
      <formula>"NO APLICA"</formula>
    </cfRule>
  </conditionalFormatting>
  <conditionalFormatting sqref="T566:U566">
    <cfRule type="cellIs" dxfId="5737" priority="14549" stopIfTrue="1" operator="equal">
      <formula>"NO APLICA"</formula>
    </cfRule>
  </conditionalFormatting>
  <conditionalFormatting sqref="T566:U566">
    <cfRule type="cellIs" dxfId="5736" priority="14548" stopIfTrue="1" operator="equal">
      <formula>"NO APLICA"</formula>
    </cfRule>
  </conditionalFormatting>
  <conditionalFormatting sqref="V566">
    <cfRule type="cellIs" dxfId="5735" priority="14547" stopIfTrue="1" operator="equal">
      <formula>"NO APLICA"</formula>
    </cfRule>
  </conditionalFormatting>
  <conditionalFormatting sqref="K564:L564 K566:L566">
    <cfRule type="cellIs" dxfId="5734" priority="14546" operator="notBetween">
      <formula>$Q$17</formula>
      <formula>$R$17</formula>
    </cfRule>
  </conditionalFormatting>
  <conditionalFormatting sqref="C564:I564 K564:L564 P564:V573 C566:I573 G565 I565 K566:M573">
    <cfRule type="cellIs" dxfId="5733" priority="14545" operator="equal">
      <formula>0</formula>
    </cfRule>
  </conditionalFormatting>
  <conditionalFormatting sqref="P580">
    <cfRule type="cellIs" dxfId="5732" priority="14542" operator="equal">
      <formula>"NO VÁLIDO"</formula>
    </cfRule>
    <cfRule type="cellIs" dxfId="5731" priority="14543" operator="equal">
      <formula>"VÁLIDO"</formula>
    </cfRule>
  </conditionalFormatting>
  <conditionalFormatting sqref="M587">
    <cfRule type="cellIs" dxfId="5730" priority="14539" operator="notEqual">
      <formula>"NO CUMPLE"</formula>
    </cfRule>
    <cfRule type="containsText" dxfId="5729" priority="14540" stopIfTrue="1" operator="containsText" text="NO CUMPLE">
      <formula>NOT(ISERROR(SEARCH("NO CUMPLE",M587)))</formula>
    </cfRule>
    <cfRule type="containsText" dxfId="5728" priority="14541" stopIfTrue="1" operator="containsText" text="CUMPLE">
      <formula>NOT(ISERROR(SEARCH("CUMPLE",M587)))</formula>
    </cfRule>
  </conditionalFormatting>
  <conditionalFormatting sqref="M581:M586">
    <cfRule type="cellIs" dxfId="5727" priority="14537" stopIfTrue="1" operator="equal">
      <formula>"cumple"</formula>
    </cfRule>
    <cfRule type="containsText" dxfId="5726" priority="14538" stopIfTrue="1" operator="containsText" text="NO CUMPLE">
      <formula>NOT(ISERROR(SEARCH("NO CUMPLE",M581)))</formula>
    </cfRule>
  </conditionalFormatting>
  <conditionalFormatting sqref="L581:L586">
    <cfRule type="cellIs" dxfId="5725" priority="14535" stopIfTrue="1" operator="equal">
      <formula>"cumple"</formula>
    </cfRule>
    <cfRule type="containsText" dxfId="5724" priority="14536" stopIfTrue="1" operator="containsText" text="NO CUMPLE">
      <formula>NOT(ISERROR(SEARCH("NO CUMPLE",L581)))</formula>
    </cfRule>
  </conditionalFormatting>
  <conditionalFormatting sqref="C594:I603 K594:M603 P594:V603">
    <cfRule type="cellIs" dxfId="5723" priority="14516" stopIfTrue="1" operator="greaterThan">
      <formula>0</formula>
    </cfRule>
  </conditionalFormatting>
  <conditionalFormatting sqref="D597:D602">
    <cfRule type="cellIs" dxfId="5722" priority="14515" stopIfTrue="1" operator="greaterThan">
      <formula>0</formula>
    </cfRule>
  </conditionalFormatting>
  <conditionalFormatting sqref="D597:D602 F597:H602">
    <cfRule type="cellIs" dxfId="5721" priority="14514" stopIfTrue="1" operator="greaterThan">
      <formula>0</formula>
    </cfRule>
  </conditionalFormatting>
  <conditionalFormatting sqref="H594:H602">
    <cfRule type="cellIs" dxfId="5720" priority="14513" stopIfTrue="1" operator="greaterThan">
      <formula>0</formula>
    </cfRule>
  </conditionalFormatting>
  <conditionalFormatting sqref="E594:E602">
    <cfRule type="cellIs" dxfId="5719" priority="14512" stopIfTrue="1" operator="greaterThan">
      <formula>0</formula>
    </cfRule>
  </conditionalFormatting>
  <conditionalFormatting sqref="K611:K616">
    <cfRule type="containsText" dxfId="5718" priority="14510" stopIfTrue="1" operator="containsText" text="NO CUMPLE">
      <formula>NOT(ISERROR(SEARCH("NO CUMPLE",K611)))</formula>
    </cfRule>
    <cfRule type="containsText" dxfId="5717" priority="14511" stopIfTrue="1" operator="containsText" text="CUMPLE">
      <formula>NOT(ISERROR(SEARCH("CUMPLE",K611)))</formula>
    </cfRule>
  </conditionalFormatting>
  <conditionalFormatting sqref="S610">
    <cfRule type="cellIs" dxfId="5716" priority="14508" operator="greaterThanOrEqual">
      <formula>NUMMINCONT</formula>
    </cfRule>
    <cfRule type="cellIs" dxfId="5715" priority="14509" operator="lessThan">
      <formula>NUMMINCONT</formula>
    </cfRule>
  </conditionalFormatting>
  <conditionalFormatting sqref="T597:V602">
    <cfRule type="cellIs" dxfId="5714" priority="14506" stopIfTrue="1" operator="equal">
      <formula>"NO"</formula>
    </cfRule>
    <cfRule type="cellIs" dxfId="5713" priority="14507" stopIfTrue="1" operator="equal">
      <formula>"SI"</formula>
    </cfRule>
  </conditionalFormatting>
  <conditionalFormatting sqref="T597:V598">
    <cfRule type="cellIs" dxfId="5712" priority="14505" stopIfTrue="1" operator="equal">
      <formula>"NO APLICA"</formula>
    </cfRule>
  </conditionalFormatting>
  <conditionalFormatting sqref="T599:U602">
    <cfRule type="cellIs" dxfId="5711" priority="14504" stopIfTrue="1" operator="equal">
      <formula>"NO APLICA"</formula>
    </cfRule>
  </conditionalFormatting>
  <conditionalFormatting sqref="T599:U599">
    <cfRule type="cellIs" dxfId="5710" priority="14503" stopIfTrue="1" operator="equal">
      <formula>"NO APLICA"</formula>
    </cfRule>
  </conditionalFormatting>
  <conditionalFormatting sqref="V599:V602">
    <cfRule type="cellIs" dxfId="5709" priority="14502" stopIfTrue="1" operator="equal">
      <formula>"NO APLICA"</formula>
    </cfRule>
  </conditionalFormatting>
  <conditionalFormatting sqref="V608">
    <cfRule type="cellIs" dxfId="5708" priority="14500" operator="equal">
      <formula>"CUMPLE"</formula>
    </cfRule>
    <cfRule type="cellIs" dxfId="5707" priority="14501" operator="equal">
      <formula>"NO CUMPLE"</formula>
    </cfRule>
  </conditionalFormatting>
  <conditionalFormatting sqref="V608:V610">
    <cfRule type="cellIs" dxfId="5706" priority="14499" operator="equal">
      <formula>"VERIFICAR"</formula>
    </cfRule>
  </conditionalFormatting>
  <conditionalFormatting sqref="T603:V603">
    <cfRule type="cellIs" dxfId="5705" priority="14497" stopIfTrue="1" operator="equal">
      <formula>"NO"</formula>
    </cfRule>
    <cfRule type="cellIs" dxfId="5704" priority="14498" stopIfTrue="1" operator="equal">
      <formula>"SI"</formula>
    </cfRule>
  </conditionalFormatting>
  <conditionalFormatting sqref="T603:U603">
    <cfRule type="cellIs" dxfId="5703" priority="14496" stopIfTrue="1" operator="equal">
      <formula>"NO APLICA"</formula>
    </cfRule>
  </conditionalFormatting>
  <conditionalFormatting sqref="V603">
    <cfRule type="cellIs" dxfId="5702" priority="14495" stopIfTrue="1" operator="equal">
      <formula>"NO APLICA"</formula>
    </cfRule>
  </conditionalFormatting>
  <conditionalFormatting sqref="T613">
    <cfRule type="cellIs" dxfId="5701" priority="14493" operator="equal">
      <formula>"CUMPLE"</formula>
    </cfRule>
    <cfRule type="cellIs" dxfId="5700" priority="14494" operator="equal">
      <formula>"NO CUMPLE"</formula>
    </cfRule>
  </conditionalFormatting>
  <conditionalFormatting sqref="T613">
    <cfRule type="cellIs" dxfId="5699" priority="14492" operator="equal">
      <formula>"VERIFICAR"</formula>
    </cfRule>
  </conditionalFormatting>
  <conditionalFormatting sqref="H617">
    <cfRule type="containsText" dxfId="5698" priority="14473" stopIfTrue="1" operator="containsText" text="NO CUMPLE">
      <formula>NOT(ISERROR(SEARCH("NO CUMPLE",H617)))</formula>
    </cfRule>
    <cfRule type="containsText" dxfId="5697" priority="14474" stopIfTrue="1" operator="containsText" text="CUMPLE">
      <formula>NOT(ISERROR(SEARCH("CUMPLE",H617)))</formula>
    </cfRule>
  </conditionalFormatting>
  <conditionalFormatting sqref="J617">
    <cfRule type="containsText" dxfId="5696" priority="14471" stopIfTrue="1" operator="containsText" text="NO CUMPLE">
      <formula>NOT(ISERROR(SEARCH("NO CUMPLE",J617)))</formula>
    </cfRule>
    <cfRule type="containsText" dxfId="5695" priority="14472" stopIfTrue="1" operator="containsText" text="CUMPLE">
      <formula>NOT(ISERROR(SEARCH("CUMPLE",J617)))</formula>
    </cfRule>
  </conditionalFormatting>
  <conditionalFormatting sqref="K617">
    <cfRule type="containsText" dxfId="5694" priority="14469" stopIfTrue="1" operator="containsText" text="NO CUMPLE">
      <formula>NOT(ISERROR(SEARCH("NO CUMPLE",K617)))</formula>
    </cfRule>
    <cfRule type="containsText" dxfId="5693" priority="14470" stopIfTrue="1" operator="containsText" text="CUMPLE">
      <formula>NOT(ISERROR(SEARCH("CUMPLE",K617)))</formula>
    </cfRule>
  </conditionalFormatting>
  <conditionalFormatting sqref="O616">
    <cfRule type="containsText" dxfId="5692" priority="14467" stopIfTrue="1" operator="containsText" text="NO CUMPLE">
      <formula>NOT(ISERROR(SEARCH("NO CUMPLE",O616)))</formula>
    </cfRule>
    <cfRule type="containsText" dxfId="5691" priority="14468" stopIfTrue="1" operator="containsText" text="CUMPLE">
      <formula>NOT(ISERROR(SEARCH("CUMPLE",O616)))</formula>
    </cfRule>
  </conditionalFormatting>
  <conditionalFormatting sqref="O617:S617">
    <cfRule type="cellIs" dxfId="5690" priority="14466" operator="equal">
      <formula>"EL PROPONENTE SE DEBE REQUERIR POR EXPERIENCIA MINIMA EXIGIDA"</formula>
    </cfRule>
  </conditionalFormatting>
  <conditionalFormatting sqref="J594:J603">
    <cfRule type="cellIs" dxfId="5689" priority="14465" stopIfTrue="1" operator="greaterThan">
      <formula>0</formula>
    </cfRule>
  </conditionalFormatting>
  <conditionalFormatting sqref="N611:N616">
    <cfRule type="cellIs" dxfId="5688" priority="14463" operator="equal">
      <formula>"NO"</formula>
    </cfRule>
    <cfRule type="cellIs" dxfId="5687" priority="14464" operator="equal">
      <formula>"SI"</formula>
    </cfRule>
  </conditionalFormatting>
  <conditionalFormatting sqref="I603">
    <cfRule type="cellIs" dxfId="5686" priority="14462" stopIfTrue="1" operator="greaterThan">
      <formula>0</formula>
    </cfRule>
  </conditionalFormatting>
  <conditionalFormatting sqref="K597:L603">
    <cfRule type="cellIs" dxfId="5685" priority="14460" operator="equal">
      <formula>0</formula>
    </cfRule>
    <cfRule type="cellIs" dxfId="5684" priority="14461" operator="notBetween">
      <formula>$Q$17</formula>
      <formula>$R$17</formula>
    </cfRule>
  </conditionalFormatting>
  <conditionalFormatting sqref="B594:B603">
    <cfRule type="cellIs" dxfId="5683" priority="14459" stopIfTrue="1" operator="greaterThan">
      <formula>0</formula>
    </cfRule>
  </conditionalFormatting>
  <conditionalFormatting sqref="T594:V596">
    <cfRule type="cellIs" dxfId="5682" priority="14457" stopIfTrue="1" operator="equal">
      <formula>"NO"</formula>
    </cfRule>
    <cfRule type="cellIs" dxfId="5681" priority="14458" stopIfTrue="1" operator="equal">
      <formula>"SI"</formula>
    </cfRule>
  </conditionalFormatting>
  <conditionalFormatting sqref="T594:V595">
    <cfRule type="cellIs" dxfId="5680" priority="14456" stopIfTrue="1" operator="equal">
      <formula>"NO APLICA"</formula>
    </cfRule>
  </conditionalFormatting>
  <conditionalFormatting sqref="T596:U596">
    <cfRule type="cellIs" dxfId="5679" priority="14455" stopIfTrue="1" operator="equal">
      <formula>"NO APLICA"</formula>
    </cfRule>
  </conditionalFormatting>
  <conditionalFormatting sqref="T596:U596">
    <cfRule type="cellIs" dxfId="5678" priority="14454" stopIfTrue="1" operator="equal">
      <formula>"NO APLICA"</formula>
    </cfRule>
  </conditionalFormatting>
  <conditionalFormatting sqref="V596">
    <cfRule type="cellIs" dxfId="5677" priority="14453" stopIfTrue="1" operator="equal">
      <formula>"NO APLICA"</formula>
    </cfRule>
  </conditionalFormatting>
  <conditionalFormatting sqref="K594:L596">
    <cfRule type="cellIs" dxfId="5676" priority="14452" operator="notBetween">
      <formula>$Q$17</formula>
      <formula>$R$17</formula>
    </cfRule>
  </conditionalFormatting>
  <conditionalFormatting sqref="C594:I603 K594:M603 P594:V603">
    <cfRule type="cellIs" dxfId="5675" priority="14451" operator="equal">
      <formula>0</formula>
    </cfRule>
  </conditionalFormatting>
  <conditionalFormatting sqref="P610">
    <cfRule type="cellIs" dxfId="5674" priority="14448" operator="equal">
      <formula>"NO VÁLIDO"</formula>
    </cfRule>
    <cfRule type="cellIs" dxfId="5673" priority="14449" operator="equal">
      <formula>"VÁLIDO"</formula>
    </cfRule>
  </conditionalFormatting>
  <conditionalFormatting sqref="M617">
    <cfRule type="cellIs" dxfId="5672" priority="14445" operator="notEqual">
      <formula>"NO CUMPLE"</formula>
    </cfRule>
    <cfRule type="containsText" dxfId="5671" priority="14446" stopIfTrue="1" operator="containsText" text="NO CUMPLE">
      <formula>NOT(ISERROR(SEARCH("NO CUMPLE",M617)))</formula>
    </cfRule>
    <cfRule type="containsText" dxfId="5670" priority="14447" stopIfTrue="1" operator="containsText" text="CUMPLE">
      <formula>NOT(ISERROR(SEARCH("CUMPLE",M617)))</formula>
    </cfRule>
  </conditionalFormatting>
  <conditionalFormatting sqref="M611:M616">
    <cfRule type="cellIs" dxfId="5669" priority="14443" stopIfTrue="1" operator="equal">
      <formula>"cumple"</formula>
    </cfRule>
    <cfRule type="containsText" dxfId="5668" priority="14444" stopIfTrue="1" operator="containsText" text="NO CUMPLE">
      <formula>NOT(ISERROR(SEARCH("NO CUMPLE",M611)))</formula>
    </cfRule>
  </conditionalFormatting>
  <conditionalFormatting sqref="L611:L616">
    <cfRule type="cellIs" dxfId="5667" priority="14441" stopIfTrue="1" operator="equal">
      <formula>"cumple"</formula>
    </cfRule>
    <cfRule type="containsText" dxfId="5666" priority="14442" stopIfTrue="1" operator="containsText" text="NO CUMPLE">
      <formula>NOT(ISERROR(SEARCH("NO CUMPLE",L611)))</formula>
    </cfRule>
  </conditionalFormatting>
  <conditionalFormatting sqref="C624:I633 K624:M633 P624:V633">
    <cfRule type="cellIs" dxfId="5665" priority="14422" stopIfTrue="1" operator="greaterThan">
      <formula>0</formula>
    </cfRule>
  </conditionalFormatting>
  <conditionalFormatting sqref="D627:D632">
    <cfRule type="cellIs" dxfId="5664" priority="14421" stopIfTrue="1" operator="greaterThan">
      <formula>0</formula>
    </cfRule>
  </conditionalFormatting>
  <conditionalFormatting sqref="D627:D632 F627:H632">
    <cfRule type="cellIs" dxfId="5663" priority="14420" stopIfTrue="1" operator="greaterThan">
      <formula>0</formula>
    </cfRule>
  </conditionalFormatting>
  <conditionalFormatting sqref="H624:H632">
    <cfRule type="cellIs" dxfId="5662" priority="14419" stopIfTrue="1" operator="greaterThan">
      <formula>0</formula>
    </cfRule>
  </conditionalFormatting>
  <conditionalFormatting sqref="E624:E632">
    <cfRule type="cellIs" dxfId="5661" priority="14418" stopIfTrue="1" operator="greaterThan">
      <formula>0</formula>
    </cfRule>
  </conditionalFormatting>
  <conditionalFormatting sqref="K641:K646">
    <cfRule type="containsText" dxfId="5660" priority="14416" stopIfTrue="1" operator="containsText" text="NO CUMPLE">
      <formula>NOT(ISERROR(SEARCH("NO CUMPLE",K641)))</formula>
    </cfRule>
    <cfRule type="containsText" dxfId="5659" priority="14417" stopIfTrue="1" operator="containsText" text="CUMPLE">
      <formula>NOT(ISERROR(SEARCH("CUMPLE",K641)))</formula>
    </cfRule>
  </conditionalFormatting>
  <conditionalFormatting sqref="S640">
    <cfRule type="cellIs" dxfId="5658" priority="14414" operator="greaterThanOrEqual">
      <formula>NUMMINCONT</formula>
    </cfRule>
    <cfRule type="cellIs" dxfId="5657" priority="14415" operator="lessThan">
      <formula>NUMMINCONT</formula>
    </cfRule>
  </conditionalFormatting>
  <conditionalFormatting sqref="T627:V632">
    <cfRule type="cellIs" dxfId="5656" priority="14412" stopIfTrue="1" operator="equal">
      <formula>"NO"</formula>
    </cfRule>
    <cfRule type="cellIs" dxfId="5655" priority="14413" stopIfTrue="1" operator="equal">
      <formula>"SI"</formula>
    </cfRule>
  </conditionalFormatting>
  <conditionalFormatting sqref="T627:V628">
    <cfRule type="cellIs" dxfId="5654" priority="14411" stopIfTrue="1" operator="equal">
      <formula>"NO APLICA"</formula>
    </cfRule>
  </conditionalFormatting>
  <conditionalFormatting sqref="T629:U632">
    <cfRule type="cellIs" dxfId="5653" priority="14410" stopIfTrue="1" operator="equal">
      <formula>"NO APLICA"</formula>
    </cfRule>
  </conditionalFormatting>
  <conditionalFormatting sqref="T629:U629">
    <cfRule type="cellIs" dxfId="5652" priority="14409" stopIfTrue="1" operator="equal">
      <formula>"NO APLICA"</formula>
    </cfRule>
  </conditionalFormatting>
  <conditionalFormatting sqref="V629:V632">
    <cfRule type="cellIs" dxfId="5651" priority="14408" stopIfTrue="1" operator="equal">
      <formula>"NO APLICA"</formula>
    </cfRule>
  </conditionalFormatting>
  <conditionalFormatting sqref="V638">
    <cfRule type="cellIs" dxfId="5650" priority="14406" operator="equal">
      <formula>"CUMPLE"</formula>
    </cfRule>
    <cfRule type="cellIs" dxfId="5649" priority="14407" operator="equal">
      <formula>"NO CUMPLE"</formula>
    </cfRule>
  </conditionalFormatting>
  <conditionalFormatting sqref="V638:V640">
    <cfRule type="cellIs" dxfId="5648" priority="14405" operator="equal">
      <formula>"VERIFICAR"</formula>
    </cfRule>
  </conditionalFormatting>
  <conditionalFormatting sqref="T633:V633">
    <cfRule type="cellIs" dxfId="5647" priority="14403" stopIfTrue="1" operator="equal">
      <formula>"NO"</formula>
    </cfRule>
    <cfRule type="cellIs" dxfId="5646" priority="14404" stopIfTrue="1" operator="equal">
      <formula>"SI"</formula>
    </cfRule>
  </conditionalFormatting>
  <conditionalFormatting sqref="T633:U633">
    <cfRule type="cellIs" dxfId="5645" priority="14402" stopIfTrue="1" operator="equal">
      <formula>"NO APLICA"</formula>
    </cfRule>
  </conditionalFormatting>
  <conditionalFormatting sqref="V633">
    <cfRule type="cellIs" dxfId="5644" priority="14401" stopIfTrue="1" operator="equal">
      <formula>"NO APLICA"</formula>
    </cfRule>
  </conditionalFormatting>
  <conditionalFormatting sqref="T643">
    <cfRule type="cellIs" dxfId="5643" priority="14399" operator="equal">
      <formula>"CUMPLE"</formula>
    </cfRule>
    <cfRule type="cellIs" dxfId="5642" priority="14400" operator="equal">
      <formula>"NO CUMPLE"</formula>
    </cfRule>
  </conditionalFormatting>
  <conditionalFormatting sqref="T643">
    <cfRule type="cellIs" dxfId="5641" priority="14398" operator="equal">
      <formula>"VERIFICAR"</formula>
    </cfRule>
  </conditionalFormatting>
  <conditionalFormatting sqref="H647">
    <cfRule type="containsText" dxfId="5640" priority="14379" stopIfTrue="1" operator="containsText" text="NO CUMPLE">
      <formula>NOT(ISERROR(SEARCH("NO CUMPLE",H647)))</formula>
    </cfRule>
    <cfRule type="containsText" dxfId="5639" priority="14380" stopIfTrue="1" operator="containsText" text="CUMPLE">
      <formula>NOT(ISERROR(SEARCH("CUMPLE",H647)))</formula>
    </cfRule>
  </conditionalFormatting>
  <conditionalFormatting sqref="J647">
    <cfRule type="containsText" dxfId="5638" priority="14377" stopIfTrue="1" operator="containsText" text="NO CUMPLE">
      <formula>NOT(ISERROR(SEARCH("NO CUMPLE",J647)))</formula>
    </cfRule>
    <cfRule type="containsText" dxfId="5637" priority="14378" stopIfTrue="1" operator="containsText" text="CUMPLE">
      <formula>NOT(ISERROR(SEARCH("CUMPLE",J647)))</formula>
    </cfRule>
  </conditionalFormatting>
  <conditionalFormatting sqref="K647">
    <cfRule type="containsText" dxfId="5636" priority="14375" stopIfTrue="1" operator="containsText" text="NO CUMPLE">
      <formula>NOT(ISERROR(SEARCH("NO CUMPLE",K647)))</formula>
    </cfRule>
    <cfRule type="containsText" dxfId="5635" priority="14376" stopIfTrue="1" operator="containsText" text="CUMPLE">
      <formula>NOT(ISERROR(SEARCH("CUMPLE",K647)))</formula>
    </cfRule>
  </conditionalFormatting>
  <conditionalFormatting sqref="O646">
    <cfRule type="containsText" dxfId="5634" priority="14373" stopIfTrue="1" operator="containsText" text="NO CUMPLE">
      <formula>NOT(ISERROR(SEARCH("NO CUMPLE",O646)))</formula>
    </cfRule>
    <cfRule type="containsText" dxfId="5633" priority="14374" stopIfTrue="1" operator="containsText" text="CUMPLE">
      <formula>NOT(ISERROR(SEARCH("CUMPLE",O646)))</formula>
    </cfRule>
  </conditionalFormatting>
  <conditionalFormatting sqref="O647:S647">
    <cfRule type="cellIs" dxfId="5632" priority="14372" operator="equal">
      <formula>"EL PROPONENTE SE DEBE REQUERIR POR EXPERIENCIA MINIMA EXIGIDA"</formula>
    </cfRule>
  </conditionalFormatting>
  <conditionalFormatting sqref="J624:J633">
    <cfRule type="cellIs" dxfId="5631" priority="14371" stopIfTrue="1" operator="greaterThan">
      <formula>0</formula>
    </cfRule>
  </conditionalFormatting>
  <conditionalFormatting sqref="N641:N646">
    <cfRule type="cellIs" dxfId="5630" priority="14369" operator="equal">
      <formula>"NO"</formula>
    </cfRule>
    <cfRule type="cellIs" dxfId="5629" priority="14370" operator="equal">
      <formula>"SI"</formula>
    </cfRule>
  </conditionalFormatting>
  <conditionalFormatting sqref="I633">
    <cfRule type="cellIs" dxfId="5628" priority="14368" stopIfTrue="1" operator="greaterThan">
      <formula>0</formula>
    </cfRule>
  </conditionalFormatting>
  <conditionalFormatting sqref="K627:L633">
    <cfRule type="cellIs" dxfId="5627" priority="14366" operator="equal">
      <formula>0</formula>
    </cfRule>
    <cfRule type="cellIs" dxfId="5626" priority="14367" operator="notBetween">
      <formula>$Q$17</formula>
      <formula>$R$17</formula>
    </cfRule>
  </conditionalFormatting>
  <conditionalFormatting sqref="B624:B633">
    <cfRule type="cellIs" dxfId="5625" priority="14365" stopIfTrue="1" operator="greaterThan">
      <formula>0</formula>
    </cfRule>
  </conditionalFormatting>
  <conditionalFormatting sqref="T624:V626">
    <cfRule type="cellIs" dxfId="5624" priority="14363" stopIfTrue="1" operator="equal">
      <formula>"NO"</formula>
    </cfRule>
    <cfRule type="cellIs" dxfId="5623" priority="14364" stopIfTrue="1" operator="equal">
      <formula>"SI"</formula>
    </cfRule>
  </conditionalFormatting>
  <conditionalFormatting sqref="T624:V625">
    <cfRule type="cellIs" dxfId="5622" priority="14362" stopIfTrue="1" operator="equal">
      <formula>"NO APLICA"</formula>
    </cfRule>
  </conditionalFormatting>
  <conditionalFormatting sqref="T626:U626">
    <cfRule type="cellIs" dxfId="5621" priority="14361" stopIfTrue="1" operator="equal">
      <formula>"NO APLICA"</formula>
    </cfRule>
  </conditionalFormatting>
  <conditionalFormatting sqref="T626:U626">
    <cfRule type="cellIs" dxfId="5620" priority="14360" stopIfTrue="1" operator="equal">
      <formula>"NO APLICA"</formula>
    </cfRule>
  </conditionalFormatting>
  <conditionalFormatting sqref="V626">
    <cfRule type="cellIs" dxfId="5619" priority="14359" stopIfTrue="1" operator="equal">
      <formula>"NO APLICA"</formula>
    </cfRule>
  </conditionalFormatting>
  <conditionalFormatting sqref="K624:L626">
    <cfRule type="cellIs" dxfId="5618" priority="14358" operator="notBetween">
      <formula>$Q$17</formula>
      <formula>$R$17</formula>
    </cfRule>
  </conditionalFormatting>
  <conditionalFormatting sqref="C624:I633 K624:M633 P624:V633">
    <cfRule type="cellIs" dxfId="5617" priority="14357" operator="equal">
      <formula>0</formula>
    </cfRule>
  </conditionalFormatting>
  <conditionalFormatting sqref="P640">
    <cfRule type="cellIs" dxfId="5616" priority="14354" operator="equal">
      <formula>"NO VÁLIDO"</formula>
    </cfRule>
    <cfRule type="cellIs" dxfId="5615" priority="14355" operator="equal">
      <formula>"VÁLIDO"</formula>
    </cfRule>
  </conditionalFormatting>
  <conditionalFormatting sqref="M647">
    <cfRule type="cellIs" dxfId="5614" priority="14351" operator="notEqual">
      <formula>"NO CUMPLE"</formula>
    </cfRule>
    <cfRule type="containsText" dxfId="5613" priority="14352" stopIfTrue="1" operator="containsText" text="NO CUMPLE">
      <formula>NOT(ISERROR(SEARCH("NO CUMPLE",M647)))</formula>
    </cfRule>
    <cfRule type="containsText" dxfId="5612" priority="14353" stopIfTrue="1" operator="containsText" text="CUMPLE">
      <formula>NOT(ISERROR(SEARCH("CUMPLE",M647)))</formula>
    </cfRule>
  </conditionalFormatting>
  <conditionalFormatting sqref="M641:M646">
    <cfRule type="cellIs" dxfId="5611" priority="14349" stopIfTrue="1" operator="equal">
      <formula>"cumple"</formula>
    </cfRule>
    <cfRule type="containsText" dxfId="5610" priority="14350" stopIfTrue="1" operator="containsText" text="NO CUMPLE">
      <formula>NOT(ISERROR(SEARCH("NO CUMPLE",M641)))</formula>
    </cfRule>
  </conditionalFormatting>
  <conditionalFormatting sqref="L641:L646">
    <cfRule type="cellIs" dxfId="5609" priority="14347" stopIfTrue="1" operator="equal">
      <formula>"cumple"</formula>
    </cfRule>
    <cfRule type="containsText" dxfId="5608" priority="14348" stopIfTrue="1" operator="containsText" text="NO CUMPLE">
      <formula>NOT(ISERROR(SEARCH("NO CUMPLE",L641)))</formula>
    </cfRule>
  </conditionalFormatting>
  <conditionalFormatting sqref="C654:I663 K654:M663 P654:V663">
    <cfRule type="cellIs" dxfId="5607" priority="14328" stopIfTrue="1" operator="greaterThan">
      <formula>0</formula>
    </cfRule>
  </conditionalFormatting>
  <conditionalFormatting sqref="D657:D662">
    <cfRule type="cellIs" dxfId="5606" priority="14327" stopIfTrue="1" operator="greaterThan">
      <formula>0</formula>
    </cfRule>
  </conditionalFormatting>
  <conditionalFormatting sqref="D657:D662 F657:H662">
    <cfRule type="cellIs" dxfId="5605" priority="14326" stopIfTrue="1" operator="greaterThan">
      <formula>0</formula>
    </cfRule>
  </conditionalFormatting>
  <conditionalFormatting sqref="H654:H662">
    <cfRule type="cellIs" dxfId="5604" priority="14325" stopIfTrue="1" operator="greaterThan">
      <formula>0</formula>
    </cfRule>
  </conditionalFormatting>
  <conditionalFormatting sqref="E654:E662">
    <cfRule type="cellIs" dxfId="5603" priority="14324" stopIfTrue="1" operator="greaterThan">
      <formula>0</formula>
    </cfRule>
  </conditionalFormatting>
  <conditionalFormatting sqref="K671:K676">
    <cfRule type="containsText" dxfId="5602" priority="14322" stopIfTrue="1" operator="containsText" text="NO CUMPLE">
      <formula>NOT(ISERROR(SEARCH("NO CUMPLE",K671)))</formula>
    </cfRule>
    <cfRule type="containsText" dxfId="5601" priority="14323" stopIfTrue="1" operator="containsText" text="CUMPLE">
      <formula>NOT(ISERROR(SEARCH("CUMPLE",K671)))</formula>
    </cfRule>
  </conditionalFormatting>
  <conditionalFormatting sqref="S670">
    <cfRule type="cellIs" dxfId="5600" priority="14320" operator="greaterThanOrEqual">
      <formula>NUMMINCONT</formula>
    </cfRule>
    <cfRule type="cellIs" dxfId="5599" priority="14321" operator="lessThan">
      <formula>NUMMINCONT</formula>
    </cfRule>
  </conditionalFormatting>
  <conditionalFormatting sqref="T657:V662">
    <cfRule type="cellIs" dxfId="5598" priority="14318" stopIfTrue="1" operator="equal">
      <formula>"NO"</formula>
    </cfRule>
    <cfRule type="cellIs" dxfId="5597" priority="14319" stopIfTrue="1" operator="equal">
      <formula>"SI"</formula>
    </cfRule>
  </conditionalFormatting>
  <conditionalFormatting sqref="T657:V658">
    <cfRule type="cellIs" dxfId="5596" priority="14317" stopIfTrue="1" operator="equal">
      <formula>"NO APLICA"</formula>
    </cfRule>
  </conditionalFormatting>
  <conditionalFormatting sqref="T659:U662">
    <cfRule type="cellIs" dxfId="5595" priority="14316" stopIfTrue="1" operator="equal">
      <formula>"NO APLICA"</formula>
    </cfRule>
  </conditionalFormatting>
  <conditionalFormatting sqref="T659:U659">
    <cfRule type="cellIs" dxfId="5594" priority="14315" stopIfTrue="1" operator="equal">
      <formula>"NO APLICA"</formula>
    </cfRule>
  </conditionalFormatting>
  <conditionalFormatting sqref="V659:V662">
    <cfRule type="cellIs" dxfId="5593" priority="14314" stopIfTrue="1" operator="equal">
      <formula>"NO APLICA"</formula>
    </cfRule>
  </conditionalFormatting>
  <conditionalFormatting sqref="V668">
    <cfRule type="cellIs" dxfId="5592" priority="14312" operator="equal">
      <formula>"CUMPLE"</formula>
    </cfRule>
    <cfRule type="cellIs" dxfId="5591" priority="14313" operator="equal">
      <formula>"NO CUMPLE"</formula>
    </cfRule>
  </conditionalFormatting>
  <conditionalFormatting sqref="V668:V670">
    <cfRule type="cellIs" dxfId="5590" priority="14311" operator="equal">
      <formula>"VERIFICAR"</formula>
    </cfRule>
  </conditionalFormatting>
  <conditionalFormatting sqref="T663:V663">
    <cfRule type="cellIs" dxfId="5589" priority="14309" stopIfTrue="1" operator="equal">
      <formula>"NO"</formula>
    </cfRule>
    <cfRule type="cellIs" dxfId="5588" priority="14310" stopIfTrue="1" operator="equal">
      <formula>"SI"</formula>
    </cfRule>
  </conditionalFormatting>
  <conditionalFormatting sqref="T663:U663">
    <cfRule type="cellIs" dxfId="5587" priority="14308" stopIfTrue="1" operator="equal">
      <formula>"NO APLICA"</formula>
    </cfRule>
  </conditionalFormatting>
  <conditionalFormatting sqref="V663">
    <cfRule type="cellIs" dxfId="5586" priority="14307" stopIfTrue="1" operator="equal">
      <formula>"NO APLICA"</formula>
    </cfRule>
  </conditionalFormatting>
  <conditionalFormatting sqref="T673">
    <cfRule type="cellIs" dxfId="5585" priority="14305" operator="equal">
      <formula>"CUMPLE"</formula>
    </cfRule>
    <cfRule type="cellIs" dxfId="5584" priority="14306" operator="equal">
      <formula>"NO CUMPLE"</formula>
    </cfRule>
  </conditionalFormatting>
  <conditionalFormatting sqref="T673">
    <cfRule type="cellIs" dxfId="5583" priority="14304" operator="equal">
      <formula>"VERIFICAR"</formula>
    </cfRule>
  </conditionalFormatting>
  <conditionalFormatting sqref="H677">
    <cfRule type="containsText" dxfId="5582" priority="14285" stopIfTrue="1" operator="containsText" text="NO CUMPLE">
      <formula>NOT(ISERROR(SEARCH("NO CUMPLE",H677)))</formula>
    </cfRule>
    <cfRule type="containsText" dxfId="5581" priority="14286" stopIfTrue="1" operator="containsText" text="CUMPLE">
      <formula>NOT(ISERROR(SEARCH("CUMPLE",H677)))</formula>
    </cfRule>
  </conditionalFormatting>
  <conditionalFormatting sqref="J677">
    <cfRule type="containsText" dxfId="5580" priority="14283" stopIfTrue="1" operator="containsText" text="NO CUMPLE">
      <formula>NOT(ISERROR(SEARCH("NO CUMPLE",J677)))</formula>
    </cfRule>
    <cfRule type="containsText" dxfId="5579" priority="14284" stopIfTrue="1" operator="containsText" text="CUMPLE">
      <formula>NOT(ISERROR(SEARCH("CUMPLE",J677)))</formula>
    </cfRule>
  </conditionalFormatting>
  <conditionalFormatting sqref="K677">
    <cfRule type="containsText" dxfId="5578" priority="14281" stopIfTrue="1" operator="containsText" text="NO CUMPLE">
      <formula>NOT(ISERROR(SEARCH("NO CUMPLE",K677)))</formula>
    </cfRule>
    <cfRule type="containsText" dxfId="5577" priority="14282" stopIfTrue="1" operator="containsText" text="CUMPLE">
      <formula>NOT(ISERROR(SEARCH("CUMPLE",K677)))</formula>
    </cfRule>
  </conditionalFormatting>
  <conditionalFormatting sqref="O676">
    <cfRule type="containsText" dxfId="5576" priority="14279" stopIfTrue="1" operator="containsText" text="NO CUMPLE">
      <formula>NOT(ISERROR(SEARCH("NO CUMPLE",O676)))</formula>
    </cfRule>
    <cfRule type="containsText" dxfId="5575" priority="14280" stopIfTrue="1" operator="containsText" text="CUMPLE">
      <formula>NOT(ISERROR(SEARCH("CUMPLE",O676)))</formula>
    </cfRule>
  </conditionalFormatting>
  <conditionalFormatting sqref="O677:S677">
    <cfRule type="cellIs" dxfId="5574" priority="14278" operator="equal">
      <formula>"EL PROPONENTE SE DEBE REQUERIR POR EXPERIENCIA MINIMA EXIGIDA"</formula>
    </cfRule>
  </conditionalFormatting>
  <conditionalFormatting sqref="J654:J663">
    <cfRule type="cellIs" dxfId="5573" priority="14277" stopIfTrue="1" operator="greaterThan">
      <formula>0</formula>
    </cfRule>
  </conditionalFormatting>
  <conditionalFormatting sqref="N671:N676">
    <cfRule type="cellIs" dxfId="5572" priority="14275" operator="equal">
      <formula>"NO"</formula>
    </cfRule>
    <cfRule type="cellIs" dxfId="5571" priority="14276" operator="equal">
      <formula>"SI"</formula>
    </cfRule>
  </conditionalFormatting>
  <conditionalFormatting sqref="I663">
    <cfRule type="cellIs" dxfId="5570" priority="14274" stopIfTrue="1" operator="greaterThan">
      <formula>0</formula>
    </cfRule>
  </conditionalFormatting>
  <conditionalFormatting sqref="K657:L663">
    <cfRule type="cellIs" dxfId="5569" priority="14272" operator="equal">
      <formula>0</formula>
    </cfRule>
    <cfRule type="cellIs" dxfId="5568" priority="14273" operator="notBetween">
      <formula>$Q$17</formula>
      <formula>$R$17</formula>
    </cfRule>
  </conditionalFormatting>
  <conditionalFormatting sqref="B654:B663">
    <cfRule type="cellIs" dxfId="5567" priority="14271" stopIfTrue="1" operator="greaterThan">
      <formula>0</formula>
    </cfRule>
  </conditionalFormatting>
  <conditionalFormatting sqref="T654:V656">
    <cfRule type="cellIs" dxfId="5566" priority="14269" stopIfTrue="1" operator="equal">
      <formula>"NO"</formula>
    </cfRule>
    <cfRule type="cellIs" dxfId="5565" priority="14270" stopIfTrue="1" operator="equal">
      <formula>"SI"</formula>
    </cfRule>
  </conditionalFormatting>
  <conditionalFormatting sqref="T654:V655">
    <cfRule type="cellIs" dxfId="5564" priority="14268" stopIfTrue="1" operator="equal">
      <formula>"NO APLICA"</formula>
    </cfRule>
  </conditionalFormatting>
  <conditionalFormatting sqref="T656:U656">
    <cfRule type="cellIs" dxfId="5563" priority="14267" stopIfTrue="1" operator="equal">
      <formula>"NO APLICA"</formula>
    </cfRule>
  </conditionalFormatting>
  <conditionalFormatting sqref="T656:U656">
    <cfRule type="cellIs" dxfId="5562" priority="14266" stopIfTrue="1" operator="equal">
      <formula>"NO APLICA"</formula>
    </cfRule>
  </conditionalFormatting>
  <conditionalFormatting sqref="V656">
    <cfRule type="cellIs" dxfId="5561" priority="14265" stopIfTrue="1" operator="equal">
      <formula>"NO APLICA"</formula>
    </cfRule>
  </conditionalFormatting>
  <conditionalFormatting sqref="K654:L656">
    <cfRule type="cellIs" dxfId="5560" priority="14264" operator="notBetween">
      <formula>$Q$17</formula>
      <formula>$R$17</formula>
    </cfRule>
  </conditionalFormatting>
  <conditionalFormatting sqref="C654:I663 K654:M663 P654:V663">
    <cfRule type="cellIs" dxfId="5559" priority="14263" operator="equal">
      <formula>0</formula>
    </cfRule>
  </conditionalFormatting>
  <conditionalFormatting sqref="P670">
    <cfRule type="cellIs" dxfId="5558" priority="14260" operator="equal">
      <formula>"NO VÁLIDO"</formula>
    </cfRule>
    <cfRule type="cellIs" dxfId="5557" priority="14261" operator="equal">
      <formula>"VÁLIDO"</formula>
    </cfRule>
  </conditionalFormatting>
  <conditionalFormatting sqref="M677">
    <cfRule type="cellIs" dxfId="5556" priority="14257" operator="notEqual">
      <formula>"NO CUMPLE"</formula>
    </cfRule>
    <cfRule type="containsText" dxfId="5555" priority="14258" stopIfTrue="1" operator="containsText" text="NO CUMPLE">
      <formula>NOT(ISERROR(SEARCH("NO CUMPLE",M677)))</formula>
    </cfRule>
    <cfRule type="containsText" dxfId="5554" priority="14259" stopIfTrue="1" operator="containsText" text="CUMPLE">
      <formula>NOT(ISERROR(SEARCH("CUMPLE",M677)))</formula>
    </cfRule>
  </conditionalFormatting>
  <conditionalFormatting sqref="M671:M676">
    <cfRule type="cellIs" dxfId="5553" priority="14255" stopIfTrue="1" operator="equal">
      <formula>"cumple"</formula>
    </cfRule>
    <cfRule type="containsText" dxfId="5552" priority="14256" stopIfTrue="1" operator="containsText" text="NO CUMPLE">
      <formula>NOT(ISERROR(SEARCH("NO CUMPLE",M671)))</formula>
    </cfRule>
  </conditionalFormatting>
  <conditionalFormatting sqref="L671:L676">
    <cfRule type="cellIs" dxfId="5551" priority="14253" stopIfTrue="1" operator="equal">
      <formula>"cumple"</formula>
    </cfRule>
    <cfRule type="containsText" dxfId="5550" priority="14254" stopIfTrue="1" operator="containsText" text="NO CUMPLE">
      <formula>NOT(ISERROR(SEARCH("NO CUMPLE",L671)))</formula>
    </cfRule>
  </conditionalFormatting>
  <conditionalFormatting sqref="C684:I693 K684:M693 P684:V693">
    <cfRule type="cellIs" dxfId="5549" priority="14234" stopIfTrue="1" operator="greaterThan">
      <formula>0</formula>
    </cfRule>
  </conditionalFormatting>
  <conditionalFormatting sqref="D687:D692">
    <cfRule type="cellIs" dxfId="5548" priority="14233" stopIfTrue="1" operator="greaterThan">
      <formula>0</formula>
    </cfRule>
  </conditionalFormatting>
  <conditionalFormatting sqref="D687:D692 F687:H692">
    <cfRule type="cellIs" dxfId="5547" priority="14232" stopIfTrue="1" operator="greaterThan">
      <formula>0</formula>
    </cfRule>
  </conditionalFormatting>
  <conditionalFormatting sqref="H684:H692">
    <cfRule type="cellIs" dxfId="5546" priority="14231" stopIfTrue="1" operator="greaterThan">
      <formula>0</formula>
    </cfRule>
  </conditionalFormatting>
  <conditionalFormatting sqref="E684:E692">
    <cfRule type="cellIs" dxfId="5545" priority="14230" stopIfTrue="1" operator="greaterThan">
      <formula>0</formula>
    </cfRule>
  </conditionalFormatting>
  <conditionalFormatting sqref="K701:K706">
    <cfRule type="containsText" dxfId="5544" priority="14228" stopIfTrue="1" operator="containsText" text="NO CUMPLE">
      <formula>NOT(ISERROR(SEARCH("NO CUMPLE",K701)))</formula>
    </cfRule>
    <cfRule type="containsText" dxfId="5543" priority="14229" stopIfTrue="1" operator="containsText" text="CUMPLE">
      <formula>NOT(ISERROR(SEARCH("CUMPLE",K701)))</formula>
    </cfRule>
  </conditionalFormatting>
  <conditionalFormatting sqref="S700">
    <cfRule type="cellIs" dxfId="5542" priority="14226" operator="greaterThanOrEqual">
      <formula>NUMMINCONT</formula>
    </cfRule>
    <cfRule type="cellIs" dxfId="5541" priority="14227" operator="lessThan">
      <formula>NUMMINCONT</formula>
    </cfRule>
  </conditionalFormatting>
  <conditionalFormatting sqref="T687:V692">
    <cfRule type="cellIs" dxfId="5540" priority="14224" stopIfTrue="1" operator="equal">
      <formula>"NO"</formula>
    </cfRule>
    <cfRule type="cellIs" dxfId="5539" priority="14225" stopIfTrue="1" operator="equal">
      <formula>"SI"</formula>
    </cfRule>
  </conditionalFormatting>
  <conditionalFormatting sqref="T687:V688">
    <cfRule type="cellIs" dxfId="5538" priority="14223" stopIfTrue="1" operator="equal">
      <formula>"NO APLICA"</formula>
    </cfRule>
  </conditionalFormatting>
  <conditionalFormatting sqref="T689:U692">
    <cfRule type="cellIs" dxfId="5537" priority="14222" stopIfTrue="1" operator="equal">
      <formula>"NO APLICA"</formula>
    </cfRule>
  </conditionalFormatting>
  <conditionalFormatting sqref="T689:U689">
    <cfRule type="cellIs" dxfId="5536" priority="14221" stopIfTrue="1" operator="equal">
      <formula>"NO APLICA"</formula>
    </cfRule>
  </conditionalFormatting>
  <conditionalFormatting sqref="V689:V692">
    <cfRule type="cellIs" dxfId="5535" priority="14220" stopIfTrue="1" operator="equal">
      <formula>"NO APLICA"</formula>
    </cfRule>
  </conditionalFormatting>
  <conditionalFormatting sqref="V698">
    <cfRule type="cellIs" dxfId="5534" priority="14218" operator="equal">
      <formula>"CUMPLE"</formula>
    </cfRule>
    <cfRule type="cellIs" dxfId="5533" priority="14219" operator="equal">
      <formula>"NO CUMPLE"</formula>
    </cfRule>
  </conditionalFormatting>
  <conditionalFormatting sqref="V698:V700">
    <cfRule type="cellIs" dxfId="5532" priority="14217" operator="equal">
      <formula>"VERIFICAR"</formula>
    </cfRule>
  </conditionalFormatting>
  <conditionalFormatting sqref="T693:V693">
    <cfRule type="cellIs" dxfId="5531" priority="14215" stopIfTrue="1" operator="equal">
      <formula>"NO"</formula>
    </cfRule>
    <cfRule type="cellIs" dxfId="5530" priority="14216" stopIfTrue="1" operator="equal">
      <formula>"SI"</formula>
    </cfRule>
  </conditionalFormatting>
  <conditionalFormatting sqref="T693:U693">
    <cfRule type="cellIs" dxfId="5529" priority="14214" stopIfTrue="1" operator="equal">
      <formula>"NO APLICA"</formula>
    </cfRule>
  </conditionalFormatting>
  <conditionalFormatting sqref="V693">
    <cfRule type="cellIs" dxfId="5528" priority="14213" stopIfTrue="1" operator="equal">
      <formula>"NO APLICA"</formula>
    </cfRule>
  </conditionalFormatting>
  <conditionalFormatting sqref="T703">
    <cfRule type="cellIs" dxfId="5527" priority="14211" operator="equal">
      <formula>"CUMPLE"</formula>
    </cfRule>
    <cfRule type="cellIs" dxfId="5526" priority="14212" operator="equal">
      <formula>"NO CUMPLE"</formula>
    </cfRule>
  </conditionalFormatting>
  <conditionalFormatting sqref="T703">
    <cfRule type="cellIs" dxfId="5525" priority="14210" operator="equal">
      <formula>"VERIFICAR"</formula>
    </cfRule>
  </conditionalFormatting>
  <conditionalFormatting sqref="H707">
    <cfRule type="containsText" dxfId="5524" priority="14191" stopIfTrue="1" operator="containsText" text="NO CUMPLE">
      <formula>NOT(ISERROR(SEARCH("NO CUMPLE",H707)))</formula>
    </cfRule>
    <cfRule type="containsText" dxfId="5523" priority="14192" stopIfTrue="1" operator="containsText" text="CUMPLE">
      <formula>NOT(ISERROR(SEARCH("CUMPLE",H707)))</formula>
    </cfRule>
  </conditionalFormatting>
  <conditionalFormatting sqref="J707">
    <cfRule type="containsText" dxfId="5522" priority="14189" stopIfTrue="1" operator="containsText" text="NO CUMPLE">
      <formula>NOT(ISERROR(SEARCH("NO CUMPLE",J707)))</formula>
    </cfRule>
    <cfRule type="containsText" dxfId="5521" priority="14190" stopIfTrue="1" operator="containsText" text="CUMPLE">
      <formula>NOT(ISERROR(SEARCH("CUMPLE",J707)))</formula>
    </cfRule>
  </conditionalFormatting>
  <conditionalFormatting sqref="K707">
    <cfRule type="containsText" dxfId="5520" priority="14187" stopIfTrue="1" operator="containsText" text="NO CUMPLE">
      <formula>NOT(ISERROR(SEARCH("NO CUMPLE",K707)))</formula>
    </cfRule>
    <cfRule type="containsText" dxfId="5519" priority="14188" stopIfTrue="1" operator="containsText" text="CUMPLE">
      <formula>NOT(ISERROR(SEARCH("CUMPLE",K707)))</formula>
    </cfRule>
  </conditionalFormatting>
  <conditionalFormatting sqref="O706">
    <cfRule type="containsText" dxfId="5518" priority="14185" stopIfTrue="1" operator="containsText" text="NO CUMPLE">
      <formula>NOT(ISERROR(SEARCH("NO CUMPLE",O706)))</formula>
    </cfRule>
    <cfRule type="containsText" dxfId="5517" priority="14186" stopIfTrue="1" operator="containsText" text="CUMPLE">
      <formula>NOT(ISERROR(SEARCH("CUMPLE",O706)))</formula>
    </cfRule>
  </conditionalFormatting>
  <conditionalFormatting sqref="O707:S707">
    <cfRule type="cellIs" dxfId="5516" priority="14184" operator="equal">
      <formula>"EL PROPONENTE SE DEBE REQUERIR POR EXPERIENCIA MINIMA EXIGIDA"</formula>
    </cfRule>
  </conditionalFormatting>
  <conditionalFormatting sqref="J684:J693">
    <cfRule type="cellIs" dxfId="5515" priority="14183" stopIfTrue="1" operator="greaterThan">
      <formula>0</formula>
    </cfRule>
  </conditionalFormatting>
  <conditionalFormatting sqref="N701:N706">
    <cfRule type="cellIs" dxfId="5514" priority="14181" operator="equal">
      <formula>"NO"</formula>
    </cfRule>
    <cfRule type="cellIs" dxfId="5513" priority="14182" operator="equal">
      <formula>"SI"</formula>
    </cfRule>
  </conditionalFormatting>
  <conditionalFormatting sqref="I693">
    <cfRule type="cellIs" dxfId="5512" priority="14180" stopIfTrue="1" operator="greaterThan">
      <formula>0</formula>
    </cfRule>
  </conditionalFormatting>
  <conditionalFormatting sqref="K687:L693">
    <cfRule type="cellIs" dxfId="5511" priority="14178" operator="equal">
      <formula>0</formula>
    </cfRule>
    <cfRule type="cellIs" dxfId="5510" priority="14179" operator="notBetween">
      <formula>$Q$17</formula>
      <formula>$R$17</formula>
    </cfRule>
  </conditionalFormatting>
  <conditionalFormatting sqref="B684:B693">
    <cfRule type="cellIs" dxfId="5509" priority="14177" stopIfTrue="1" operator="greaterThan">
      <formula>0</formula>
    </cfRule>
  </conditionalFormatting>
  <conditionalFormatting sqref="T684:V686">
    <cfRule type="cellIs" dxfId="5508" priority="14175" stopIfTrue="1" operator="equal">
      <formula>"NO"</formula>
    </cfRule>
    <cfRule type="cellIs" dxfId="5507" priority="14176" stopIfTrue="1" operator="equal">
      <formula>"SI"</formula>
    </cfRule>
  </conditionalFormatting>
  <conditionalFormatting sqref="T684:V685">
    <cfRule type="cellIs" dxfId="5506" priority="14174" stopIfTrue="1" operator="equal">
      <formula>"NO APLICA"</formula>
    </cfRule>
  </conditionalFormatting>
  <conditionalFormatting sqref="T686:U686">
    <cfRule type="cellIs" dxfId="5505" priority="14173" stopIfTrue="1" operator="equal">
      <formula>"NO APLICA"</formula>
    </cfRule>
  </conditionalFormatting>
  <conditionalFormatting sqref="T686:U686">
    <cfRule type="cellIs" dxfId="5504" priority="14172" stopIfTrue="1" operator="equal">
      <formula>"NO APLICA"</formula>
    </cfRule>
  </conditionalFormatting>
  <conditionalFormatting sqref="V686">
    <cfRule type="cellIs" dxfId="5503" priority="14171" stopIfTrue="1" operator="equal">
      <formula>"NO APLICA"</formula>
    </cfRule>
  </conditionalFormatting>
  <conditionalFormatting sqref="K684:L686">
    <cfRule type="cellIs" dxfId="5502" priority="14170" operator="notBetween">
      <formula>$Q$17</formula>
      <formula>$R$17</formula>
    </cfRule>
  </conditionalFormatting>
  <conditionalFormatting sqref="C684:I693 K684:M693 P684:V693">
    <cfRule type="cellIs" dxfId="5501" priority="14169" operator="equal">
      <formula>0</formula>
    </cfRule>
  </conditionalFormatting>
  <conditionalFormatting sqref="P700">
    <cfRule type="cellIs" dxfId="5500" priority="14166" operator="equal">
      <formula>"NO VÁLIDO"</formula>
    </cfRule>
    <cfRule type="cellIs" dxfId="5499" priority="14167" operator="equal">
      <formula>"VÁLIDO"</formula>
    </cfRule>
  </conditionalFormatting>
  <conditionalFormatting sqref="M707">
    <cfRule type="cellIs" dxfId="5498" priority="14163" operator="notEqual">
      <formula>"NO CUMPLE"</formula>
    </cfRule>
    <cfRule type="containsText" dxfId="5497" priority="14164" stopIfTrue="1" operator="containsText" text="NO CUMPLE">
      <formula>NOT(ISERROR(SEARCH("NO CUMPLE",M707)))</formula>
    </cfRule>
    <cfRule type="containsText" dxfId="5496" priority="14165" stopIfTrue="1" operator="containsText" text="CUMPLE">
      <formula>NOT(ISERROR(SEARCH("CUMPLE",M707)))</formula>
    </cfRule>
  </conditionalFormatting>
  <conditionalFormatting sqref="M701:M706">
    <cfRule type="cellIs" dxfId="5495" priority="14161" stopIfTrue="1" operator="equal">
      <formula>"cumple"</formula>
    </cfRule>
    <cfRule type="containsText" dxfId="5494" priority="14162" stopIfTrue="1" operator="containsText" text="NO CUMPLE">
      <formula>NOT(ISERROR(SEARCH("NO CUMPLE",M701)))</formula>
    </cfRule>
  </conditionalFormatting>
  <conditionalFormatting sqref="L701:L706">
    <cfRule type="cellIs" dxfId="5493" priority="14159" stopIfTrue="1" operator="equal">
      <formula>"cumple"</formula>
    </cfRule>
    <cfRule type="containsText" dxfId="5492" priority="14160" stopIfTrue="1" operator="containsText" text="NO CUMPLE">
      <formula>NOT(ISERROR(SEARCH("NO CUMPLE",L701)))</formula>
    </cfRule>
  </conditionalFormatting>
  <conditionalFormatting sqref="C714:I723 K714:M723 P714:V723">
    <cfRule type="cellIs" dxfId="5491" priority="14140" stopIfTrue="1" operator="greaterThan">
      <formula>0</formula>
    </cfRule>
  </conditionalFormatting>
  <conditionalFormatting sqref="D717:D722">
    <cfRule type="cellIs" dxfId="5490" priority="14139" stopIfTrue="1" operator="greaterThan">
      <formula>0</formula>
    </cfRule>
  </conditionalFormatting>
  <conditionalFormatting sqref="D717:D722 F717:H722">
    <cfRule type="cellIs" dxfId="5489" priority="14138" stopIfTrue="1" operator="greaterThan">
      <formula>0</formula>
    </cfRule>
  </conditionalFormatting>
  <conditionalFormatting sqref="H714:H722">
    <cfRule type="cellIs" dxfId="5488" priority="14137" stopIfTrue="1" operator="greaterThan">
      <formula>0</formula>
    </cfRule>
  </conditionalFormatting>
  <conditionalFormatting sqref="E714:E722">
    <cfRule type="cellIs" dxfId="5487" priority="14136" stopIfTrue="1" operator="greaterThan">
      <formula>0</formula>
    </cfRule>
  </conditionalFormatting>
  <conditionalFormatting sqref="K731:K736">
    <cfRule type="containsText" dxfId="5486" priority="14134" stopIfTrue="1" operator="containsText" text="NO CUMPLE">
      <formula>NOT(ISERROR(SEARCH("NO CUMPLE",K731)))</formula>
    </cfRule>
    <cfRule type="containsText" dxfId="5485" priority="14135" stopIfTrue="1" operator="containsText" text="CUMPLE">
      <formula>NOT(ISERROR(SEARCH("CUMPLE",K731)))</formula>
    </cfRule>
  </conditionalFormatting>
  <conditionalFormatting sqref="S730">
    <cfRule type="cellIs" dxfId="5484" priority="14132" operator="greaterThanOrEqual">
      <formula>NUMMINCONT</formula>
    </cfRule>
    <cfRule type="cellIs" dxfId="5483" priority="14133" operator="lessThan">
      <formula>NUMMINCONT</formula>
    </cfRule>
  </conditionalFormatting>
  <conditionalFormatting sqref="T717:V722">
    <cfRule type="cellIs" dxfId="5482" priority="14130" stopIfTrue="1" operator="equal">
      <formula>"NO"</formula>
    </cfRule>
    <cfRule type="cellIs" dxfId="5481" priority="14131" stopIfTrue="1" operator="equal">
      <formula>"SI"</formula>
    </cfRule>
  </conditionalFormatting>
  <conditionalFormatting sqref="T717:V718">
    <cfRule type="cellIs" dxfId="5480" priority="14129" stopIfTrue="1" operator="equal">
      <formula>"NO APLICA"</formula>
    </cfRule>
  </conditionalFormatting>
  <conditionalFormatting sqref="T719:U722">
    <cfRule type="cellIs" dxfId="5479" priority="14128" stopIfTrue="1" operator="equal">
      <formula>"NO APLICA"</formula>
    </cfRule>
  </conditionalFormatting>
  <conditionalFormatting sqref="T719:U719">
    <cfRule type="cellIs" dxfId="5478" priority="14127" stopIfTrue="1" operator="equal">
      <formula>"NO APLICA"</formula>
    </cfRule>
  </conditionalFormatting>
  <conditionalFormatting sqref="V719:V722">
    <cfRule type="cellIs" dxfId="5477" priority="14126" stopIfTrue="1" operator="equal">
      <formula>"NO APLICA"</formula>
    </cfRule>
  </conditionalFormatting>
  <conditionalFormatting sqref="V728">
    <cfRule type="cellIs" dxfId="5476" priority="14124" operator="equal">
      <formula>"CUMPLE"</formula>
    </cfRule>
    <cfRule type="cellIs" dxfId="5475" priority="14125" operator="equal">
      <formula>"NO CUMPLE"</formula>
    </cfRule>
  </conditionalFormatting>
  <conditionalFormatting sqref="V728:V730">
    <cfRule type="cellIs" dxfId="5474" priority="14123" operator="equal">
      <formula>"VERIFICAR"</formula>
    </cfRule>
  </conditionalFormatting>
  <conditionalFormatting sqref="T723:V723">
    <cfRule type="cellIs" dxfId="5473" priority="14121" stopIfTrue="1" operator="equal">
      <formula>"NO"</formula>
    </cfRule>
    <cfRule type="cellIs" dxfId="5472" priority="14122" stopIfTrue="1" operator="equal">
      <formula>"SI"</formula>
    </cfRule>
  </conditionalFormatting>
  <conditionalFormatting sqref="T723:U723">
    <cfRule type="cellIs" dxfId="5471" priority="14120" stopIfTrue="1" operator="equal">
      <formula>"NO APLICA"</formula>
    </cfRule>
  </conditionalFormatting>
  <conditionalFormatting sqref="V723">
    <cfRule type="cellIs" dxfId="5470" priority="14119" stopIfTrue="1" operator="equal">
      <formula>"NO APLICA"</formula>
    </cfRule>
  </conditionalFormatting>
  <conditionalFormatting sqref="T733">
    <cfRule type="cellIs" dxfId="5469" priority="14117" operator="equal">
      <formula>"CUMPLE"</formula>
    </cfRule>
    <cfRule type="cellIs" dxfId="5468" priority="14118" operator="equal">
      <formula>"NO CUMPLE"</formula>
    </cfRule>
  </conditionalFormatting>
  <conditionalFormatting sqref="T733">
    <cfRule type="cellIs" dxfId="5467" priority="14116" operator="equal">
      <formula>"VERIFICAR"</formula>
    </cfRule>
  </conditionalFormatting>
  <conditionalFormatting sqref="H737">
    <cfRule type="containsText" dxfId="5466" priority="14097" stopIfTrue="1" operator="containsText" text="NO CUMPLE">
      <formula>NOT(ISERROR(SEARCH("NO CUMPLE",H737)))</formula>
    </cfRule>
    <cfRule type="containsText" dxfId="5465" priority="14098" stopIfTrue="1" operator="containsText" text="CUMPLE">
      <formula>NOT(ISERROR(SEARCH("CUMPLE",H737)))</formula>
    </cfRule>
  </conditionalFormatting>
  <conditionalFormatting sqref="J737">
    <cfRule type="containsText" dxfId="5464" priority="14095" stopIfTrue="1" operator="containsText" text="NO CUMPLE">
      <formula>NOT(ISERROR(SEARCH("NO CUMPLE",J737)))</formula>
    </cfRule>
    <cfRule type="containsText" dxfId="5463" priority="14096" stopIfTrue="1" operator="containsText" text="CUMPLE">
      <formula>NOT(ISERROR(SEARCH("CUMPLE",J737)))</formula>
    </cfRule>
  </conditionalFormatting>
  <conditionalFormatting sqref="K737">
    <cfRule type="containsText" dxfId="5462" priority="14093" stopIfTrue="1" operator="containsText" text="NO CUMPLE">
      <formula>NOT(ISERROR(SEARCH("NO CUMPLE",K737)))</formula>
    </cfRule>
    <cfRule type="containsText" dxfId="5461" priority="14094" stopIfTrue="1" operator="containsText" text="CUMPLE">
      <formula>NOT(ISERROR(SEARCH("CUMPLE",K737)))</formula>
    </cfRule>
  </conditionalFormatting>
  <conditionalFormatting sqref="O736">
    <cfRule type="containsText" dxfId="5460" priority="14091" stopIfTrue="1" operator="containsText" text="NO CUMPLE">
      <formula>NOT(ISERROR(SEARCH("NO CUMPLE",O736)))</formula>
    </cfRule>
    <cfRule type="containsText" dxfId="5459" priority="14092" stopIfTrue="1" operator="containsText" text="CUMPLE">
      <formula>NOT(ISERROR(SEARCH("CUMPLE",O736)))</formula>
    </cfRule>
  </conditionalFormatting>
  <conditionalFormatting sqref="O737:S737">
    <cfRule type="cellIs" dxfId="5458" priority="14090" operator="equal">
      <formula>"EL PROPONENTE SE DEBE REQUERIR POR EXPERIENCIA MINIMA EXIGIDA"</formula>
    </cfRule>
  </conditionalFormatting>
  <conditionalFormatting sqref="J714:J723">
    <cfRule type="cellIs" dxfId="5457" priority="14089" stopIfTrue="1" operator="greaterThan">
      <formula>0</formula>
    </cfRule>
  </conditionalFormatting>
  <conditionalFormatting sqref="N731:N736">
    <cfRule type="cellIs" dxfId="5456" priority="14087" operator="equal">
      <formula>"NO"</formula>
    </cfRule>
    <cfRule type="cellIs" dxfId="5455" priority="14088" operator="equal">
      <formula>"SI"</formula>
    </cfRule>
  </conditionalFormatting>
  <conditionalFormatting sqref="I723">
    <cfRule type="cellIs" dxfId="5454" priority="14086" stopIfTrue="1" operator="greaterThan">
      <formula>0</formula>
    </cfRule>
  </conditionalFormatting>
  <conditionalFormatting sqref="K717:L723">
    <cfRule type="cellIs" dxfId="5453" priority="14084" operator="equal">
      <formula>0</formula>
    </cfRule>
    <cfRule type="cellIs" dxfId="5452" priority="14085" operator="notBetween">
      <formula>$Q$17</formula>
      <formula>$R$17</formula>
    </cfRule>
  </conditionalFormatting>
  <conditionalFormatting sqref="B714:B723">
    <cfRule type="cellIs" dxfId="5451" priority="14083" stopIfTrue="1" operator="greaterThan">
      <formula>0</formula>
    </cfRule>
  </conditionalFormatting>
  <conditionalFormatting sqref="T714:V716">
    <cfRule type="cellIs" dxfId="5450" priority="14081" stopIfTrue="1" operator="equal">
      <formula>"NO"</formula>
    </cfRule>
    <cfRule type="cellIs" dxfId="5449" priority="14082" stopIfTrue="1" operator="equal">
      <formula>"SI"</formula>
    </cfRule>
  </conditionalFormatting>
  <conditionalFormatting sqref="T714:V715">
    <cfRule type="cellIs" dxfId="5448" priority="14080" stopIfTrue="1" operator="equal">
      <formula>"NO APLICA"</formula>
    </cfRule>
  </conditionalFormatting>
  <conditionalFormatting sqref="T716:U716">
    <cfRule type="cellIs" dxfId="5447" priority="14079" stopIfTrue="1" operator="equal">
      <formula>"NO APLICA"</formula>
    </cfRule>
  </conditionalFormatting>
  <conditionalFormatting sqref="T716:U716">
    <cfRule type="cellIs" dxfId="5446" priority="14078" stopIfTrue="1" operator="equal">
      <formula>"NO APLICA"</formula>
    </cfRule>
  </conditionalFormatting>
  <conditionalFormatting sqref="V716">
    <cfRule type="cellIs" dxfId="5445" priority="14077" stopIfTrue="1" operator="equal">
      <formula>"NO APLICA"</formula>
    </cfRule>
  </conditionalFormatting>
  <conditionalFormatting sqref="K714:L716">
    <cfRule type="cellIs" dxfId="5444" priority="14076" operator="notBetween">
      <formula>$Q$17</formula>
      <formula>$R$17</formula>
    </cfRule>
  </conditionalFormatting>
  <conditionalFormatting sqref="C714:I723 K714:M723 P714:V723">
    <cfRule type="cellIs" dxfId="5443" priority="14075" operator="equal">
      <formula>0</formula>
    </cfRule>
  </conditionalFormatting>
  <conditionalFormatting sqref="P730">
    <cfRule type="cellIs" dxfId="5442" priority="14072" operator="equal">
      <formula>"NO VÁLIDO"</formula>
    </cfRule>
    <cfRule type="cellIs" dxfId="5441" priority="14073" operator="equal">
      <formula>"VÁLIDO"</formula>
    </cfRule>
  </conditionalFormatting>
  <conditionalFormatting sqref="M737">
    <cfRule type="cellIs" dxfId="5440" priority="14069" operator="notEqual">
      <formula>"NO CUMPLE"</formula>
    </cfRule>
    <cfRule type="containsText" dxfId="5439" priority="14070" stopIfTrue="1" operator="containsText" text="NO CUMPLE">
      <formula>NOT(ISERROR(SEARCH("NO CUMPLE",M737)))</formula>
    </cfRule>
    <cfRule type="containsText" dxfId="5438" priority="14071" stopIfTrue="1" operator="containsText" text="CUMPLE">
      <formula>NOT(ISERROR(SEARCH("CUMPLE",M737)))</formula>
    </cfRule>
  </conditionalFormatting>
  <conditionalFormatting sqref="M731:M736">
    <cfRule type="cellIs" dxfId="5437" priority="14067" stopIfTrue="1" operator="equal">
      <formula>"cumple"</formula>
    </cfRule>
    <cfRule type="containsText" dxfId="5436" priority="14068" stopIfTrue="1" operator="containsText" text="NO CUMPLE">
      <formula>NOT(ISERROR(SEARCH("NO CUMPLE",M731)))</formula>
    </cfRule>
  </conditionalFormatting>
  <conditionalFormatting sqref="L731:L736">
    <cfRule type="cellIs" dxfId="5435" priority="14065" stopIfTrue="1" operator="equal">
      <formula>"cumple"</formula>
    </cfRule>
    <cfRule type="containsText" dxfId="5434" priority="14066" stopIfTrue="1" operator="containsText" text="NO CUMPLE">
      <formula>NOT(ISERROR(SEARCH("NO CUMPLE",L731)))</formula>
    </cfRule>
  </conditionalFormatting>
  <conditionalFormatting sqref="C744:I753 K744:M753 P744:V753">
    <cfRule type="cellIs" dxfId="5433" priority="14046" stopIfTrue="1" operator="greaterThan">
      <formula>0</formula>
    </cfRule>
  </conditionalFormatting>
  <conditionalFormatting sqref="D747:D752">
    <cfRule type="cellIs" dxfId="5432" priority="14045" stopIfTrue="1" operator="greaterThan">
      <formula>0</formula>
    </cfRule>
  </conditionalFormatting>
  <conditionalFormatting sqref="D747:D752 F747:H752">
    <cfRule type="cellIs" dxfId="5431" priority="14044" stopIfTrue="1" operator="greaterThan">
      <formula>0</formula>
    </cfRule>
  </conditionalFormatting>
  <conditionalFormatting sqref="H744:H752">
    <cfRule type="cellIs" dxfId="5430" priority="14043" stopIfTrue="1" operator="greaterThan">
      <formula>0</formula>
    </cfRule>
  </conditionalFormatting>
  <conditionalFormatting sqref="E744:E752">
    <cfRule type="cellIs" dxfId="5429" priority="14042" stopIfTrue="1" operator="greaterThan">
      <formula>0</formula>
    </cfRule>
  </conditionalFormatting>
  <conditionalFormatting sqref="K761:K766">
    <cfRule type="containsText" dxfId="5428" priority="14040" stopIfTrue="1" operator="containsText" text="NO CUMPLE">
      <formula>NOT(ISERROR(SEARCH("NO CUMPLE",K761)))</formula>
    </cfRule>
    <cfRule type="containsText" dxfId="5427" priority="14041" stopIfTrue="1" operator="containsText" text="CUMPLE">
      <formula>NOT(ISERROR(SEARCH("CUMPLE",K761)))</formula>
    </cfRule>
  </conditionalFormatting>
  <conditionalFormatting sqref="S760">
    <cfRule type="cellIs" dxfId="5426" priority="14038" operator="greaterThanOrEqual">
      <formula>NUMMINCONT</formula>
    </cfRule>
    <cfRule type="cellIs" dxfId="5425" priority="14039" operator="lessThan">
      <formula>NUMMINCONT</formula>
    </cfRule>
  </conditionalFormatting>
  <conditionalFormatting sqref="T747:V752">
    <cfRule type="cellIs" dxfId="5424" priority="14036" stopIfTrue="1" operator="equal">
      <formula>"NO"</formula>
    </cfRule>
    <cfRule type="cellIs" dxfId="5423" priority="14037" stopIfTrue="1" operator="equal">
      <formula>"SI"</formula>
    </cfRule>
  </conditionalFormatting>
  <conditionalFormatting sqref="T747:V748">
    <cfRule type="cellIs" dxfId="5422" priority="14035" stopIfTrue="1" operator="equal">
      <formula>"NO APLICA"</formula>
    </cfRule>
  </conditionalFormatting>
  <conditionalFormatting sqref="T749:U752">
    <cfRule type="cellIs" dxfId="5421" priority="14034" stopIfTrue="1" operator="equal">
      <formula>"NO APLICA"</formula>
    </cfRule>
  </conditionalFormatting>
  <conditionalFormatting sqref="T749:U749">
    <cfRule type="cellIs" dxfId="5420" priority="14033" stopIfTrue="1" operator="equal">
      <formula>"NO APLICA"</formula>
    </cfRule>
  </conditionalFormatting>
  <conditionalFormatting sqref="V749:V752">
    <cfRule type="cellIs" dxfId="5419" priority="14032" stopIfTrue="1" operator="equal">
      <formula>"NO APLICA"</formula>
    </cfRule>
  </conditionalFormatting>
  <conditionalFormatting sqref="V758">
    <cfRule type="cellIs" dxfId="5418" priority="14030" operator="equal">
      <formula>"CUMPLE"</formula>
    </cfRule>
    <cfRule type="cellIs" dxfId="5417" priority="14031" operator="equal">
      <formula>"NO CUMPLE"</formula>
    </cfRule>
  </conditionalFormatting>
  <conditionalFormatting sqref="V758:V760">
    <cfRule type="cellIs" dxfId="5416" priority="14029" operator="equal">
      <formula>"VERIFICAR"</formula>
    </cfRule>
  </conditionalFormatting>
  <conditionalFormatting sqref="T753:V753">
    <cfRule type="cellIs" dxfId="5415" priority="14027" stopIfTrue="1" operator="equal">
      <formula>"NO"</formula>
    </cfRule>
    <cfRule type="cellIs" dxfId="5414" priority="14028" stopIfTrue="1" operator="equal">
      <formula>"SI"</formula>
    </cfRule>
  </conditionalFormatting>
  <conditionalFormatting sqref="T753:U753">
    <cfRule type="cellIs" dxfId="5413" priority="14026" stopIfTrue="1" operator="equal">
      <formula>"NO APLICA"</formula>
    </cfRule>
  </conditionalFormatting>
  <conditionalFormatting sqref="V753">
    <cfRule type="cellIs" dxfId="5412" priority="14025" stopIfTrue="1" operator="equal">
      <formula>"NO APLICA"</formula>
    </cfRule>
  </conditionalFormatting>
  <conditionalFormatting sqref="T763">
    <cfRule type="cellIs" dxfId="5411" priority="14023" operator="equal">
      <formula>"CUMPLE"</formula>
    </cfRule>
    <cfRule type="cellIs" dxfId="5410" priority="14024" operator="equal">
      <formula>"NO CUMPLE"</formula>
    </cfRule>
  </conditionalFormatting>
  <conditionalFormatting sqref="T763">
    <cfRule type="cellIs" dxfId="5409" priority="14022" operator="equal">
      <formula>"VERIFICAR"</formula>
    </cfRule>
  </conditionalFormatting>
  <conditionalFormatting sqref="H767">
    <cfRule type="containsText" dxfId="5408" priority="14003" stopIfTrue="1" operator="containsText" text="NO CUMPLE">
      <formula>NOT(ISERROR(SEARCH("NO CUMPLE",H767)))</formula>
    </cfRule>
    <cfRule type="containsText" dxfId="5407" priority="14004" stopIfTrue="1" operator="containsText" text="CUMPLE">
      <formula>NOT(ISERROR(SEARCH("CUMPLE",H767)))</formula>
    </cfRule>
  </conditionalFormatting>
  <conditionalFormatting sqref="J767">
    <cfRule type="containsText" dxfId="5406" priority="14001" stopIfTrue="1" operator="containsText" text="NO CUMPLE">
      <formula>NOT(ISERROR(SEARCH("NO CUMPLE",J767)))</formula>
    </cfRule>
    <cfRule type="containsText" dxfId="5405" priority="14002" stopIfTrue="1" operator="containsText" text="CUMPLE">
      <formula>NOT(ISERROR(SEARCH("CUMPLE",J767)))</formula>
    </cfRule>
  </conditionalFormatting>
  <conditionalFormatting sqref="K767">
    <cfRule type="containsText" dxfId="5404" priority="13999" stopIfTrue="1" operator="containsText" text="NO CUMPLE">
      <formula>NOT(ISERROR(SEARCH("NO CUMPLE",K767)))</formula>
    </cfRule>
    <cfRule type="containsText" dxfId="5403" priority="14000" stopIfTrue="1" operator="containsText" text="CUMPLE">
      <formula>NOT(ISERROR(SEARCH("CUMPLE",K767)))</formula>
    </cfRule>
  </conditionalFormatting>
  <conditionalFormatting sqref="O766">
    <cfRule type="containsText" dxfId="5402" priority="13997" stopIfTrue="1" operator="containsText" text="NO CUMPLE">
      <formula>NOT(ISERROR(SEARCH("NO CUMPLE",O766)))</formula>
    </cfRule>
    <cfRule type="containsText" dxfId="5401" priority="13998" stopIfTrue="1" operator="containsText" text="CUMPLE">
      <formula>NOT(ISERROR(SEARCH("CUMPLE",O766)))</formula>
    </cfRule>
  </conditionalFormatting>
  <conditionalFormatting sqref="O767:S767">
    <cfRule type="cellIs" dxfId="5400" priority="13996" operator="equal">
      <formula>"EL PROPONENTE SE DEBE REQUERIR POR EXPERIENCIA MINIMA EXIGIDA"</formula>
    </cfRule>
  </conditionalFormatting>
  <conditionalFormatting sqref="J744:J753">
    <cfRule type="cellIs" dxfId="5399" priority="13995" stopIfTrue="1" operator="greaterThan">
      <formula>0</formula>
    </cfRule>
  </conditionalFormatting>
  <conditionalFormatting sqref="N761:N766">
    <cfRule type="cellIs" dxfId="5398" priority="13993" operator="equal">
      <formula>"NO"</formula>
    </cfRule>
    <cfRule type="cellIs" dxfId="5397" priority="13994" operator="equal">
      <formula>"SI"</formula>
    </cfRule>
  </conditionalFormatting>
  <conditionalFormatting sqref="I753">
    <cfRule type="cellIs" dxfId="5396" priority="13992" stopIfTrue="1" operator="greaterThan">
      <formula>0</formula>
    </cfRule>
  </conditionalFormatting>
  <conditionalFormatting sqref="K747:L753">
    <cfRule type="cellIs" dxfId="5395" priority="13990" operator="equal">
      <formula>0</formula>
    </cfRule>
    <cfRule type="cellIs" dxfId="5394" priority="13991" operator="notBetween">
      <formula>$Q$17</formula>
      <formula>$R$17</formula>
    </cfRule>
  </conditionalFormatting>
  <conditionalFormatting sqref="B744:B753">
    <cfRule type="cellIs" dxfId="5393" priority="13989" stopIfTrue="1" operator="greaterThan">
      <formula>0</formula>
    </cfRule>
  </conditionalFormatting>
  <conditionalFormatting sqref="T744:V746">
    <cfRule type="cellIs" dxfId="5392" priority="13987" stopIfTrue="1" operator="equal">
      <formula>"NO"</formula>
    </cfRule>
    <cfRule type="cellIs" dxfId="5391" priority="13988" stopIfTrue="1" operator="equal">
      <formula>"SI"</formula>
    </cfRule>
  </conditionalFormatting>
  <conditionalFormatting sqref="T744:V745">
    <cfRule type="cellIs" dxfId="5390" priority="13986" stopIfTrue="1" operator="equal">
      <formula>"NO APLICA"</formula>
    </cfRule>
  </conditionalFormatting>
  <conditionalFormatting sqref="T746:U746">
    <cfRule type="cellIs" dxfId="5389" priority="13985" stopIfTrue="1" operator="equal">
      <formula>"NO APLICA"</formula>
    </cfRule>
  </conditionalFormatting>
  <conditionalFormatting sqref="T746:U746">
    <cfRule type="cellIs" dxfId="5388" priority="13984" stopIfTrue="1" operator="equal">
      <formula>"NO APLICA"</formula>
    </cfRule>
  </conditionalFormatting>
  <conditionalFormatting sqref="V746">
    <cfRule type="cellIs" dxfId="5387" priority="13983" stopIfTrue="1" operator="equal">
      <formula>"NO APLICA"</formula>
    </cfRule>
  </conditionalFormatting>
  <conditionalFormatting sqref="K744:L746">
    <cfRule type="cellIs" dxfId="5386" priority="13982" operator="notBetween">
      <formula>$Q$17</formula>
      <formula>$R$17</formula>
    </cfRule>
  </conditionalFormatting>
  <conditionalFormatting sqref="C744:I753 K744:M753 P744:V753">
    <cfRule type="cellIs" dxfId="5385" priority="13981" operator="equal">
      <formula>0</formula>
    </cfRule>
  </conditionalFormatting>
  <conditionalFormatting sqref="P760">
    <cfRule type="cellIs" dxfId="5384" priority="13978" operator="equal">
      <formula>"NO VÁLIDO"</formula>
    </cfRule>
    <cfRule type="cellIs" dxfId="5383" priority="13979" operator="equal">
      <formula>"VÁLIDO"</formula>
    </cfRule>
  </conditionalFormatting>
  <conditionalFormatting sqref="M767">
    <cfRule type="cellIs" dxfId="5382" priority="13975" operator="notEqual">
      <formula>"NO CUMPLE"</formula>
    </cfRule>
    <cfRule type="containsText" dxfId="5381" priority="13976" stopIfTrue="1" operator="containsText" text="NO CUMPLE">
      <formula>NOT(ISERROR(SEARCH("NO CUMPLE",M767)))</formula>
    </cfRule>
    <cfRule type="containsText" dxfId="5380" priority="13977" stopIfTrue="1" operator="containsText" text="CUMPLE">
      <formula>NOT(ISERROR(SEARCH("CUMPLE",M767)))</formula>
    </cfRule>
  </conditionalFormatting>
  <conditionalFormatting sqref="M761:M766">
    <cfRule type="cellIs" dxfId="5379" priority="13973" stopIfTrue="1" operator="equal">
      <formula>"cumple"</formula>
    </cfRule>
    <cfRule type="containsText" dxfId="5378" priority="13974" stopIfTrue="1" operator="containsText" text="NO CUMPLE">
      <formula>NOT(ISERROR(SEARCH("NO CUMPLE",M761)))</formula>
    </cfRule>
  </conditionalFormatting>
  <conditionalFormatting sqref="L761:L766">
    <cfRule type="cellIs" dxfId="5377" priority="13971" stopIfTrue="1" operator="equal">
      <formula>"cumple"</formula>
    </cfRule>
    <cfRule type="containsText" dxfId="5376" priority="13972" stopIfTrue="1" operator="containsText" text="NO CUMPLE">
      <formula>NOT(ISERROR(SEARCH("NO CUMPLE",L761)))</formula>
    </cfRule>
  </conditionalFormatting>
  <conditionalFormatting sqref="C774:I783 K774:M783 P774:V783">
    <cfRule type="cellIs" dxfId="5375" priority="13952" stopIfTrue="1" operator="greaterThan">
      <formula>0</formula>
    </cfRule>
  </conditionalFormatting>
  <conditionalFormatting sqref="D777:D782">
    <cfRule type="cellIs" dxfId="5374" priority="13951" stopIfTrue="1" operator="greaterThan">
      <formula>0</formula>
    </cfRule>
  </conditionalFormatting>
  <conditionalFormatting sqref="D777:D782 F777:H782">
    <cfRule type="cellIs" dxfId="5373" priority="13950" stopIfTrue="1" operator="greaterThan">
      <formula>0</formula>
    </cfRule>
  </conditionalFormatting>
  <conditionalFormatting sqref="H774:H782">
    <cfRule type="cellIs" dxfId="5372" priority="13949" stopIfTrue="1" operator="greaterThan">
      <formula>0</formula>
    </cfRule>
  </conditionalFormatting>
  <conditionalFormatting sqref="E774:E782">
    <cfRule type="cellIs" dxfId="5371" priority="13948" stopIfTrue="1" operator="greaterThan">
      <formula>0</formula>
    </cfRule>
  </conditionalFormatting>
  <conditionalFormatting sqref="K791:K796">
    <cfRule type="containsText" dxfId="5370" priority="13946" stopIfTrue="1" operator="containsText" text="NO CUMPLE">
      <formula>NOT(ISERROR(SEARCH("NO CUMPLE",K791)))</formula>
    </cfRule>
    <cfRule type="containsText" dxfId="5369" priority="13947" stopIfTrue="1" operator="containsText" text="CUMPLE">
      <formula>NOT(ISERROR(SEARCH("CUMPLE",K791)))</formula>
    </cfRule>
  </conditionalFormatting>
  <conditionalFormatting sqref="S790">
    <cfRule type="cellIs" dxfId="5368" priority="13944" operator="greaterThanOrEqual">
      <formula>NUMMINCONT</formula>
    </cfRule>
    <cfRule type="cellIs" dxfId="5367" priority="13945" operator="lessThan">
      <formula>NUMMINCONT</formula>
    </cfRule>
  </conditionalFormatting>
  <conditionalFormatting sqref="T777:V782">
    <cfRule type="cellIs" dxfId="5366" priority="13942" stopIfTrue="1" operator="equal">
      <formula>"NO"</formula>
    </cfRule>
    <cfRule type="cellIs" dxfId="5365" priority="13943" stopIfTrue="1" operator="equal">
      <formula>"SI"</formula>
    </cfRule>
  </conditionalFormatting>
  <conditionalFormatting sqref="T777:V778">
    <cfRule type="cellIs" dxfId="5364" priority="13941" stopIfTrue="1" operator="equal">
      <formula>"NO APLICA"</formula>
    </cfRule>
  </conditionalFormatting>
  <conditionalFormatting sqref="T779:U782">
    <cfRule type="cellIs" dxfId="5363" priority="13940" stopIfTrue="1" operator="equal">
      <formula>"NO APLICA"</formula>
    </cfRule>
  </conditionalFormatting>
  <conditionalFormatting sqref="T779:U779">
    <cfRule type="cellIs" dxfId="5362" priority="13939" stopIfTrue="1" operator="equal">
      <formula>"NO APLICA"</formula>
    </cfRule>
  </conditionalFormatting>
  <conditionalFormatting sqref="V779:V782">
    <cfRule type="cellIs" dxfId="5361" priority="13938" stopIfTrue="1" operator="equal">
      <formula>"NO APLICA"</formula>
    </cfRule>
  </conditionalFormatting>
  <conditionalFormatting sqref="V788">
    <cfRule type="cellIs" dxfId="5360" priority="13936" operator="equal">
      <formula>"CUMPLE"</formula>
    </cfRule>
    <cfRule type="cellIs" dxfId="5359" priority="13937" operator="equal">
      <formula>"NO CUMPLE"</formula>
    </cfRule>
  </conditionalFormatting>
  <conditionalFormatting sqref="V788:V790">
    <cfRule type="cellIs" dxfId="5358" priority="13935" operator="equal">
      <formula>"VERIFICAR"</formula>
    </cfRule>
  </conditionalFormatting>
  <conditionalFormatting sqref="T783:V783">
    <cfRule type="cellIs" dxfId="5357" priority="13933" stopIfTrue="1" operator="equal">
      <formula>"NO"</formula>
    </cfRule>
    <cfRule type="cellIs" dxfId="5356" priority="13934" stopIfTrue="1" operator="equal">
      <formula>"SI"</formula>
    </cfRule>
  </conditionalFormatting>
  <conditionalFormatting sqref="T783:U783">
    <cfRule type="cellIs" dxfId="5355" priority="13932" stopIfTrue="1" operator="equal">
      <formula>"NO APLICA"</formula>
    </cfRule>
  </conditionalFormatting>
  <conditionalFormatting sqref="V783">
    <cfRule type="cellIs" dxfId="5354" priority="13931" stopIfTrue="1" operator="equal">
      <formula>"NO APLICA"</formula>
    </cfRule>
  </conditionalFormatting>
  <conditionalFormatting sqref="T793">
    <cfRule type="cellIs" dxfId="5353" priority="13929" operator="equal">
      <formula>"CUMPLE"</formula>
    </cfRule>
    <cfRule type="cellIs" dxfId="5352" priority="13930" operator="equal">
      <formula>"NO CUMPLE"</formula>
    </cfRule>
  </conditionalFormatting>
  <conditionalFormatting sqref="T793">
    <cfRule type="cellIs" dxfId="5351" priority="13928" operator="equal">
      <formula>"VERIFICAR"</formula>
    </cfRule>
  </conditionalFormatting>
  <conditionalFormatting sqref="H797">
    <cfRule type="containsText" dxfId="5350" priority="13909" stopIfTrue="1" operator="containsText" text="NO CUMPLE">
      <formula>NOT(ISERROR(SEARCH("NO CUMPLE",H797)))</formula>
    </cfRule>
    <cfRule type="containsText" dxfId="5349" priority="13910" stopIfTrue="1" operator="containsText" text="CUMPLE">
      <formula>NOT(ISERROR(SEARCH("CUMPLE",H797)))</formula>
    </cfRule>
  </conditionalFormatting>
  <conditionalFormatting sqref="J797">
    <cfRule type="containsText" dxfId="5348" priority="13907" stopIfTrue="1" operator="containsText" text="NO CUMPLE">
      <formula>NOT(ISERROR(SEARCH("NO CUMPLE",J797)))</formula>
    </cfRule>
    <cfRule type="containsText" dxfId="5347" priority="13908" stopIfTrue="1" operator="containsText" text="CUMPLE">
      <formula>NOT(ISERROR(SEARCH("CUMPLE",J797)))</formula>
    </cfRule>
  </conditionalFormatting>
  <conditionalFormatting sqref="K797">
    <cfRule type="containsText" dxfId="5346" priority="13905" stopIfTrue="1" operator="containsText" text="NO CUMPLE">
      <formula>NOT(ISERROR(SEARCH("NO CUMPLE",K797)))</formula>
    </cfRule>
    <cfRule type="containsText" dxfId="5345" priority="13906" stopIfTrue="1" operator="containsText" text="CUMPLE">
      <formula>NOT(ISERROR(SEARCH("CUMPLE",K797)))</formula>
    </cfRule>
  </conditionalFormatting>
  <conditionalFormatting sqref="O796">
    <cfRule type="containsText" dxfId="5344" priority="13903" stopIfTrue="1" operator="containsText" text="NO CUMPLE">
      <formula>NOT(ISERROR(SEARCH("NO CUMPLE",O796)))</formula>
    </cfRule>
    <cfRule type="containsText" dxfId="5343" priority="13904" stopIfTrue="1" operator="containsText" text="CUMPLE">
      <formula>NOT(ISERROR(SEARCH("CUMPLE",O796)))</formula>
    </cfRule>
  </conditionalFormatting>
  <conditionalFormatting sqref="O797:S797">
    <cfRule type="cellIs" dxfId="5342" priority="13902" operator="equal">
      <formula>"EL PROPONENTE SE DEBE REQUERIR POR EXPERIENCIA MINIMA EXIGIDA"</formula>
    </cfRule>
  </conditionalFormatting>
  <conditionalFormatting sqref="J774:J783">
    <cfRule type="cellIs" dxfId="5341" priority="13901" stopIfTrue="1" operator="greaterThan">
      <formula>0</formula>
    </cfRule>
  </conditionalFormatting>
  <conditionalFormatting sqref="N791:N796">
    <cfRule type="cellIs" dxfId="5340" priority="13899" operator="equal">
      <formula>"NO"</formula>
    </cfRule>
    <cfRule type="cellIs" dxfId="5339" priority="13900" operator="equal">
      <formula>"SI"</formula>
    </cfRule>
  </conditionalFormatting>
  <conditionalFormatting sqref="I783">
    <cfRule type="cellIs" dxfId="5338" priority="13898" stopIfTrue="1" operator="greaterThan">
      <formula>0</formula>
    </cfRule>
  </conditionalFormatting>
  <conditionalFormatting sqref="K777:L783">
    <cfRule type="cellIs" dxfId="5337" priority="13896" operator="equal">
      <formula>0</formula>
    </cfRule>
    <cfRule type="cellIs" dxfId="5336" priority="13897" operator="notBetween">
      <formula>$Q$17</formula>
      <formula>$R$17</formula>
    </cfRule>
  </conditionalFormatting>
  <conditionalFormatting sqref="B774:B783">
    <cfRule type="cellIs" dxfId="5335" priority="13895" stopIfTrue="1" operator="greaterThan">
      <formula>0</formula>
    </cfRule>
  </conditionalFormatting>
  <conditionalFormatting sqref="T774:V776">
    <cfRule type="cellIs" dxfId="5334" priority="13893" stopIfTrue="1" operator="equal">
      <formula>"NO"</formula>
    </cfRule>
    <cfRule type="cellIs" dxfId="5333" priority="13894" stopIfTrue="1" operator="equal">
      <formula>"SI"</formula>
    </cfRule>
  </conditionalFormatting>
  <conditionalFormatting sqref="T774:V775">
    <cfRule type="cellIs" dxfId="5332" priority="13892" stopIfTrue="1" operator="equal">
      <formula>"NO APLICA"</formula>
    </cfRule>
  </conditionalFormatting>
  <conditionalFormatting sqref="T776:U776">
    <cfRule type="cellIs" dxfId="5331" priority="13891" stopIfTrue="1" operator="equal">
      <formula>"NO APLICA"</formula>
    </cfRule>
  </conditionalFormatting>
  <conditionalFormatting sqref="T776:U776">
    <cfRule type="cellIs" dxfId="5330" priority="13890" stopIfTrue="1" operator="equal">
      <formula>"NO APLICA"</formula>
    </cfRule>
  </conditionalFormatting>
  <conditionalFormatting sqref="V776">
    <cfRule type="cellIs" dxfId="5329" priority="13889" stopIfTrue="1" operator="equal">
      <formula>"NO APLICA"</formula>
    </cfRule>
  </conditionalFormatting>
  <conditionalFormatting sqref="K774:L776">
    <cfRule type="cellIs" dxfId="5328" priority="13888" operator="notBetween">
      <formula>$Q$17</formula>
      <formula>$R$17</formula>
    </cfRule>
  </conditionalFormatting>
  <conditionalFormatting sqref="C774:I783 K774:M783 P774:V783">
    <cfRule type="cellIs" dxfId="5327" priority="13887" operator="equal">
      <formula>0</formula>
    </cfRule>
  </conditionalFormatting>
  <conditionalFormatting sqref="P790">
    <cfRule type="cellIs" dxfId="5326" priority="13884" operator="equal">
      <formula>"NO VÁLIDO"</formula>
    </cfRule>
    <cfRule type="cellIs" dxfId="5325" priority="13885" operator="equal">
      <formula>"VÁLIDO"</formula>
    </cfRule>
  </conditionalFormatting>
  <conditionalFormatting sqref="M797">
    <cfRule type="cellIs" dxfId="5324" priority="13881" operator="notEqual">
      <formula>"NO CUMPLE"</formula>
    </cfRule>
    <cfRule type="containsText" dxfId="5323" priority="13882" stopIfTrue="1" operator="containsText" text="NO CUMPLE">
      <formula>NOT(ISERROR(SEARCH("NO CUMPLE",M797)))</formula>
    </cfRule>
    <cfRule type="containsText" dxfId="5322" priority="13883" stopIfTrue="1" operator="containsText" text="CUMPLE">
      <formula>NOT(ISERROR(SEARCH("CUMPLE",M797)))</formula>
    </cfRule>
  </conditionalFormatting>
  <conditionalFormatting sqref="M791:M796">
    <cfRule type="cellIs" dxfId="5321" priority="13879" stopIfTrue="1" operator="equal">
      <formula>"cumple"</formula>
    </cfRule>
    <cfRule type="containsText" dxfId="5320" priority="13880" stopIfTrue="1" operator="containsText" text="NO CUMPLE">
      <formula>NOT(ISERROR(SEARCH("NO CUMPLE",M791)))</formula>
    </cfRule>
  </conditionalFormatting>
  <conditionalFormatting sqref="L791:L796">
    <cfRule type="cellIs" dxfId="5319" priority="13877" stopIfTrue="1" operator="equal">
      <formula>"cumple"</formula>
    </cfRule>
    <cfRule type="containsText" dxfId="5318" priority="13878" stopIfTrue="1" operator="containsText" text="NO CUMPLE">
      <formula>NOT(ISERROR(SEARCH("NO CUMPLE",L791)))</formula>
    </cfRule>
  </conditionalFormatting>
  <conditionalFormatting sqref="C804:I813 K804:M813 P804:V813">
    <cfRule type="cellIs" dxfId="5317" priority="13858" stopIfTrue="1" operator="greaterThan">
      <formula>0</formula>
    </cfRule>
  </conditionalFormatting>
  <conditionalFormatting sqref="D807:D812">
    <cfRule type="cellIs" dxfId="5316" priority="13857" stopIfTrue="1" operator="greaterThan">
      <formula>0</formula>
    </cfRule>
  </conditionalFormatting>
  <conditionalFormatting sqref="D807:D812 F807:H812">
    <cfRule type="cellIs" dxfId="5315" priority="13856" stopIfTrue="1" operator="greaterThan">
      <formula>0</formula>
    </cfRule>
  </conditionalFormatting>
  <conditionalFormatting sqref="H804:H812">
    <cfRule type="cellIs" dxfId="5314" priority="13855" stopIfTrue="1" operator="greaterThan">
      <formula>0</formula>
    </cfRule>
  </conditionalFormatting>
  <conditionalFormatting sqref="E804:E812">
    <cfRule type="cellIs" dxfId="5313" priority="13854" stopIfTrue="1" operator="greaterThan">
      <formula>0</formula>
    </cfRule>
  </conditionalFormatting>
  <conditionalFormatting sqref="K821:K826">
    <cfRule type="containsText" dxfId="5312" priority="13852" stopIfTrue="1" operator="containsText" text="NO CUMPLE">
      <formula>NOT(ISERROR(SEARCH("NO CUMPLE",K821)))</formula>
    </cfRule>
    <cfRule type="containsText" dxfId="5311" priority="13853" stopIfTrue="1" operator="containsText" text="CUMPLE">
      <formula>NOT(ISERROR(SEARCH("CUMPLE",K821)))</formula>
    </cfRule>
  </conditionalFormatting>
  <conditionalFormatting sqref="S820">
    <cfRule type="cellIs" dxfId="5310" priority="13850" operator="greaterThanOrEqual">
      <formula>NUMMINCONT</formula>
    </cfRule>
    <cfRule type="cellIs" dxfId="5309" priority="13851" operator="lessThan">
      <formula>NUMMINCONT</formula>
    </cfRule>
  </conditionalFormatting>
  <conditionalFormatting sqref="T807:V812">
    <cfRule type="cellIs" dxfId="5308" priority="13848" stopIfTrue="1" operator="equal">
      <formula>"NO"</formula>
    </cfRule>
    <cfRule type="cellIs" dxfId="5307" priority="13849" stopIfTrue="1" operator="equal">
      <formula>"SI"</formula>
    </cfRule>
  </conditionalFormatting>
  <conditionalFormatting sqref="T807:V808">
    <cfRule type="cellIs" dxfId="5306" priority="13847" stopIfTrue="1" operator="equal">
      <formula>"NO APLICA"</formula>
    </cfRule>
  </conditionalFormatting>
  <conditionalFormatting sqref="T809:U812">
    <cfRule type="cellIs" dxfId="5305" priority="13846" stopIfTrue="1" operator="equal">
      <formula>"NO APLICA"</formula>
    </cfRule>
  </conditionalFormatting>
  <conditionalFormatting sqref="T809:U809">
    <cfRule type="cellIs" dxfId="5304" priority="13845" stopIfTrue="1" operator="equal">
      <formula>"NO APLICA"</formula>
    </cfRule>
  </conditionalFormatting>
  <conditionalFormatting sqref="V809:V812">
    <cfRule type="cellIs" dxfId="5303" priority="13844" stopIfTrue="1" operator="equal">
      <formula>"NO APLICA"</formula>
    </cfRule>
  </conditionalFormatting>
  <conditionalFormatting sqref="V818">
    <cfRule type="cellIs" dxfId="5302" priority="13842" operator="equal">
      <formula>"CUMPLE"</formula>
    </cfRule>
    <cfRule type="cellIs" dxfId="5301" priority="13843" operator="equal">
      <formula>"NO CUMPLE"</formula>
    </cfRule>
  </conditionalFormatting>
  <conditionalFormatting sqref="V818:V820">
    <cfRule type="cellIs" dxfId="5300" priority="13841" operator="equal">
      <formula>"VERIFICAR"</formula>
    </cfRule>
  </conditionalFormatting>
  <conditionalFormatting sqref="T813:V813">
    <cfRule type="cellIs" dxfId="5299" priority="13839" stopIfTrue="1" operator="equal">
      <formula>"NO"</formula>
    </cfRule>
    <cfRule type="cellIs" dxfId="5298" priority="13840" stopIfTrue="1" operator="equal">
      <formula>"SI"</formula>
    </cfRule>
  </conditionalFormatting>
  <conditionalFormatting sqref="T813:U813">
    <cfRule type="cellIs" dxfId="5297" priority="13838" stopIfTrue="1" operator="equal">
      <formula>"NO APLICA"</formula>
    </cfRule>
  </conditionalFormatting>
  <conditionalFormatting sqref="V813">
    <cfRule type="cellIs" dxfId="5296" priority="13837" stopIfTrue="1" operator="equal">
      <formula>"NO APLICA"</formula>
    </cfRule>
  </conditionalFormatting>
  <conditionalFormatting sqref="T823">
    <cfRule type="cellIs" dxfId="5295" priority="13835" operator="equal">
      <formula>"CUMPLE"</formula>
    </cfRule>
    <cfRule type="cellIs" dxfId="5294" priority="13836" operator="equal">
      <formula>"NO CUMPLE"</formula>
    </cfRule>
  </conditionalFormatting>
  <conditionalFormatting sqref="T823">
    <cfRule type="cellIs" dxfId="5293" priority="13834" operator="equal">
      <formula>"VERIFICAR"</formula>
    </cfRule>
  </conditionalFormatting>
  <conditionalFormatting sqref="H827">
    <cfRule type="containsText" dxfId="5292" priority="13815" stopIfTrue="1" operator="containsText" text="NO CUMPLE">
      <formula>NOT(ISERROR(SEARCH("NO CUMPLE",H827)))</formula>
    </cfRule>
    <cfRule type="containsText" dxfId="5291" priority="13816" stopIfTrue="1" operator="containsText" text="CUMPLE">
      <formula>NOT(ISERROR(SEARCH("CUMPLE",H827)))</formula>
    </cfRule>
  </conditionalFormatting>
  <conditionalFormatting sqref="J827">
    <cfRule type="containsText" dxfId="5290" priority="13813" stopIfTrue="1" operator="containsText" text="NO CUMPLE">
      <formula>NOT(ISERROR(SEARCH("NO CUMPLE",J827)))</formula>
    </cfRule>
    <cfRule type="containsText" dxfId="5289" priority="13814" stopIfTrue="1" operator="containsText" text="CUMPLE">
      <formula>NOT(ISERROR(SEARCH("CUMPLE",J827)))</formula>
    </cfRule>
  </conditionalFormatting>
  <conditionalFormatting sqref="K827">
    <cfRule type="containsText" dxfId="5288" priority="13811" stopIfTrue="1" operator="containsText" text="NO CUMPLE">
      <formula>NOT(ISERROR(SEARCH("NO CUMPLE",K827)))</formula>
    </cfRule>
    <cfRule type="containsText" dxfId="5287" priority="13812" stopIfTrue="1" operator="containsText" text="CUMPLE">
      <formula>NOT(ISERROR(SEARCH("CUMPLE",K827)))</formula>
    </cfRule>
  </conditionalFormatting>
  <conditionalFormatting sqref="O826">
    <cfRule type="containsText" dxfId="5286" priority="13809" stopIfTrue="1" operator="containsText" text="NO CUMPLE">
      <formula>NOT(ISERROR(SEARCH("NO CUMPLE",O826)))</formula>
    </cfRule>
    <cfRule type="containsText" dxfId="5285" priority="13810" stopIfTrue="1" operator="containsText" text="CUMPLE">
      <formula>NOT(ISERROR(SEARCH("CUMPLE",O826)))</formula>
    </cfRule>
  </conditionalFormatting>
  <conditionalFormatting sqref="O827:S827">
    <cfRule type="cellIs" dxfId="5284" priority="13808" operator="equal">
      <formula>"EL PROPONENTE SE DEBE REQUERIR POR EXPERIENCIA MINIMA EXIGIDA"</formula>
    </cfRule>
  </conditionalFormatting>
  <conditionalFormatting sqref="J804:J813">
    <cfRule type="cellIs" dxfId="5283" priority="13807" stopIfTrue="1" operator="greaterThan">
      <formula>0</formula>
    </cfRule>
  </conditionalFormatting>
  <conditionalFormatting sqref="N821:N826">
    <cfRule type="cellIs" dxfId="5282" priority="13805" operator="equal">
      <formula>"NO"</formula>
    </cfRule>
    <cfRule type="cellIs" dxfId="5281" priority="13806" operator="equal">
      <formula>"SI"</formula>
    </cfRule>
  </conditionalFormatting>
  <conditionalFormatting sqref="I813">
    <cfRule type="cellIs" dxfId="5280" priority="13804" stopIfTrue="1" operator="greaterThan">
      <formula>0</formula>
    </cfRule>
  </conditionalFormatting>
  <conditionalFormatting sqref="K807:L813">
    <cfRule type="cellIs" dxfId="5279" priority="13802" operator="equal">
      <formula>0</formula>
    </cfRule>
    <cfRule type="cellIs" dxfId="5278" priority="13803" operator="notBetween">
      <formula>$Q$17</formula>
      <formula>$R$17</formula>
    </cfRule>
  </conditionalFormatting>
  <conditionalFormatting sqref="B804:B813">
    <cfRule type="cellIs" dxfId="5277" priority="13801" stopIfTrue="1" operator="greaterThan">
      <formula>0</formula>
    </cfRule>
  </conditionalFormatting>
  <conditionalFormatting sqref="T804:V806">
    <cfRule type="cellIs" dxfId="5276" priority="13799" stopIfTrue="1" operator="equal">
      <formula>"NO"</formula>
    </cfRule>
    <cfRule type="cellIs" dxfId="5275" priority="13800" stopIfTrue="1" operator="equal">
      <formula>"SI"</formula>
    </cfRule>
  </conditionalFormatting>
  <conditionalFormatting sqref="T804:V805">
    <cfRule type="cellIs" dxfId="5274" priority="13798" stopIfTrue="1" operator="equal">
      <formula>"NO APLICA"</formula>
    </cfRule>
  </conditionalFormatting>
  <conditionalFormatting sqref="T806:U806">
    <cfRule type="cellIs" dxfId="5273" priority="13797" stopIfTrue="1" operator="equal">
      <formula>"NO APLICA"</formula>
    </cfRule>
  </conditionalFormatting>
  <conditionalFormatting sqref="T806:U806">
    <cfRule type="cellIs" dxfId="5272" priority="13796" stopIfTrue="1" operator="equal">
      <formula>"NO APLICA"</formula>
    </cfRule>
  </conditionalFormatting>
  <conditionalFormatting sqref="V806">
    <cfRule type="cellIs" dxfId="5271" priority="13795" stopIfTrue="1" operator="equal">
      <formula>"NO APLICA"</formula>
    </cfRule>
  </conditionalFormatting>
  <conditionalFormatting sqref="K804:L806">
    <cfRule type="cellIs" dxfId="5270" priority="13794" operator="notBetween">
      <formula>$Q$17</formula>
      <formula>$R$17</formula>
    </cfRule>
  </conditionalFormatting>
  <conditionalFormatting sqref="C804:I813 K804:M813 P804:V813">
    <cfRule type="cellIs" dxfId="5269" priority="13793" operator="equal">
      <formula>0</formula>
    </cfRule>
  </conditionalFormatting>
  <conditionalFormatting sqref="P820">
    <cfRule type="cellIs" dxfId="5268" priority="13790" operator="equal">
      <formula>"NO VÁLIDO"</formula>
    </cfRule>
    <cfRule type="cellIs" dxfId="5267" priority="13791" operator="equal">
      <formula>"VÁLIDO"</formula>
    </cfRule>
  </conditionalFormatting>
  <conditionalFormatting sqref="M827">
    <cfRule type="cellIs" dxfId="5266" priority="13787" operator="notEqual">
      <formula>"NO CUMPLE"</formula>
    </cfRule>
    <cfRule type="containsText" dxfId="5265" priority="13788" stopIfTrue="1" operator="containsText" text="NO CUMPLE">
      <formula>NOT(ISERROR(SEARCH("NO CUMPLE",M827)))</formula>
    </cfRule>
    <cfRule type="containsText" dxfId="5264" priority="13789" stopIfTrue="1" operator="containsText" text="CUMPLE">
      <formula>NOT(ISERROR(SEARCH("CUMPLE",M827)))</formula>
    </cfRule>
  </conditionalFormatting>
  <conditionalFormatting sqref="M821:M826">
    <cfRule type="cellIs" dxfId="5263" priority="13785" stopIfTrue="1" operator="equal">
      <formula>"cumple"</formula>
    </cfRule>
    <cfRule type="containsText" dxfId="5262" priority="13786" stopIfTrue="1" operator="containsText" text="NO CUMPLE">
      <formula>NOT(ISERROR(SEARCH("NO CUMPLE",M821)))</formula>
    </cfRule>
  </conditionalFormatting>
  <conditionalFormatting sqref="L821:L826">
    <cfRule type="cellIs" dxfId="5261" priority="13783" stopIfTrue="1" operator="equal">
      <formula>"cumple"</formula>
    </cfRule>
    <cfRule type="containsText" dxfId="5260" priority="13784" stopIfTrue="1" operator="containsText" text="NO CUMPLE">
      <formula>NOT(ISERROR(SEARCH("NO CUMPLE",L821)))</formula>
    </cfRule>
  </conditionalFormatting>
  <conditionalFormatting sqref="C834:I843 K834:M843 P834:V843">
    <cfRule type="cellIs" dxfId="5259" priority="13764" stopIfTrue="1" operator="greaterThan">
      <formula>0</formula>
    </cfRule>
  </conditionalFormatting>
  <conditionalFormatting sqref="D837:D842">
    <cfRule type="cellIs" dxfId="5258" priority="13763" stopIfTrue="1" operator="greaterThan">
      <formula>0</formula>
    </cfRule>
  </conditionalFormatting>
  <conditionalFormatting sqref="D837:D842 F837:H842">
    <cfRule type="cellIs" dxfId="5257" priority="13762" stopIfTrue="1" operator="greaterThan">
      <formula>0</formula>
    </cfRule>
  </conditionalFormatting>
  <conditionalFormatting sqref="H834:H842">
    <cfRule type="cellIs" dxfId="5256" priority="13761" stopIfTrue="1" operator="greaterThan">
      <formula>0</formula>
    </cfRule>
  </conditionalFormatting>
  <conditionalFormatting sqref="E834:E842">
    <cfRule type="cellIs" dxfId="5255" priority="13760" stopIfTrue="1" operator="greaterThan">
      <formula>0</formula>
    </cfRule>
  </conditionalFormatting>
  <conditionalFormatting sqref="K851:K856">
    <cfRule type="containsText" dxfId="5254" priority="13758" stopIfTrue="1" operator="containsText" text="NO CUMPLE">
      <formula>NOT(ISERROR(SEARCH("NO CUMPLE",K851)))</formula>
    </cfRule>
    <cfRule type="containsText" dxfId="5253" priority="13759" stopIfTrue="1" operator="containsText" text="CUMPLE">
      <formula>NOT(ISERROR(SEARCH("CUMPLE",K851)))</formula>
    </cfRule>
  </conditionalFormatting>
  <conditionalFormatting sqref="S850">
    <cfRule type="cellIs" dxfId="5252" priority="13756" operator="greaterThanOrEqual">
      <formula>NUMMINCONT</formula>
    </cfRule>
    <cfRule type="cellIs" dxfId="5251" priority="13757" operator="lessThan">
      <formula>NUMMINCONT</formula>
    </cfRule>
  </conditionalFormatting>
  <conditionalFormatting sqref="T837:V842">
    <cfRule type="cellIs" dxfId="5250" priority="13754" stopIfTrue="1" operator="equal">
      <formula>"NO"</formula>
    </cfRule>
    <cfRule type="cellIs" dxfId="5249" priority="13755" stopIfTrue="1" operator="equal">
      <formula>"SI"</formula>
    </cfRule>
  </conditionalFormatting>
  <conditionalFormatting sqref="T837:V838">
    <cfRule type="cellIs" dxfId="5248" priority="13753" stopIfTrue="1" operator="equal">
      <formula>"NO APLICA"</formula>
    </cfRule>
  </conditionalFormatting>
  <conditionalFormatting sqref="T839:U842">
    <cfRule type="cellIs" dxfId="5247" priority="13752" stopIfTrue="1" operator="equal">
      <formula>"NO APLICA"</formula>
    </cfRule>
  </conditionalFormatting>
  <conditionalFormatting sqref="T839:U839">
    <cfRule type="cellIs" dxfId="5246" priority="13751" stopIfTrue="1" operator="equal">
      <formula>"NO APLICA"</formula>
    </cfRule>
  </conditionalFormatting>
  <conditionalFormatting sqref="V839:V842">
    <cfRule type="cellIs" dxfId="5245" priority="13750" stopIfTrue="1" operator="equal">
      <formula>"NO APLICA"</formula>
    </cfRule>
  </conditionalFormatting>
  <conditionalFormatting sqref="V848">
    <cfRule type="cellIs" dxfId="5244" priority="13748" operator="equal">
      <formula>"CUMPLE"</formula>
    </cfRule>
    <cfRule type="cellIs" dxfId="5243" priority="13749" operator="equal">
      <formula>"NO CUMPLE"</formula>
    </cfRule>
  </conditionalFormatting>
  <conditionalFormatting sqref="V848:V850">
    <cfRule type="cellIs" dxfId="5242" priority="13747" operator="equal">
      <formula>"VERIFICAR"</formula>
    </cfRule>
  </conditionalFormatting>
  <conditionalFormatting sqref="T843:V843">
    <cfRule type="cellIs" dxfId="5241" priority="13745" stopIfTrue="1" operator="equal">
      <formula>"NO"</formula>
    </cfRule>
    <cfRule type="cellIs" dxfId="5240" priority="13746" stopIfTrue="1" operator="equal">
      <formula>"SI"</formula>
    </cfRule>
  </conditionalFormatting>
  <conditionalFormatting sqref="T843:U843">
    <cfRule type="cellIs" dxfId="5239" priority="13744" stopIfTrue="1" operator="equal">
      <formula>"NO APLICA"</formula>
    </cfRule>
  </conditionalFormatting>
  <conditionalFormatting sqref="V843">
    <cfRule type="cellIs" dxfId="5238" priority="13743" stopIfTrue="1" operator="equal">
      <formula>"NO APLICA"</formula>
    </cfRule>
  </conditionalFormatting>
  <conditionalFormatting sqref="T853">
    <cfRule type="cellIs" dxfId="5237" priority="13741" operator="equal">
      <formula>"CUMPLE"</formula>
    </cfRule>
    <cfRule type="cellIs" dxfId="5236" priority="13742" operator="equal">
      <formula>"NO CUMPLE"</formula>
    </cfRule>
  </conditionalFormatting>
  <conditionalFormatting sqref="T853">
    <cfRule type="cellIs" dxfId="5235" priority="13740" operator="equal">
      <formula>"VERIFICAR"</formula>
    </cfRule>
  </conditionalFormatting>
  <conditionalFormatting sqref="H857">
    <cfRule type="containsText" dxfId="5234" priority="13721" stopIfTrue="1" operator="containsText" text="NO CUMPLE">
      <formula>NOT(ISERROR(SEARCH("NO CUMPLE",H857)))</formula>
    </cfRule>
    <cfRule type="containsText" dxfId="5233" priority="13722" stopIfTrue="1" operator="containsText" text="CUMPLE">
      <formula>NOT(ISERROR(SEARCH("CUMPLE",H857)))</formula>
    </cfRule>
  </conditionalFormatting>
  <conditionalFormatting sqref="J857">
    <cfRule type="containsText" dxfId="5232" priority="13719" stopIfTrue="1" operator="containsText" text="NO CUMPLE">
      <formula>NOT(ISERROR(SEARCH("NO CUMPLE",J857)))</formula>
    </cfRule>
    <cfRule type="containsText" dxfId="5231" priority="13720" stopIfTrue="1" operator="containsText" text="CUMPLE">
      <formula>NOT(ISERROR(SEARCH("CUMPLE",J857)))</formula>
    </cfRule>
  </conditionalFormatting>
  <conditionalFormatting sqref="K857">
    <cfRule type="containsText" dxfId="5230" priority="13717" stopIfTrue="1" operator="containsText" text="NO CUMPLE">
      <formula>NOT(ISERROR(SEARCH("NO CUMPLE",K857)))</formula>
    </cfRule>
    <cfRule type="containsText" dxfId="5229" priority="13718" stopIfTrue="1" operator="containsText" text="CUMPLE">
      <formula>NOT(ISERROR(SEARCH("CUMPLE",K857)))</formula>
    </cfRule>
  </conditionalFormatting>
  <conditionalFormatting sqref="O856">
    <cfRule type="containsText" dxfId="5228" priority="13715" stopIfTrue="1" operator="containsText" text="NO CUMPLE">
      <formula>NOT(ISERROR(SEARCH("NO CUMPLE",O856)))</formula>
    </cfRule>
    <cfRule type="containsText" dxfId="5227" priority="13716" stopIfTrue="1" operator="containsText" text="CUMPLE">
      <formula>NOT(ISERROR(SEARCH("CUMPLE",O856)))</formula>
    </cfRule>
  </conditionalFormatting>
  <conditionalFormatting sqref="O857:S857">
    <cfRule type="cellIs" dxfId="5226" priority="13714" operator="equal">
      <formula>"EL PROPONENTE SE DEBE REQUERIR POR EXPERIENCIA MINIMA EXIGIDA"</formula>
    </cfRule>
  </conditionalFormatting>
  <conditionalFormatting sqref="J834:J843">
    <cfRule type="cellIs" dxfId="5225" priority="13713" stopIfTrue="1" operator="greaterThan">
      <formula>0</formula>
    </cfRule>
  </conditionalFormatting>
  <conditionalFormatting sqref="N851:N856">
    <cfRule type="cellIs" dxfId="5224" priority="13711" operator="equal">
      <formula>"NO"</formula>
    </cfRule>
    <cfRule type="cellIs" dxfId="5223" priority="13712" operator="equal">
      <formula>"SI"</formula>
    </cfRule>
  </conditionalFormatting>
  <conditionalFormatting sqref="I843">
    <cfRule type="cellIs" dxfId="5222" priority="13710" stopIfTrue="1" operator="greaterThan">
      <formula>0</formula>
    </cfRule>
  </conditionalFormatting>
  <conditionalFormatting sqref="K837:L843">
    <cfRule type="cellIs" dxfId="5221" priority="13708" operator="equal">
      <formula>0</formula>
    </cfRule>
    <cfRule type="cellIs" dxfId="5220" priority="13709" operator="notBetween">
      <formula>$Q$17</formula>
      <formula>$R$17</formula>
    </cfRule>
  </conditionalFormatting>
  <conditionalFormatting sqref="B834:B843">
    <cfRule type="cellIs" dxfId="5219" priority="13707" stopIfTrue="1" operator="greaterThan">
      <formula>0</formula>
    </cfRule>
  </conditionalFormatting>
  <conditionalFormatting sqref="T834:V836">
    <cfRule type="cellIs" dxfId="5218" priority="13705" stopIfTrue="1" operator="equal">
      <formula>"NO"</formula>
    </cfRule>
    <cfRule type="cellIs" dxfId="5217" priority="13706" stopIfTrue="1" operator="equal">
      <formula>"SI"</formula>
    </cfRule>
  </conditionalFormatting>
  <conditionalFormatting sqref="T834:V835">
    <cfRule type="cellIs" dxfId="5216" priority="13704" stopIfTrue="1" operator="equal">
      <formula>"NO APLICA"</formula>
    </cfRule>
  </conditionalFormatting>
  <conditionalFormatting sqref="T836:U836">
    <cfRule type="cellIs" dxfId="5215" priority="13703" stopIfTrue="1" operator="equal">
      <formula>"NO APLICA"</formula>
    </cfRule>
  </conditionalFormatting>
  <conditionalFormatting sqref="T836:U836">
    <cfRule type="cellIs" dxfId="5214" priority="13702" stopIfTrue="1" operator="equal">
      <formula>"NO APLICA"</formula>
    </cfRule>
  </conditionalFormatting>
  <conditionalFormatting sqref="V836">
    <cfRule type="cellIs" dxfId="5213" priority="13701" stopIfTrue="1" operator="equal">
      <formula>"NO APLICA"</formula>
    </cfRule>
  </conditionalFormatting>
  <conditionalFormatting sqref="K834:L836">
    <cfRule type="cellIs" dxfId="5212" priority="13700" operator="notBetween">
      <formula>$Q$17</formula>
      <formula>$R$17</formula>
    </cfRule>
  </conditionalFormatting>
  <conditionalFormatting sqref="C834:I843 K834:M843 P834:V843">
    <cfRule type="cellIs" dxfId="5211" priority="13699" operator="equal">
      <formula>0</formula>
    </cfRule>
  </conditionalFormatting>
  <conditionalFormatting sqref="P850">
    <cfRule type="cellIs" dxfId="5210" priority="13696" operator="equal">
      <formula>"NO VÁLIDO"</formula>
    </cfRule>
    <cfRule type="cellIs" dxfId="5209" priority="13697" operator="equal">
      <formula>"VÁLIDO"</formula>
    </cfRule>
  </conditionalFormatting>
  <conditionalFormatting sqref="M857">
    <cfRule type="cellIs" dxfId="5208" priority="13693" operator="notEqual">
      <formula>"NO CUMPLE"</formula>
    </cfRule>
    <cfRule type="containsText" dxfId="5207" priority="13694" stopIfTrue="1" operator="containsText" text="NO CUMPLE">
      <formula>NOT(ISERROR(SEARCH("NO CUMPLE",M857)))</formula>
    </cfRule>
    <cfRule type="containsText" dxfId="5206" priority="13695" stopIfTrue="1" operator="containsText" text="CUMPLE">
      <formula>NOT(ISERROR(SEARCH("CUMPLE",M857)))</formula>
    </cfRule>
  </conditionalFormatting>
  <conditionalFormatting sqref="M851:M856">
    <cfRule type="cellIs" dxfId="5205" priority="13691" stopIfTrue="1" operator="equal">
      <formula>"cumple"</formula>
    </cfRule>
    <cfRule type="containsText" dxfId="5204" priority="13692" stopIfTrue="1" operator="containsText" text="NO CUMPLE">
      <formula>NOT(ISERROR(SEARCH("NO CUMPLE",M851)))</formula>
    </cfRule>
  </conditionalFormatting>
  <conditionalFormatting sqref="L851:L856">
    <cfRule type="cellIs" dxfId="5203" priority="13689" stopIfTrue="1" operator="equal">
      <formula>"cumple"</formula>
    </cfRule>
    <cfRule type="containsText" dxfId="5202" priority="13690" stopIfTrue="1" operator="containsText" text="NO CUMPLE">
      <formula>NOT(ISERROR(SEARCH("NO CUMPLE",L851)))</formula>
    </cfRule>
  </conditionalFormatting>
  <conditionalFormatting sqref="C864:I873 K864:M873 P864:V873">
    <cfRule type="cellIs" dxfId="5201" priority="13670" stopIfTrue="1" operator="greaterThan">
      <formula>0</formula>
    </cfRule>
  </conditionalFormatting>
  <conditionalFormatting sqref="D867:D872">
    <cfRule type="cellIs" dxfId="5200" priority="13669" stopIfTrue="1" operator="greaterThan">
      <formula>0</formula>
    </cfRule>
  </conditionalFormatting>
  <conditionalFormatting sqref="D867:D872 F867:H872">
    <cfRule type="cellIs" dxfId="5199" priority="13668" stopIfTrue="1" operator="greaterThan">
      <formula>0</formula>
    </cfRule>
  </conditionalFormatting>
  <conditionalFormatting sqref="H864:H872">
    <cfRule type="cellIs" dxfId="5198" priority="13667" stopIfTrue="1" operator="greaterThan">
      <formula>0</formula>
    </cfRule>
  </conditionalFormatting>
  <conditionalFormatting sqref="E864:E872">
    <cfRule type="cellIs" dxfId="5197" priority="13666" stopIfTrue="1" operator="greaterThan">
      <formula>0</formula>
    </cfRule>
  </conditionalFormatting>
  <conditionalFormatting sqref="K881:K886">
    <cfRule type="containsText" dxfId="5196" priority="13664" stopIfTrue="1" operator="containsText" text="NO CUMPLE">
      <formula>NOT(ISERROR(SEARCH("NO CUMPLE",K881)))</formula>
    </cfRule>
    <cfRule type="containsText" dxfId="5195" priority="13665" stopIfTrue="1" operator="containsText" text="CUMPLE">
      <formula>NOT(ISERROR(SEARCH("CUMPLE",K881)))</formula>
    </cfRule>
  </conditionalFormatting>
  <conditionalFormatting sqref="S880">
    <cfRule type="cellIs" dxfId="5194" priority="13662" operator="greaterThanOrEqual">
      <formula>NUMMINCONT</formula>
    </cfRule>
    <cfRule type="cellIs" dxfId="5193" priority="13663" operator="lessThan">
      <formula>NUMMINCONT</formula>
    </cfRule>
  </conditionalFormatting>
  <conditionalFormatting sqref="T867:V872">
    <cfRule type="cellIs" dxfId="5192" priority="13660" stopIfTrue="1" operator="equal">
      <formula>"NO"</formula>
    </cfRule>
    <cfRule type="cellIs" dxfId="5191" priority="13661" stopIfTrue="1" operator="equal">
      <formula>"SI"</formula>
    </cfRule>
  </conditionalFormatting>
  <conditionalFormatting sqref="T867:V868">
    <cfRule type="cellIs" dxfId="5190" priority="13659" stopIfTrue="1" operator="equal">
      <formula>"NO APLICA"</formula>
    </cfRule>
  </conditionalFormatting>
  <conditionalFormatting sqref="T869:U872">
    <cfRule type="cellIs" dxfId="5189" priority="13658" stopIfTrue="1" operator="equal">
      <formula>"NO APLICA"</formula>
    </cfRule>
  </conditionalFormatting>
  <conditionalFormatting sqref="T869:U869">
    <cfRule type="cellIs" dxfId="5188" priority="13657" stopIfTrue="1" operator="equal">
      <formula>"NO APLICA"</formula>
    </cfRule>
  </conditionalFormatting>
  <conditionalFormatting sqref="V869:V872">
    <cfRule type="cellIs" dxfId="5187" priority="13656" stopIfTrue="1" operator="equal">
      <formula>"NO APLICA"</formula>
    </cfRule>
  </conditionalFormatting>
  <conditionalFormatting sqref="V878">
    <cfRule type="cellIs" dxfId="5186" priority="13654" operator="equal">
      <formula>"CUMPLE"</formula>
    </cfRule>
    <cfRule type="cellIs" dxfId="5185" priority="13655" operator="equal">
      <formula>"NO CUMPLE"</formula>
    </cfRule>
  </conditionalFormatting>
  <conditionalFormatting sqref="V878:V880">
    <cfRule type="cellIs" dxfId="5184" priority="13653" operator="equal">
      <formula>"VERIFICAR"</formula>
    </cfRule>
  </conditionalFormatting>
  <conditionalFormatting sqref="T873:V873">
    <cfRule type="cellIs" dxfId="5183" priority="13651" stopIfTrue="1" operator="equal">
      <formula>"NO"</formula>
    </cfRule>
    <cfRule type="cellIs" dxfId="5182" priority="13652" stopIfTrue="1" operator="equal">
      <formula>"SI"</formula>
    </cfRule>
  </conditionalFormatting>
  <conditionalFormatting sqref="T873:U873">
    <cfRule type="cellIs" dxfId="5181" priority="13650" stopIfTrue="1" operator="equal">
      <formula>"NO APLICA"</formula>
    </cfRule>
  </conditionalFormatting>
  <conditionalFormatting sqref="V873">
    <cfRule type="cellIs" dxfId="5180" priority="13649" stopIfTrue="1" operator="equal">
      <formula>"NO APLICA"</formula>
    </cfRule>
  </conditionalFormatting>
  <conditionalFormatting sqref="T883">
    <cfRule type="cellIs" dxfId="5179" priority="13647" operator="equal">
      <formula>"CUMPLE"</formula>
    </cfRule>
    <cfRule type="cellIs" dxfId="5178" priority="13648" operator="equal">
      <formula>"NO CUMPLE"</formula>
    </cfRule>
  </conditionalFormatting>
  <conditionalFormatting sqref="T883">
    <cfRule type="cellIs" dxfId="5177" priority="13646" operator="equal">
      <formula>"VERIFICAR"</formula>
    </cfRule>
  </conditionalFormatting>
  <conditionalFormatting sqref="H887">
    <cfRule type="containsText" dxfId="5176" priority="13627" stopIfTrue="1" operator="containsText" text="NO CUMPLE">
      <formula>NOT(ISERROR(SEARCH("NO CUMPLE",H887)))</formula>
    </cfRule>
    <cfRule type="containsText" dxfId="5175" priority="13628" stopIfTrue="1" operator="containsText" text="CUMPLE">
      <formula>NOT(ISERROR(SEARCH("CUMPLE",H887)))</formula>
    </cfRule>
  </conditionalFormatting>
  <conditionalFormatting sqref="J887">
    <cfRule type="containsText" dxfId="5174" priority="13625" stopIfTrue="1" operator="containsText" text="NO CUMPLE">
      <formula>NOT(ISERROR(SEARCH("NO CUMPLE",J887)))</formula>
    </cfRule>
    <cfRule type="containsText" dxfId="5173" priority="13626" stopIfTrue="1" operator="containsText" text="CUMPLE">
      <formula>NOT(ISERROR(SEARCH("CUMPLE",J887)))</formula>
    </cfRule>
  </conditionalFormatting>
  <conditionalFormatting sqref="K887">
    <cfRule type="containsText" dxfId="5172" priority="13623" stopIfTrue="1" operator="containsText" text="NO CUMPLE">
      <formula>NOT(ISERROR(SEARCH("NO CUMPLE",K887)))</formula>
    </cfRule>
    <cfRule type="containsText" dxfId="5171" priority="13624" stopIfTrue="1" operator="containsText" text="CUMPLE">
      <formula>NOT(ISERROR(SEARCH("CUMPLE",K887)))</formula>
    </cfRule>
  </conditionalFormatting>
  <conditionalFormatting sqref="O886">
    <cfRule type="containsText" dxfId="5170" priority="13621" stopIfTrue="1" operator="containsText" text="NO CUMPLE">
      <formula>NOT(ISERROR(SEARCH("NO CUMPLE",O886)))</formula>
    </cfRule>
    <cfRule type="containsText" dxfId="5169" priority="13622" stopIfTrue="1" operator="containsText" text="CUMPLE">
      <formula>NOT(ISERROR(SEARCH("CUMPLE",O886)))</formula>
    </cfRule>
  </conditionalFormatting>
  <conditionalFormatting sqref="O887:S887">
    <cfRule type="cellIs" dxfId="5168" priority="13620" operator="equal">
      <formula>"EL PROPONENTE SE DEBE REQUERIR POR EXPERIENCIA MINIMA EXIGIDA"</formula>
    </cfRule>
  </conditionalFormatting>
  <conditionalFormatting sqref="J864:J873">
    <cfRule type="cellIs" dxfId="5167" priority="13619" stopIfTrue="1" operator="greaterThan">
      <formula>0</formula>
    </cfRule>
  </conditionalFormatting>
  <conditionalFormatting sqref="N881:N886">
    <cfRule type="cellIs" dxfId="5166" priority="13617" operator="equal">
      <formula>"NO"</formula>
    </cfRule>
    <cfRule type="cellIs" dxfId="5165" priority="13618" operator="equal">
      <formula>"SI"</formula>
    </cfRule>
  </conditionalFormatting>
  <conditionalFormatting sqref="I873">
    <cfRule type="cellIs" dxfId="5164" priority="13616" stopIfTrue="1" operator="greaterThan">
      <formula>0</formula>
    </cfRule>
  </conditionalFormatting>
  <conditionalFormatting sqref="K867:L873">
    <cfRule type="cellIs" dxfId="5163" priority="13614" operator="equal">
      <formula>0</formula>
    </cfRule>
    <cfRule type="cellIs" dxfId="5162" priority="13615" operator="notBetween">
      <formula>$Q$17</formula>
      <formula>$R$17</formula>
    </cfRule>
  </conditionalFormatting>
  <conditionalFormatting sqref="B864:B873">
    <cfRule type="cellIs" dxfId="5161" priority="13613" stopIfTrue="1" operator="greaterThan">
      <formula>0</formula>
    </cfRule>
  </conditionalFormatting>
  <conditionalFormatting sqref="T864:V866">
    <cfRule type="cellIs" dxfId="5160" priority="13611" stopIfTrue="1" operator="equal">
      <formula>"NO"</formula>
    </cfRule>
    <cfRule type="cellIs" dxfId="5159" priority="13612" stopIfTrue="1" operator="equal">
      <formula>"SI"</formula>
    </cfRule>
  </conditionalFormatting>
  <conditionalFormatting sqref="T864:V865">
    <cfRule type="cellIs" dxfId="5158" priority="13610" stopIfTrue="1" operator="equal">
      <formula>"NO APLICA"</formula>
    </cfRule>
  </conditionalFormatting>
  <conditionalFormatting sqref="T866:U866">
    <cfRule type="cellIs" dxfId="5157" priority="13609" stopIfTrue="1" operator="equal">
      <formula>"NO APLICA"</formula>
    </cfRule>
  </conditionalFormatting>
  <conditionalFormatting sqref="T866:U866">
    <cfRule type="cellIs" dxfId="5156" priority="13608" stopIfTrue="1" operator="equal">
      <formula>"NO APLICA"</formula>
    </cfRule>
  </conditionalFormatting>
  <conditionalFormatting sqref="V866">
    <cfRule type="cellIs" dxfId="5155" priority="13607" stopIfTrue="1" operator="equal">
      <formula>"NO APLICA"</formula>
    </cfRule>
  </conditionalFormatting>
  <conditionalFormatting sqref="K864:L866">
    <cfRule type="cellIs" dxfId="5154" priority="13606" operator="notBetween">
      <formula>$Q$17</formula>
      <formula>$R$17</formula>
    </cfRule>
  </conditionalFormatting>
  <conditionalFormatting sqref="C864:I873 K864:M873 P864:V873">
    <cfRule type="cellIs" dxfId="5153" priority="13605" operator="equal">
      <formula>0</formula>
    </cfRule>
  </conditionalFormatting>
  <conditionalFormatting sqref="P880">
    <cfRule type="cellIs" dxfId="5152" priority="13602" operator="equal">
      <formula>"NO VÁLIDO"</formula>
    </cfRule>
    <cfRule type="cellIs" dxfId="5151" priority="13603" operator="equal">
      <formula>"VÁLIDO"</formula>
    </cfRule>
  </conditionalFormatting>
  <conditionalFormatting sqref="M887">
    <cfRule type="cellIs" dxfId="5150" priority="13599" operator="notEqual">
      <formula>"NO CUMPLE"</formula>
    </cfRule>
    <cfRule type="containsText" dxfId="5149" priority="13600" stopIfTrue="1" operator="containsText" text="NO CUMPLE">
      <formula>NOT(ISERROR(SEARCH("NO CUMPLE",M887)))</formula>
    </cfRule>
    <cfRule type="containsText" dxfId="5148" priority="13601" stopIfTrue="1" operator="containsText" text="CUMPLE">
      <formula>NOT(ISERROR(SEARCH("CUMPLE",M887)))</formula>
    </cfRule>
  </conditionalFormatting>
  <conditionalFormatting sqref="M881:M886">
    <cfRule type="cellIs" dxfId="5147" priority="13597" stopIfTrue="1" operator="equal">
      <formula>"cumple"</formula>
    </cfRule>
    <cfRule type="containsText" dxfId="5146" priority="13598" stopIfTrue="1" operator="containsText" text="NO CUMPLE">
      <formula>NOT(ISERROR(SEARCH("NO CUMPLE",M881)))</formula>
    </cfRule>
  </conditionalFormatting>
  <conditionalFormatting sqref="L881:L886">
    <cfRule type="cellIs" dxfId="5145" priority="13595" stopIfTrue="1" operator="equal">
      <formula>"cumple"</formula>
    </cfRule>
    <cfRule type="containsText" dxfId="5144" priority="13596" stopIfTrue="1" operator="containsText" text="NO CUMPLE">
      <formula>NOT(ISERROR(SEARCH("NO CUMPLE",L881)))</formula>
    </cfRule>
  </conditionalFormatting>
  <conditionalFormatting sqref="C894:I903 K894:M903 P894:V903">
    <cfRule type="cellIs" dxfId="5143" priority="13576" stopIfTrue="1" operator="greaterThan">
      <formula>0</formula>
    </cfRule>
  </conditionalFormatting>
  <conditionalFormatting sqref="D897:D902">
    <cfRule type="cellIs" dxfId="5142" priority="13575" stopIfTrue="1" operator="greaterThan">
      <formula>0</formula>
    </cfRule>
  </conditionalFormatting>
  <conditionalFormatting sqref="D897:D902 F897:H902">
    <cfRule type="cellIs" dxfId="5141" priority="13574" stopIfTrue="1" operator="greaterThan">
      <formula>0</formula>
    </cfRule>
  </conditionalFormatting>
  <conditionalFormatting sqref="H894:H902">
    <cfRule type="cellIs" dxfId="5140" priority="13573" stopIfTrue="1" operator="greaterThan">
      <formula>0</formula>
    </cfRule>
  </conditionalFormatting>
  <conditionalFormatting sqref="E894:E902">
    <cfRule type="cellIs" dxfId="5139" priority="13572" stopIfTrue="1" operator="greaterThan">
      <formula>0</formula>
    </cfRule>
  </conditionalFormatting>
  <conditionalFormatting sqref="K911:K916">
    <cfRule type="containsText" dxfId="5138" priority="13570" stopIfTrue="1" operator="containsText" text="NO CUMPLE">
      <formula>NOT(ISERROR(SEARCH("NO CUMPLE",K911)))</formula>
    </cfRule>
    <cfRule type="containsText" dxfId="5137" priority="13571" stopIfTrue="1" operator="containsText" text="CUMPLE">
      <formula>NOT(ISERROR(SEARCH("CUMPLE",K911)))</formula>
    </cfRule>
  </conditionalFormatting>
  <conditionalFormatting sqref="S910">
    <cfRule type="cellIs" dxfId="5136" priority="13568" operator="greaterThanOrEqual">
      <formula>NUMMINCONT</formula>
    </cfRule>
    <cfRule type="cellIs" dxfId="5135" priority="13569" operator="lessThan">
      <formula>NUMMINCONT</formula>
    </cfRule>
  </conditionalFormatting>
  <conditionalFormatting sqref="T897:V902">
    <cfRule type="cellIs" dxfId="5134" priority="13566" stopIfTrue="1" operator="equal">
      <formula>"NO"</formula>
    </cfRule>
    <cfRule type="cellIs" dxfId="5133" priority="13567" stopIfTrue="1" operator="equal">
      <formula>"SI"</formula>
    </cfRule>
  </conditionalFormatting>
  <conditionalFormatting sqref="T897:V898">
    <cfRule type="cellIs" dxfId="5132" priority="13565" stopIfTrue="1" operator="equal">
      <formula>"NO APLICA"</formula>
    </cfRule>
  </conditionalFormatting>
  <conditionalFormatting sqref="T899:U902">
    <cfRule type="cellIs" dxfId="5131" priority="13564" stopIfTrue="1" operator="equal">
      <formula>"NO APLICA"</formula>
    </cfRule>
  </conditionalFormatting>
  <conditionalFormatting sqref="T899:U899">
    <cfRule type="cellIs" dxfId="5130" priority="13563" stopIfTrue="1" operator="equal">
      <formula>"NO APLICA"</formula>
    </cfRule>
  </conditionalFormatting>
  <conditionalFormatting sqref="V899:V902">
    <cfRule type="cellIs" dxfId="5129" priority="13562" stopIfTrue="1" operator="equal">
      <formula>"NO APLICA"</formula>
    </cfRule>
  </conditionalFormatting>
  <conditionalFormatting sqref="V908">
    <cfRule type="cellIs" dxfId="5128" priority="13560" operator="equal">
      <formula>"CUMPLE"</formula>
    </cfRule>
    <cfRule type="cellIs" dxfId="5127" priority="13561" operator="equal">
      <formula>"NO CUMPLE"</formula>
    </cfRule>
  </conditionalFormatting>
  <conditionalFormatting sqref="V908:V910">
    <cfRule type="cellIs" dxfId="5126" priority="13559" operator="equal">
      <formula>"VERIFICAR"</formula>
    </cfRule>
  </conditionalFormatting>
  <conditionalFormatting sqref="T903:V903">
    <cfRule type="cellIs" dxfId="5125" priority="13557" stopIfTrue="1" operator="equal">
      <formula>"NO"</formula>
    </cfRule>
    <cfRule type="cellIs" dxfId="5124" priority="13558" stopIfTrue="1" operator="equal">
      <formula>"SI"</formula>
    </cfRule>
  </conditionalFormatting>
  <conditionalFormatting sqref="T903:U903">
    <cfRule type="cellIs" dxfId="5123" priority="13556" stopIfTrue="1" operator="equal">
      <formula>"NO APLICA"</formula>
    </cfRule>
  </conditionalFormatting>
  <conditionalFormatting sqref="V903">
    <cfRule type="cellIs" dxfId="5122" priority="13555" stopIfTrue="1" operator="equal">
      <formula>"NO APLICA"</formula>
    </cfRule>
  </conditionalFormatting>
  <conditionalFormatting sqref="T913">
    <cfRule type="cellIs" dxfId="5121" priority="13553" operator="equal">
      <formula>"CUMPLE"</formula>
    </cfRule>
    <cfRule type="cellIs" dxfId="5120" priority="13554" operator="equal">
      <formula>"NO CUMPLE"</formula>
    </cfRule>
  </conditionalFormatting>
  <conditionalFormatting sqref="T913">
    <cfRule type="cellIs" dxfId="5119" priority="13552" operator="equal">
      <formula>"VERIFICAR"</formula>
    </cfRule>
  </conditionalFormatting>
  <conditionalFormatting sqref="H917">
    <cfRule type="containsText" dxfId="5118" priority="13533" stopIfTrue="1" operator="containsText" text="NO CUMPLE">
      <formula>NOT(ISERROR(SEARCH("NO CUMPLE",H917)))</formula>
    </cfRule>
    <cfRule type="containsText" dxfId="5117" priority="13534" stopIfTrue="1" operator="containsText" text="CUMPLE">
      <formula>NOT(ISERROR(SEARCH("CUMPLE",H917)))</formula>
    </cfRule>
  </conditionalFormatting>
  <conditionalFormatting sqref="J917">
    <cfRule type="containsText" dxfId="5116" priority="13531" stopIfTrue="1" operator="containsText" text="NO CUMPLE">
      <formula>NOT(ISERROR(SEARCH("NO CUMPLE",J917)))</formula>
    </cfRule>
    <cfRule type="containsText" dxfId="5115" priority="13532" stopIfTrue="1" operator="containsText" text="CUMPLE">
      <formula>NOT(ISERROR(SEARCH("CUMPLE",J917)))</formula>
    </cfRule>
  </conditionalFormatting>
  <conditionalFormatting sqref="K917">
    <cfRule type="containsText" dxfId="5114" priority="13529" stopIfTrue="1" operator="containsText" text="NO CUMPLE">
      <formula>NOT(ISERROR(SEARCH("NO CUMPLE",K917)))</formula>
    </cfRule>
    <cfRule type="containsText" dxfId="5113" priority="13530" stopIfTrue="1" operator="containsText" text="CUMPLE">
      <formula>NOT(ISERROR(SEARCH("CUMPLE",K917)))</formula>
    </cfRule>
  </conditionalFormatting>
  <conditionalFormatting sqref="O916">
    <cfRule type="containsText" dxfId="5112" priority="13527" stopIfTrue="1" operator="containsText" text="NO CUMPLE">
      <formula>NOT(ISERROR(SEARCH("NO CUMPLE",O916)))</formula>
    </cfRule>
    <cfRule type="containsText" dxfId="5111" priority="13528" stopIfTrue="1" operator="containsText" text="CUMPLE">
      <formula>NOT(ISERROR(SEARCH("CUMPLE",O916)))</formula>
    </cfRule>
  </conditionalFormatting>
  <conditionalFormatting sqref="O917:S917">
    <cfRule type="cellIs" dxfId="5110" priority="13526" operator="equal">
      <formula>"EL PROPONENTE SE DEBE REQUERIR POR EXPERIENCIA MINIMA EXIGIDA"</formula>
    </cfRule>
  </conditionalFormatting>
  <conditionalFormatting sqref="J894:J903">
    <cfRule type="cellIs" dxfId="5109" priority="13525" stopIfTrue="1" operator="greaterThan">
      <formula>0</formula>
    </cfRule>
  </conditionalFormatting>
  <conditionalFormatting sqref="N911:N916">
    <cfRule type="cellIs" dxfId="5108" priority="13523" operator="equal">
      <formula>"NO"</formula>
    </cfRule>
    <cfRule type="cellIs" dxfId="5107" priority="13524" operator="equal">
      <formula>"SI"</formula>
    </cfRule>
  </conditionalFormatting>
  <conditionalFormatting sqref="I903">
    <cfRule type="cellIs" dxfId="5106" priority="13522" stopIfTrue="1" operator="greaterThan">
      <formula>0</formula>
    </cfRule>
  </conditionalFormatting>
  <conditionalFormatting sqref="K897:L903">
    <cfRule type="cellIs" dxfId="5105" priority="13520" operator="equal">
      <formula>0</formula>
    </cfRule>
    <cfRule type="cellIs" dxfId="5104" priority="13521" operator="notBetween">
      <formula>$Q$17</formula>
      <formula>$R$17</formula>
    </cfRule>
  </conditionalFormatting>
  <conditionalFormatting sqref="B894:B903">
    <cfRule type="cellIs" dxfId="5103" priority="13519" stopIfTrue="1" operator="greaterThan">
      <formula>0</formula>
    </cfRule>
  </conditionalFormatting>
  <conditionalFormatting sqref="T894:V896">
    <cfRule type="cellIs" dxfId="5102" priority="13517" stopIfTrue="1" operator="equal">
      <formula>"NO"</formula>
    </cfRule>
    <cfRule type="cellIs" dxfId="5101" priority="13518" stopIfTrue="1" operator="equal">
      <formula>"SI"</formula>
    </cfRule>
  </conditionalFormatting>
  <conditionalFormatting sqref="T894:V895">
    <cfRule type="cellIs" dxfId="5100" priority="13516" stopIfTrue="1" operator="equal">
      <formula>"NO APLICA"</formula>
    </cfRule>
  </conditionalFormatting>
  <conditionalFormatting sqref="T896:U896">
    <cfRule type="cellIs" dxfId="5099" priority="13515" stopIfTrue="1" operator="equal">
      <formula>"NO APLICA"</formula>
    </cfRule>
  </conditionalFormatting>
  <conditionalFormatting sqref="T896:U896">
    <cfRule type="cellIs" dxfId="5098" priority="13514" stopIfTrue="1" operator="equal">
      <formula>"NO APLICA"</formula>
    </cfRule>
  </conditionalFormatting>
  <conditionalFormatting sqref="V896">
    <cfRule type="cellIs" dxfId="5097" priority="13513" stopIfTrue="1" operator="equal">
      <formula>"NO APLICA"</formula>
    </cfRule>
  </conditionalFormatting>
  <conditionalFormatting sqref="K894:L896">
    <cfRule type="cellIs" dxfId="5096" priority="13512" operator="notBetween">
      <formula>$Q$17</formula>
      <formula>$R$17</formula>
    </cfRule>
  </conditionalFormatting>
  <conditionalFormatting sqref="C894:I903 K894:M903 P894:V903">
    <cfRule type="cellIs" dxfId="5095" priority="13511" operator="equal">
      <formula>0</formula>
    </cfRule>
  </conditionalFormatting>
  <conditionalFormatting sqref="P910">
    <cfRule type="cellIs" dxfId="5094" priority="13508" operator="equal">
      <formula>"NO VÁLIDO"</formula>
    </cfRule>
    <cfRule type="cellIs" dxfId="5093" priority="13509" operator="equal">
      <formula>"VÁLIDO"</formula>
    </cfRule>
  </conditionalFormatting>
  <conditionalFormatting sqref="M917">
    <cfRule type="cellIs" dxfId="5092" priority="13505" operator="notEqual">
      <formula>"NO CUMPLE"</formula>
    </cfRule>
    <cfRule type="containsText" dxfId="5091" priority="13506" stopIfTrue="1" operator="containsText" text="NO CUMPLE">
      <formula>NOT(ISERROR(SEARCH("NO CUMPLE",M917)))</formula>
    </cfRule>
    <cfRule type="containsText" dxfId="5090" priority="13507" stopIfTrue="1" operator="containsText" text="CUMPLE">
      <formula>NOT(ISERROR(SEARCH("CUMPLE",M917)))</formula>
    </cfRule>
  </conditionalFormatting>
  <conditionalFormatting sqref="M911:M916">
    <cfRule type="cellIs" dxfId="5089" priority="13503" stopIfTrue="1" operator="equal">
      <formula>"cumple"</formula>
    </cfRule>
    <cfRule type="containsText" dxfId="5088" priority="13504" stopIfTrue="1" operator="containsText" text="NO CUMPLE">
      <formula>NOT(ISERROR(SEARCH("NO CUMPLE",M911)))</formula>
    </cfRule>
  </conditionalFormatting>
  <conditionalFormatting sqref="L911:L916">
    <cfRule type="cellIs" dxfId="5087" priority="13501" stopIfTrue="1" operator="equal">
      <formula>"cumple"</formula>
    </cfRule>
    <cfRule type="containsText" dxfId="5086" priority="13502" stopIfTrue="1" operator="containsText" text="NO CUMPLE">
      <formula>NOT(ISERROR(SEARCH("NO CUMPLE",L911)))</formula>
    </cfRule>
  </conditionalFormatting>
  <conditionalFormatting sqref="C924:I924 K924:M924 P924:V933 C926:I933 G925 I925 K926:M933 M925">
    <cfRule type="cellIs" dxfId="5085" priority="13482" stopIfTrue="1" operator="greaterThan">
      <formula>0</formula>
    </cfRule>
  </conditionalFormatting>
  <conditionalFormatting sqref="D927:D932">
    <cfRule type="cellIs" dxfId="5084" priority="13481" stopIfTrue="1" operator="greaterThan">
      <formula>0</formula>
    </cfRule>
  </conditionalFormatting>
  <conditionalFormatting sqref="D927:D932 F927:H932">
    <cfRule type="cellIs" dxfId="5083" priority="13480" stopIfTrue="1" operator="greaterThan">
      <formula>0</formula>
    </cfRule>
  </conditionalFormatting>
  <conditionalFormatting sqref="H924 H926:H932">
    <cfRule type="cellIs" dxfId="5082" priority="13479" stopIfTrue="1" operator="greaterThan">
      <formula>0</formula>
    </cfRule>
  </conditionalFormatting>
  <conditionalFormatting sqref="E924 E926:E932">
    <cfRule type="cellIs" dxfId="5081" priority="13478" stopIfTrue="1" operator="greaterThan">
      <formula>0</formula>
    </cfRule>
  </conditionalFormatting>
  <conditionalFormatting sqref="K941:K946">
    <cfRule type="containsText" dxfId="5080" priority="13476" stopIfTrue="1" operator="containsText" text="NO CUMPLE">
      <formula>NOT(ISERROR(SEARCH("NO CUMPLE",K941)))</formula>
    </cfRule>
    <cfRule type="containsText" dxfId="5079" priority="13477" stopIfTrue="1" operator="containsText" text="CUMPLE">
      <formula>NOT(ISERROR(SEARCH("CUMPLE",K941)))</formula>
    </cfRule>
  </conditionalFormatting>
  <conditionalFormatting sqref="S940">
    <cfRule type="cellIs" dxfId="5078" priority="13474" operator="greaterThanOrEqual">
      <formula>NUMMINCONT</formula>
    </cfRule>
    <cfRule type="cellIs" dxfId="5077" priority="13475" operator="lessThan">
      <formula>NUMMINCONT</formula>
    </cfRule>
  </conditionalFormatting>
  <conditionalFormatting sqref="T927:V932">
    <cfRule type="cellIs" dxfId="5076" priority="13472" stopIfTrue="1" operator="equal">
      <formula>"NO"</formula>
    </cfRule>
    <cfRule type="cellIs" dxfId="5075" priority="13473" stopIfTrue="1" operator="equal">
      <formula>"SI"</formula>
    </cfRule>
  </conditionalFormatting>
  <conditionalFormatting sqref="T927:V928">
    <cfRule type="cellIs" dxfId="5074" priority="13471" stopIfTrue="1" operator="equal">
      <formula>"NO APLICA"</formula>
    </cfRule>
  </conditionalFormatting>
  <conditionalFormatting sqref="T929:U932">
    <cfRule type="cellIs" dxfId="5073" priority="13470" stopIfTrue="1" operator="equal">
      <formula>"NO APLICA"</formula>
    </cfRule>
  </conditionalFormatting>
  <conditionalFormatting sqref="T929:U929">
    <cfRule type="cellIs" dxfId="5072" priority="13469" stopIfTrue="1" operator="equal">
      <formula>"NO APLICA"</formula>
    </cfRule>
  </conditionalFormatting>
  <conditionalFormatting sqref="V929:V932">
    <cfRule type="cellIs" dxfId="5071" priority="13468" stopIfTrue="1" operator="equal">
      <formula>"NO APLICA"</formula>
    </cfRule>
  </conditionalFormatting>
  <conditionalFormatting sqref="V938">
    <cfRule type="cellIs" dxfId="5070" priority="13466" operator="equal">
      <formula>"CUMPLE"</formula>
    </cfRule>
    <cfRule type="cellIs" dxfId="5069" priority="13467" operator="equal">
      <formula>"NO CUMPLE"</formula>
    </cfRule>
  </conditionalFormatting>
  <conditionalFormatting sqref="V938:V940">
    <cfRule type="cellIs" dxfId="5068" priority="13465" operator="equal">
      <formula>"VERIFICAR"</formula>
    </cfRule>
  </conditionalFormatting>
  <conditionalFormatting sqref="T933:V933">
    <cfRule type="cellIs" dxfId="5067" priority="13463" stopIfTrue="1" operator="equal">
      <formula>"NO"</formula>
    </cfRule>
    <cfRule type="cellIs" dxfId="5066" priority="13464" stopIfTrue="1" operator="equal">
      <formula>"SI"</formula>
    </cfRule>
  </conditionalFormatting>
  <conditionalFormatting sqref="T933:U933">
    <cfRule type="cellIs" dxfId="5065" priority="13462" stopIfTrue="1" operator="equal">
      <formula>"NO APLICA"</formula>
    </cfRule>
  </conditionalFormatting>
  <conditionalFormatting sqref="V933">
    <cfRule type="cellIs" dxfId="5064" priority="13461" stopIfTrue="1" operator="equal">
      <formula>"NO APLICA"</formula>
    </cfRule>
  </conditionalFormatting>
  <conditionalFormatting sqref="T943">
    <cfRule type="cellIs" dxfId="5063" priority="13459" operator="equal">
      <formula>"CUMPLE"</formula>
    </cfRule>
    <cfRule type="cellIs" dxfId="5062" priority="13460" operator="equal">
      <formula>"NO CUMPLE"</formula>
    </cfRule>
  </conditionalFormatting>
  <conditionalFormatting sqref="T943">
    <cfRule type="cellIs" dxfId="5061" priority="13458" operator="equal">
      <formula>"VERIFICAR"</formula>
    </cfRule>
  </conditionalFormatting>
  <conditionalFormatting sqref="H947">
    <cfRule type="containsText" dxfId="5060" priority="13439" stopIfTrue="1" operator="containsText" text="NO CUMPLE">
      <formula>NOT(ISERROR(SEARCH("NO CUMPLE",H947)))</formula>
    </cfRule>
    <cfRule type="containsText" dxfId="5059" priority="13440" stopIfTrue="1" operator="containsText" text="CUMPLE">
      <formula>NOT(ISERROR(SEARCH("CUMPLE",H947)))</formula>
    </cfRule>
  </conditionalFormatting>
  <conditionalFormatting sqref="J947">
    <cfRule type="containsText" dxfId="5058" priority="13437" stopIfTrue="1" operator="containsText" text="NO CUMPLE">
      <formula>NOT(ISERROR(SEARCH("NO CUMPLE",J947)))</formula>
    </cfRule>
    <cfRule type="containsText" dxfId="5057" priority="13438" stopIfTrue="1" operator="containsText" text="CUMPLE">
      <formula>NOT(ISERROR(SEARCH("CUMPLE",J947)))</formula>
    </cfRule>
  </conditionalFormatting>
  <conditionalFormatting sqref="K947">
    <cfRule type="containsText" dxfId="5056" priority="13435" stopIfTrue="1" operator="containsText" text="NO CUMPLE">
      <formula>NOT(ISERROR(SEARCH("NO CUMPLE",K947)))</formula>
    </cfRule>
    <cfRule type="containsText" dxfId="5055" priority="13436" stopIfTrue="1" operator="containsText" text="CUMPLE">
      <formula>NOT(ISERROR(SEARCH("CUMPLE",K947)))</formula>
    </cfRule>
  </conditionalFormatting>
  <conditionalFormatting sqref="O946">
    <cfRule type="containsText" dxfId="5054" priority="13433" stopIfTrue="1" operator="containsText" text="NO CUMPLE">
      <formula>NOT(ISERROR(SEARCH("NO CUMPLE",O946)))</formula>
    </cfRule>
    <cfRule type="containsText" dxfId="5053" priority="13434" stopIfTrue="1" operator="containsText" text="CUMPLE">
      <formula>NOT(ISERROR(SEARCH("CUMPLE",O946)))</formula>
    </cfRule>
  </conditionalFormatting>
  <conditionalFormatting sqref="O947:S947">
    <cfRule type="cellIs" dxfId="5052" priority="13432" operator="equal">
      <formula>"EL PROPONENTE SE DEBE REQUERIR POR EXPERIENCIA MINIMA EXIGIDA"</formula>
    </cfRule>
  </conditionalFormatting>
  <conditionalFormatting sqref="J924:J933">
    <cfRule type="cellIs" dxfId="5051" priority="13431" stopIfTrue="1" operator="greaterThan">
      <formula>0</formula>
    </cfRule>
  </conditionalFormatting>
  <conditionalFormatting sqref="N941:N946">
    <cfRule type="cellIs" dxfId="5050" priority="13429" operator="equal">
      <formula>"NO"</formula>
    </cfRule>
    <cfRule type="cellIs" dxfId="5049" priority="13430" operator="equal">
      <formula>"SI"</formula>
    </cfRule>
  </conditionalFormatting>
  <conditionalFormatting sqref="I933">
    <cfRule type="cellIs" dxfId="5048" priority="13428" stopIfTrue="1" operator="greaterThan">
      <formula>0</formula>
    </cfRule>
  </conditionalFormatting>
  <conditionalFormatting sqref="K927:L933">
    <cfRule type="cellIs" dxfId="5047" priority="13426" operator="equal">
      <formula>0</formula>
    </cfRule>
    <cfRule type="cellIs" dxfId="5046" priority="13427" operator="notBetween">
      <formula>$Q$17</formula>
      <formula>$R$17</formula>
    </cfRule>
  </conditionalFormatting>
  <conditionalFormatting sqref="B924 B926:B933">
    <cfRule type="cellIs" dxfId="5045" priority="13425" stopIfTrue="1" operator="greaterThan">
      <formula>0</formula>
    </cfRule>
  </conditionalFormatting>
  <conditionalFormatting sqref="T924:V926">
    <cfRule type="cellIs" dxfId="5044" priority="13423" stopIfTrue="1" operator="equal">
      <formula>"NO"</formula>
    </cfRule>
    <cfRule type="cellIs" dxfId="5043" priority="13424" stopIfTrue="1" operator="equal">
      <formula>"SI"</formula>
    </cfRule>
  </conditionalFormatting>
  <conditionalFormatting sqref="T924:V925">
    <cfRule type="cellIs" dxfId="5042" priority="13422" stopIfTrue="1" operator="equal">
      <formula>"NO APLICA"</formula>
    </cfRule>
  </conditionalFormatting>
  <conditionalFormatting sqref="T926:U926">
    <cfRule type="cellIs" dxfId="5041" priority="13421" stopIfTrue="1" operator="equal">
      <formula>"NO APLICA"</formula>
    </cfRule>
  </conditionalFormatting>
  <conditionalFormatting sqref="T926:U926">
    <cfRule type="cellIs" dxfId="5040" priority="13420" stopIfTrue="1" operator="equal">
      <formula>"NO APLICA"</formula>
    </cfRule>
  </conditionalFormatting>
  <conditionalFormatting sqref="V926">
    <cfRule type="cellIs" dxfId="5039" priority="13419" stopIfTrue="1" operator="equal">
      <formula>"NO APLICA"</formula>
    </cfRule>
  </conditionalFormatting>
  <conditionalFormatting sqref="K924:L924 K926:L926">
    <cfRule type="cellIs" dxfId="5038" priority="13418" operator="notBetween">
      <formula>$Q$17</formula>
      <formula>$R$17</formula>
    </cfRule>
  </conditionalFormatting>
  <conditionalFormatting sqref="C924:I924 K924:M924 P924:V933 C926:I933 G925 I925 K926:M933 M925">
    <cfRule type="cellIs" dxfId="5037" priority="13417" operator="equal">
      <formula>0</formula>
    </cfRule>
  </conditionalFormatting>
  <conditionalFormatting sqref="P940">
    <cfRule type="cellIs" dxfId="5036" priority="13414" operator="equal">
      <formula>"NO VÁLIDO"</formula>
    </cfRule>
    <cfRule type="cellIs" dxfId="5035" priority="13415" operator="equal">
      <formula>"VÁLIDO"</formula>
    </cfRule>
  </conditionalFormatting>
  <conditionalFormatting sqref="M947">
    <cfRule type="cellIs" dxfId="5034" priority="13411" operator="notEqual">
      <formula>"NO CUMPLE"</formula>
    </cfRule>
    <cfRule type="containsText" dxfId="5033" priority="13412" stopIfTrue="1" operator="containsText" text="NO CUMPLE">
      <formula>NOT(ISERROR(SEARCH("NO CUMPLE",M947)))</formula>
    </cfRule>
    <cfRule type="containsText" dxfId="5032" priority="13413" stopIfTrue="1" operator="containsText" text="CUMPLE">
      <formula>NOT(ISERROR(SEARCH("CUMPLE",M947)))</formula>
    </cfRule>
  </conditionalFormatting>
  <conditionalFormatting sqref="M941:M946">
    <cfRule type="cellIs" dxfId="5031" priority="13409" stopIfTrue="1" operator="equal">
      <formula>"cumple"</formula>
    </cfRule>
    <cfRule type="containsText" dxfId="5030" priority="13410" stopIfTrue="1" operator="containsText" text="NO CUMPLE">
      <formula>NOT(ISERROR(SEARCH("NO CUMPLE",M941)))</formula>
    </cfRule>
  </conditionalFormatting>
  <conditionalFormatting sqref="L941:L946">
    <cfRule type="cellIs" dxfId="5029" priority="13407" stopIfTrue="1" operator="equal">
      <formula>"cumple"</formula>
    </cfRule>
    <cfRule type="containsText" dxfId="5028" priority="13408" stopIfTrue="1" operator="containsText" text="NO CUMPLE">
      <formula>NOT(ISERROR(SEARCH("NO CUMPLE",L941)))</formula>
    </cfRule>
  </conditionalFormatting>
  <conditionalFormatting sqref="C954:I963 K954:M963 P954:V963">
    <cfRule type="cellIs" dxfId="5027" priority="13388" stopIfTrue="1" operator="greaterThan">
      <formula>0</formula>
    </cfRule>
  </conditionalFormatting>
  <conditionalFormatting sqref="D957:D962">
    <cfRule type="cellIs" dxfId="5026" priority="13387" stopIfTrue="1" operator="greaterThan">
      <formula>0</formula>
    </cfRule>
  </conditionalFormatting>
  <conditionalFormatting sqref="D957:D962 F957:H962">
    <cfRule type="cellIs" dxfId="5025" priority="13386" stopIfTrue="1" operator="greaterThan">
      <formula>0</formula>
    </cfRule>
  </conditionalFormatting>
  <conditionalFormatting sqref="H954:H962">
    <cfRule type="cellIs" dxfId="5024" priority="13385" stopIfTrue="1" operator="greaterThan">
      <formula>0</formula>
    </cfRule>
  </conditionalFormatting>
  <conditionalFormatting sqref="E954:E962">
    <cfRule type="cellIs" dxfId="5023" priority="13384" stopIfTrue="1" operator="greaterThan">
      <formula>0</formula>
    </cfRule>
  </conditionalFormatting>
  <conditionalFormatting sqref="K971:K976">
    <cfRule type="containsText" dxfId="5022" priority="13382" stopIfTrue="1" operator="containsText" text="NO CUMPLE">
      <formula>NOT(ISERROR(SEARCH("NO CUMPLE",K971)))</formula>
    </cfRule>
    <cfRule type="containsText" dxfId="5021" priority="13383" stopIfTrue="1" operator="containsText" text="CUMPLE">
      <formula>NOT(ISERROR(SEARCH("CUMPLE",K971)))</formula>
    </cfRule>
  </conditionalFormatting>
  <conditionalFormatting sqref="S970">
    <cfRule type="cellIs" dxfId="5020" priority="13380" operator="greaterThanOrEqual">
      <formula>NUMMINCONT</formula>
    </cfRule>
    <cfRule type="cellIs" dxfId="5019" priority="13381" operator="lessThan">
      <formula>NUMMINCONT</formula>
    </cfRule>
  </conditionalFormatting>
  <conditionalFormatting sqref="T957:V962">
    <cfRule type="cellIs" dxfId="5018" priority="13378" stopIfTrue="1" operator="equal">
      <formula>"NO"</formula>
    </cfRule>
    <cfRule type="cellIs" dxfId="5017" priority="13379" stopIfTrue="1" operator="equal">
      <formula>"SI"</formula>
    </cfRule>
  </conditionalFormatting>
  <conditionalFormatting sqref="T957:V958">
    <cfRule type="cellIs" dxfId="5016" priority="13377" stopIfTrue="1" operator="equal">
      <formula>"NO APLICA"</formula>
    </cfRule>
  </conditionalFormatting>
  <conditionalFormatting sqref="T959:U962">
    <cfRule type="cellIs" dxfId="5015" priority="13376" stopIfTrue="1" operator="equal">
      <formula>"NO APLICA"</formula>
    </cfRule>
  </conditionalFormatting>
  <conditionalFormatting sqref="T959:U959">
    <cfRule type="cellIs" dxfId="5014" priority="13375" stopIfTrue="1" operator="equal">
      <formula>"NO APLICA"</formula>
    </cfRule>
  </conditionalFormatting>
  <conditionalFormatting sqref="V959:V962">
    <cfRule type="cellIs" dxfId="5013" priority="13374" stopIfTrue="1" operator="equal">
      <formula>"NO APLICA"</formula>
    </cfRule>
  </conditionalFormatting>
  <conditionalFormatting sqref="V968">
    <cfRule type="cellIs" dxfId="5012" priority="13372" operator="equal">
      <formula>"CUMPLE"</formula>
    </cfRule>
    <cfRule type="cellIs" dxfId="5011" priority="13373" operator="equal">
      <formula>"NO CUMPLE"</formula>
    </cfRule>
  </conditionalFormatting>
  <conditionalFormatting sqref="V968:V970">
    <cfRule type="cellIs" dxfId="5010" priority="13371" operator="equal">
      <formula>"VERIFICAR"</formula>
    </cfRule>
  </conditionalFormatting>
  <conditionalFormatting sqref="T963:V963">
    <cfRule type="cellIs" dxfId="5009" priority="13369" stopIfTrue="1" operator="equal">
      <formula>"NO"</formula>
    </cfRule>
    <cfRule type="cellIs" dxfId="5008" priority="13370" stopIfTrue="1" operator="equal">
      <formula>"SI"</formula>
    </cfRule>
  </conditionalFormatting>
  <conditionalFormatting sqref="T963:U963">
    <cfRule type="cellIs" dxfId="5007" priority="13368" stopIfTrue="1" operator="equal">
      <formula>"NO APLICA"</formula>
    </cfRule>
  </conditionalFormatting>
  <conditionalFormatting sqref="V963">
    <cfRule type="cellIs" dxfId="5006" priority="13367" stopIfTrue="1" operator="equal">
      <formula>"NO APLICA"</formula>
    </cfRule>
  </conditionalFormatting>
  <conditionalFormatting sqref="T973">
    <cfRule type="cellIs" dxfId="5005" priority="13365" operator="equal">
      <formula>"CUMPLE"</formula>
    </cfRule>
    <cfRule type="cellIs" dxfId="5004" priority="13366" operator="equal">
      <formula>"NO CUMPLE"</formula>
    </cfRule>
  </conditionalFormatting>
  <conditionalFormatting sqref="T973">
    <cfRule type="cellIs" dxfId="5003" priority="13364" operator="equal">
      <formula>"VERIFICAR"</formula>
    </cfRule>
  </conditionalFormatting>
  <conditionalFormatting sqref="H977">
    <cfRule type="containsText" dxfId="5002" priority="13345" stopIfTrue="1" operator="containsText" text="NO CUMPLE">
      <formula>NOT(ISERROR(SEARCH("NO CUMPLE",H977)))</formula>
    </cfRule>
    <cfRule type="containsText" dxfId="5001" priority="13346" stopIfTrue="1" operator="containsText" text="CUMPLE">
      <formula>NOT(ISERROR(SEARCH("CUMPLE",H977)))</formula>
    </cfRule>
  </conditionalFormatting>
  <conditionalFormatting sqref="J977">
    <cfRule type="containsText" dxfId="5000" priority="13343" stopIfTrue="1" operator="containsText" text="NO CUMPLE">
      <formula>NOT(ISERROR(SEARCH("NO CUMPLE",J977)))</formula>
    </cfRule>
    <cfRule type="containsText" dxfId="4999" priority="13344" stopIfTrue="1" operator="containsText" text="CUMPLE">
      <formula>NOT(ISERROR(SEARCH("CUMPLE",J977)))</formula>
    </cfRule>
  </conditionalFormatting>
  <conditionalFormatting sqref="K977">
    <cfRule type="containsText" dxfId="4998" priority="13341" stopIfTrue="1" operator="containsText" text="NO CUMPLE">
      <formula>NOT(ISERROR(SEARCH("NO CUMPLE",K977)))</formula>
    </cfRule>
    <cfRule type="containsText" dxfId="4997" priority="13342" stopIfTrue="1" operator="containsText" text="CUMPLE">
      <formula>NOT(ISERROR(SEARCH("CUMPLE",K977)))</formula>
    </cfRule>
  </conditionalFormatting>
  <conditionalFormatting sqref="O976">
    <cfRule type="containsText" dxfId="4996" priority="13339" stopIfTrue="1" operator="containsText" text="NO CUMPLE">
      <formula>NOT(ISERROR(SEARCH("NO CUMPLE",O976)))</formula>
    </cfRule>
    <cfRule type="containsText" dxfId="4995" priority="13340" stopIfTrue="1" operator="containsText" text="CUMPLE">
      <formula>NOT(ISERROR(SEARCH("CUMPLE",O976)))</formula>
    </cfRule>
  </conditionalFormatting>
  <conditionalFormatting sqref="O977:S977">
    <cfRule type="cellIs" dxfId="4994" priority="13338" operator="equal">
      <formula>"EL PROPONENTE SE DEBE REQUERIR POR EXPERIENCIA MINIMA EXIGIDA"</formula>
    </cfRule>
  </conditionalFormatting>
  <conditionalFormatting sqref="J954:J963">
    <cfRule type="cellIs" dxfId="4993" priority="13337" stopIfTrue="1" operator="greaterThan">
      <formula>0</formula>
    </cfRule>
  </conditionalFormatting>
  <conditionalFormatting sqref="N971:N976">
    <cfRule type="cellIs" dxfId="4992" priority="13335" operator="equal">
      <formula>"NO"</formula>
    </cfRule>
    <cfRule type="cellIs" dxfId="4991" priority="13336" operator="equal">
      <formula>"SI"</formula>
    </cfRule>
  </conditionalFormatting>
  <conditionalFormatting sqref="I963">
    <cfRule type="cellIs" dxfId="4990" priority="13334" stopIfTrue="1" operator="greaterThan">
      <formula>0</formula>
    </cfRule>
  </conditionalFormatting>
  <conditionalFormatting sqref="K957:L963">
    <cfRule type="cellIs" dxfId="4989" priority="13332" operator="equal">
      <formula>0</formula>
    </cfRule>
    <cfRule type="cellIs" dxfId="4988" priority="13333" operator="notBetween">
      <formula>$Q$17</formula>
      <formula>$R$17</formula>
    </cfRule>
  </conditionalFormatting>
  <conditionalFormatting sqref="B954:B963">
    <cfRule type="cellIs" dxfId="4987" priority="13331" stopIfTrue="1" operator="greaterThan">
      <formula>0</formula>
    </cfRule>
  </conditionalFormatting>
  <conditionalFormatting sqref="T954:V956">
    <cfRule type="cellIs" dxfId="4986" priority="13329" stopIfTrue="1" operator="equal">
      <formula>"NO"</formula>
    </cfRule>
    <cfRule type="cellIs" dxfId="4985" priority="13330" stopIfTrue="1" operator="equal">
      <formula>"SI"</formula>
    </cfRule>
  </conditionalFormatting>
  <conditionalFormatting sqref="T954:V955">
    <cfRule type="cellIs" dxfId="4984" priority="13328" stopIfTrue="1" operator="equal">
      <formula>"NO APLICA"</formula>
    </cfRule>
  </conditionalFormatting>
  <conditionalFormatting sqref="T956:U956">
    <cfRule type="cellIs" dxfId="4983" priority="13327" stopIfTrue="1" operator="equal">
      <formula>"NO APLICA"</formula>
    </cfRule>
  </conditionalFormatting>
  <conditionalFormatting sqref="T956:U956">
    <cfRule type="cellIs" dxfId="4982" priority="13326" stopIfTrue="1" operator="equal">
      <formula>"NO APLICA"</formula>
    </cfRule>
  </conditionalFormatting>
  <conditionalFormatting sqref="V956">
    <cfRule type="cellIs" dxfId="4981" priority="13325" stopIfTrue="1" operator="equal">
      <formula>"NO APLICA"</formula>
    </cfRule>
  </conditionalFormatting>
  <conditionalFormatting sqref="K954:L956">
    <cfRule type="cellIs" dxfId="4980" priority="13324" operator="notBetween">
      <formula>$Q$17</formula>
      <formula>$R$17</formula>
    </cfRule>
  </conditionalFormatting>
  <conditionalFormatting sqref="C954:I963 K954:M963 P954:V963">
    <cfRule type="cellIs" dxfId="4979" priority="13323" operator="equal">
      <formula>0</formula>
    </cfRule>
  </conditionalFormatting>
  <conditionalFormatting sqref="P970">
    <cfRule type="cellIs" dxfId="4978" priority="13320" operator="equal">
      <formula>"NO VÁLIDO"</formula>
    </cfRule>
    <cfRule type="cellIs" dxfId="4977" priority="13321" operator="equal">
      <formula>"VÁLIDO"</formula>
    </cfRule>
  </conditionalFormatting>
  <conditionalFormatting sqref="M977">
    <cfRule type="cellIs" dxfId="4976" priority="13317" operator="notEqual">
      <formula>"NO CUMPLE"</formula>
    </cfRule>
    <cfRule type="containsText" dxfId="4975" priority="13318" stopIfTrue="1" operator="containsText" text="NO CUMPLE">
      <formula>NOT(ISERROR(SEARCH("NO CUMPLE",M977)))</formula>
    </cfRule>
    <cfRule type="containsText" dxfId="4974" priority="13319" stopIfTrue="1" operator="containsText" text="CUMPLE">
      <formula>NOT(ISERROR(SEARCH("CUMPLE",M977)))</formula>
    </cfRule>
  </conditionalFormatting>
  <conditionalFormatting sqref="M971:M976">
    <cfRule type="cellIs" dxfId="4973" priority="13315" stopIfTrue="1" operator="equal">
      <formula>"cumple"</formula>
    </cfRule>
    <cfRule type="containsText" dxfId="4972" priority="13316" stopIfTrue="1" operator="containsText" text="NO CUMPLE">
      <formula>NOT(ISERROR(SEARCH("NO CUMPLE",M971)))</formula>
    </cfRule>
  </conditionalFormatting>
  <conditionalFormatting sqref="L971:L976">
    <cfRule type="cellIs" dxfId="4971" priority="13313" stopIfTrue="1" operator="equal">
      <formula>"cumple"</formula>
    </cfRule>
    <cfRule type="containsText" dxfId="4970" priority="13314" stopIfTrue="1" operator="containsText" text="NO CUMPLE">
      <formula>NOT(ISERROR(SEARCH("NO CUMPLE",L971)))</formula>
    </cfRule>
  </conditionalFormatting>
  <conditionalFormatting sqref="C984:I993 K984:M993 P984:V993">
    <cfRule type="cellIs" dxfId="4969" priority="13294" stopIfTrue="1" operator="greaterThan">
      <formula>0</formula>
    </cfRule>
  </conditionalFormatting>
  <conditionalFormatting sqref="D987:D992">
    <cfRule type="cellIs" dxfId="4968" priority="13293" stopIfTrue="1" operator="greaterThan">
      <formula>0</formula>
    </cfRule>
  </conditionalFormatting>
  <conditionalFormatting sqref="D987:D992 F987:H992">
    <cfRule type="cellIs" dxfId="4967" priority="13292" stopIfTrue="1" operator="greaterThan">
      <formula>0</formula>
    </cfRule>
  </conditionalFormatting>
  <conditionalFormatting sqref="H984:H992">
    <cfRule type="cellIs" dxfId="4966" priority="13291" stopIfTrue="1" operator="greaterThan">
      <formula>0</formula>
    </cfRule>
  </conditionalFormatting>
  <conditionalFormatting sqref="E984:E992">
    <cfRule type="cellIs" dxfId="4965" priority="13290" stopIfTrue="1" operator="greaterThan">
      <formula>0</formula>
    </cfRule>
  </conditionalFormatting>
  <conditionalFormatting sqref="K1001:K1006">
    <cfRule type="containsText" dxfId="4964" priority="13288" stopIfTrue="1" operator="containsText" text="NO CUMPLE">
      <formula>NOT(ISERROR(SEARCH("NO CUMPLE",K1001)))</formula>
    </cfRule>
    <cfRule type="containsText" dxfId="4963" priority="13289" stopIfTrue="1" operator="containsText" text="CUMPLE">
      <formula>NOT(ISERROR(SEARCH("CUMPLE",K1001)))</formula>
    </cfRule>
  </conditionalFormatting>
  <conditionalFormatting sqref="S1000">
    <cfRule type="cellIs" dxfId="4962" priority="13286" operator="greaterThanOrEqual">
      <formula>NUMMINCONT</formula>
    </cfRule>
    <cfRule type="cellIs" dxfId="4961" priority="13287" operator="lessThan">
      <formula>NUMMINCONT</formula>
    </cfRule>
  </conditionalFormatting>
  <conditionalFormatting sqref="T987:V992">
    <cfRule type="cellIs" dxfId="4960" priority="13284" stopIfTrue="1" operator="equal">
      <formula>"NO"</formula>
    </cfRule>
    <cfRule type="cellIs" dxfId="4959" priority="13285" stopIfTrue="1" operator="equal">
      <formula>"SI"</formula>
    </cfRule>
  </conditionalFormatting>
  <conditionalFormatting sqref="T987:V988">
    <cfRule type="cellIs" dxfId="4958" priority="13283" stopIfTrue="1" operator="equal">
      <formula>"NO APLICA"</formula>
    </cfRule>
  </conditionalFormatting>
  <conditionalFormatting sqref="T989:U992">
    <cfRule type="cellIs" dxfId="4957" priority="13282" stopIfTrue="1" operator="equal">
      <formula>"NO APLICA"</formula>
    </cfRule>
  </conditionalFormatting>
  <conditionalFormatting sqref="T989:U989">
    <cfRule type="cellIs" dxfId="4956" priority="13281" stopIfTrue="1" operator="equal">
      <formula>"NO APLICA"</formula>
    </cfRule>
  </conditionalFormatting>
  <conditionalFormatting sqref="V989:V992">
    <cfRule type="cellIs" dxfId="4955" priority="13280" stopIfTrue="1" operator="equal">
      <formula>"NO APLICA"</formula>
    </cfRule>
  </conditionalFormatting>
  <conditionalFormatting sqref="V998">
    <cfRule type="cellIs" dxfId="4954" priority="13278" operator="equal">
      <formula>"CUMPLE"</formula>
    </cfRule>
    <cfRule type="cellIs" dxfId="4953" priority="13279" operator="equal">
      <formula>"NO CUMPLE"</formula>
    </cfRule>
  </conditionalFormatting>
  <conditionalFormatting sqref="V998:V1000">
    <cfRule type="cellIs" dxfId="4952" priority="13277" operator="equal">
      <formula>"VERIFICAR"</formula>
    </cfRule>
  </conditionalFormatting>
  <conditionalFormatting sqref="T993:V993">
    <cfRule type="cellIs" dxfId="4951" priority="13275" stopIfTrue="1" operator="equal">
      <formula>"NO"</formula>
    </cfRule>
    <cfRule type="cellIs" dxfId="4950" priority="13276" stopIfTrue="1" operator="equal">
      <formula>"SI"</formula>
    </cfRule>
  </conditionalFormatting>
  <conditionalFormatting sqref="T993:U993">
    <cfRule type="cellIs" dxfId="4949" priority="13274" stopIfTrue="1" operator="equal">
      <formula>"NO APLICA"</formula>
    </cfRule>
  </conditionalFormatting>
  <conditionalFormatting sqref="V993">
    <cfRule type="cellIs" dxfId="4948" priority="13273" stopIfTrue="1" operator="equal">
      <formula>"NO APLICA"</formula>
    </cfRule>
  </conditionalFormatting>
  <conditionalFormatting sqref="T1003">
    <cfRule type="cellIs" dxfId="4947" priority="13271" operator="equal">
      <formula>"CUMPLE"</formula>
    </cfRule>
    <cfRule type="cellIs" dxfId="4946" priority="13272" operator="equal">
      <formula>"NO CUMPLE"</formula>
    </cfRule>
  </conditionalFormatting>
  <conditionalFormatting sqref="T1003">
    <cfRule type="cellIs" dxfId="4945" priority="13270" operator="equal">
      <formula>"VERIFICAR"</formula>
    </cfRule>
  </conditionalFormatting>
  <conditionalFormatting sqref="H1007">
    <cfRule type="containsText" dxfId="4944" priority="13251" stopIfTrue="1" operator="containsText" text="NO CUMPLE">
      <formula>NOT(ISERROR(SEARCH("NO CUMPLE",H1007)))</formula>
    </cfRule>
    <cfRule type="containsText" dxfId="4943" priority="13252" stopIfTrue="1" operator="containsText" text="CUMPLE">
      <formula>NOT(ISERROR(SEARCH("CUMPLE",H1007)))</formula>
    </cfRule>
  </conditionalFormatting>
  <conditionalFormatting sqref="J1007">
    <cfRule type="containsText" dxfId="4942" priority="13249" stopIfTrue="1" operator="containsText" text="NO CUMPLE">
      <formula>NOT(ISERROR(SEARCH("NO CUMPLE",J1007)))</formula>
    </cfRule>
    <cfRule type="containsText" dxfId="4941" priority="13250" stopIfTrue="1" operator="containsText" text="CUMPLE">
      <formula>NOT(ISERROR(SEARCH("CUMPLE",J1007)))</formula>
    </cfRule>
  </conditionalFormatting>
  <conditionalFormatting sqref="K1007">
    <cfRule type="containsText" dxfId="4940" priority="13247" stopIfTrue="1" operator="containsText" text="NO CUMPLE">
      <formula>NOT(ISERROR(SEARCH("NO CUMPLE",K1007)))</formula>
    </cfRule>
    <cfRule type="containsText" dxfId="4939" priority="13248" stopIfTrue="1" operator="containsText" text="CUMPLE">
      <formula>NOT(ISERROR(SEARCH("CUMPLE",K1007)))</formula>
    </cfRule>
  </conditionalFormatting>
  <conditionalFormatting sqref="O1006">
    <cfRule type="containsText" dxfId="4938" priority="13245" stopIfTrue="1" operator="containsText" text="NO CUMPLE">
      <formula>NOT(ISERROR(SEARCH("NO CUMPLE",O1006)))</formula>
    </cfRule>
    <cfRule type="containsText" dxfId="4937" priority="13246" stopIfTrue="1" operator="containsText" text="CUMPLE">
      <formula>NOT(ISERROR(SEARCH("CUMPLE",O1006)))</formula>
    </cfRule>
  </conditionalFormatting>
  <conditionalFormatting sqref="O1007:S1007">
    <cfRule type="cellIs" dxfId="4936" priority="13244" operator="equal">
      <formula>"EL PROPONENTE SE DEBE REQUERIR POR EXPERIENCIA MINIMA EXIGIDA"</formula>
    </cfRule>
  </conditionalFormatting>
  <conditionalFormatting sqref="J984:J993">
    <cfRule type="cellIs" dxfId="4935" priority="13243" stopIfTrue="1" operator="greaterThan">
      <formula>0</formula>
    </cfRule>
  </conditionalFormatting>
  <conditionalFormatting sqref="N1001:N1006">
    <cfRule type="cellIs" dxfId="4934" priority="13241" operator="equal">
      <formula>"NO"</formula>
    </cfRule>
    <cfRule type="cellIs" dxfId="4933" priority="13242" operator="equal">
      <formula>"SI"</formula>
    </cfRule>
  </conditionalFormatting>
  <conditionalFormatting sqref="I993">
    <cfRule type="cellIs" dxfId="4932" priority="13240" stopIfTrue="1" operator="greaterThan">
      <formula>0</formula>
    </cfRule>
  </conditionalFormatting>
  <conditionalFormatting sqref="K987:L993">
    <cfRule type="cellIs" dxfId="4931" priority="13238" operator="equal">
      <formula>0</formula>
    </cfRule>
    <cfRule type="cellIs" dxfId="4930" priority="13239" operator="notBetween">
      <formula>$Q$17</formula>
      <formula>$R$17</formula>
    </cfRule>
  </conditionalFormatting>
  <conditionalFormatting sqref="B984:B993">
    <cfRule type="cellIs" dxfId="4929" priority="13237" stopIfTrue="1" operator="greaterThan">
      <formula>0</formula>
    </cfRule>
  </conditionalFormatting>
  <conditionalFormatting sqref="T984:V986">
    <cfRule type="cellIs" dxfId="4928" priority="13235" stopIfTrue="1" operator="equal">
      <formula>"NO"</formula>
    </cfRule>
    <cfRule type="cellIs" dxfId="4927" priority="13236" stopIfTrue="1" operator="equal">
      <formula>"SI"</formula>
    </cfRule>
  </conditionalFormatting>
  <conditionalFormatting sqref="T984:V985">
    <cfRule type="cellIs" dxfId="4926" priority="13234" stopIfTrue="1" operator="equal">
      <formula>"NO APLICA"</formula>
    </cfRule>
  </conditionalFormatting>
  <conditionalFormatting sqref="T986:U986">
    <cfRule type="cellIs" dxfId="4925" priority="13233" stopIfTrue="1" operator="equal">
      <formula>"NO APLICA"</formula>
    </cfRule>
  </conditionalFormatting>
  <conditionalFormatting sqref="T986:U986">
    <cfRule type="cellIs" dxfId="4924" priority="13232" stopIfTrue="1" operator="equal">
      <formula>"NO APLICA"</formula>
    </cfRule>
  </conditionalFormatting>
  <conditionalFormatting sqref="V986">
    <cfRule type="cellIs" dxfId="4923" priority="13231" stopIfTrue="1" operator="equal">
      <formula>"NO APLICA"</formula>
    </cfRule>
  </conditionalFormatting>
  <conditionalFormatting sqref="K984:L986">
    <cfRule type="cellIs" dxfId="4922" priority="13230" operator="notBetween">
      <formula>$Q$17</formula>
      <formula>$R$17</formula>
    </cfRule>
  </conditionalFormatting>
  <conditionalFormatting sqref="C984:I993 K984:M993 P984:V993">
    <cfRule type="cellIs" dxfId="4921" priority="13229" operator="equal">
      <formula>0</formula>
    </cfRule>
  </conditionalFormatting>
  <conditionalFormatting sqref="P1000">
    <cfRule type="cellIs" dxfId="4920" priority="13226" operator="equal">
      <formula>"NO VÁLIDO"</formula>
    </cfRule>
    <cfRule type="cellIs" dxfId="4919" priority="13227" operator="equal">
      <formula>"VÁLIDO"</formula>
    </cfRule>
  </conditionalFormatting>
  <conditionalFormatting sqref="M1007">
    <cfRule type="cellIs" dxfId="4918" priority="13223" operator="notEqual">
      <formula>"NO CUMPLE"</formula>
    </cfRule>
    <cfRule type="containsText" dxfId="4917" priority="13224" stopIfTrue="1" operator="containsText" text="NO CUMPLE">
      <formula>NOT(ISERROR(SEARCH("NO CUMPLE",M1007)))</formula>
    </cfRule>
    <cfRule type="containsText" dxfId="4916" priority="13225" stopIfTrue="1" operator="containsText" text="CUMPLE">
      <formula>NOT(ISERROR(SEARCH("CUMPLE",M1007)))</formula>
    </cfRule>
  </conditionalFormatting>
  <conditionalFormatting sqref="M1001:M1006">
    <cfRule type="cellIs" dxfId="4915" priority="13221" stopIfTrue="1" operator="equal">
      <formula>"cumple"</formula>
    </cfRule>
    <cfRule type="containsText" dxfId="4914" priority="13222" stopIfTrue="1" operator="containsText" text="NO CUMPLE">
      <formula>NOT(ISERROR(SEARCH("NO CUMPLE",M1001)))</formula>
    </cfRule>
  </conditionalFormatting>
  <conditionalFormatting sqref="L1001:L1006">
    <cfRule type="cellIs" dxfId="4913" priority="13219" stopIfTrue="1" operator="equal">
      <formula>"cumple"</formula>
    </cfRule>
    <cfRule type="containsText" dxfId="4912" priority="13220" stopIfTrue="1" operator="containsText" text="NO CUMPLE">
      <formula>NOT(ISERROR(SEARCH("NO CUMPLE",L1001)))</formula>
    </cfRule>
  </conditionalFormatting>
  <conditionalFormatting sqref="C1014:I1023 K1014:M1023 P1014:V1023">
    <cfRule type="cellIs" dxfId="4911" priority="13200" stopIfTrue="1" operator="greaterThan">
      <formula>0</formula>
    </cfRule>
  </conditionalFormatting>
  <conditionalFormatting sqref="D1017:D1022">
    <cfRule type="cellIs" dxfId="4910" priority="13199" stopIfTrue="1" operator="greaterThan">
      <formula>0</formula>
    </cfRule>
  </conditionalFormatting>
  <conditionalFormatting sqref="D1017:D1022 F1017:H1022">
    <cfRule type="cellIs" dxfId="4909" priority="13198" stopIfTrue="1" operator="greaterThan">
      <formula>0</formula>
    </cfRule>
  </conditionalFormatting>
  <conditionalFormatting sqref="H1014:H1022">
    <cfRule type="cellIs" dxfId="4908" priority="13197" stopIfTrue="1" operator="greaterThan">
      <formula>0</formula>
    </cfRule>
  </conditionalFormatting>
  <conditionalFormatting sqref="E1014:E1022">
    <cfRule type="cellIs" dxfId="4907" priority="13196" stopIfTrue="1" operator="greaterThan">
      <formula>0</formula>
    </cfRule>
  </conditionalFormatting>
  <conditionalFormatting sqref="K1031:K1036">
    <cfRule type="containsText" dxfId="4906" priority="13194" stopIfTrue="1" operator="containsText" text="NO CUMPLE">
      <formula>NOT(ISERROR(SEARCH("NO CUMPLE",K1031)))</formula>
    </cfRule>
    <cfRule type="containsText" dxfId="4905" priority="13195" stopIfTrue="1" operator="containsText" text="CUMPLE">
      <formula>NOT(ISERROR(SEARCH("CUMPLE",K1031)))</formula>
    </cfRule>
  </conditionalFormatting>
  <conditionalFormatting sqref="S1030">
    <cfRule type="cellIs" dxfId="4904" priority="13192" operator="greaterThanOrEqual">
      <formula>NUMMINCONT</formula>
    </cfRule>
    <cfRule type="cellIs" dxfId="4903" priority="13193" operator="lessThan">
      <formula>NUMMINCONT</formula>
    </cfRule>
  </conditionalFormatting>
  <conditionalFormatting sqref="T1017:V1022">
    <cfRule type="cellIs" dxfId="4902" priority="13190" stopIfTrue="1" operator="equal">
      <formula>"NO"</formula>
    </cfRule>
    <cfRule type="cellIs" dxfId="4901" priority="13191" stopIfTrue="1" operator="equal">
      <formula>"SI"</formula>
    </cfRule>
  </conditionalFormatting>
  <conditionalFormatting sqref="T1017:V1018">
    <cfRule type="cellIs" dxfId="4900" priority="13189" stopIfTrue="1" operator="equal">
      <formula>"NO APLICA"</formula>
    </cfRule>
  </conditionalFormatting>
  <conditionalFormatting sqref="T1019:U1022">
    <cfRule type="cellIs" dxfId="4899" priority="13188" stopIfTrue="1" operator="equal">
      <formula>"NO APLICA"</formula>
    </cfRule>
  </conditionalFormatting>
  <conditionalFormatting sqref="T1019:U1019">
    <cfRule type="cellIs" dxfId="4898" priority="13187" stopIfTrue="1" operator="equal">
      <formula>"NO APLICA"</formula>
    </cfRule>
  </conditionalFormatting>
  <conditionalFormatting sqref="V1019:V1022">
    <cfRule type="cellIs" dxfId="4897" priority="13186" stopIfTrue="1" operator="equal">
      <formula>"NO APLICA"</formula>
    </cfRule>
  </conditionalFormatting>
  <conditionalFormatting sqref="V1028">
    <cfRule type="cellIs" dxfId="4896" priority="13184" operator="equal">
      <formula>"CUMPLE"</formula>
    </cfRule>
    <cfRule type="cellIs" dxfId="4895" priority="13185" operator="equal">
      <formula>"NO CUMPLE"</formula>
    </cfRule>
  </conditionalFormatting>
  <conditionalFormatting sqref="V1028:V1030">
    <cfRule type="cellIs" dxfId="4894" priority="13183" operator="equal">
      <formula>"VERIFICAR"</formula>
    </cfRule>
  </conditionalFormatting>
  <conditionalFormatting sqref="T1023:V1023">
    <cfRule type="cellIs" dxfId="4893" priority="13181" stopIfTrue="1" operator="equal">
      <formula>"NO"</formula>
    </cfRule>
    <cfRule type="cellIs" dxfId="4892" priority="13182" stopIfTrue="1" operator="equal">
      <formula>"SI"</formula>
    </cfRule>
  </conditionalFormatting>
  <conditionalFormatting sqref="T1023:U1023">
    <cfRule type="cellIs" dxfId="4891" priority="13180" stopIfTrue="1" operator="equal">
      <formula>"NO APLICA"</formula>
    </cfRule>
  </conditionalFormatting>
  <conditionalFormatting sqref="V1023">
    <cfRule type="cellIs" dxfId="4890" priority="13179" stopIfTrue="1" operator="equal">
      <formula>"NO APLICA"</formula>
    </cfRule>
  </conditionalFormatting>
  <conditionalFormatting sqref="T1033">
    <cfRule type="cellIs" dxfId="4889" priority="13177" operator="equal">
      <formula>"CUMPLE"</formula>
    </cfRule>
    <cfRule type="cellIs" dxfId="4888" priority="13178" operator="equal">
      <formula>"NO CUMPLE"</formula>
    </cfRule>
  </conditionalFormatting>
  <conditionalFormatting sqref="T1033">
    <cfRule type="cellIs" dxfId="4887" priority="13176" operator="equal">
      <formula>"VERIFICAR"</formula>
    </cfRule>
  </conditionalFormatting>
  <conditionalFormatting sqref="H1037">
    <cfRule type="containsText" dxfId="4886" priority="13157" stopIfTrue="1" operator="containsText" text="NO CUMPLE">
      <formula>NOT(ISERROR(SEARCH("NO CUMPLE",H1037)))</formula>
    </cfRule>
    <cfRule type="containsText" dxfId="4885" priority="13158" stopIfTrue="1" operator="containsText" text="CUMPLE">
      <formula>NOT(ISERROR(SEARCH("CUMPLE",H1037)))</formula>
    </cfRule>
  </conditionalFormatting>
  <conditionalFormatting sqref="J1037">
    <cfRule type="containsText" dxfId="4884" priority="13155" stopIfTrue="1" operator="containsText" text="NO CUMPLE">
      <formula>NOT(ISERROR(SEARCH("NO CUMPLE",J1037)))</formula>
    </cfRule>
    <cfRule type="containsText" dxfId="4883" priority="13156" stopIfTrue="1" operator="containsText" text="CUMPLE">
      <formula>NOT(ISERROR(SEARCH("CUMPLE",J1037)))</formula>
    </cfRule>
  </conditionalFormatting>
  <conditionalFormatting sqref="K1037">
    <cfRule type="containsText" dxfId="4882" priority="13153" stopIfTrue="1" operator="containsText" text="NO CUMPLE">
      <formula>NOT(ISERROR(SEARCH("NO CUMPLE",K1037)))</formula>
    </cfRule>
    <cfRule type="containsText" dxfId="4881" priority="13154" stopIfTrue="1" operator="containsText" text="CUMPLE">
      <formula>NOT(ISERROR(SEARCH("CUMPLE",K1037)))</formula>
    </cfRule>
  </conditionalFormatting>
  <conditionalFormatting sqref="O1036">
    <cfRule type="containsText" dxfId="4880" priority="13151" stopIfTrue="1" operator="containsText" text="NO CUMPLE">
      <formula>NOT(ISERROR(SEARCH("NO CUMPLE",O1036)))</formula>
    </cfRule>
    <cfRule type="containsText" dxfId="4879" priority="13152" stopIfTrue="1" operator="containsText" text="CUMPLE">
      <formula>NOT(ISERROR(SEARCH("CUMPLE",O1036)))</formula>
    </cfRule>
  </conditionalFormatting>
  <conditionalFormatting sqref="O1037:S1037">
    <cfRule type="cellIs" dxfId="4878" priority="13150" operator="equal">
      <formula>"EL PROPONENTE SE DEBE REQUERIR POR EXPERIENCIA MINIMA EXIGIDA"</formula>
    </cfRule>
  </conditionalFormatting>
  <conditionalFormatting sqref="J1014:J1023">
    <cfRule type="cellIs" dxfId="4877" priority="13149" stopIfTrue="1" operator="greaterThan">
      <formula>0</formula>
    </cfRule>
  </conditionalFormatting>
  <conditionalFormatting sqref="N1031:N1036">
    <cfRule type="cellIs" dxfId="4876" priority="13147" operator="equal">
      <formula>"NO"</formula>
    </cfRule>
    <cfRule type="cellIs" dxfId="4875" priority="13148" operator="equal">
      <formula>"SI"</formula>
    </cfRule>
  </conditionalFormatting>
  <conditionalFormatting sqref="I1023">
    <cfRule type="cellIs" dxfId="4874" priority="13146" stopIfTrue="1" operator="greaterThan">
      <formula>0</formula>
    </cfRule>
  </conditionalFormatting>
  <conditionalFormatting sqref="K1017:L1023">
    <cfRule type="cellIs" dxfId="4873" priority="13144" operator="equal">
      <formula>0</formula>
    </cfRule>
    <cfRule type="cellIs" dxfId="4872" priority="13145" operator="notBetween">
      <formula>$Q$17</formula>
      <formula>$R$17</formula>
    </cfRule>
  </conditionalFormatting>
  <conditionalFormatting sqref="B1014:B1023">
    <cfRule type="cellIs" dxfId="4871" priority="13143" stopIfTrue="1" operator="greaterThan">
      <formula>0</formula>
    </cfRule>
  </conditionalFormatting>
  <conditionalFormatting sqref="T1014:V1016">
    <cfRule type="cellIs" dxfId="4870" priority="13141" stopIfTrue="1" operator="equal">
      <formula>"NO"</formula>
    </cfRule>
    <cfRule type="cellIs" dxfId="4869" priority="13142" stopIfTrue="1" operator="equal">
      <formula>"SI"</formula>
    </cfRule>
  </conditionalFormatting>
  <conditionalFormatting sqref="T1014:V1015">
    <cfRule type="cellIs" dxfId="4868" priority="13140" stopIfTrue="1" operator="equal">
      <formula>"NO APLICA"</formula>
    </cfRule>
  </conditionalFormatting>
  <conditionalFormatting sqref="T1016:U1016">
    <cfRule type="cellIs" dxfId="4867" priority="13139" stopIfTrue="1" operator="equal">
      <formula>"NO APLICA"</formula>
    </cfRule>
  </conditionalFormatting>
  <conditionalFormatting sqref="T1016:U1016">
    <cfRule type="cellIs" dxfId="4866" priority="13138" stopIfTrue="1" operator="equal">
      <formula>"NO APLICA"</formula>
    </cfRule>
  </conditionalFormatting>
  <conditionalFormatting sqref="V1016">
    <cfRule type="cellIs" dxfId="4865" priority="13137" stopIfTrue="1" operator="equal">
      <formula>"NO APLICA"</formula>
    </cfRule>
  </conditionalFormatting>
  <conditionalFormatting sqref="K1014:L1016">
    <cfRule type="cellIs" dxfId="4864" priority="13136" operator="notBetween">
      <formula>$Q$17</formula>
      <formula>$R$17</formula>
    </cfRule>
  </conditionalFormatting>
  <conditionalFormatting sqref="C1014:I1023 K1014:M1023 P1014:V1023">
    <cfRule type="cellIs" dxfId="4863" priority="13135" operator="equal">
      <formula>0</formula>
    </cfRule>
  </conditionalFormatting>
  <conditionalFormatting sqref="P1030">
    <cfRule type="cellIs" dxfId="4862" priority="13132" operator="equal">
      <formula>"NO VÁLIDO"</formula>
    </cfRule>
    <cfRule type="cellIs" dxfId="4861" priority="13133" operator="equal">
      <formula>"VÁLIDO"</formula>
    </cfRule>
  </conditionalFormatting>
  <conditionalFormatting sqref="M1037">
    <cfRule type="cellIs" dxfId="4860" priority="13129" operator="notEqual">
      <formula>"NO CUMPLE"</formula>
    </cfRule>
    <cfRule type="containsText" dxfId="4859" priority="13130" stopIfTrue="1" operator="containsText" text="NO CUMPLE">
      <formula>NOT(ISERROR(SEARCH("NO CUMPLE",M1037)))</formula>
    </cfRule>
    <cfRule type="containsText" dxfId="4858" priority="13131" stopIfTrue="1" operator="containsText" text="CUMPLE">
      <formula>NOT(ISERROR(SEARCH("CUMPLE",M1037)))</formula>
    </cfRule>
  </conditionalFormatting>
  <conditionalFormatting sqref="M1031:M1036">
    <cfRule type="cellIs" dxfId="4857" priority="13127" stopIfTrue="1" operator="equal">
      <formula>"cumple"</formula>
    </cfRule>
    <cfRule type="containsText" dxfId="4856" priority="13128" stopIfTrue="1" operator="containsText" text="NO CUMPLE">
      <formula>NOT(ISERROR(SEARCH("NO CUMPLE",M1031)))</formula>
    </cfRule>
  </conditionalFormatting>
  <conditionalFormatting sqref="L1031:L1036">
    <cfRule type="cellIs" dxfId="4855" priority="13125" stopIfTrue="1" operator="equal">
      <formula>"cumple"</formula>
    </cfRule>
    <cfRule type="containsText" dxfId="4854" priority="13126" stopIfTrue="1" operator="containsText" text="NO CUMPLE">
      <formula>NOT(ISERROR(SEARCH("NO CUMPLE",L1031)))</formula>
    </cfRule>
  </conditionalFormatting>
  <conditionalFormatting sqref="C1044:I1053 K1044:M1053 P1044:V1053">
    <cfRule type="cellIs" dxfId="4853" priority="13106" stopIfTrue="1" operator="greaterThan">
      <formula>0</formula>
    </cfRule>
  </conditionalFormatting>
  <conditionalFormatting sqref="D1047:D1052">
    <cfRule type="cellIs" dxfId="4852" priority="13105" stopIfTrue="1" operator="greaterThan">
      <formula>0</formula>
    </cfRule>
  </conditionalFormatting>
  <conditionalFormatting sqref="D1047:D1052 F1047:H1052">
    <cfRule type="cellIs" dxfId="4851" priority="13104" stopIfTrue="1" operator="greaterThan">
      <formula>0</formula>
    </cfRule>
  </conditionalFormatting>
  <conditionalFormatting sqref="H1044:H1052">
    <cfRule type="cellIs" dxfId="4850" priority="13103" stopIfTrue="1" operator="greaterThan">
      <formula>0</formula>
    </cfRule>
  </conditionalFormatting>
  <conditionalFormatting sqref="E1044:E1052">
    <cfRule type="cellIs" dxfId="4849" priority="13102" stopIfTrue="1" operator="greaterThan">
      <formula>0</formula>
    </cfRule>
  </conditionalFormatting>
  <conditionalFormatting sqref="K1061:K1066">
    <cfRule type="containsText" dxfId="4848" priority="13100" stopIfTrue="1" operator="containsText" text="NO CUMPLE">
      <formula>NOT(ISERROR(SEARCH("NO CUMPLE",K1061)))</formula>
    </cfRule>
    <cfRule type="containsText" dxfId="4847" priority="13101" stopIfTrue="1" operator="containsText" text="CUMPLE">
      <formula>NOT(ISERROR(SEARCH("CUMPLE",K1061)))</formula>
    </cfRule>
  </conditionalFormatting>
  <conditionalFormatting sqref="S1060">
    <cfRule type="cellIs" dxfId="4846" priority="13098" operator="greaterThanOrEqual">
      <formula>NUMMINCONT</formula>
    </cfRule>
    <cfRule type="cellIs" dxfId="4845" priority="13099" operator="lessThan">
      <formula>NUMMINCONT</formula>
    </cfRule>
  </conditionalFormatting>
  <conditionalFormatting sqref="T1047:V1052">
    <cfRule type="cellIs" dxfId="4844" priority="13096" stopIfTrue="1" operator="equal">
      <formula>"NO"</formula>
    </cfRule>
    <cfRule type="cellIs" dxfId="4843" priority="13097" stopIfTrue="1" operator="equal">
      <formula>"SI"</formula>
    </cfRule>
  </conditionalFormatting>
  <conditionalFormatting sqref="T1047:V1048">
    <cfRule type="cellIs" dxfId="4842" priority="13095" stopIfTrue="1" operator="equal">
      <formula>"NO APLICA"</formula>
    </cfRule>
  </conditionalFormatting>
  <conditionalFormatting sqref="T1049:U1052">
    <cfRule type="cellIs" dxfId="4841" priority="13094" stopIfTrue="1" operator="equal">
      <formula>"NO APLICA"</formula>
    </cfRule>
  </conditionalFormatting>
  <conditionalFormatting sqref="T1049:U1049">
    <cfRule type="cellIs" dxfId="4840" priority="13093" stopIfTrue="1" operator="equal">
      <formula>"NO APLICA"</formula>
    </cfRule>
  </conditionalFormatting>
  <conditionalFormatting sqref="V1049:V1052">
    <cfRule type="cellIs" dxfId="4839" priority="13092" stopIfTrue="1" operator="equal">
      <formula>"NO APLICA"</formula>
    </cfRule>
  </conditionalFormatting>
  <conditionalFormatting sqref="V1058">
    <cfRule type="cellIs" dxfId="4838" priority="13090" operator="equal">
      <formula>"CUMPLE"</formula>
    </cfRule>
    <cfRule type="cellIs" dxfId="4837" priority="13091" operator="equal">
      <formula>"NO CUMPLE"</formula>
    </cfRule>
  </conditionalFormatting>
  <conditionalFormatting sqref="V1058:V1060">
    <cfRule type="cellIs" dxfId="4836" priority="13089" operator="equal">
      <formula>"VERIFICAR"</formula>
    </cfRule>
  </conditionalFormatting>
  <conditionalFormatting sqref="T1053:V1053">
    <cfRule type="cellIs" dxfId="4835" priority="13087" stopIfTrue="1" operator="equal">
      <formula>"NO"</formula>
    </cfRule>
    <cfRule type="cellIs" dxfId="4834" priority="13088" stopIfTrue="1" operator="equal">
      <formula>"SI"</formula>
    </cfRule>
  </conditionalFormatting>
  <conditionalFormatting sqref="T1053:U1053">
    <cfRule type="cellIs" dxfId="4833" priority="13086" stopIfTrue="1" operator="equal">
      <formula>"NO APLICA"</formula>
    </cfRule>
  </conditionalFormatting>
  <conditionalFormatting sqref="V1053">
    <cfRule type="cellIs" dxfId="4832" priority="13085" stopIfTrue="1" operator="equal">
      <formula>"NO APLICA"</formula>
    </cfRule>
  </conditionalFormatting>
  <conditionalFormatting sqref="T1063">
    <cfRule type="cellIs" dxfId="4831" priority="13083" operator="equal">
      <formula>"CUMPLE"</formula>
    </cfRule>
    <cfRule type="cellIs" dxfId="4830" priority="13084" operator="equal">
      <formula>"NO CUMPLE"</formula>
    </cfRule>
  </conditionalFormatting>
  <conditionalFormatting sqref="T1063">
    <cfRule type="cellIs" dxfId="4829" priority="13082" operator="equal">
      <formula>"VERIFICAR"</formula>
    </cfRule>
  </conditionalFormatting>
  <conditionalFormatting sqref="H1067">
    <cfRule type="containsText" dxfId="4828" priority="13063" stopIfTrue="1" operator="containsText" text="NO CUMPLE">
      <formula>NOT(ISERROR(SEARCH("NO CUMPLE",H1067)))</formula>
    </cfRule>
    <cfRule type="containsText" dxfId="4827" priority="13064" stopIfTrue="1" operator="containsText" text="CUMPLE">
      <formula>NOT(ISERROR(SEARCH("CUMPLE",H1067)))</formula>
    </cfRule>
  </conditionalFormatting>
  <conditionalFormatting sqref="J1067">
    <cfRule type="containsText" dxfId="4826" priority="13061" stopIfTrue="1" operator="containsText" text="NO CUMPLE">
      <formula>NOT(ISERROR(SEARCH("NO CUMPLE",J1067)))</formula>
    </cfRule>
    <cfRule type="containsText" dxfId="4825" priority="13062" stopIfTrue="1" operator="containsText" text="CUMPLE">
      <formula>NOT(ISERROR(SEARCH("CUMPLE",J1067)))</formula>
    </cfRule>
  </conditionalFormatting>
  <conditionalFormatting sqref="K1067">
    <cfRule type="containsText" dxfId="4824" priority="13059" stopIfTrue="1" operator="containsText" text="NO CUMPLE">
      <formula>NOT(ISERROR(SEARCH("NO CUMPLE",K1067)))</formula>
    </cfRule>
    <cfRule type="containsText" dxfId="4823" priority="13060" stopIfTrue="1" operator="containsText" text="CUMPLE">
      <formula>NOT(ISERROR(SEARCH("CUMPLE",K1067)))</formula>
    </cfRule>
  </conditionalFormatting>
  <conditionalFormatting sqref="O1066">
    <cfRule type="containsText" dxfId="4822" priority="13057" stopIfTrue="1" operator="containsText" text="NO CUMPLE">
      <formula>NOT(ISERROR(SEARCH("NO CUMPLE",O1066)))</formula>
    </cfRule>
    <cfRule type="containsText" dxfId="4821" priority="13058" stopIfTrue="1" operator="containsText" text="CUMPLE">
      <formula>NOT(ISERROR(SEARCH("CUMPLE",O1066)))</formula>
    </cfRule>
  </conditionalFormatting>
  <conditionalFormatting sqref="O1067:S1067">
    <cfRule type="cellIs" dxfId="4820" priority="13056" operator="equal">
      <formula>"EL PROPONENTE SE DEBE REQUERIR POR EXPERIENCIA MINIMA EXIGIDA"</formula>
    </cfRule>
  </conditionalFormatting>
  <conditionalFormatting sqref="J1044:J1053">
    <cfRule type="cellIs" dxfId="4819" priority="13055" stopIfTrue="1" operator="greaterThan">
      <formula>0</formula>
    </cfRule>
  </conditionalFormatting>
  <conditionalFormatting sqref="N1061:N1066">
    <cfRule type="cellIs" dxfId="4818" priority="13053" operator="equal">
      <formula>"NO"</formula>
    </cfRule>
    <cfRule type="cellIs" dxfId="4817" priority="13054" operator="equal">
      <formula>"SI"</formula>
    </cfRule>
  </conditionalFormatting>
  <conditionalFormatting sqref="I1053">
    <cfRule type="cellIs" dxfId="4816" priority="13052" stopIfTrue="1" operator="greaterThan">
      <formula>0</formula>
    </cfRule>
  </conditionalFormatting>
  <conditionalFormatting sqref="K1047:L1053">
    <cfRule type="cellIs" dxfId="4815" priority="13050" operator="equal">
      <formula>0</formula>
    </cfRule>
    <cfRule type="cellIs" dxfId="4814" priority="13051" operator="notBetween">
      <formula>$Q$17</formula>
      <formula>$R$17</formula>
    </cfRule>
  </conditionalFormatting>
  <conditionalFormatting sqref="B1044:B1053">
    <cfRule type="cellIs" dxfId="4813" priority="13049" stopIfTrue="1" operator="greaterThan">
      <formula>0</formula>
    </cfRule>
  </conditionalFormatting>
  <conditionalFormatting sqref="T1044:V1046">
    <cfRule type="cellIs" dxfId="4812" priority="13047" stopIfTrue="1" operator="equal">
      <formula>"NO"</formula>
    </cfRule>
    <cfRule type="cellIs" dxfId="4811" priority="13048" stopIfTrue="1" operator="equal">
      <formula>"SI"</formula>
    </cfRule>
  </conditionalFormatting>
  <conditionalFormatting sqref="T1044:V1045">
    <cfRule type="cellIs" dxfId="4810" priority="13046" stopIfTrue="1" operator="equal">
      <formula>"NO APLICA"</formula>
    </cfRule>
  </conditionalFormatting>
  <conditionalFormatting sqref="T1046:U1046">
    <cfRule type="cellIs" dxfId="4809" priority="13045" stopIfTrue="1" operator="equal">
      <formula>"NO APLICA"</formula>
    </cfRule>
  </conditionalFormatting>
  <conditionalFormatting sqref="T1046:U1046">
    <cfRule type="cellIs" dxfId="4808" priority="13044" stopIfTrue="1" operator="equal">
      <formula>"NO APLICA"</formula>
    </cfRule>
  </conditionalFormatting>
  <conditionalFormatting sqref="V1046">
    <cfRule type="cellIs" dxfId="4807" priority="13043" stopIfTrue="1" operator="equal">
      <formula>"NO APLICA"</formula>
    </cfRule>
  </conditionalFormatting>
  <conditionalFormatting sqref="K1044:L1046">
    <cfRule type="cellIs" dxfId="4806" priority="13042" operator="notBetween">
      <formula>$Q$17</formula>
      <formula>$R$17</formula>
    </cfRule>
  </conditionalFormatting>
  <conditionalFormatting sqref="C1044:I1053 K1044:M1053 P1044:V1053">
    <cfRule type="cellIs" dxfId="4805" priority="13041" operator="equal">
      <formula>0</formula>
    </cfRule>
  </conditionalFormatting>
  <conditionalFormatting sqref="P1060">
    <cfRule type="cellIs" dxfId="4804" priority="13038" operator="equal">
      <formula>"NO VÁLIDO"</formula>
    </cfRule>
    <cfRule type="cellIs" dxfId="4803" priority="13039" operator="equal">
      <formula>"VÁLIDO"</formula>
    </cfRule>
  </conditionalFormatting>
  <conditionalFormatting sqref="M1067">
    <cfRule type="cellIs" dxfId="4802" priority="13035" operator="notEqual">
      <formula>"NO CUMPLE"</formula>
    </cfRule>
    <cfRule type="containsText" dxfId="4801" priority="13036" stopIfTrue="1" operator="containsText" text="NO CUMPLE">
      <formula>NOT(ISERROR(SEARCH("NO CUMPLE",M1067)))</formula>
    </cfRule>
    <cfRule type="containsText" dxfId="4800" priority="13037" stopIfTrue="1" operator="containsText" text="CUMPLE">
      <formula>NOT(ISERROR(SEARCH("CUMPLE",M1067)))</formula>
    </cfRule>
  </conditionalFormatting>
  <conditionalFormatting sqref="M1061:M1066">
    <cfRule type="cellIs" dxfId="4799" priority="13033" stopIfTrue="1" operator="equal">
      <formula>"cumple"</formula>
    </cfRule>
    <cfRule type="containsText" dxfId="4798" priority="13034" stopIfTrue="1" operator="containsText" text="NO CUMPLE">
      <formula>NOT(ISERROR(SEARCH("NO CUMPLE",M1061)))</formula>
    </cfRule>
  </conditionalFormatting>
  <conditionalFormatting sqref="L1061:L1066">
    <cfRule type="cellIs" dxfId="4797" priority="13031" stopIfTrue="1" operator="equal">
      <formula>"cumple"</formula>
    </cfRule>
    <cfRule type="containsText" dxfId="4796" priority="13032" stopIfTrue="1" operator="containsText" text="NO CUMPLE">
      <formula>NOT(ISERROR(SEARCH("NO CUMPLE",L1061)))</formula>
    </cfRule>
  </conditionalFormatting>
  <conditionalFormatting sqref="C1074:I1083 K1074:M1083 P1074:V1083">
    <cfRule type="cellIs" dxfId="4795" priority="13012" stopIfTrue="1" operator="greaterThan">
      <formula>0</formula>
    </cfRule>
  </conditionalFormatting>
  <conditionalFormatting sqref="D1077:D1082">
    <cfRule type="cellIs" dxfId="4794" priority="13011" stopIfTrue="1" operator="greaterThan">
      <formula>0</formula>
    </cfRule>
  </conditionalFormatting>
  <conditionalFormatting sqref="D1077:D1082 F1077:H1082">
    <cfRule type="cellIs" dxfId="4793" priority="13010" stopIfTrue="1" operator="greaterThan">
      <formula>0</formula>
    </cfRule>
  </conditionalFormatting>
  <conditionalFormatting sqref="H1074:H1082">
    <cfRule type="cellIs" dxfId="4792" priority="13009" stopIfTrue="1" operator="greaterThan">
      <formula>0</formula>
    </cfRule>
  </conditionalFormatting>
  <conditionalFormatting sqref="E1074:E1082">
    <cfRule type="cellIs" dxfId="4791" priority="13008" stopIfTrue="1" operator="greaterThan">
      <formula>0</formula>
    </cfRule>
  </conditionalFormatting>
  <conditionalFormatting sqref="K1091:K1096">
    <cfRule type="containsText" dxfId="4790" priority="13006" stopIfTrue="1" operator="containsText" text="NO CUMPLE">
      <formula>NOT(ISERROR(SEARCH("NO CUMPLE",K1091)))</formula>
    </cfRule>
    <cfRule type="containsText" dxfId="4789" priority="13007" stopIfTrue="1" operator="containsText" text="CUMPLE">
      <formula>NOT(ISERROR(SEARCH("CUMPLE",K1091)))</formula>
    </cfRule>
  </conditionalFormatting>
  <conditionalFormatting sqref="S1090">
    <cfRule type="cellIs" dxfId="4788" priority="13004" operator="greaterThanOrEqual">
      <formula>NUMMINCONT</formula>
    </cfRule>
    <cfRule type="cellIs" dxfId="4787" priority="13005" operator="lessThan">
      <formula>NUMMINCONT</formula>
    </cfRule>
  </conditionalFormatting>
  <conditionalFormatting sqref="T1077:V1082">
    <cfRule type="cellIs" dxfId="4786" priority="13002" stopIfTrue="1" operator="equal">
      <formula>"NO"</formula>
    </cfRule>
    <cfRule type="cellIs" dxfId="4785" priority="13003" stopIfTrue="1" operator="equal">
      <formula>"SI"</formula>
    </cfRule>
  </conditionalFormatting>
  <conditionalFormatting sqref="T1077:V1078">
    <cfRule type="cellIs" dxfId="4784" priority="13001" stopIfTrue="1" operator="equal">
      <formula>"NO APLICA"</formula>
    </cfRule>
  </conditionalFormatting>
  <conditionalFormatting sqref="T1079:U1082">
    <cfRule type="cellIs" dxfId="4783" priority="13000" stopIfTrue="1" operator="equal">
      <formula>"NO APLICA"</formula>
    </cfRule>
  </conditionalFormatting>
  <conditionalFormatting sqref="T1079:U1079">
    <cfRule type="cellIs" dxfId="4782" priority="12999" stopIfTrue="1" operator="equal">
      <formula>"NO APLICA"</formula>
    </cfRule>
  </conditionalFormatting>
  <conditionalFormatting sqref="V1079:V1082">
    <cfRule type="cellIs" dxfId="4781" priority="12998" stopIfTrue="1" operator="equal">
      <formula>"NO APLICA"</formula>
    </cfRule>
  </conditionalFormatting>
  <conditionalFormatting sqref="V1088">
    <cfRule type="cellIs" dxfId="4780" priority="12996" operator="equal">
      <formula>"CUMPLE"</formula>
    </cfRule>
    <cfRule type="cellIs" dxfId="4779" priority="12997" operator="equal">
      <formula>"NO CUMPLE"</formula>
    </cfRule>
  </conditionalFormatting>
  <conditionalFormatting sqref="V1088:V1090">
    <cfRule type="cellIs" dxfId="4778" priority="12995" operator="equal">
      <formula>"VERIFICAR"</formula>
    </cfRule>
  </conditionalFormatting>
  <conditionalFormatting sqref="T1083:V1083">
    <cfRule type="cellIs" dxfId="4777" priority="12993" stopIfTrue="1" operator="equal">
      <formula>"NO"</formula>
    </cfRule>
    <cfRule type="cellIs" dxfId="4776" priority="12994" stopIfTrue="1" operator="equal">
      <formula>"SI"</formula>
    </cfRule>
  </conditionalFormatting>
  <conditionalFormatting sqref="T1083:U1083">
    <cfRule type="cellIs" dxfId="4775" priority="12992" stopIfTrue="1" operator="equal">
      <formula>"NO APLICA"</formula>
    </cfRule>
  </conditionalFormatting>
  <conditionalFormatting sqref="V1083">
    <cfRule type="cellIs" dxfId="4774" priority="12991" stopIfTrue="1" operator="equal">
      <formula>"NO APLICA"</formula>
    </cfRule>
  </conditionalFormatting>
  <conditionalFormatting sqref="T1093">
    <cfRule type="cellIs" dxfId="4773" priority="12989" operator="equal">
      <formula>"CUMPLE"</formula>
    </cfRule>
    <cfRule type="cellIs" dxfId="4772" priority="12990" operator="equal">
      <formula>"NO CUMPLE"</formula>
    </cfRule>
  </conditionalFormatting>
  <conditionalFormatting sqref="T1093">
    <cfRule type="cellIs" dxfId="4771" priority="12988" operator="equal">
      <formula>"VERIFICAR"</formula>
    </cfRule>
  </conditionalFormatting>
  <conditionalFormatting sqref="H1097">
    <cfRule type="containsText" dxfId="4770" priority="12969" stopIfTrue="1" operator="containsText" text="NO CUMPLE">
      <formula>NOT(ISERROR(SEARCH("NO CUMPLE",H1097)))</formula>
    </cfRule>
    <cfRule type="containsText" dxfId="4769" priority="12970" stopIfTrue="1" operator="containsText" text="CUMPLE">
      <formula>NOT(ISERROR(SEARCH("CUMPLE",H1097)))</formula>
    </cfRule>
  </conditionalFormatting>
  <conditionalFormatting sqref="J1097">
    <cfRule type="containsText" dxfId="4768" priority="12967" stopIfTrue="1" operator="containsText" text="NO CUMPLE">
      <formula>NOT(ISERROR(SEARCH("NO CUMPLE",J1097)))</formula>
    </cfRule>
    <cfRule type="containsText" dxfId="4767" priority="12968" stopIfTrue="1" operator="containsText" text="CUMPLE">
      <formula>NOT(ISERROR(SEARCH("CUMPLE",J1097)))</formula>
    </cfRule>
  </conditionalFormatting>
  <conditionalFormatting sqref="K1097">
    <cfRule type="containsText" dxfId="4766" priority="12965" stopIfTrue="1" operator="containsText" text="NO CUMPLE">
      <formula>NOT(ISERROR(SEARCH("NO CUMPLE",K1097)))</formula>
    </cfRule>
    <cfRule type="containsText" dxfId="4765" priority="12966" stopIfTrue="1" operator="containsText" text="CUMPLE">
      <formula>NOT(ISERROR(SEARCH("CUMPLE",K1097)))</formula>
    </cfRule>
  </conditionalFormatting>
  <conditionalFormatting sqref="O1096">
    <cfRule type="containsText" dxfId="4764" priority="12963" stopIfTrue="1" operator="containsText" text="NO CUMPLE">
      <formula>NOT(ISERROR(SEARCH("NO CUMPLE",O1096)))</formula>
    </cfRule>
    <cfRule type="containsText" dxfId="4763" priority="12964" stopIfTrue="1" operator="containsText" text="CUMPLE">
      <formula>NOT(ISERROR(SEARCH("CUMPLE",O1096)))</formula>
    </cfRule>
  </conditionalFormatting>
  <conditionalFormatting sqref="O1097:S1097">
    <cfRule type="cellIs" dxfId="4762" priority="12962" operator="equal">
      <formula>"EL PROPONENTE SE DEBE REQUERIR POR EXPERIENCIA MINIMA EXIGIDA"</formula>
    </cfRule>
  </conditionalFormatting>
  <conditionalFormatting sqref="J1074:J1083">
    <cfRule type="cellIs" dxfId="4761" priority="12961" stopIfTrue="1" operator="greaterThan">
      <formula>0</formula>
    </cfRule>
  </conditionalFormatting>
  <conditionalFormatting sqref="N1091:N1096">
    <cfRule type="cellIs" dxfId="4760" priority="12959" operator="equal">
      <formula>"NO"</formula>
    </cfRule>
    <cfRule type="cellIs" dxfId="4759" priority="12960" operator="equal">
      <formula>"SI"</formula>
    </cfRule>
  </conditionalFormatting>
  <conditionalFormatting sqref="I1083">
    <cfRule type="cellIs" dxfId="4758" priority="12958" stopIfTrue="1" operator="greaterThan">
      <formula>0</formula>
    </cfRule>
  </conditionalFormatting>
  <conditionalFormatting sqref="K1077:L1083">
    <cfRule type="cellIs" dxfId="4757" priority="12956" operator="equal">
      <formula>0</formula>
    </cfRule>
    <cfRule type="cellIs" dxfId="4756" priority="12957" operator="notBetween">
      <formula>$Q$17</formula>
      <formula>$R$17</formula>
    </cfRule>
  </conditionalFormatting>
  <conditionalFormatting sqref="B1074:B1083">
    <cfRule type="cellIs" dxfId="4755" priority="12955" stopIfTrue="1" operator="greaterThan">
      <formula>0</formula>
    </cfRule>
  </conditionalFormatting>
  <conditionalFormatting sqref="T1074:V1076">
    <cfRule type="cellIs" dxfId="4754" priority="12953" stopIfTrue="1" operator="equal">
      <formula>"NO"</formula>
    </cfRule>
    <cfRule type="cellIs" dxfId="4753" priority="12954" stopIfTrue="1" operator="equal">
      <formula>"SI"</formula>
    </cfRule>
  </conditionalFormatting>
  <conditionalFormatting sqref="T1074:V1075">
    <cfRule type="cellIs" dxfId="4752" priority="12952" stopIfTrue="1" operator="equal">
      <formula>"NO APLICA"</formula>
    </cfRule>
  </conditionalFormatting>
  <conditionalFormatting sqref="T1076:U1076">
    <cfRule type="cellIs" dxfId="4751" priority="12951" stopIfTrue="1" operator="equal">
      <formula>"NO APLICA"</formula>
    </cfRule>
  </conditionalFormatting>
  <conditionalFormatting sqref="T1076:U1076">
    <cfRule type="cellIs" dxfId="4750" priority="12950" stopIfTrue="1" operator="equal">
      <formula>"NO APLICA"</formula>
    </cfRule>
  </conditionalFormatting>
  <conditionalFormatting sqref="V1076">
    <cfRule type="cellIs" dxfId="4749" priority="12949" stopIfTrue="1" operator="equal">
      <formula>"NO APLICA"</formula>
    </cfRule>
  </conditionalFormatting>
  <conditionalFormatting sqref="K1074:L1076">
    <cfRule type="cellIs" dxfId="4748" priority="12948" operator="notBetween">
      <formula>$Q$17</formula>
      <formula>$R$17</formula>
    </cfRule>
  </conditionalFormatting>
  <conditionalFormatting sqref="C1074:I1083 K1074:M1083 P1074:V1083">
    <cfRule type="cellIs" dxfId="4747" priority="12947" operator="equal">
      <formula>0</formula>
    </cfRule>
  </conditionalFormatting>
  <conditionalFormatting sqref="P1090">
    <cfRule type="cellIs" dxfId="4746" priority="12944" operator="equal">
      <formula>"NO VÁLIDO"</formula>
    </cfRule>
    <cfRule type="cellIs" dxfId="4745" priority="12945" operator="equal">
      <formula>"VÁLIDO"</formula>
    </cfRule>
  </conditionalFormatting>
  <conditionalFormatting sqref="M1097">
    <cfRule type="cellIs" dxfId="4744" priority="12941" operator="notEqual">
      <formula>"NO CUMPLE"</formula>
    </cfRule>
    <cfRule type="containsText" dxfId="4743" priority="12942" stopIfTrue="1" operator="containsText" text="NO CUMPLE">
      <formula>NOT(ISERROR(SEARCH("NO CUMPLE",M1097)))</formula>
    </cfRule>
    <cfRule type="containsText" dxfId="4742" priority="12943" stopIfTrue="1" operator="containsText" text="CUMPLE">
      <formula>NOT(ISERROR(SEARCH("CUMPLE",M1097)))</formula>
    </cfRule>
  </conditionalFormatting>
  <conditionalFormatting sqref="M1091:M1096">
    <cfRule type="cellIs" dxfId="4741" priority="12939" stopIfTrue="1" operator="equal">
      <formula>"cumple"</formula>
    </cfRule>
    <cfRule type="containsText" dxfId="4740" priority="12940" stopIfTrue="1" operator="containsText" text="NO CUMPLE">
      <formula>NOT(ISERROR(SEARCH("NO CUMPLE",M1091)))</formula>
    </cfRule>
  </conditionalFormatting>
  <conditionalFormatting sqref="L1091:L1096">
    <cfRule type="cellIs" dxfId="4739" priority="12937" stopIfTrue="1" operator="equal">
      <formula>"cumple"</formula>
    </cfRule>
    <cfRule type="containsText" dxfId="4738" priority="12938" stopIfTrue="1" operator="containsText" text="NO CUMPLE">
      <formula>NOT(ISERROR(SEARCH("NO CUMPLE",L1091)))</formula>
    </cfRule>
  </conditionalFormatting>
  <conditionalFormatting sqref="P1104:V1113 K1104:M1113 C1104:I1113">
    <cfRule type="cellIs" dxfId="4737" priority="12918" stopIfTrue="1" operator="greaterThan">
      <formula>0</formula>
    </cfRule>
  </conditionalFormatting>
  <conditionalFormatting sqref="D1107:D1112">
    <cfRule type="cellIs" dxfId="4736" priority="12917" stopIfTrue="1" operator="greaterThan">
      <formula>0</formula>
    </cfRule>
  </conditionalFormatting>
  <conditionalFormatting sqref="D1107:D1112 F1107:H1112">
    <cfRule type="cellIs" dxfId="4735" priority="12916" stopIfTrue="1" operator="greaterThan">
      <formula>0</formula>
    </cfRule>
  </conditionalFormatting>
  <conditionalFormatting sqref="H1104:H1112">
    <cfRule type="cellIs" dxfId="4734" priority="12915" stopIfTrue="1" operator="greaterThan">
      <formula>0</formula>
    </cfRule>
  </conditionalFormatting>
  <conditionalFormatting sqref="E1104:E1112">
    <cfRule type="cellIs" dxfId="4733" priority="12914" stopIfTrue="1" operator="greaterThan">
      <formula>0</formula>
    </cfRule>
  </conditionalFormatting>
  <conditionalFormatting sqref="K1121:K1126">
    <cfRule type="containsText" dxfId="4732" priority="12912" stopIfTrue="1" operator="containsText" text="NO CUMPLE">
      <formula>NOT(ISERROR(SEARCH("NO CUMPLE",K1121)))</formula>
    </cfRule>
    <cfRule type="containsText" dxfId="4731" priority="12913" stopIfTrue="1" operator="containsText" text="CUMPLE">
      <formula>NOT(ISERROR(SEARCH("CUMPLE",K1121)))</formula>
    </cfRule>
  </conditionalFormatting>
  <conditionalFormatting sqref="S1120">
    <cfRule type="cellIs" dxfId="4730" priority="12910" operator="greaterThanOrEqual">
      <formula>NUMMINCONT</formula>
    </cfRule>
    <cfRule type="cellIs" dxfId="4729" priority="12911" operator="lessThan">
      <formula>NUMMINCONT</formula>
    </cfRule>
  </conditionalFormatting>
  <conditionalFormatting sqref="T1107:V1112">
    <cfRule type="cellIs" dxfId="4728" priority="12908" stopIfTrue="1" operator="equal">
      <formula>"NO"</formula>
    </cfRule>
    <cfRule type="cellIs" dxfId="4727" priority="12909" stopIfTrue="1" operator="equal">
      <formula>"SI"</formula>
    </cfRule>
  </conditionalFormatting>
  <conditionalFormatting sqref="T1107:V1108">
    <cfRule type="cellIs" dxfId="4726" priority="12907" stopIfTrue="1" operator="equal">
      <formula>"NO APLICA"</formula>
    </cfRule>
  </conditionalFormatting>
  <conditionalFormatting sqref="T1109:U1112">
    <cfRule type="cellIs" dxfId="4725" priority="12906" stopIfTrue="1" operator="equal">
      <formula>"NO APLICA"</formula>
    </cfRule>
  </conditionalFormatting>
  <conditionalFormatting sqref="T1109:U1109">
    <cfRule type="cellIs" dxfId="4724" priority="12905" stopIfTrue="1" operator="equal">
      <formula>"NO APLICA"</formula>
    </cfRule>
  </conditionalFormatting>
  <conditionalFormatting sqref="V1109:V1112">
    <cfRule type="cellIs" dxfId="4723" priority="12904" stopIfTrue="1" operator="equal">
      <formula>"NO APLICA"</formula>
    </cfRule>
  </conditionalFormatting>
  <conditionalFormatting sqref="V1118">
    <cfRule type="cellIs" dxfId="4722" priority="12902" operator="equal">
      <formula>"CUMPLE"</formula>
    </cfRule>
    <cfRule type="cellIs" dxfId="4721" priority="12903" operator="equal">
      <formula>"NO CUMPLE"</formula>
    </cfRule>
  </conditionalFormatting>
  <conditionalFormatting sqref="V1118:V1120">
    <cfRule type="cellIs" dxfId="4720" priority="12901" operator="equal">
      <formula>"VERIFICAR"</formula>
    </cfRule>
  </conditionalFormatting>
  <conditionalFormatting sqref="T1113:V1113">
    <cfRule type="cellIs" dxfId="4719" priority="12899" stopIfTrue="1" operator="equal">
      <formula>"NO"</formula>
    </cfRule>
    <cfRule type="cellIs" dxfId="4718" priority="12900" stopIfTrue="1" operator="equal">
      <formula>"SI"</formula>
    </cfRule>
  </conditionalFormatting>
  <conditionalFormatting sqref="T1113:U1113">
    <cfRule type="cellIs" dxfId="4717" priority="12898" stopIfTrue="1" operator="equal">
      <formula>"NO APLICA"</formula>
    </cfRule>
  </conditionalFormatting>
  <conditionalFormatting sqref="V1113">
    <cfRule type="cellIs" dxfId="4716" priority="12897" stopIfTrue="1" operator="equal">
      <formula>"NO APLICA"</formula>
    </cfRule>
  </conditionalFormatting>
  <conditionalFormatting sqref="T1123">
    <cfRule type="cellIs" dxfId="4715" priority="12895" operator="equal">
      <formula>"CUMPLE"</formula>
    </cfRule>
    <cfRule type="cellIs" dxfId="4714" priority="12896" operator="equal">
      <formula>"NO CUMPLE"</formula>
    </cfRule>
  </conditionalFormatting>
  <conditionalFormatting sqref="T1123">
    <cfRule type="cellIs" dxfId="4713" priority="12894" operator="equal">
      <formula>"VERIFICAR"</formula>
    </cfRule>
  </conditionalFormatting>
  <conditionalFormatting sqref="H1127">
    <cfRule type="containsText" dxfId="4712" priority="12875" stopIfTrue="1" operator="containsText" text="NO CUMPLE">
      <formula>NOT(ISERROR(SEARCH("NO CUMPLE",H1127)))</formula>
    </cfRule>
    <cfRule type="containsText" dxfId="4711" priority="12876" stopIfTrue="1" operator="containsText" text="CUMPLE">
      <formula>NOT(ISERROR(SEARCH("CUMPLE",H1127)))</formula>
    </cfRule>
  </conditionalFormatting>
  <conditionalFormatting sqref="J1127">
    <cfRule type="containsText" dxfId="4710" priority="12873" stopIfTrue="1" operator="containsText" text="NO CUMPLE">
      <formula>NOT(ISERROR(SEARCH("NO CUMPLE",J1127)))</formula>
    </cfRule>
    <cfRule type="containsText" dxfId="4709" priority="12874" stopIfTrue="1" operator="containsText" text="CUMPLE">
      <formula>NOT(ISERROR(SEARCH("CUMPLE",J1127)))</formula>
    </cfRule>
  </conditionalFormatting>
  <conditionalFormatting sqref="K1127">
    <cfRule type="containsText" dxfId="4708" priority="12871" stopIfTrue="1" operator="containsText" text="NO CUMPLE">
      <formula>NOT(ISERROR(SEARCH("NO CUMPLE",K1127)))</formula>
    </cfRule>
    <cfRule type="containsText" dxfId="4707" priority="12872" stopIfTrue="1" operator="containsText" text="CUMPLE">
      <formula>NOT(ISERROR(SEARCH("CUMPLE",K1127)))</formula>
    </cfRule>
  </conditionalFormatting>
  <conditionalFormatting sqref="O1126">
    <cfRule type="containsText" dxfId="4706" priority="12869" stopIfTrue="1" operator="containsText" text="NO CUMPLE">
      <formula>NOT(ISERROR(SEARCH("NO CUMPLE",O1126)))</formula>
    </cfRule>
    <cfRule type="containsText" dxfId="4705" priority="12870" stopIfTrue="1" operator="containsText" text="CUMPLE">
      <formula>NOT(ISERROR(SEARCH("CUMPLE",O1126)))</formula>
    </cfRule>
  </conditionalFormatting>
  <conditionalFormatting sqref="O1127:S1127">
    <cfRule type="cellIs" dxfId="4704" priority="12868" operator="equal">
      <formula>"EL PROPONENTE SE DEBE REQUERIR POR EXPERIENCIA MINIMA EXIGIDA"</formula>
    </cfRule>
  </conditionalFormatting>
  <conditionalFormatting sqref="J1104:J1113">
    <cfRule type="cellIs" dxfId="4703" priority="12867" stopIfTrue="1" operator="greaterThan">
      <formula>0</formula>
    </cfRule>
  </conditionalFormatting>
  <conditionalFormatting sqref="N1121:N1126">
    <cfRule type="cellIs" dxfId="4702" priority="12865" operator="equal">
      <formula>"NO"</formula>
    </cfRule>
    <cfRule type="cellIs" dxfId="4701" priority="12866" operator="equal">
      <formula>"SI"</formula>
    </cfRule>
  </conditionalFormatting>
  <conditionalFormatting sqref="I1113">
    <cfRule type="cellIs" dxfId="4700" priority="12864" stopIfTrue="1" operator="greaterThan">
      <formula>0</formula>
    </cfRule>
  </conditionalFormatting>
  <conditionalFormatting sqref="K1107:L1113">
    <cfRule type="cellIs" dxfId="4699" priority="12862" operator="equal">
      <formula>0</formula>
    </cfRule>
    <cfRule type="cellIs" dxfId="4698" priority="12863" operator="notBetween">
      <formula>$Q$17</formula>
      <formula>$R$17</formula>
    </cfRule>
  </conditionalFormatting>
  <conditionalFormatting sqref="B1104:B1113">
    <cfRule type="cellIs" dxfId="4697" priority="12861" stopIfTrue="1" operator="greaterThan">
      <formula>0</formula>
    </cfRule>
  </conditionalFormatting>
  <conditionalFormatting sqref="T1104:V1106">
    <cfRule type="cellIs" dxfId="4696" priority="12859" stopIfTrue="1" operator="equal">
      <formula>"NO"</formula>
    </cfRule>
    <cfRule type="cellIs" dxfId="4695" priority="12860" stopIfTrue="1" operator="equal">
      <formula>"SI"</formula>
    </cfRule>
  </conditionalFormatting>
  <conditionalFormatting sqref="T1104:V1105">
    <cfRule type="cellIs" dxfId="4694" priority="12858" stopIfTrue="1" operator="equal">
      <formula>"NO APLICA"</formula>
    </cfRule>
  </conditionalFormatting>
  <conditionalFormatting sqref="T1106:U1106">
    <cfRule type="cellIs" dxfId="4693" priority="12857" stopIfTrue="1" operator="equal">
      <formula>"NO APLICA"</formula>
    </cfRule>
  </conditionalFormatting>
  <conditionalFormatting sqref="T1106:U1106">
    <cfRule type="cellIs" dxfId="4692" priority="12856" stopIfTrue="1" operator="equal">
      <formula>"NO APLICA"</formula>
    </cfRule>
  </conditionalFormatting>
  <conditionalFormatting sqref="V1106">
    <cfRule type="cellIs" dxfId="4691" priority="12855" stopIfTrue="1" operator="equal">
      <formula>"NO APLICA"</formula>
    </cfRule>
  </conditionalFormatting>
  <conditionalFormatting sqref="K1104:L1106">
    <cfRule type="cellIs" dxfId="4690" priority="12854" operator="notBetween">
      <formula>$Q$17</formula>
      <formula>$R$17</formula>
    </cfRule>
  </conditionalFormatting>
  <conditionalFormatting sqref="P1104:V1113 K1104:M1113 C1104:I1113">
    <cfRule type="cellIs" dxfId="4689" priority="12853" operator="equal">
      <formula>0</formula>
    </cfRule>
  </conditionalFormatting>
  <conditionalFormatting sqref="P1120">
    <cfRule type="cellIs" dxfId="4688" priority="12850" operator="equal">
      <formula>"NO VÁLIDO"</formula>
    </cfRule>
    <cfRule type="cellIs" dxfId="4687" priority="12851" operator="equal">
      <formula>"VÁLIDO"</formula>
    </cfRule>
  </conditionalFormatting>
  <conditionalFormatting sqref="M1127">
    <cfRule type="cellIs" dxfId="4686" priority="12847" operator="notEqual">
      <formula>"NO CUMPLE"</formula>
    </cfRule>
    <cfRule type="containsText" dxfId="4685" priority="12848" stopIfTrue="1" operator="containsText" text="NO CUMPLE">
      <formula>NOT(ISERROR(SEARCH("NO CUMPLE",M1127)))</formula>
    </cfRule>
    <cfRule type="containsText" dxfId="4684" priority="12849" stopIfTrue="1" operator="containsText" text="CUMPLE">
      <formula>NOT(ISERROR(SEARCH("CUMPLE",M1127)))</formula>
    </cfRule>
  </conditionalFormatting>
  <conditionalFormatting sqref="M1121:M1126">
    <cfRule type="cellIs" dxfId="4683" priority="12845" stopIfTrue="1" operator="equal">
      <formula>"cumple"</formula>
    </cfRule>
    <cfRule type="containsText" dxfId="4682" priority="12846" stopIfTrue="1" operator="containsText" text="NO CUMPLE">
      <formula>NOT(ISERROR(SEARCH("NO CUMPLE",M1121)))</formula>
    </cfRule>
  </conditionalFormatting>
  <conditionalFormatting sqref="L1121:L1126">
    <cfRule type="cellIs" dxfId="4681" priority="12843" stopIfTrue="1" operator="equal">
      <formula>"cumple"</formula>
    </cfRule>
    <cfRule type="containsText" dxfId="4680" priority="12844" stopIfTrue="1" operator="containsText" text="NO CUMPLE">
      <formula>NOT(ISERROR(SEARCH("NO CUMPLE",L1121)))</formula>
    </cfRule>
  </conditionalFormatting>
  <conditionalFormatting sqref="C1134:I1143 K1134:M1143 P1134:V1143">
    <cfRule type="cellIs" dxfId="4679" priority="12824" stopIfTrue="1" operator="greaterThan">
      <formula>0</formula>
    </cfRule>
  </conditionalFormatting>
  <conditionalFormatting sqref="D1137:D1142">
    <cfRule type="cellIs" dxfId="4678" priority="12823" stopIfTrue="1" operator="greaterThan">
      <formula>0</formula>
    </cfRule>
  </conditionalFormatting>
  <conditionalFormatting sqref="D1137:D1142 F1137:H1142">
    <cfRule type="cellIs" dxfId="4677" priority="12822" stopIfTrue="1" operator="greaterThan">
      <formula>0</formula>
    </cfRule>
  </conditionalFormatting>
  <conditionalFormatting sqref="H1134:H1142">
    <cfRule type="cellIs" dxfId="4676" priority="12821" stopIfTrue="1" operator="greaterThan">
      <formula>0</formula>
    </cfRule>
  </conditionalFormatting>
  <conditionalFormatting sqref="E1134:E1142">
    <cfRule type="cellIs" dxfId="4675" priority="12820" stopIfTrue="1" operator="greaterThan">
      <formula>0</formula>
    </cfRule>
  </conditionalFormatting>
  <conditionalFormatting sqref="K1151:K1156">
    <cfRule type="containsText" dxfId="4674" priority="12818" stopIfTrue="1" operator="containsText" text="NO CUMPLE">
      <formula>NOT(ISERROR(SEARCH("NO CUMPLE",K1151)))</formula>
    </cfRule>
    <cfRule type="containsText" dxfId="4673" priority="12819" stopIfTrue="1" operator="containsText" text="CUMPLE">
      <formula>NOT(ISERROR(SEARCH("CUMPLE",K1151)))</formula>
    </cfRule>
  </conditionalFormatting>
  <conditionalFormatting sqref="S1150">
    <cfRule type="cellIs" dxfId="4672" priority="12816" operator="greaterThanOrEqual">
      <formula>NUMMINCONT</formula>
    </cfRule>
    <cfRule type="cellIs" dxfId="4671" priority="12817" operator="lessThan">
      <formula>NUMMINCONT</formula>
    </cfRule>
  </conditionalFormatting>
  <conditionalFormatting sqref="T1137:V1142">
    <cfRule type="cellIs" dxfId="4670" priority="12814" stopIfTrue="1" operator="equal">
      <formula>"NO"</formula>
    </cfRule>
    <cfRule type="cellIs" dxfId="4669" priority="12815" stopIfTrue="1" operator="equal">
      <formula>"SI"</formula>
    </cfRule>
  </conditionalFormatting>
  <conditionalFormatting sqref="T1137:V1138">
    <cfRule type="cellIs" dxfId="4668" priority="12813" stopIfTrue="1" operator="equal">
      <formula>"NO APLICA"</formula>
    </cfRule>
  </conditionalFormatting>
  <conditionalFormatting sqref="T1139:U1142">
    <cfRule type="cellIs" dxfId="4667" priority="12812" stopIfTrue="1" operator="equal">
      <formula>"NO APLICA"</formula>
    </cfRule>
  </conditionalFormatting>
  <conditionalFormatting sqref="T1139:U1139">
    <cfRule type="cellIs" dxfId="4666" priority="12811" stopIfTrue="1" operator="equal">
      <formula>"NO APLICA"</formula>
    </cfRule>
  </conditionalFormatting>
  <conditionalFormatting sqref="V1139:V1142">
    <cfRule type="cellIs" dxfId="4665" priority="12810" stopIfTrue="1" operator="equal">
      <formula>"NO APLICA"</formula>
    </cfRule>
  </conditionalFormatting>
  <conditionalFormatting sqref="V1148">
    <cfRule type="cellIs" dxfId="4664" priority="12808" operator="equal">
      <formula>"CUMPLE"</formula>
    </cfRule>
    <cfRule type="cellIs" dxfId="4663" priority="12809" operator="equal">
      <formula>"NO CUMPLE"</formula>
    </cfRule>
  </conditionalFormatting>
  <conditionalFormatting sqref="V1148:V1150">
    <cfRule type="cellIs" dxfId="4662" priority="12807" operator="equal">
      <formula>"VERIFICAR"</formula>
    </cfRule>
  </conditionalFormatting>
  <conditionalFormatting sqref="T1143:V1143">
    <cfRule type="cellIs" dxfId="4661" priority="12805" stopIfTrue="1" operator="equal">
      <formula>"NO"</formula>
    </cfRule>
    <cfRule type="cellIs" dxfId="4660" priority="12806" stopIfTrue="1" operator="equal">
      <formula>"SI"</formula>
    </cfRule>
  </conditionalFormatting>
  <conditionalFormatting sqref="T1143:U1143">
    <cfRule type="cellIs" dxfId="4659" priority="12804" stopIfTrue="1" operator="equal">
      <formula>"NO APLICA"</formula>
    </cfRule>
  </conditionalFormatting>
  <conditionalFormatting sqref="V1143">
    <cfRule type="cellIs" dxfId="4658" priority="12803" stopIfTrue="1" operator="equal">
      <formula>"NO APLICA"</formula>
    </cfRule>
  </conditionalFormatting>
  <conditionalFormatting sqref="T1153">
    <cfRule type="cellIs" dxfId="4657" priority="12801" operator="equal">
      <formula>"CUMPLE"</formula>
    </cfRule>
    <cfRule type="cellIs" dxfId="4656" priority="12802" operator="equal">
      <formula>"NO CUMPLE"</formula>
    </cfRule>
  </conditionalFormatting>
  <conditionalFormatting sqref="T1153">
    <cfRule type="cellIs" dxfId="4655" priority="12800" operator="equal">
      <formula>"VERIFICAR"</formula>
    </cfRule>
  </conditionalFormatting>
  <conditionalFormatting sqref="H1157">
    <cfRule type="containsText" dxfId="4654" priority="12781" stopIfTrue="1" operator="containsText" text="NO CUMPLE">
      <formula>NOT(ISERROR(SEARCH("NO CUMPLE",H1157)))</formula>
    </cfRule>
    <cfRule type="containsText" dxfId="4653" priority="12782" stopIfTrue="1" operator="containsText" text="CUMPLE">
      <formula>NOT(ISERROR(SEARCH("CUMPLE",H1157)))</formula>
    </cfRule>
  </conditionalFormatting>
  <conditionalFormatting sqref="J1157">
    <cfRule type="containsText" dxfId="4652" priority="12779" stopIfTrue="1" operator="containsText" text="NO CUMPLE">
      <formula>NOT(ISERROR(SEARCH("NO CUMPLE",J1157)))</formula>
    </cfRule>
    <cfRule type="containsText" dxfId="4651" priority="12780" stopIfTrue="1" operator="containsText" text="CUMPLE">
      <formula>NOT(ISERROR(SEARCH("CUMPLE",J1157)))</formula>
    </cfRule>
  </conditionalFormatting>
  <conditionalFormatting sqref="K1157">
    <cfRule type="containsText" dxfId="4650" priority="12777" stopIfTrue="1" operator="containsText" text="NO CUMPLE">
      <formula>NOT(ISERROR(SEARCH("NO CUMPLE",K1157)))</formula>
    </cfRule>
    <cfRule type="containsText" dxfId="4649" priority="12778" stopIfTrue="1" operator="containsText" text="CUMPLE">
      <formula>NOT(ISERROR(SEARCH("CUMPLE",K1157)))</formula>
    </cfRule>
  </conditionalFormatting>
  <conditionalFormatting sqref="O1156">
    <cfRule type="containsText" dxfId="4648" priority="12775" stopIfTrue="1" operator="containsText" text="NO CUMPLE">
      <formula>NOT(ISERROR(SEARCH("NO CUMPLE",O1156)))</formula>
    </cfRule>
    <cfRule type="containsText" dxfId="4647" priority="12776" stopIfTrue="1" operator="containsText" text="CUMPLE">
      <formula>NOT(ISERROR(SEARCH("CUMPLE",O1156)))</formula>
    </cfRule>
  </conditionalFormatting>
  <conditionalFormatting sqref="O1157:S1157">
    <cfRule type="cellIs" dxfId="4646" priority="12774" operator="equal">
      <formula>"EL PROPONENTE SE DEBE REQUERIR POR EXPERIENCIA MINIMA EXIGIDA"</formula>
    </cfRule>
  </conditionalFormatting>
  <conditionalFormatting sqref="J1134:J1143">
    <cfRule type="cellIs" dxfId="4645" priority="12773" stopIfTrue="1" operator="greaterThan">
      <formula>0</formula>
    </cfRule>
  </conditionalFormatting>
  <conditionalFormatting sqref="N1151:N1156">
    <cfRule type="cellIs" dxfId="4644" priority="12771" operator="equal">
      <formula>"NO"</formula>
    </cfRule>
    <cfRule type="cellIs" dxfId="4643" priority="12772" operator="equal">
      <formula>"SI"</formula>
    </cfRule>
  </conditionalFormatting>
  <conditionalFormatting sqref="I1143">
    <cfRule type="cellIs" dxfId="4642" priority="12770" stopIfTrue="1" operator="greaterThan">
      <formula>0</formula>
    </cfRule>
  </conditionalFormatting>
  <conditionalFormatting sqref="K1137:L1143">
    <cfRule type="cellIs" dxfId="4641" priority="12768" operator="equal">
      <formula>0</formula>
    </cfRule>
    <cfRule type="cellIs" dxfId="4640" priority="12769" operator="notBetween">
      <formula>$Q$17</formula>
      <formula>$R$17</formula>
    </cfRule>
  </conditionalFormatting>
  <conditionalFormatting sqref="B1134:B1143">
    <cfRule type="cellIs" dxfId="4639" priority="12767" stopIfTrue="1" operator="greaterThan">
      <formula>0</formula>
    </cfRule>
  </conditionalFormatting>
  <conditionalFormatting sqref="T1134:V1136">
    <cfRule type="cellIs" dxfId="4638" priority="12765" stopIfTrue="1" operator="equal">
      <formula>"NO"</formula>
    </cfRule>
    <cfRule type="cellIs" dxfId="4637" priority="12766" stopIfTrue="1" operator="equal">
      <formula>"SI"</formula>
    </cfRule>
  </conditionalFormatting>
  <conditionalFormatting sqref="T1134:V1135">
    <cfRule type="cellIs" dxfId="4636" priority="12764" stopIfTrue="1" operator="equal">
      <formula>"NO APLICA"</formula>
    </cfRule>
  </conditionalFormatting>
  <conditionalFormatting sqref="T1136:U1136">
    <cfRule type="cellIs" dxfId="4635" priority="12763" stopIfTrue="1" operator="equal">
      <formula>"NO APLICA"</formula>
    </cfRule>
  </conditionalFormatting>
  <conditionalFormatting sqref="T1136:U1136">
    <cfRule type="cellIs" dxfId="4634" priority="12762" stopIfTrue="1" operator="equal">
      <formula>"NO APLICA"</formula>
    </cfRule>
  </conditionalFormatting>
  <conditionalFormatting sqref="V1136">
    <cfRule type="cellIs" dxfId="4633" priority="12761" stopIfTrue="1" operator="equal">
      <formula>"NO APLICA"</formula>
    </cfRule>
  </conditionalFormatting>
  <conditionalFormatting sqref="K1134:L1136">
    <cfRule type="cellIs" dxfId="4632" priority="12760" operator="notBetween">
      <formula>$Q$17</formula>
      <formula>$R$17</formula>
    </cfRule>
  </conditionalFormatting>
  <conditionalFormatting sqref="C1134:I1143 K1134:M1143 P1134:V1143">
    <cfRule type="cellIs" dxfId="4631" priority="12759" operator="equal">
      <formula>0</formula>
    </cfRule>
  </conditionalFormatting>
  <conditionalFormatting sqref="P1150">
    <cfRule type="cellIs" dxfId="4630" priority="12756" operator="equal">
      <formula>"NO VÁLIDO"</formula>
    </cfRule>
    <cfRule type="cellIs" dxfId="4629" priority="12757" operator="equal">
      <formula>"VÁLIDO"</formula>
    </cfRule>
  </conditionalFormatting>
  <conditionalFormatting sqref="M1157">
    <cfRule type="cellIs" dxfId="4628" priority="12753" operator="notEqual">
      <formula>"NO CUMPLE"</formula>
    </cfRule>
    <cfRule type="containsText" dxfId="4627" priority="12754" stopIfTrue="1" operator="containsText" text="NO CUMPLE">
      <formula>NOT(ISERROR(SEARCH("NO CUMPLE",M1157)))</formula>
    </cfRule>
    <cfRule type="containsText" dxfId="4626" priority="12755" stopIfTrue="1" operator="containsText" text="CUMPLE">
      <formula>NOT(ISERROR(SEARCH("CUMPLE",M1157)))</formula>
    </cfRule>
  </conditionalFormatting>
  <conditionalFormatting sqref="M1151:M1156">
    <cfRule type="cellIs" dxfId="4625" priority="12751" stopIfTrue="1" operator="equal">
      <formula>"cumple"</formula>
    </cfRule>
    <cfRule type="containsText" dxfId="4624" priority="12752" stopIfTrue="1" operator="containsText" text="NO CUMPLE">
      <formula>NOT(ISERROR(SEARCH("NO CUMPLE",M1151)))</formula>
    </cfRule>
  </conditionalFormatting>
  <conditionalFormatting sqref="L1151:L1156">
    <cfRule type="cellIs" dxfId="4623" priority="12749" stopIfTrue="1" operator="equal">
      <formula>"cumple"</formula>
    </cfRule>
    <cfRule type="containsText" dxfId="4622" priority="12750" stopIfTrue="1" operator="containsText" text="NO CUMPLE">
      <formula>NOT(ISERROR(SEARCH("NO CUMPLE",L1151)))</formula>
    </cfRule>
  </conditionalFormatting>
  <conditionalFormatting sqref="C1164:I1173 K1164:M1173 P1164:V1173">
    <cfRule type="cellIs" dxfId="4621" priority="12730" stopIfTrue="1" operator="greaterThan">
      <formula>0</formula>
    </cfRule>
  </conditionalFormatting>
  <conditionalFormatting sqref="D1167:D1172">
    <cfRule type="cellIs" dxfId="4620" priority="12729" stopIfTrue="1" operator="greaterThan">
      <formula>0</formula>
    </cfRule>
  </conditionalFormatting>
  <conditionalFormatting sqref="D1167:D1172 F1167:H1172">
    <cfRule type="cellIs" dxfId="4619" priority="12728" stopIfTrue="1" operator="greaterThan">
      <formula>0</formula>
    </cfRule>
  </conditionalFormatting>
  <conditionalFormatting sqref="H1164:H1172">
    <cfRule type="cellIs" dxfId="4618" priority="12727" stopIfTrue="1" operator="greaterThan">
      <formula>0</formula>
    </cfRule>
  </conditionalFormatting>
  <conditionalFormatting sqref="E1164:E1172">
    <cfRule type="cellIs" dxfId="4617" priority="12726" stopIfTrue="1" operator="greaterThan">
      <formula>0</formula>
    </cfRule>
  </conditionalFormatting>
  <conditionalFormatting sqref="K1181:K1186">
    <cfRule type="containsText" dxfId="4616" priority="12724" stopIfTrue="1" operator="containsText" text="NO CUMPLE">
      <formula>NOT(ISERROR(SEARCH("NO CUMPLE",K1181)))</formula>
    </cfRule>
    <cfRule type="containsText" dxfId="4615" priority="12725" stopIfTrue="1" operator="containsText" text="CUMPLE">
      <formula>NOT(ISERROR(SEARCH("CUMPLE",K1181)))</formula>
    </cfRule>
  </conditionalFormatting>
  <conditionalFormatting sqref="S1180">
    <cfRule type="cellIs" dxfId="4614" priority="12722" operator="greaterThanOrEqual">
      <formula>NUMMINCONT</formula>
    </cfRule>
    <cfRule type="cellIs" dxfId="4613" priority="12723" operator="lessThan">
      <formula>NUMMINCONT</formula>
    </cfRule>
  </conditionalFormatting>
  <conditionalFormatting sqref="T1167:V1172">
    <cfRule type="cellIs" dxfId="4612" priority="12720" stopIfTrue="1" operator="equal">
      <formula>"NO"</formula>
    </cfRule>
    <cfRule type="cellIs" dxfId="4611" priority="12721" stopIfTrue="1" operator="equal">
      <formula>"SI"</formula>
    </cfRule>
  </conditionalFormatting>
  <conditionalFormatting sqref="T1167:V1168">
    <cfRule type="cellIs" dxfId="4610" priority="12719" stopIfTrue="1" operator="equal">
      <formula>"NO APLICA"</formula>
    </cfRule>
  </conditionalFormatting>
  <conditionalFormatting sqref="T1169:U1172">
    <cfRule type="cellIs" dxfId="4609" priority="12718" stopIfTrue="1" operator="equal">
      <formula>"NO APLICA"</formula>
    </cfRule>
  </conditionalFormatting>
  <conditionalFormatting sqref="T1169:U1169">
    <cfRule type="cellIs" dxfId="4608" priority="12717" stopIfTrue="1" operator="equal">
      <formula>"NO APLICA"</formula>
    </cfRule>
  </conditionalFormatting>
  <conditionalFormatting sqref="V1169:V1172">
    <cfRule type="cellIs" dxfId="4607" priority="12716" stopIfTrue="1" operator="equal">
      <formula>"NO APLICA"</formula>
    </cfRule>
  </conditionalFormatting>
  <conditionalFormatting sqref="V1178">
    <cfRule type="cellIs" dxfId="4606" priority="12714" operator="equal">
      <formula>"CUMPLE"</formula>
    </cfRule>
    <cfRule type="cellIs" dxfId="4605" priority="12715" operator="equal">
      <formula>"NO CUMPLE"</formula>
    </cfRule>
  </conditionalFormatting>
  <conditionalFormatting sqref="V1178:V1180">
    <cfRule type="cellIs" dxfId="4604" priority="12713" operator="equal">
      <formula>"VERIFICAR"</formula>
    </cfRule>
  </conditionalFormatting>
  <conditionalFormatting sqref="T1173:V1173">
    <cfRule type="cellIs" dxfId="4603" priority="12711" stopIfTrue="1" operator="equal">
      <formula>"NO"</formula>
    </cfRule>
    <cfRule type="cellIs" dxfId="4602" priority="12712" stopIfTrue="1" operator="equal">
      <formula>"SI"</formula>
    </cfRule>
  </conditionalFormatting>
  <conditionalFormatting sqref="T1173:U1173">
    <cfRule type="cellIs" dxfId="4601" priority="12710" stopIfTrue="1" operator="equal">
      <formula>"NO APLICA"</formula>
    </cfRule>
  </conditionalFormatting>
  <conditionalFormatting sqref="V1173">
    <cfRule type="cellIs" dxfId="4600" priority="12709" stopIfTrue="1" operator="equal">
      <formula>"NO APLICA"</formula>
    </cfRule>
  </conditionalFormatting>
  <conditionalFormatting sqref="T1183">
    <cfRule type="cellIs" dxfId="4599" priority="12707" operator="equal">
      <formula>"CUMPLE"</formula>
    </cfRule>
    <cfRule type="cellIs" dxfId="4598" priority="12708" operator="equal">
      <formula>"NO CUMPLE"</formula>
    </cfRule>
  </conditionalFormatting>
  <conditionalFormatting sqref="T1183">
    <cfRule type="cellIs" dxfId="4597" priority="12706" operator="equal">
      <formula>"VERIFICAR"</formula>
    </cfRule>
  </conditionalFormatting>
  <conditionalFormatting sqref="H1187">
    <cfRule type="containsText" dxfId="4596" priority="12687" stopIfTrue="1" operator="containsText" text="NO CUMPLE">
      <formula>NOT(ISERROR(SEARCH("NO CUMPLE",H1187)))</formula>
    </cfRule>
    <cfRule type="containsText" dxfId="4595" priority="12688" stopIfTrue="1" operator="containsText" text="CUMPLE">
      <formula>NOT(ISERROR(SEARCH("CUMPLE",H1187)))</formula>
    </cfRule>
  </conditionalFormatting>
  <conditionalFormatting sqref="J1187">
    <cfRule type="containsText" dxfId="4594" priority="12685" stopIfTrue="1" operator="containsText" text="NO CUMPLE">
      <formula>NOT(ISERROR(SEARCH("NO CUMPLE",J1187)))</formula>
    </cfRule>
    <cfRule type="containsText" dxfId="4593" priority="12686" stopIfTrue="1" operator="containsText" text="CUMPLE">
      <formula>NOT(ISERROR(SEARCH("CUMPLE",J1187)))</formula>
    </cfRule>
  </conditionalFormatting>
  <conditionalFormatting sqref="K1187">
    <cfRule type="containsText" dxfId="4592" priority="12683" stopIfTrue="1" operator="containsText" text="NO CUMPLE">
      <formula>NOT(ISERROR(SEARCH("NO CUMPLE",K1187)))</formula>
    </cfRule>
    <cfRule type="containsText" dxfId="4591" priority="12684" stopIfTrue="1" operator="containsText" text="CUMPLE">
      <formula>NOT(ISERROR(SEARCH("CUMPLE",K1187)))</formula>
    </cfRule>
  </conditionalFormatting>
  <conditionalFormatting sqref="O1186">
    <cfRule type="containsText" dxfId="4590" priority="12681" stopIfTrue="1" operator="containsText" text="NO CUMPLE">
      <formula>NOT(ISERROR(SEARCH("NO CUMPLE",O1186)))</formula>
    </cfRule>
    <cfRule type="containsText" dxfId="4589" priority="12682" stopIfTrue="1" operator="containsText" text="CUMPLE">
      <formula>NOT(ISERROR(SEARCH("CUMPLE",O1186)))</formula>
    </cfRule>
  </conditionalFormatting>
  <conditionalFormatting sqref="O1187:S1187">
    <cfRule type="cellIs" dxfId="4588" priority="12680" operator="equal">
      <formula>"EL PROPONENTE SE DEBE REQUERIR POR EXPERIENCIA MINIMA EXIGIDA"</formula>
    </cfRule>
  </conditionalFormatting>
  <conditionalFormatting sqref="J1164:J1173">
    <cfRule type="cellIs" dxfId="4587" priority="12679" stopIfTrue="1" operator="greaterThan">
      <formula>0</formula>
    </cfRule>
  </conditionalFormatting>
  <conditionalFormatting sqref="N1181:N1186">
    <cfRule type="cellIs" dxfId="4586" priority="12677" operator="equal">
      <formula>"NO"</formula>
    </cfRule>
    <cfRule type="cellIs" dxfId="4585" priority="12678" operator="equal">
      <formula>"SI"</formula>
    </cfRule>
  </conditionalFormatting>
  <conditionalFormatting sqref="I1173">
    <cfRule type="cellIs" dxfId="4584" priority="12676" stopIfTrue="1" operator="greaterThan">
      <formula>0</formula>
    </cfRule>
  </conditionalFormatting>
  <conditionalFormatting sqref="K1167:L1173">
    <cfRule type="cellIs" dxfId="4583" priority="12674" operator="equal">
      <formula>0</formula>
    </cfRule>
    <cfRule type="cellIs" dxfId="4582" priority="12675" operator="notBetween">
      <formula>$Q$17</formula>
      <formula>$R$17</formula>
    </cfRule>
  </conditionalFormatting>
  <conditionalFormatting sqref="B1164:B1173">
    <cfRule type="cellIs" dxfId="4581" priority="12673" stopIfTrue="1" operator="greaterThan">
      <formula>0</formula>
    </cfRule>
  </conditionalFormatting>
  <conditionalFormatting sqref="T1164:V1166">
    <cfRule type="cellIs" dxfId="4580" priority="12671" stopIfTrue="1" operator="equal">
      <formula>"NO"</formula>
    </cfRule>
    <cfRule type="cellIs" dxfId="4579" priority="12672" stopIfTrue="1" operator="equal">
      <formula>"SI"</formula>
    </cfRule>
  </conditionalFormatting>
  <conditionalFormatting sqref="T1164:V1165">
    <cfRule type="cellIs" dxfId="4578" priority="12670" stopIfTrue="1" operator="equal">
      <formula>"NO APLICA"</formula>
    </cfRule>
  </conditionalFormatting>
  <conditionalFormatting sqref="T1166:U1166">
    <cfRule type="cellIs" dxfId="4577" priority="12669" stopIfTrue="1" operator="equal">
      <formula>"NO APLICA"</formula>
    </cfRule>
  </conditionalFormatting>
  <conditionalFormatting sqref="T1166:U1166">
    <cfRule type="cellIs" dxfId="4576" priority="12668" stopIfTrue="1" operator="equal">
      <formula>"NO APLICA"</formula>
    </cfRule>
  </conditionalFormatting>
  <conditionalFormatting sqref="V1166">
    <cfRule type="cellIs" dxfId="4575" priority="12667" stopIfTrue="1" operator="equal">
      <formula>"NO APLICA"</formula>
    </cfRule>
  </conditionalFormatting>
  <conditionalFormatting sqref="K1164:L1166">
    <cfRule type="cellIs" dxfId="4574" priority="12666" operator="notBetween">
      <formula>$Q$17</formula>
      <formula>$R$17</formula>
    </cfRule>
  </conditionalFormatting>
  <conditionalFormatting sqref="C1164:I1173 K1164:M1173 P1164:V1173">
    <cfRule type="cellIs" dxfId="4573" priority="12665" operator="equal">
      <formula>0</formula>
    </cfRule>
  </conditionalFormatting>
  <conditionalFormatting sqref="P1180">
    <cfRule type="cellIs" dxfId="4572" priority="12662" operator="equal">
      <formula>"NO VÁLIDO"</formula>
    </cfRule>
    <cfRule type="cellIs" dxfId="4571" priority="12663" operator="equal">
      <formula>"VÁLIDO"</formula>
    </cfRule>
  </conditionalFormatting>
  <conditionalFormatting sqref="M1187">
    <cfRule type="cellIs" dxfId="4570" priority="12659" operator="notEqual">
      <formula>"NO CUMPLE"</formula>
    </cfRule>
    <cfRule type="containsText" dxfId="4569" priority="12660" stopIfTrue="1" operator="containsText" text="NO CUMPLE">
      <formula>NOT(ISERROR(SEARCH("NO CUMPLE",M1187)))</formula>
    </cfRule>
    <cfRule type="containsText" dxfId="4568" priority="12661" stopIfTrue="1" operator="containsText" text="CUMPLE">
      <formula>NOT(ISERROR(SEARCH("CUMPLE",M1187)))</formula>
    </cfRule>
  </conditionalFormatting>
  <conditionalFormatting sqref="M1181:M1186">
    <cfRule type="cellIs" dxfId="4567" priority="12657" stopIfTrue="1" operator="equal">
      <formula>"cumple"</formula>
    </cfRule>
    <cfRule type="containsText" dxfId="4566" priority="12658" stopIfTrue="1" operator="containsText" text="NO CUMPLE">
      <formula>NOT(ISERROR(SEARCH("NO CUMPLE",M1181)))</formula>
    </cfRule>
  </conditionalFormatting>
  <conditionalFormatting sqref="L1181:L1186">
    <cfRule type="cellIs" dxfId="4565" priority="12655" stopIfTrue="1" operator="equal">
      <formula>"cumple"</formula>
    </cfRule>
    <cfRule type="containsText" dxfId="4564" priority="12656" stopIfTrue="1" operator="containsText" text="NO CUMPLE">
      <formula>NOT(ISERROR(SEARCH("NO CUMPLE",L1181)))</formula>
    </cfRule>
  </conditionalFormatting>
  <conditionalFormatting sqref="C1194:I1195 K1194:M1195 P1194:V1203 C1197:I1203 G1196 I1196 K1197:M1203 M1196">
    <cfRule type="cellIs" dxfId="4563" priority="12636" stopIfTrue="1" operator="greaterThan">
      <formula>0</formula>
    </cfRule>
  </conditionalFormatting>
  <conditionalFormatting sqref="D1197:D1202">
    <cfRule type="cellIs" dxfId="4562" priority="12635" stopIfTrue="1" operator="greaterThan">
      <formula>0</formula>
    </cfRule>
  </conditionalFormatting>
  <conditionalFormatting sqref="D1197:D1202 F1197:H1202">
    <cfRule type="cellIs" dxfId="4561" priority="12634" stopIfTrue="1" operator="greaterThan">
      <formula>0</formula>
    </cfRule>
  </conditionalFormatting>
  <conditionalFormatting sqref="H1194:H1195 H1197:H1202">
    <cfRule type="cellIs" dxfId="4560" priority="12633" stopIfTrue="1" operator="greaterThan">
      <formula>0</formula>
    </cfRule>
  </conditionalFormatting>
  <conditionalFormatting sqref="E1194:E1195 E1197:E1202">
    <cfRule type="cellIs" dxfId="4559" priority="12632" stopIfTrue="1" operator="greaterThan">
      <formula>0</formula>
    </cfRule>
  </conditionalFormatting>
  <conditionalFormatting sqref="K1211:K1216">
    <cfRule type="containsText" dxfId="4558" priority="12630" stopIfTrue="1" operator="containsText" text="NO CUMPLE">
      <formula>NOT(ISERROR(SEARCH("NO CUMPLE",K1211)))</formula>
    </cfRule>
    <cfRule type="containsText" dxfId="4557" priority="12631" stopIfTrue="1" operator="containsText" text="CUMPLE">
      <formula>NOT(ISERROR(SEARCH("CUMPLE",K1211)))</formula>
    </cfRule>
  </conditionalFormatting>
  <conditionalFormatting sqref="S1210">
    <cfRule type="cellIs" dxfId="4556" priority="12628" operator="greaterThanOrEqual">
      <formula>NUMMINCONT</formula>
    </cfRule>
    <cfRule type="cellIs" dxfId="4555" priority="12629" operator="lessThan">
      <formula>NUMMINCONT</formula>
    </cfRule>
  </conditionalFormatting>
  <conditionalFormatting sqref="T1197:V1202">
    <cfRule type="cellIs" dxfId="4554" priority="12626" stopIfTrue="1" operator="equal">
      <formula>"NO"</formula>
    </cfRule>
    <cfRule type="cellIs" dxfId="4553" priority="12627" stopIfTrue="1" operator="equal">
      <formula>"SI"</formula>
    </cfRule>
  </conditionalFormatting>
  <conditionalFormatting sqref="T1197:V1198">
    <cfRule type="cellIs" dxfId="4552" priority="12625" stopIfTrue="1" operator="equal">
      <formula>"NO APLICA"</formula>
    </cfRule>
  </conditionalFormatting>
  <conditionalFormatting sqref="T1199:U1202">
    <cfRule type="cellIs" dxfId="4551" priority="12624" stopIfTrue="1" operator="equal">
      <formula>"NO APLICA"</formula>
    </cfRule>
  </conditionalFormatting>
  <conditionalFormatting sqref="T1199:U1199">
    <cfRule type="cellIs" dxfId="4550" priority="12623" stopIfTrue="1" operator="equal">
      <formula>"NO APLICA"</formula>
    </cfRule>
  </conditionalFormatting>
  <conditionalFormatting sqref="V1199:V1202">
    <cfRule type="cellIs" dxfId="4549" priority="12622" stopIfTrue="1" operator="equal">
      <formula>"NO APLICA"</formula>
    </cfRule>
  </conditionalFormatting>
  <conditionalFormatting sqref="V1208">
    <cfRule type="cellIs" dxfId="4548" priority="12620" operator="equal">
      <formula>"CUMPLE"</formula>
    </cfRule>
    <cfRule type="cellIs" dxfId="4547" priority="12621" operator="equal">
      <formula>"NO CUMPLE"</formula>
    </cfRule>
  </conditionalFormatting>
  <conditionalFormatting sqref="V1208:V1210">
    <cfRule type="cellIs" dxfId="4546" priority="12619" operator="equal">
      <formula>"VERIFICAR"</formula>
    </cfRule>
  </conditionalFormatting>
  <conditionalFormatting sqref="T1203:V1203">
    <cfRule type="cellIs" dxfId="4545" priority="12617" stopIfTrue="1" operator="equal">
      <formula>"NO"</formula>
    </cfRule>
    <cfRule type="cellIs" dxfId="4544" priority="12618" stopIfTrue="1" operator="equal">
      <formula>"SI"</formula>
    </cfRule>
  </conditionalFormatting>
  <conditionalFormatting sqref="T1203:U1203">
    <cfRule type="cellIs" dxfId="4543" priority="12616" stopIfTrue="1" operator="equal">
      <formula>"NO APLICA"</formula>
    </cfRule>
  </conditionalFormatting>
  <conditionalFormatting sqref="V1203">
    <cfRule type="cellIs" dxfId="4542" priority="12615" stopIfTrue="1" operator="equal">
      <formula>"NO APLICA"</formula>
    </cfRule>
  </conditionalFormatting>
  <conditionalFormatting sqref="T1213">
    <cfRule type="cellIs" dxfId="4541" priority="12613" operator="equal">
      <formula>"CUMPLE"</formula>
    </cfRule>
    <cfRule type="cellIs" dxfId="4540" priority="12614" operator="equal">
      <formula>"NO CUMPLE"</formula>
    </cfRule>
  </conditionalFormatting>
  <conditionalFormatting sqref="T1213">
    <cfRule type="cellIs" dxfId="4539" priority="12612" operator="equal">
      <formula>"VERIFICAR"</formula>
    </cfRule>
  </conditionalFormatting>
  <conditionalFormatting sqref="H1217">
    <cfRule type="containsText" dxfId="4538" priority="12593" stopIfTrue="1" operator="containsText" text="NO CUMPLE">
      <formula>NOT(ISERROR(SEARCH("NO CUMPLE",H1217)))</formula>
    </cfRule>
    <cfRule type="containsText" dxfId="4537" priority="12594" stopIfTrue="1" operator="containsText" text="CUMPLE">
      <formula>NOT(ISERROR(SEARCH("CUMPLE",H1217)))</formula>
    </cfRule>
  </conditionalFormatting>
  <conditionalFormatting sqref="J1217">
    <cfRule type="containsText" dxfId="4536" priority="12591" stopIfTrue="1" operator="containsText" text="NO CUMPLE">
      <formula>NOT(ISERROR(SEARCH("NO CUMPLE",J1217)))</formula>
    </cfRule>
    <cfRule type="containsText" dxfId="4535" priority="12592" stopIfTrue="1" operator="containsText" text="CUMPLE">
      <formula>NOT(ISERROR(SEARCH("CUMPLE",J1217)))</formula>
    </cfRule>
  </conditionalFormatting>
  <conditionalFormatting sqref="K1217">
    <cfRule type="containsText" dxfId="4534" priority="12589" stopIfTrue="1" operator="containsText" text="NO CUMPLE">
      <formula>NOT(ISERROR(SEARCH("NO CUMPLE",K1217)))</formula>
    </cfRule>
    <cfRule type="containsText" dxfId="4533" priority="12590" stopIfTrue="1" operator="containsText" text="CUMPLE">
      <formula>NOT(ISERROR(SEARCH("CUMPLE",K1217)))</formula>
    </cfRule>
  </conditionalFormatting>
  <conditionalFormatting sqref="O1216">
    <cfRule type="containsText" dxfId="4532" priority="12587" stopIfTrue="1" operator="containsText" text="NO CUMPLE">
      <formula>NOT(ISERROR(SEARCH("NO CUMPLE",O1216)))</formula>
    </cfRule>
    <cfRule type="containsText" dxfId="4531" priority="12588" stopIfTrue="1" operator="containsText" text="CUMPLE">
      <formula>NOT(ISERROR(SEARCH("CUMPLE",O1216)))</formula>
    </cfRule>
  </conditionalFormatting>
  <conditionalFormatting sqref="O1217:S1217">
    <cfRule type="cellIs" dxfId="4530" priority="12586" operator="equal">
      <formula>"EL PROPONENTE SE DEBE REQUERIR POR EXPERIENCIA MINIMA EXIGIDA"</formula>
    </cfRule>
  </conditionalFormatting>
  <conditionalFormatting sqref="J1194:J1203">
    <cfRule type="cellIs" dxfId="4529" priority="12585" stopIfTrue="1" operator="greaterThan">
      <formula>0</formula>
    </cfRule>
  </conditionalFormatting>
  <conditionalFormatting sqref="N1211:N1216">
    <cfRule type="cellIs" dxfId="4528" priority="12583" operator="equal">
      <formula>"NO"</formula>
    </cfRule>
    <cfRule type="cellIs" dxfId="4527" priority="12584" operator="equal">
      <formula>"SI"</formula>
    </cfRule>
  </conditionalFormatting>
  <conditionalFormatting sqref="I1203">
    <cfRule type="cellIs" dxfId="4526" priority="12582" stopIfTrue="1" operator="greaterThan">
      <formula>0</formula>
    </cfRule>
  </conditionalFormatting>
  <conditionalFormatting sqref="K1197:L1203">
    <cfRule type="cellIs" dxfId="4525" priority="12580" operator="equal">
      <formula>0</formula>
    </cfRule>
    <cfRule type="cellIs" dxfId="4524" priority="12581" operator="notBetween">
      <formula>$Q$17</formula>
      <formula>$R$17</formula>
    </cfRule>
  </conditionalFormatting>
  <conditionalFormatting sqref="B1194:B1195 B1197:B1203">
    <cfRule type="cellIs" dxfId="4523" priority="12579" stopIfTrue="1" operator="greaterThan">
      <formula>0</formula>
    </cfRule>
  </conditionalFormatting>
  <conditionalFormatting sqref="T1194:V1196">
    <cfRule type="cellIs" dxfId="4522" priority="12577" stopIfTrue="1" operator="equal">
      <formula>"NO"</formula>
    </cfRule>
    <cfRule type="cellIs" dxfId="4521" priority="12578" stopIfTrue="1" operator="equal">
      <formula>"SI"</formula>
    </cfRule>
  </conditionalFormatting>
  <conditionalFormatting sqref="T1194:V1195">
    <cfRule type="cellIs" dxfId="4520" priority="12576" stopIfTrue="1" operator="equal">
      <formula>"NO APLICA"</formula>
    </cfRule>
  </conditionalFormatting>
  <conditionalFormatting sqref="T1196:U1196">
    <cfRule type="cellIs" dxfId="4519" priority="12575" stopIfTrue="1" operator="equal">
      <formula>"NO APLICA"</formula>
    </cfRule>
  </conditionalFormatting>
  <conditionalFormatting sqref="T1196:U1196">
    <cfRule type="cellIs" dxfId="4518" priority="12574" stopIfTrue="1" operator="equal">
      <formula>"NO APLICA"</formula>
    </cfRule>
  </conditionalFormatting>
  <conditionalFormatting sqref="V1196">
    <cfRule type="cellIs" dxfId="4517" priority="12573" stopIfTrue="1" operator="equal">
      <formula>"NO APLICA"</formula>
    </cfRule>
  </conditionalFormatting>
  <conditionalFormatting sqref="K1194:L1195">
    <cfRule type="cellIs" dxfId="4516" priority="12572" operator="notBetween">
      <formula>$Q$17</formula>
      <formula>$R$17</formula>
    </cfRule>
  </conditionalFormatting>
  <conditionalFormatting sqref="C1194:I1195 K1194:M1195 P1194:V1203 C1197:I1203 G1196 I1196 K1197:M1203 M1196">
    <cfRule type="cellIs" dxfId="4515" priority="12571" operator="equal">
      <formula>0</formula>
    </cfRule>
  </conditionalFormatting>
  <conditionalFormatting sqref="P1210">
    <cfRule type="cellIs" dxfId="4514" priority="12568" operator="equal">
      <formula>"NO VÁLIDO"</formula>
    </cfRule>
    <cfRule type="cellIs" dxfId="4513" priority="12569" operator="equal">
      <formula>"VÁLIDO"</formula>
    </cfRule>
  </conditionalFormatting>
  <conditionalFormatting sqref="M1217">
    <cfRule type="cellIs" dxfId="4512" priority="12565" operator="notEqual">
      <formula>"NO CUMPLE"</formula>
    </cfRule>
    <cfRule type="containsText" dxfId="4511" priority="12566" stopIfTrue="1" operator="containsText" text="NO CUMPLE">
      <formula>NOT(ISERROR(SEARCH("NO CUMPLE",M1217)))</formula>
    </cfRule>
    <cfRule type="containsText" dxfId="4510" priority="12567" stopIfTrue="1" operator="containsText" text="CUMPLE">
      <formula>NOT(ISERROR(SEARCH("CUMPLE",M1217)))</formula>
    </cfRule>
  </conditionalFormatting>
  <conditionalFormatting sqref="M1211:M1216">
    <cfRule type="cellIs" dxfId="4509" priority="12563" stopIfTrue="1" operator="equal">
      <formula>"cumple"</formula>
    </cfRule>
    <cfRule type="containsText" dxfId="4508" priority="12564" stopIfTrue="1" operator="containsText" text="NO CUMPLE">
      <formula>NOT(ISERROR(SEARCH("NO CUMPLE",M1211)))</formula>
    </cfRule>
  </conditionalFormatting>
  <conditionalFormatting sqref="L1211:L1216">
    <cfRule type="cellIs" dxfId="4507" priority="12561" stopIfTrue="1" operator="equal">
      <formula>"cumple"</formula>
    </cfRule>
    <cfRule type="containsText" dxfId="4506" priority="12562" stopIfTrue="1" operator="containsText" text="NO CUMPLE">
      <formula>NOT(ISERROR(SEARCH("NO CUMPLE",L1211)))</formula>
    </cfRule>
  </conditionalFormatting>
  <conditionalFormatting sqref="C1224:I1233 K1224:M1233 P1224:V1233">
    <cfRule type="cellIs" dxfId="4505" priority="12542" stopIfTrue="1" operator="greaterThan">
      <formula>0</formula>
    </cfRule>
  </conditionalFormatting>
  <conditionalFormatting sqref="D1227:D1232">
    <cfRule type="cellIs" dxfId="4504" priority="12541" stopIfTrue="1" operator="greaterThan">
      <formula>0</formula>
    </cfRule>
  </conditionalFormatting>
  <conditionalFormatting sqref="D1227:D1232 F1227:H1232">
    <cfRule type="cellIs" dxfId="4503" priority="12540" stopIfTrue="1" operator="greaterThan">
      <formula>0</formula>
    </cfRule>
  </conditionalFormatting>
  <conditionalFormatting sqref="H1224:H1232">
    <cfRule type="cellIs" dxfId="4502" priority="12539" stopIfTrue="1" operator="greaterThan">
      <formula>0</formula>
    </cfRule>
  </conditionalFormatting>
  <conditionalFormatting sqref="E1224:E1232">
    <cfRule type="cellIs" dxfId="4501" priority="12538" stopIfTrue="1" operator="greaterThan">
      <formula>0</formula>
    </cfRule>
  </conditionalFormatting>
  <conditionalFormatting sqref="K1241:K1246">
    <cfRule type="containsText" dxfId="4500" priority="12536" stopIfTrue="1" operator="containsText" text="NO CUMPLE">
      <formula>NOT(ISERROR(SEARCH("NO CUMPLE",K1241)))</formula>
    </cfRule>
    <cfRule type="containsText" dxfId="4499" priority="12537" stopIfTrue="1" operator="containsText" text="CUMPLE">
      <formula>NOT(ISERROR(SEARCH("CUMPLE",K1241)))</formula>
    </cfRule>
  </conditionalFormatting>
  <conditionalFormatting sqref="S1240">
    <cfRule type="cellIs" dxfId="4498" priority="12534" operator="greaterThanOrEqual">
      <formula>NUMMINCONT</formula>
    </cfRule>
    <cfRule type="cellIs" dxfId="4497" priority="12535" operator="lessThan">
      <formula>NUMMINCONT</formula>
    </cfRule>
  </conditionalFormatting>
  <conditionalFormatting sqref="T1227:V1232">
    <cfRule type="cellIs" dxfId="4496" priority="12532" stopIfTrue="1" operator="equal">
      <formula>"NO"</formula>
    </cfRule>
    <cfRule type="cellIs" dxfId="4495" priority="12533" stopIfTrue="1" operator="equal">
      <formula>"SI"</formula>
    </cfRule>
  </conditionalFormatting>
  <conditionalFormatting sqref="T1227:V1228">
    <cfRule type="cellIs" dxfId="4494" priority="12531" stopIfTrue="1" operator="equal">
      <formula>"NO APLICA"</formula>
    </cfRule>
  </conditionalFormatting>
  <conditionalFormatting sqref="T1229:U1232">
    <cfRule type="cellIs" dxfId="4493" priority="12530" stopIfTrue="1" operator="equal">
      <formula>"NO APLICA"</formula>
    </cfRule>
  </conditionalFormatting>
  <conditionalFormatting sqref="T1229:U1229">
    <cfRule type="cellIs" dxfId="4492" priority="12529" stopIfTrue="1" operator="equal">
      <formula>"NO APLICA"</formula>
    </cfRule>
  </conditionalFormatting>
  <conditionalFormatting sqref="V1229:V1232">
    <cfRule type="cellIs" dxfId="4491" priority="12528" stopIfTrue="1" operator="equal">
      <formula>"NO APLICA"</formula>
    </cfRule>
  </conditionalFormatting>
  <conditionalFormatting sqref="V1238">
    <cfRule type="cellIs" dxfId="4490" priority="12526" operator="equal">
      <formula>"CUMPLE"</formula>
    </cfRule>
    <cfRule type="cellIs" dxfId="4489" priority="12527" operator="equal">
      <formula>"NO CUMPLE"</formula>
    </cfRule>
  </conditionalFormatting>
  <conditionalFormatting sqref="V1238:V1240">
    <cfRule type="cellIs" dxfId="4488" priority="12525" operator="equal">
      <formula>"VERIFICAR"</formula>
    </cfRule>
  </conditionalFormatting>
  <conditionalFormatting sqref="T1233:V1233">
    <cfRule type="cellIs" dxfId="4487" priority="12523" stopIfTrue="1" operator="equal">
      <formula>"NO"</formula>
    </cfRule>
    <cfRule type="cellIs" dxfId="4486" priority="12524" stopIfTrue="1" operator="equal">
      <formula>"SI"</formula>
    </cfRule>
  </conditionalFormatting>
  <conditionalFormatting sqref="T1233:U1233">
    <cfRule type="cellIs" dxfId="4485" priority="12522" stopIfTrue="1" operator="equal">
      <formula>"NO APLICA"</formula>
    </cfRule>
  </conditionalFormatting>
  <conditionalFormatting sqref="V1233">
    <cfRule type="cellIs" dxfId="4484" priority="12521" stopIfTrue="1" operator="equal">
      <formula>"NO APLICA"</formula>
    </cfRule>
  </conditionalFormatting>
  <conditionalFormatting sqref="T1243">
    <cfRule type="cellIs" dxfId="4483" priority="12519" operator="equal">
      <formula>"CUMPLE"</formula>
    </cfRule>
    <cfRule type="cellIs" dxfId="4482" priority="12520" operator="equal">
      <formula>"NO CUMPLE"</formula>
    </cfRule>
  </conditionalFormatting>
  <conditionalFormatting sqref="T1243">
    <cfRule type="cellIs" dxfId="4481" priority="12518" operator="equal">
      <formula>"VERIFICAR"</formula>
    </cfRule>
  </conditionalFormatting>
  <conditionalFormatting sqref="H1247">
    <cfRule type="containsText" dxfId="4480" priority="12499" stopIfTrue="1" operator="containsText" text="NO CUMPLE">
      <formula>NOT(ISERROR(SEARCH("NO CUMPLE",H1247)))</formula>
    </cfRule>
    <cfRule type="containsText" dxfId="4479" priority="12500" stopIfTrue="1" operator="containsText" text="CUMPLE">
      <formula>NOT(ISERROR(SEARCH("CUMPLE",H1247)))</formula>
    </cfRule>
  </conditionalFormatting>
  <conditionalFormatting sqref="J1247">
    <cfRule type="containsText" dxfId="4478" priority="12497" stopIfTrue="1" operator="containsText" text="NO CUMPLE">
      <formula>NOT(ISERROR(SEARCH("NO CUMPLE",J1247)))</formula>
    </cfRule>
    <cfRule type="containsText" dxfId="4477" priority="12498" stopIfTrue="1" operator="containsText" text="CUMPLE">
      <formula>NOT(ISERROR(SEARCH("CUMPLE",J1247)))</formula>
    </cfRule>
  </conditionalFormatting>
  <conditionalFormatting sqref="K1247">
    <cfRule type="containsText" dxfId="4476" priority="12495" stopIfTrue="1" operator="containsText" text="NO CUMPLE">
      <formula>NOT(ISERROR(SEARCH("NO CUMPLE",K1247)))</formula>
    </cfRule>
    <cfRule type="containsText" dxfId="4475" priority="12496" stopIfTrue="1" operator="containsText" text="CUMPLE">
      <formula>NOT(ISERROR(SEARCH("CUMPLE",K1247)))</formula>
    </cfRule>
  </conditionalFormatting>
  <conditionalFormatting sqref="O1246">
    <cfRule type="containsText" dxfId="4474" priority="12493" stopIfTrue="1" operator="containsText" text="NO CUMPLE">
      <formula>NOT(ISERROR(SEARCH("NO CUMPLE",O1246)))</formula>
    </cfRule>
    <cfRule type="containsText" dxfId="4473" priority="12494" stopIfTrue="1" operator="containsText" text="CUMPLE">
      <formula>NOT(ISERROR(SEARCH("CUMPLE",O1246)))</formula>
    </cfRule>
  </conditionalFormatting>
  <conditionalFormatting sqref="O1247:S1247">
    <cfRule type="cellIs" dxfId="4472" priority="12492" operator="equal">
      <formula>"EL PROPONENTE SE DEBE REQUERIR POR EXPERIENCIA MINIMA EXIGIDA"</formula>
    </cfRule>
  </conditionalFormatting>
  <conditionalFormatting sqref="J1224:J1233">
    <cfRule type="cellIs" dxfId="4471" priority="12491" stopIfTrue="1" operator="greaterThan">
      <formula>0</formula>
    </cfRule>
  </conditionalFormatting>
  <conditionalFormatting sqref="N1241:N1246">
    <cfRule type="cellIs" dxfId="4470" priority="12489" operator="equal">
      <formula>"NO"</formula>
    </cfRule>
    <cfRule type="cellIs" dxfId="4469" priority="12490" operator="equal">
      <formula>"SI"</formula>
    </cfRule>
  </conditionalFormatting>
  <conditionalFormatting sqref="I1233">
    <cfRule type="cellIs" dxfId="4468" priority="12488" stopIfTrue="1" operator="greaterThan">
      <formula>0</formula>
    </cfRule>
  </conditionalFormatting>
  <conditionalFormatting sqref="K1227:L1233">
    <cfRule type="cellIs" dxfId="4467" priority="12486" operator="equal">
      <formula>0</formula>
    </cfRule>
    <cfRule type="cellIs" dxfId="4466" priority="12487" operator="notBetween">
      <formula>$Q$17</formula>
      <formula>$R$17</formula>
    </cfRule>
  </conditionalFormatting>
  <conditionalFormatting sqref="B1224:B1233">
    <cfRule type="cellIs" dxfId="4465" priority="12485" stopIfTrue="1" operator="greaterThan">
      <formula>0</formula>
    </cfRule>
  </conditionalFormatting>
  <conditionalFormatting sqref="T1224:V1226">
    <cfRule type="cellIs" dxfId="4464" priority="12483" stopIfTrue="1" operator="equal">
      <formula>"NO"</formula>
    </cfRule>
    <cfRule type="cellIs" dxfId="4463" priority="12484" stopIfTrue="1" operator="equal">
      <formula>"SI"</formula>
    </cfRule>
  </conditionalFormatting>
  <conditionalFormatting sqref="T1224:V1225">
    <cfRule type="cellIs" dxfId="4462" priority="12482" stopIfTrue="1" operator="equal">
      <formula>"NO APLICA"</formula>
    </cfRule>
  </conditionalFormatting>
  <conditionalFormatting sqref="T1226:U1226">
    <cfRule type="cellIs" dxfId="4461" priority="12481" stopIfTrue="1" operator="equal">
      <formula>"NO APLICA"</formula>
    </cfRule>
  </conditionalFormatting>
  <conditionalFormatting sqref="T1226:U1226">
    <cfRule type="cellIs" dxfId="4460" priority="12480" stopIfTrue="1" operator="equal">
      <formula>"NO APLICA"</formula>
    </cfRule>
  </conditionalFormatting>
  <conditionalFormatting sqref="V1226">
    <cfRule type="cellIs" dxfId="4459" priority="12479" stopIfTrue="1" operator="equal">
      <formula>"NO APLICA"</formula>
    </cfRule>
  </conditionalFormatting>
  <conditionalFormatting sqref="K1224:L1226">
    <cfRule type="cellIs" dxfId="4458" priority="12478" operator="notBetween">
      <formula>$Q$17</formula>
      <formula>$R$17</formula>
    </cfRule>
  </conditionalFormatting>
  <conditionalFormatting sqref="C1224:I1233 K1224:M1233 P1224:V1233">
    <cfRule type="cellIs" dxfId="4457" priority="12477" operator="equal">
      <formula>0</formula>
    </cfRule>
  </conditionalFormatting>
  <conditionalFormatting sqref="P1240">
    <cfRule type="cellIs" dxfId="4456" priority="12474" operator="equal">
      <formula>"NO VÁLIDO"</formula>
    </cfRule>
    <cfRule type="cellIs" dxfId="4455" priority="12475" operator="equal">
      <formula>"VÁLIDO"</formula>
    </cfRule>
  </conditionalFormatting>
  <conditionalFormatting sqref="M1247">
    <cfRule type="cellIs" dxfId="4454" priority="12471" operator="notEqual">
      <formula>"NO CUMPLE"</formula>
    </cfRule>
    <cfRule type="containsText" dxfId="4453" priority="12472" stopIfTrue="1" operator="containsText" text="NO CUMPLE">
      <formula>NOT(ISERROR(SEARCH("NO CUMPLE",M1247)))</formula>
    </cfRule>
    <cfRule type="containsText" dxfId="4452" priority="12473" stopIfTrue="1" operator="containsText" text="CUMPLE">
      <formula>NOT(ISERROR(SEARCH("CUMPLE",M1247)))</formula>
    </cfRule>
  </conditionalFormatting>
  <conditionalFormatting sqref="M1241:M1246">
    <cfRule type="cellIs" dxfId="4451" priority="12469" stopIfTrue="1" operator="equal">
      <formula>"cumple"</formula>
    </cfRule>
    <cfRule type="containsText" dxfId="4450" priority="12470" stopIfTrue="1" operator="containsText" text="NO CUMPLE">
      <formula>NOT(ISERROR(SEARCH("NO CUMPLE",M1241)))</formula>
    </cfRule>
  </conditionalFormatting>
  <conditionalFormatting sqref="L1241:L1246">
    <cfRule type="cellIs" dxfId="4449" priority="12467" stopIfTrue="1" operator="equal">
      <formula>"cumple"</formula>
    </cfRule>
    <cfRule type="containsText" dxfId="4448" priority="12468" stopIfTrue="1" operator="containsText" text="NO CUMPLE">
      <formula>NOT(ISERROR(SEARCH("NO CUMPLE",L1241)))</formula>
    </cfRule>
  </conditionalFormatting>
  <conditionalFormatting sqref="C1254:I1256 K1254:M1256 P1254:V1263 C1258:I1263 G1257 K1258:M1263 M1257 I1257">
    <cfRule type="cellIs" dxfId="4447" priority="12448" stopIfTrue="1" operator="greaterThan">
      <formula>0</formula>
    </cfRule>
  </conditionalFormatting>
  <conditionalFormatting sqref="D1258:D1262">
    <cfRule type="cellIs" dxfId="4446" priority="12447" stopIfTrue="1" operator="greaterThan">
      <formula>0</formula>
    </cfRule>
  </conditionalFormatting>
  <conditionalFormatting sqref="D1258:D1262 F1258:H1262 G1257">
    <cfRule type="cellIs" dxfId="4445" priority="12446" stopIfTrue="1" operator="greaterThan">
      <formula>0</formula>
    </cfRule>
  </conditionalFormatting>
  <conditionalFormatting sqref="H1254:H1256 H1258:H1262">
    <cfRule type="cellIs" dxfId="4444" priority="12445" stopIfTrue="1" operator="greaterThan">
      <formula>0</formula>
    </cfRule>
  </conditionalFormatting>
  <conditionalFormatting sqref="E1254:E1256 E1258:E1262">
    <cfRule type="cellIs" dxfId="4443" priority="12444" stopIfTrue="1" operator="greaterThan">
      <formula>0</formula>
    </cfRule>
  </conditionalFormatting>
  <conditionalFormatting sqref="K1271:K1276">
    <cfRule type="containsText" dxfId="4442" priority="12442" stopIfTrue="1" operator="containsText" text="NO CUMPLE">
      <formula>NOT(ISERROR(SEARCH("NO CUMPLE",K1271)))</formula>
    </cfRule>
    <cfRule type="containsText" dxfId="4441" priority="12443" stopIfTrue="1" operator="containsText" text="CUMPLE">
      <formula>NOT(ISERROR(SEARCH("CUMPLE",K1271)))</formula>
    </cfRule>
  </conditionalFormatting>
  <conditionalFormatting sqref="S1270">
    <cfRule type="cellIs" dxfId="4440" priority="12440" operator="greaterThanOrEqual">
      <formula>NUMMINCONT</formula>
    </cfRule>
    <cfRule type="cellIs" dxfId="4439" priority="12441" operator="lessThan">
      <formula>NUMMINCONT</formula>
    </cfRule>
  </conditionalFormatting>
  <conditionalFormatting sqref="T1257:V1262">
    <cfRule type="cellIs" dxfId="4438" priority="12438" stopIfTrue="1" operator="equal">
      <formula>"NO"</formula>
    </cfRule>
    <cfRule type="cellIs" dxfId="4437" priority="12439" stopIfTrue="1" operator="equal">
      <formula>"SI"</formula>
    </cfRule>
  </conditionalFormatting>
  <conditionalFormatting sqref="T1257:V1258">
    <cfRule type="cellIs" dxfId="4436" priority="12437" stopIfTrue="1" operator="equal">
      <formula>"NO APLICA"</formula>
    </cfRule>
  </conditionalFormatting>
  <conditionalFormatting sqref="T1259:U1262">
    <cfRule type="cellIs" dxfId="4435" priority="12436" stopIfTrue="1" operator="equal">
      <formula>"NO APLICA"</formula>
    </cfRule>
  </conditionalFormatting>
  <conditionalFormatting sqref="T1259:U1259">
    <cfRule type="cellIs" dxfId="4434" priority="12435" stopIfTrue="1" operator="equal">
      <formula>"NO APLICA"</formula>
    </cfRule>
  </conditionalFormatting>
  <conditionalFormatting sqref="V1259:V1262">
    <cfRule type="cellIs" dxfId="4433" priority="12434" stopIfTrue="1" operator="equal">
      <formula>"NO APLICA"</formula>
    </cfRule>
  </conditionalFormatting>
  <conditionalFormatting sqref="V1268">
    <cfRule type="cellIs" dxfId="4432" priority="12432" operator="equal">
      <formula>"CUMPLE"</formula>
    </cfRule>
    <cfRule type="cellIs" dxfId="4431" priority="12433" operator="equal">
      <formula>"NO CUMPLE"</formula>
    </cfRule>
  </conditionalFormatting>
  <conditionalFormatting sqref="V1268:V1270">
    <cfRule type="cellIs" dxfId="4430" priority="12431" operator="equal">
      <formula>"VERIFICAR"</formula>
    </cfRule>
  </conditionalFormatting>
  <conditionalFormatting sqref="T1263:V1263">
    <cfRule type="cellIs" dxfId="4429" priority="12429" stopIfTrue="1" operator="equal">
      <formula>"NO"</formula>
    </cfRule>
    <cfRule type="cellIs" dxfId="4428" priority="12430" stopIfTrue="1" operator="equal">
      <formula>"SI"</formula>
    </cfRule>
  </conditionalFormatting>
  <conditionalFormatting sqref="T1263:U1263">
    <cfRule type="cellIs" dxfId="4427" priority="12428" stopIfTrue="1" operator="equal">
      <formula>"NO APLICA"</formula>
    </cfRule>
  </conditionalFormatting>
  <conditionalFormatting sqref="V1263">
    <cfRule type="cellIs" dxfId="4426" priority="12427" stopIfTrue="1" operator="equal">
      <formula>"NO APLICA"</formula>
    </cfRule>
  </conditionalFormatting>
  <conditionalFormatting sqref="T1273">
    <cfRule type="cellIs" dxfId="4425" priority="12425" operator="equal">
      <formula>"CUMPLE"</formula>
    </cfRule>
    <cfRule type="cellIs" dxfId="4424" priority="12426" operator="equal">
      <formula>"NO CUMPLE"</formula>
    </cfRule>
  </conditionalFormatting>
  <conditionalFormatting sqref="T1273">
    <cfRule type="cellIs" dxfId="4423" priority="12424" operator="equal">
      <formula>"VERIFICAR"</formula>
    </cfRule>
  </conditionalFormatting>
  <conditionalFormatting sqref="H1277">
    <cfRule type="containsText" dxfId="4422" priority="12405" stopIfTrue="1" operator="containsText" text="NO CUMPLE">
      <formula>NOT(ISERROR(SEARCH("NO CUMPLE",H1277)))</formula>
    </cfRule>
    <cfRule type="containsText" dxfId="4421" priority="12406" stopIfTrue="1" operator="containsText" text="CUMPLE">
      <formula>NOT(ISERROR(SEARCH("CUMPLE",H1277)))</formula>
    </cfRule>
  </conditionalFormatting>
  <conditionalFormatting sqref="J1277">
    <cfRule type="containsText" dxfId="4420" priority="12403" stopIfTrue="1" operator="containsText" text="NO CUMPLE">
      <formula>NOT(ISERROR(SEARCH("NO CUMPLE",J1277)))</formula>
    </cfRule>
    <cfRule type="containsText" dxfId="4419" priority="12404" stopIfTrue="1" operator="containsText" text="CUMPLE">
      <formula>NOT(ISERROR(SEARCH("CUMPLE",J1277)))</formula>
    </cfRule>
  </conditionalFormatting>
  <conditionalFormatting sqref="K1277">
    <cfRule type="containsText" dxfId="4418" priority="12401" stopIfTrue="1" operator="containsText" text="NO CUMPLE">
      <formula>NOT(ISERROR(SEARCH("NO CUMPLE",K1277)))</formula>
    </cfRule>
    <cfRule type="containsText" dxfId="4417" priority="12402" stopIfTrue="1" operator="containsText" text="CUMPLE">
      <formula>NOT(ISERROR(SEARCH("CUMPLE",K1277)))</formula>
    </cfRule>
  </conditionalFormatting>
  <conditionalFormatting sqref="O1276">
    <cfRule type="containsText" dxfId="4416" priority="12399" stopIfTrue="1" operator="containsText" text="NO CUMPLE">
      <formula>NOT(ISERROR(SEARCH("NO CUMPLE",O1276)))</formula>
    </cfRule>
    <cfRule type="containsText" dxfId="4415" priority="12400" stopIfTrue="1" operator="containsText" text="CUMPLE">
      <formula>NOT(ISERROR(SEARCH("CUMPLE",O1276)))</formula>
    </cfRule>
  </conditionalFormatting>
  <conditionalFormatting sqref="O1277:S1277">
    <cfRule type="cellIs" dxfId="4414" priority="12398" operator="equal">
      <formula>"EL PROPONENTE SE DEBE REQUERIR POR EXPERIENCIA MINIMA EXIGIDA"</formula>
    </cfRule>
  </conditionalFormatting>
  <conditionalFormatting sqref="J1254:J1263">
    <cfRule type="cellIs" dxfId="4413" priority="12397" stopIfTrue="1" operator="greaterThan">
      <formula>0</formula>
    </cfRule>
  </conditionalFormatting>
  <conditionalFormatting sqref="N1271:N1276">
    <cfRule type="cellIs" dxfId="4412" priority="12395" operator="equal">
      <formula>"NO"</formula>
    </cfRule>
    <cfRule type="cellIs" dxfId="4411" priority="12396" operator="equal">
      <formula>"SI"</formula>
    </cfRule>
  </conditionalFormatting>
  <conditionalFormatting sqref="I1263">
    <cfRule type="cellIs" dxfId="4410" priority="12394" stopIfTrue="1" operator="greaterThan">
      <formula>0</formula>
    </cfRule>
  </conditionalFormatting>
  <conditionalFormatting sqref="K1258:L1263">
    <cfRule type="cellIs" dxfId="4409" priority="12392" operator="equal">
      <formula>0</formula>
    </cfRule>
    <cfRule type="cellIs" dxfId="4408" priority="12393" operator="notBetween">
      <formula>$Q$17</formula>
      <formula>$R$17</formula>
    </cfRule>
  </conditionalFormatting>
  <conditionalFormatting sqref="B1254:B1256 B1258:B1263">
    <cfRule type="cellIs" dxfId="4407" priority="12391" stopIfTrue="1" operator="greaterThan">
      <formula>0</formula>
    </cfRule>
  </conditionalFormatting>
  <conditionalFormatting sqref="T1254:V1256">
    <cfRule type="cellIs" dxfId="4406" priority="12389" stopIfTrue="1" operator="equal">
      <formula>"NO"</formula>
    </cfRule>
    <cfRule type="cellIs" dxfId="4405" priority="12390" stopIfTrue="1" operator="equal">
      <formula>"SI"</formula>
    </cfRule>
  </conditionalFormatting>
  <conditionalFormatting sqref="T1254:V1255">
    <cfRule type="cellIs" dxfId="4404" priority="12388" stopIfTrue="1" operator="equal">
      <formula>"NO APLICA"</formula>
    </cfRule>
  </conditionalFormatting>
  <conditionalFormatting sqref="T1256:U1256">
    <cfRule type="cellIs" dxfId="4403" priority="12387" stopIfTrue="1" operator="equal">
      <formula>"NO APLICA"</formula>
    </cfRule>
  </conditionalFormatting>
  <conditionalFormatting sqref="T1256:U1256">
    <cfRule type="cellIs" dxfId="4402" priority="12386" stopIfTrue="1" operator="equal">
      <formula>"NO APLICA"</formula>
    </cfRule>
  </conditionalFormatting>
  <conditionalFormatting sqref="V1256">
    <cfRule type="cellIs" dxfId="4401" priority="12385" stopIfTrue="1" operator="equal">
      <formula>"NO APLICA"</formula>
    </cfRule>
  </conditionalFormatting>
  <conditionalFormatting sqref="K1254:L1256">
    <cfRule type="cellIs" dxfId="4400" priority="12384" operator="notBetween">
      <formula>$Q$17</formula>
      <formula>$R$17</formula>
    </cfRule>
  </conditionalFormatting>
  <conditionalFormatting sqref="C1254:I1256 K1254:M1256 P1254:V1263 C1258:I1263 G1257 K1258:M1263 M1257 I1257">
    <cfRule type="cellIs" dxfId="4399" priority="12383" operator="equal">
      <formula>0</formula>
    </cfRule>
  </conditionalFormatting>
  <conditionalFormatting sqref="P1270">
    <cfRule type="cellIs" dxfId="4398" priority="12380" operator="equal">
      <formula>"NO VÁLIDO"</formula>
    </cfRule>
    <cfRule type="cellIs" dxfId="4397" priority="12381" operator="equal">
      <formula>"VÁLIDO"</formula>
    </cfRule>
  </conditionalFormatting>
  <conditionalFormatting sqref="M1277">
    <cfRule type="cellIs" dxfId="4396" priority="12377" operator="notEqual">
      <formula>"NO CUMPLE"</formula>
    </cfRule>
    <cfRule type="containsText" dxfId="4395" priority="12378" stopIfTrue="1" operator="containsText" text="NO CUMPLE">
      <formula>NOT(ISERROR(SEARCH("NO CUMPLE",M1277)))</formula>
    </cfRule>
    <cfRule type="containsText" dxfId="4394" priority="12379" stopIfTrue="1" operator="containsText" text="CUMPLE">
      <formula>NOT(ISERROR(SEARCH("CUMPLE",M1277)))</formula>
    </cfRule>
  </conditionalFormatting>
  <conditionalFormatting sqref="M1271:M1276">
    <cfRule type="cellIs" dxfId="4393" priority="12375" stopIfTrue="1" operator="equal">
      <formula>"cumple"</formula>
    </cfRule>
    <cfRule type="containsText" dxfId="4392" priority="12376" stopIfTrue="1" operator="containsText" text="NO CUMPLE">
      <formula>NOT(ISERROR(SEARCH("NO CUMPLE",M1271)))</formula>
    </cfRule>
  </conditionalFormatting>
  <conditionalFormatting sqref="L1271:L1276">
    <cfRule type="cellIs" dxfId="4391" priority="12373" stopIfTrue="1" operator="equal">
      <formula>"cumple"</formula>
    </cfRule>
    <cfRule type="containsText" dxfId="4390" priority="12374" stopIfTrue="1" operator="containsText" text="NO CUMPLE">
      <formula>NOT(ISERROR(SEARCH("NO CUMPLE",L1271)))</formula>
    </cfRule>
  </conditionalFormatting>
  <conditionalFormatting sqref="C1284:I1293 K1284:M1293 P1284:V1293">
    <cfRule type="cellIs" dxfId="4389" priority="12354" stopIfTrue="1" operator="greaterThan">
      <formula>0</formula>
    </cfRule>
  </conditionalFormatting>
  <conditionalFormatting sqref="D1287:D1292">
    <cfRule type="cellIs" dxfId="4388" priority="12353" stopIfTrue="1" operator="greaterThan">
      <formula>0</formula>
    </cfRule>
  </conditionalFormatting>
  <conditionalFormatting sqref="D1287:D1292 F1287:H1292">
    <cfRule type="cellIs" dxfId="4387" priority="12352" stopIfTrue="1" operator="greaterThan">
      <formula>0</formula>
    </cfRule>
  </conditionalFormatting>
  <conditionalFormatting sqref="H1284:H1292">
    <cfRule type="cellIs" dxfId="4386" priority="12351" stopIfTrue="1" operator="greaterThan">
      <formula>0</formula>
    </cfRule>
  </conditionalFormatting>
  <conditionalFormatting sqref="E1284:E1292">
    <cfRule type="cellIs" dxfId="4385" priority="12350" stopIfTrue="1" operator="greaterThan">
      <formula>0</formula>
    </cfRule>
  </conditionalFormatting>
  <conditionalFormatting sqref="K1301:K1306">
    <cfRule type="containsText" dxfId="4384" priority="12348" stopIfTrue="1" operator="containsText" text="NO CUMPLE">
      <formula>NOT(ISERROR(SEARCH("NO CUMPLE",K1301)))</formula>
    </cfRule>
    <cfRule type="containsText" dxfId="4383" priority="12349" stopIfTrue="1" operator="containsText" text="CUMPLE">
      <formula>NOT(ISERROR(SEARCH("CUMPLE",K1301)))</formula>
    </cfRule>
  </conditionalFormatting>
  <conditionalFormatting sqref="S1300">
    <cfRule type="cellIs" dxfId="4382" priority="12346" operator="greaterThanOrEqual">
      <formula>NUMMINCONT</formula>
    </cfRule>
    <cfRule type="cellIs" dxfId="4381" priority="12347" operator="lessThan">
      <formula>NUMMINCONT</formula>
    </cfRule>
  </conditionalFormatting>
  <conditionalFormatting sqref="T1287:V1292">
    <cfRule type="cellIs" dxfId="4380" priority="12344" stopIfTrue="1" operator="equal">
      <formula>"NO"</formula>
    </cfRule>
    <cfRule type="cellIs" dxfId="4379" priority="12345" stopIfTrue="1" operator="equal">
      <formula>"SI"</formula>
    </cfRule>
  </conditionalFormatting>
  <conditionalFormatting sqref="T1287:V1288">
    <cfRule type="cellIs" dxfId="4378" priority="12343" stopIfTrue="1" operator="equal">
      <formula>"NO APLICA"</formula>
    </cfRule>
  </conditionalFormatting>
  <conditionalFormatting sqref="T1289:U1292">
    <cfRule type="cellIs" dxfId="4377" priority="12342" stopIfTrue="1" operator="equal">
      <formula>"NO APLICA"</formula>
    </cfRule>
  </conditionalFormatting>
  <conditionalFormatting sqref="T1289:U1289">
    <cfRule type="cellIs" dxfId="4376" priority="12341" stopIfTrue="1" operator="equal">
      <formula>"NO APLICA"</formula>
    </cfRule>
  </conditionalFormatting>
  <conditionalFormatting sqref="V1289:V1292">
    <cfRule type="cellIs" dxfId="4375" priority="12340" stopIfTrue="1" operator="equal">
      <formula>"NO APLICA"</formula>
    </cfRule>
  </conditionalFormatting>
  <conditionalFormatting sqref="V1298">
    <cfRule type="cellIs" dxfId="4374" priority="12338" operator="equal">
      <formula>"CUMPLE"</formula>
    </cfRule>
    <cfRule type="cellIs" dxfId="4373" priority="12339" operator="equal">
      <formula>"NO CUMPLE"</formula>
    </cfRule>
  </conditionalFormatting>
  <conditionalFormatting sqref="V1298:V1300">
    <cfRule type="cellIs" dxfId="4372" priority="12337" operator="equal">
      <formula>"VERIFICAR"</formula>
    </cfRule>
  </conditionalFormatting>
  <conditionalFormatting sqref="T1293:V1293">
    <cfRule type="cellIs" dxfId="4371" priority="12335" stopIfTrue="1" operator="equal">
      <formula>"NO"</formula>
    </cfRule>
    <cfRule type="cellIs" dxfId="4370" priority="12336" stopIfTrue="1" operator="equal">
      <formula>"SI"</formula>
    </cfRule>
  </conditionalFormatting>
  <conditionalFormatting sqref="T1293:U1293">
    <cfRule type="cellIs" dxfId="4369" priority="12334" stopIfTrue="1" operator="equal">
      <formula>"NO APLICA"</formula>
    </cfRule>
  </conditionalFormatting>
  <conditionalFormatting sqref="V1293">
    <cfRule type="cellIs" dxfId="4368" priority="12333" stopIfTrue="1" operator="equal">
      <formula>"NO APLICA"</formula>
    </cfRule>
  </conditionalFormatting>
  <conditionalFormatting sqref="T1303">
    <cfRule type="cellIs" dxfId="4367" priority="12331" operator="equal">
      <formula>"CUMPLE"</formula>
    </cfRule>
    <cfRule type="cellIs" dxfId="4366" priority="12332" operator="equal">
      <formula>"NO CUMPLE"</formula>
    </cfRule>
  </conditionalFormatting>
  <conditionalFormatting sqref="T1303">
    <cfRule type="cellIs" dxfId="4365" priority="12330" operator="equal">
      <formula>"VERIFICAR"</formula>
    </cfRule>
  </conditionalFormatting>
  <conditionalFormatting sqref="H1307">
    <cfRule type="containsText" dxfId="4364" priority="12311" stopIfTrue="1" operator="containsText" text="NO CUMPLE">
      <formula>NOT(ISERROR(SEARCH("NO CUMPLE",H1307)))</formula>
    </cfRule>
    <cfRule type="containsText" dxfId="4363" priority="12312" stopIfTrue="1" operator="containsText" text="CUMPLE">
      <formula>NOT(ISERROR(SEARCH("CUMPLE",H1307)))</formula>
    </cfRule>
  </conditionalFormatting>
  <conditionalFormatting sqref="J1307">
    <cfRule type="containsText" dxfId="4362" priority="12309" stopIfTrue="1" operator="containsText" text="NO CUMPLE">
      <formula>NOT(ISERROR(SEARCH("NO CUMPLE",J1307)))</formula>
    </cfRule>
    <cfRule type="containsText" dxfId="4361" priority="12310" stopIfTrue="1" operator="containsText" text="CUMPLE">
      <formula>NOT(ISERROR(SEARCH("CUMPLE",J1307)))</formula>
    </cfRule>
  </conditionalFormatting>
  <conditionalFormatting sqref="K1307">
    <cfRule type="containsText" dxfId="4360" priority="12307" stopIfTrue="1" operator="containsText" text="NO CUMPLE">
      <formula>NOT(ISERROR(SEARCH("NO CUMPLE",K1307)))</formula>
    </cfRule>
    <cfRule type="containsText" dxfId="4359" priority="12308" stopIfTrue="1" operator="containsText" text="CUMPLE">
      <formula>NOT(ISERROR(SEARCH("CUMPLE",K1307)))</formula>
    </cfRule>
  </conditionalFormatting>
  <conditionalFormatting sqref="O1306">
    <cfRule type="containsText" dxfId="4358" priority="12305" stopIfTrue="1" operator="containsText" text="NO CUMPLE">
      <formula>NOT(ISERROR(SEARCH("NO CUMPLE",O1306)))</formula>
    </cfRule>
    <cfRule type="containsText" dxfId="4357" priority="12306" stopIfTrue="1" operator="containsText" text="CUMPLE">
      <formula>NOT(ISERROR(SEARCH("CUMPLE",O1306)))</formula>
    </cfRule>
  </conditionalFormatting>
  <conditionalFormatting sqref="O1307:S1307">
    <cfRule type="cellIs" dxfId="4356" priority="12304" operator="equal">
      <formula>"EL PROPONENTE SE DEBE REQUERIR POR EXPERIENCIA MINIMA EXIGIDA"</formula>
    </cfRule>
  </conditionalFormatting>
  <conditionalFormatting sqref="J1284:J1293">
    <cfRule type="cellIs" dxfId="4355" priority="12303" stopIfTrue="1" operator="greaterThan">
      <formula>0</formula>
    </cfRule>
  </conditionalFormatting>
  <conditionalFormatting sqref="N1301:N1306">
    <cfRule type="cellIs" dxfId="4354" priority="12301" operator="equal">
      <formula>"NO"</formula>
    </cfRule>
    <cfRule type="cellIs" dxfId="4353" priority="12302" operator="equal">
      <formula>"SI"</formula>
    </cfRule>
  </conditionalFormatting>
  <conditionalFormatting sqref="I1293">
    <cfRule type="cellIs" dxfId="4352" priority="12300" stopIfTrue="1" operator="greaterThan">
      <formula>0</formula>
    </cfRule>
  </conditionalFormatting>
  <conditionalFormatting sqref="K1287:L1293">
    <cfRule type="cellIs" dxfId="4351" priority="12298" operator="equal">
      <formula>0</formula>
    </cfRule>
    <cfRule type="cellIs" dxfId="4350" priority="12299" operator="notBetween">
      <formula>$Q$17</formula>
      <formula>$R$17</formula>
    </cfRule>
  </conditionalFormatting>
  <conditionalFormatting sqref="B1284:B1293">
    <cfRule type="cellIs" dxfId="4349" priority="12297" stopIfTrue="1" operator="greaterThan">
      <formula>0</formula>
    </cfRule>
  </conditionalFormatting>
  <conditionalFormatting sqref="T1284:V1286">
    <cfRule type="cellIs" dxfId="4348" priority="12295" stopIfTrue="1" operator="equal">
      <formula>"NO"</formula>
    </cfRule>
    <cfRule type="cellIs" dxfId="4347" priority="12296" stopIfTrue="1" operator="equal">
      <formula>"SI"</formula>
    </cfRule>
  </conditionalFormatting>
  <conditionalFormatting sqref="T1284:V1285">
    <cfRule type="cellIs" dxfId="4346" priority="12294" stopIfTrue="1" operator="equal">
      <formula>"NO APLICA"</formula>
    </cfRule>
  </conditionalFormatting>
  <conditionalFormatting sqref="T1286:U1286">
    <cfRule type="cellIs" dxfId="4345" priority="12293" stopIfTrue="1" operator="equal">
      <formula>"NO APLICA"</formula>
    </cfRule>
  </conditionalFormatting>
  <conditionalFormatting sqref="T1286:U1286">
    <cfRule type="cellIs" dxfId="4344" priority="12292" stopIfTrue="1" operator="equal">
      <formula>"NO APLICA"</formula>
    </cfRule>
  </conditionalFormatting>
  <conditionalFormatting sqref="V1286">
    <cfRule type="cellIs" dxfId="4343" priority="12291" stopIfTrue="1" operator="equal">
      <formula>"NO APLICA"</formula>
    </cfRule>
  </conditionalFormatting>
  <conditionalFormatting sqref="K1284:L1286">
    <cfRule type="cellIs" dxfId="4342" priority="12290" operator="notBetween">
      <formula>$Q$17</formula>
      <formula>$R$17</formula>
    </cfRule>
  </conditionalFormatting>
  <conditionalFormatting sqref="C1284:I1293 K1284:M1293 P1284:V1293">
    <cfRule type="cellIs" dxfId="4341" priority="12289" operator="equal">
      <formula>0</formula>
    </cfRule>
  </conditionalFormatting>
  <conditionalFormatting sqref="P1300">
    <cfRule type="cellIs" dxfId="4340" priority="12286" operator="equal">
      <formula>"NO VÁLIDO"</formula>
    </cfRule>
    <cfRule type="cellIs" dxfId="4339" priority="12287" operator="equal">
      <formula>"VÁLIDO"</formula>
    </cfRule>
  </conditionalFormatting>
  <conditionalFormatting sqref="M1307">
    <cfRule type="cellIs" dxfId="4338" priority="12283" operator="notEqual">
      <formula>"NO CUMPLE"</formula>
    </cfRule>
    <cfRule type="containsText" dxfId="4337" priority="12284" stopIfTrue="1" operator="containsText" text="NO CUMPLE">
      <formula>NOT(ISERROR(SEARCH("NO CUMPLE",M1307)))</formula>
    </cfRule>
    <cfRule type="containsText" dxfId="4336" priority="12285" stopIfTrue="1" operator="containsText" text="CUMPLE">
      <formula>NOT(ISERROR(SEARCH("CUMPLE",M1307)))</formula>
    </cfRule>
  </conditionalFormatting>
  <conditionalFormatting sqref="M1301:M1306">
    <cfRule type="cellIs" dxfId="4335" priority="12281" stopIfTrue="1" operator="equal">
      <formula>"cumple"</formula>
    </cfRule>
    <cfRule type="containsText" dxfId="4334" priority="12282" stopIfTrue="1" operator="containsText" text="NO CUMPLE">
      <formula>NOT(ISERROR(SEARCH("NO CUMPLE",M1301)))</formula>
    </cfRule>
  </conditionalFormatting>
  <conditionalFormatting sqref="L1301:L1306">
    <cfRule type="cellIs" dxfId="4333" priority="12279" stopIfTrue="1" operator="equal">
      <formula>"cumple"</formula>
    </cfRule>
    <cfRule type="containsText" dxfId="4332" priority="12280" stopIfTrue="1" operator="containsText" text="NO CUMPLE">
      <formula>NOT(ISERROR(SEARCH("NO CUMPLE",L1301)))</formula>
    </cfRule>
  </conditionalFormatting>
  <conditionalFormatting sqref="C1314:I1323 K1314:M1323 P1314:V1323">
    <cfRule type="cellIs" dxfId="4331" priority="12260" stopIfTrue="1" operator="greaterThan">
      <formula>0</formula>
    </cfRule>
  </conditionalFormatting>
  <conditionalFormatting sqref="D1317:D1322">
    <cfRule type="cellIs" dxfId="4330" priority="12259" stopIfTrue="1" operator="greaterThan">
      <formula>0</formula>
    </cfRule>
  </conditionalFormatting>
  <conditionalFormatting sqref="D1317:D1322 F1317:H1322">
    <cfRule type="cellIs" dxfId="4329" priority="12258" stopIfTrue="1" operator="greaterThan">
      <formula>0</formula>
    </cfRule>
  </conditionalFormatting>
  <conditionalFormatting sqref="H1314:H1322">
    <cfRule type="cellIs" dxfId="4328" priority="12257" stopIfTrue="1" operator="greaterThan">
      <formula>0</formula>
    </cfRule>
  </conditionalFormatting>
  <conditionalFormatting sqref="E1314:E1322">
    <cfRule type="cellIs" dxfId="4327" priority="12256" stopIfTrue="1" operator="greaterThan">
      <formula>0</formula>
    </cfRule>
  </conditionalFormatting>
  <conditionalFormatting sqref="K1331:K1336">
    <cfRule type="containsText" dxfId="4326" priority="12254" stopIfTrue="1" operator="containsText" text="NO CUMPLE">
      <formula>NOT(ISERROR(SEARCH("NO CUMPLE",K1331)))</formula>
    </cfRule>
    <cfRule type="containsText" dxfId="4325" priority="12255" stopIfTrue="1" operator="containsText" text="CUMPLE">
      <formula>NOT(ISERROR(SEARCH("CUMPLE",K1331)))</formula>
    </cfRule>
  </conditionalFormatting>
  <conditionalFormatting sqref="S1330">
    <cfRule type="cellIs" dxfId="4324" priority="12252" operator="greaterThanOrEqual">
      <formula>NUMMINCONT</formula>
    </cfRule>
    <cfRule type="cellIs" dxfId="4323" priority="12253" operator="lessThan">
      <formula>NUMMINCONT</formula>
    </cfRule>
  </conditionalFormatting>
  <conditionalFormatting sqref="T1317:V1322">
    <cfRule type="cellIs" dxfId="4322" priority="12250" stopIfTrue="1" operator="equal">
      <formula>"NO"</formula>
    </cfRule>
    <cfRule type="cellIs" dxfId="4321" priority="12251" stopIfTrue="1" operator="equal">
      <formula>"SI"</formula>
    </cfRule>
  </conditionalFormatting>
  <conditionalFormatting sqref="T1317:V1318">
    <cfRule type="cellIs" dxfId="4320" priority="12249" stopIfTrue="1" operator="equal">
      <formula>"NO APLICA"</formula>
    </cfRule>
  </conditionalFormatting>
  <conditionalFormatting sqref="T1319:U1322">
    <cfRule type="cellIs" dxfId="4319" priority="12248" stopIfTrue="1" operator="equal">
      <formula>"NO APLICA"</formula>
    </cfRule>
  </conditionalFormatting>
  <conditionalFormatting sqref="T1319:U1319">
    <cfRule type="cellIs" dxfId="4318" priority="12247" stopIfTrue="1" operator="equal">
      <formula>"NO APLICA"</formula>
    </cfRule>
  </conditionalFormatting>
  <conditionalFormatting sqref="V1319:V1322">
    <cfRule type="cellIs" dxfId="4317" priority="12246" stopIfTrue="1" operator="equal">
      <formula>"NO APLICA"</formula>
    </cfRule>
  </conditionalFormatting>
  <conditionalFormatting sqref="V1328">
    <cfRule type="cellIs" dxfId="4316" priority="12244" operator="equal">
      <formula>"CUMPLE"</formula>
    </cfRule>
    <cfRule type="cellIs" dxfId="4315" priority="12245" operator="equal">
      <formula>"NO CUMPLE"</formula>
    </cfRule>
  </conditionalFormatting>
  <conditionalFormatting sqref="V1328:V1330">
    <cfRule type="cellIs" dxfId="4314" priority="12243" operator="equal">
      <formula>"VERIFICAR"</formula>
    </cfRule>
  </conditionalFormatting>
  <conditionalFormatting sqref="T1323:V1323">
    <cfRule type="cellIs" dxfId="4313" priority="12241" stopIfTrue="1" operator="equal">
      <formula>"NO"</formula>
    </cfRule>
    <cfRule type="cellIs" dxfId="4312" priority="12242" stopIfTrue="1" operator="equal">
      <formula>"SI"</formula>
    </cfRule>
  </conditionalFormatting>
  <conditionalFormatting sqref="T1323:U1323">
    <cfRule type="cellIs" dxfId="4311" priority="12240" stopIfTrue="1" operator="equal">
      <formula>"NO APLICA"</formula>
    </cfRule>
  </conditionalFormatting>
  <conditionalFormatting sqref="V1323">
    <cfRule type="cellIs" dxfId="4310" priority="12239" stopIfTrue="1" operator="equal">
      <formula>"NO APLICA"</formula>
    </cfRule>
  </conditionalFormatting>
  <conditionalFormatting sqref="T1333">
    <cfRule type="cellIs" dxfId="4309" priority="12237" operator="equal">
      <formula>"CUMPLE"</formula>
    </cfRule>
    <cfRule type="cellIs" dxfId="4308" priority="12238" operator="equal">
      <formula>"NO CUMPLE"</formula>
    </cfRule>
  </conditionalFormatting>
  <conditionalFormatting sqref="T1333">
    <cfRule type="cellIs" dxfId="4307" priority="12236" operator="equal">
      <formula>"VERIFICAR"</formula>
    </cfRule>
  </conditionalFormatting>
  <conditionalFormatting sqref="H1337">
    <cfRule type="containsText" dxfId="4306" priority="12217" stopIfTrue="1" operator="containsText" text="NO CUMPLE">
      <formula>NOT(ISERROR(SEARCH("NO CUMPLE",H1337)))</formula>
    </cfRule>
    <cfRule type="containsText" dxfId="4305" priority="12218" stopIfTrue="1" operator="containsText" text="CUMPLE">
      <formula>NOT(ISERROR(SEARCH("CUMPLE",H1337)))</formula>
    </cfRule>
  </conditionalFormatting>
  <conditionalFormatting sqref="J1337">
    <cfRule type="containsText" dxfId="4304" priority="12215" stopIfTrue="1" operator="containsText" text="NO CUMPLE">
      <formula>NOT(ISERROR(SEARCH("NO CUMPLE",J1337)))</formula>
    </cfRule>
    <cfRule type="containsText" dxfId="4303" priority="12216" stopIfTrue="1" operator="containsText" text="CUMPLE">
      <formula>NOT(ISERROR(SEARCH("CUMPLE",J1337)))</formula>
    </cfRule>
  </conditionalFormatting>
  <conditionalFormatting sqref="K1337">
    <cfRule type="containsText" dxfId="4302" priority="12213" stopIfTrue="1" operator="containsText" text="NO CUMPLE">
      <formula>NOT(ISERROR(SEARCH("NO CUMPLE",K1337)))</formula>
    </cfRule>
    <cfRule type="containsText" dxfId="4301" priority="12214" stopIfTrue="1" operator="containsText" text="CUMPLE">
      <formula>NOT(ISERROR(SEARCH("CUMPLE",K1337)))</formula>
    </cfRule>
  </conditionalFormatting>
  <conditionalFormatting sqref="O1336">
    <cfRule type="containsText" dxfId="4300" priority="12211" stopIfTrue="1" operator="containsText" text="NO CUMPLE">
      <formula>NOT(ISERROR(SEARCH("NO CUMPLE",O1336)))</formula>
    </cfRule>
    <cfRule type="containsText" dxfId="4299" priority="12212" stopIfTrue="1" operator="containsText" text="CUMPLE">
      <formula>NOT(ISERROR(SEARCH("CUMPLE",O1336)))</formula>
    </cfRule>
  </conditionalFormatting>
  <conditionalFormatting sqref="O1337:S1337">
    <cfRule type="cellIs" dxfId="4298" priority="12210" operator="equal">
      <formula>"EL PROPONENTE SE DEBE REQUERIR POR EXPERIENCIA MINIMA EXIGIDA"</formula>
    </cfRule>
  </conditionalFormatting>
  <conditionalFormatting sqref="J1314:J1323">
    <cfRule type="cellIs" dxfId="4297" priority="12209" stopIfTrue="1" operator="greaterThan">
      <formula>0</formula>
    </cfRule>
  </conditionalFormatting>
  <conditionalFormatting sqref="N1331:N1336">
    <cfRule type="cellIs" dxfId="4296" priority="12207" operator="equal">
      <formula>"NO"</formula>
    </cfRule>
    <cfRule type="cellIs" dxfId="4295" priority="12208" operator="equal">
      <formula>"SI"</formula>
    </cfRule>
  </conditionalFormatting>
  <conditionalFormatting sqref="I1323">
    <cfRule type="cellIs" dxfId="4294" priority="12206" stopIfTrue="1" operator="greaterThan">
      <formula>0</formula>
    </cfRule>
  </conditionalFormatting>
  <conditionalFormatting sqref="K1317:L1323">
    <cfRule type="cellIs" dxfId="4293" priority="12204" operator="equal">
      <formula>0</formula>
    </cfRule>
    <cfRule type="cellIs" dxfId="4292" priority="12205" operator="notBetween">
      <formula>$Q$17</formula>
      <formula>$R$17</formula>
    </cfRule>
  </conditionalFormatting>
  <conditionalFormatting sqref="B1314:B1323">
    <cfRule type="cellIs" dxfId="4291" priority="12203" stopIfTrue="1" operator="greaterThan">
      <formula>0</formula>
    </cfRule>
  </conditionalFormatting>
  <conditionalFormatting sqref="T1314:V1316">
    <cfRule type="cellIs" dxfId="4290" priority="12201" stopIfTrue="1" operator="equal">
      <formula>"NO"</formula>
    </cfRule>
    <cfRule type="cellIs" dxfId="4289" priority="12202" stopIfTrue="1" operator="equal">
      <formula>"SI"</formula>
    </cfRule>
  </conditionalFormatting>
  <conditionalFormatting sqref="T1314:V1315">
    <cfRule type="cellIs" dxfId="4288" priority="12200" stopIfTrue="1" operator="equal">
      <formula>"NO APLICA"</formula>
    </cfRule>
  </conditionalFormatting>
  <conditionalFormatting sqref="T1316:U1316">
    <cfRule type="cellIs" dxfId="4287" priority="12199" stopIfTrue="1" operator="equal">
      <formula>"NO APLICA"</formula>
    </cfRule>
  </conditionalFormatting>
  <conditionalFormatting sqref="T1316:U1316">
    <cfRule type="cellIs" dxfId="4286" priority="12198" stopIfTrue="1" operator="equal">
      <formula>"NO APLICA"</formula>
    </cfRule>
  </conditionalFormatting>
  <conditionalFormatting sqref="V1316">
    <cfRule type="cellIs" dxfId="4285" priority="12197" stopIfTrue="1" operator="equal">
      <formula>"NO APLICA"</formula>
    </cfRule>
  </conditionalFormatting>
  <conditionalFormatting sqref="K1314:L1316">
    <cfRule type="cellIs" dxfId="4284" priority="12196" operator="notBetween">
      <formula>$Q$17</formula>
      <formula>$R$17</formula>
    </cfRule>
  </conditionalFormatting>
  <conditionalFormatting sqref="C1314:I1323 K1314:M1323 P1314:V1323">
    <cfRule type="cellIs" dxfId="4283" priority="12195" operator="equal">
      <formula>0</formula>
    </cfRule>
  </conditionalFormatting>
  <conditionalFormatting sqref="P1330">
    <cfRule type="cellIs" dxfId="4282" priority="12192" operator="equal">
      <formula>"NO VÁLIDO"</formula>
    </cfRule>
    <cfRule type="cellIs" dxfId="4281" priority="12193" operator="equal">
      <formula>"VÁLIDO"</formula>
    </cfRule>
  </conditionalFormatting>
  <conditionalFormatting sqref="M1337">
    <cfRule type="cellIs" dxfId="4280" priority="12189" operator="notEqual">
      <formula>"NO CUMPLE"</formula>
    </cfRule>
    <cfRule type="containsText" dxfId="4279" priority="12190" stopIfTrue="1" operator="containsText" text="NO CUMPLE">
      <formula>NOT(ISERROR(SEARCH("NO CUMPLE",M1337)))</formula>
    </cfRule>
    <cfRule type="containsText" dxfId="4278" priority="12191" stopIfTrue="1" operator="containsText" text="CUMPLE">
      <formula>NOT(ISERROR(SEARCH("CUMPLE",M1337)))</formula>
    </cfRule>
  </conditionalFormatting>
  <conditionalFormatting sqref="M1331:M1336">
    <cfRule type="cellIs" dxfId="4277" priority="12187" stopIfTrue="1" operator="equal">
      <formula>"cumple"</formula>
    </cfRule>
    <cfRule type="containsText" dxfId="4276" priority="12188" stopIfTrue="1" operator="containsText" text="NO CUMPLE">
      <formula>NOT(ISERROR(SEARCH("NO CUMPLE",M1331)))</formula>
    </cfRule>
  </conditionalFormatting>
  <conditionalFormatting sqref="L1331:L1336">
    <cfRule type="cellIs" dxfId="4275" priority="12185" stopIfTrue="1" operator="equal">
      <formula>"cumple"</formula>
    </cfRule>
    <cfRule type="containsText" dxfId="4274" priority="12186" stopIfTrue="1" operator="containsText" text="NO CUMPLE">
      <formula>NOT(ISERROR(SEARCH("NO CUMPLE",L1331)))</formula>
    </cfRule>
  </conditionalFormatting>
  <conditionalFormatting sqref="C1344:I1353 K1344:M1353 P1344:V1353">
    <cfRule type="cellIs" dxfId="4273" priority="12166" stopIfTrue="1" operator="greaterThan">
      <formula>0</formula>
    </cfRule>
  </conditionalFormatting>
  <conditionalFormatting sqref="D1347:D1352">
    <cfRule type="cellIs" dxfId="4272" priority="12165" stopIfTrue="1" operator="greaterThan">
      <formula>0</formula>
    </cfRule>
  </conditionalFormatting>
  <conditionalFormatting sqref="D1347:D1352 F1347:H1352">
    <cfRule type="cellIs" dxfId="4271" priority="12164" stopIfTrue="1" operator="greaterThan">
      <formula>0</formula>
    </cfRule>
  </conditionalFormatting>
  <conditionalFormatting sqref="H1344:H1352">
    <cfRule type="cellIs" dxfId="4270" priority="12163" stopIfTrue="1" operator="greaterThan">
      <formula>0</formula>
    </cfRule>
  </conditionalFormatting>
  <conditionalFormatting sqref="E1344:E1352">
    <cfRule type="cellIs" dxfId="4269" priority="12162" stopIfTrue="1" operator="greaterThan">
      <formula>0</formula>
    </cfRule>
  </conditionalFormatting>
  <conditionalFormatting sqref="K1361:K1366">
    <cfRule type="containsText" dxfId="4268" priority="12160" stopIfTrue="1" operator="containsText" text="NO CUMPLE">
      <formula>NOT(ISERROR(SEARCH("NO CUMPLE",K1361)))</formula>
    </cfRule>
    <cfRule type="containsText" dxfId="4267" priority="12161" stopIfTrue="1" operator="containsText" text="CUMPLE">
      <formula>NOT(ISERROR(SEARCH("CUMPLE",K1361)))</formula>
    </cfRule>
  </conditionalFormatting>
  <conditionalFormatting sqref="S1360">
    <cfRule type="cellIs" dxfId="4266" priority="12158" operator="greaterThanOrEqual">
      <formula>NUMMINCONT</formula>
    </cfRule>
    <cfRule type="cellIs" dxfId="4265" priority="12159" operator="lessThan">
      <formula>NUMMINCONT</formula>
    </cfRule>
  </conditionalFormatting>
  <conditionalFormatting sqref="T1347:V1352">
    <cfRule type="cellIs" dxfId="4264" priority="12156" stopIfTrue="1" operator="equal">
      <formula>"NO"</formula>
    </cfRule>
    <cfRule type="cellIs" dxfId="4263" priority="12157" stopIfTrue="1" operator="equal">
      <formula>"SI"</formula>
    </cfRule>
  </conditionalFormatting>
  <conditionalFormatting sqref="T1347:V1348">
    <cfRule type="cellIs" dxfId="4262" priority="12155" stopIfTrue="1" operator="equal">
      <formula>"NO APLICA"</formula>
    </cfRule>
  </conditionalFormatting>
  <conditionalFormatting sqref="T1349:U1352">
    <cfRule type="cellIs" dxfId="4261" priority="12154" stopIfTrue="1" operator="equal">
      <formula>"NO APLICA"</formula>
    </cfRule>
  </conditionalFormatting>
  <conditionalFormatting sqref="T1349:U1349">
    <cfRule type="cellIs" dxfId="4260" priority="12153" stopIfTrue="1" operator="equal">
      <formula>"NO APLICA"</formula>
    </cfRule>
  </conditionalFormatting>
  <conditionalFormatting sqref="V1349:V1352">
    <cfRule type="cellIs" dxfId="4259" priority="12152" stopIfTrue="1" operator="equal">
      <formula>"NO APLICA"</formula>
    </cfRule>
  </conditionalFormatting>
  <conditionalFormatting sqref="V1358">
    <cfRule type="cellIs" dxfId="4258" priority="12150" operator="equal">
      <formula>"CUMPLE"</formula>
    </cfRule>
    <cfRule type="cellIs" dxfId="4257" priority="12151" operator="equal">
      <formula>"NO CUMPLE"</formula>
    </cfRule>
  </conditionalFormatting>
  <conditionalFormatting sqref="V1358:V1360">
    <cfRule type="cellIs" dxfId="4256" priority="12149" operator="equal">
      <formula>"VERIFICAR"</formula>
    </cfRule>
  </conditionalFormatting>
  <conditionalFormatting sqref="T1353:V1353">
    <cfRule type="cellIs" dxfId="4255" priority="12147" stopIfTrue="1" operator="equal">
      <formula>"NO"</formula>
    </cfRule>
    <cfRule type="cellIs" dxfId="4254" priority="12148" stopIfTrue="1" operator="equal">
      <formula>"SI"</formula>
    </cfRule>
  </conditionalFormatting>
  <conditionalFormatting sqref="T1353:U1353">
    <cfRule type="cellIs" dxfId="4253" priority="12146" stopIfTrue="1" operator="equal">
      <formula>"NO APLICA"</formula>
    </cfRule>
  </conditionalFormatting>
  <conditionalFormatting sqref="V1353">
    <cfRule type="cellIs" dxfId="4252" priority="12145" stopIfTrue="1" operator="equal">
      <formula>"NO APLICA"</formula>
    </cfRule>
  </conditionalFormatting>
  <conditionalFormatting sqref="T1363">
    <cfRule type="cellIs" dxfId="4251" priority="12143" operator="equal">
      <formula>"CUMPLE"</formula>
    </cfRule>
    <cfRule type="cellIs" dxfId="4250" priority="12144" operator="equal">
      <formula>"NO CUMPLE"</formula>
    </cfRule>
  </conditionalFormatting>
  <conditionalFormatting sqref="T1363">
    <cfRule type="cellIs" dxfId="4249" priority="12142" operator="equal">
      <formula>"VERIFICAR"</formula>
    </cfRule>
  </conditionalFormatting>
  <conditionalFormatting sqref="H1367">
    <cfRule type="containsText" dxfId="4248" priority="12123" stopIfTrue="1" operator="containsText" text="NO CUMPLE">
      <formula>NOT(ISERROR(SEARCH("NO CUMPLE",H1367)))</formula>
    </cfRule>
    <cfRule type="containsText" dxfId="4247" priority="12124" stopIfTrue="1" operator="containsText" text="CUMPLE">
      <formula>NOT(ISERROR(SEARCH("CUMPLE",H1367)))</formula>
    </cfRule>
  </conditionalFormatting>
  <conditionalFormatting sqref="J1367">
    <cfRule type="containsText" dxfId="4246" priority="12121" stopIfTrue="1" operator="containsText" text="NO CUMPLE">
      <formula>NOT(ISERROR(SEARCH("NO CUMPLE",J1367)))</formula>
    </cfRule>
    <cfRule type="containsText" dxfId="4245" priority="12122" stopIfTrue="1" operator="containsText" text="CUMPLE">
      <formula>NOT(ISERROR(SEARCH("CUMPLE",J1367)))</formula>
    </cfRule>
  </conditionalFormatting>
  <conditionalFormatting sqref="K1367">
    <cfRule type="containsText" dxfId="4244" priority="12119" stopIfTrue="1" operator="containsText" text="NO CUMPLE">
      <formula>NOT(ISERROR(SEARCH("NO CUMPLE",K1367)))</formula>
    </cfRule>
    <cfRule type="containsText" dxfId="4243" priority="12120" stopIfTrue="1" operator="containsText" text="CUMPLE">
      <formula>NOT(ISERROR(SEARCH("CUMPLE",K1367)))</formula>
    </cfRule>
  </conditionalFormatting>
  <conditionalFormatting sqref="O1366">
    <cfRule type="containsText" dxfId="4242" priority="12117" stopIfTrue="1" operator="containsText" text="NO CUMPLE">
      <formula>NOT(ISERROR(SEARCH("NO CUMPLE",O1366)))</formula>
    </cfRule>
    <cfRule type="containsText" dxfId="4241" priority="12118" stopIfTrue="1" operator="containsText" text="CUMPLE">
      <formula>NOT(ISERROR(SEARCH("CUMPLE",O1366)))</formula>
    </cfRule>
  </conditionalFormatting>
  <conditionalFormatting sqref="O1367:S1367">
    <cfRule type="cellIs" dxfId="4240" priority="12116" operator="equal">
      <formula>"EL PROPONENTE SE DEBE REQUERIR POR EXPERIENCIA MINIMA EXIGIDA"</formula>
    </cfRule>
  </conditionalFormatting>
  <conditionalFormatting sqref="J1344:J1353">
    <cfRule type="cellIs" dxfId="4239" priority="12115" stopIfTrue="1" operator="greaterThan">
      <formula>0</formula>
    </cfRule>
  </conditionalFormatting>
  <conditionalFormatting sqref="N1361:N1366">
    <cfRule type="cellIs" dxfId="4238" priority="12113" operator="equal">
      <formula>"NO"</formula>
    </cfRule>
    <cfRule type="cellIs" dxfId="4237" priority="12114" operator="equal">
      <formula>"SI"</formula>
    </cfRule>
  </conditionalFormatting>
  <conditionalFormatting sqref="I1353">
    <cfRule type="cellIs" dxfId="4236" priority="12112" stopIfTrue="1" operator="greaterThan">
      <formula>0</formula>
    </cfRule>
  </conditionalFormatting>
  <conditionalFormatting sqref="K1347:L1353">
    <cfRule type="cellIs" dxfId="4235" priority="12110" operator="equal">
      <formula>0</formula>
    </cfRule>
    <cfRule type="cellIs" dxfId="4234" priority="12111" operator="notBetween">
      <formula>$Q$17</formula>
      <formula>$R$17</formula>
    </cfRule>
  </conditionalFormatting>
  <conditionalFormatting sqref="B1344:B1353">
    <cfRule type="cellIs" dxfId="4233" priority="12109" stopIfTrue="1" operator="greaterThan">
      <formula>0</formula>
    </cfRule>
  </conditionalFormatting>
  <conditionalFormatting sqref="T1344:V1346">
    <cfRule type="cellIs" dxfId="4232" priority="12107" stopIfTrue="1" operator="equal">
      <formula>"NO"</formula>
    </cfRule>
    <cfRule type="cellIs" dxfId="4231" priority="12108" stopIfTrue="1" operator="equal">
      <formula>"SI"</formula>
    </cfRule>
  </conditionalFormatting>
  <conditionalFormatting sqref="T1344:V1345">
    <cfRule type="cellIs" dxfId="4230" priority="12106" stopIfTrue="1" operator="equal">
      <formula>"NO APLICA"</formula>
    </cfRule>
  </conditionalFormatting>
  <conditionalFormatting sqref="T1346:U1346">
    <cfRule type="cellIs" dxfId="4229" priority="12105" stopIfTrue="1" operator="equal">
      <formula>"NO APLICA"</formula>
    </cfRule>
  </conditionalFormatting>
  <conditionalFormatting sqref="T1346:U1346">
    <cfRule type="cellIs" dxfId="4228" priority="12104" stopIfTrue="1" operator="equal">
      <formula>"NO APLICA"</formula>
    </cfRule>
  </conditionalFormatting>
  <conditionalFormatting sqref="V1346">
    <cfRule type="cellIs" dxfId="4227" priority="12103" stopIfTrue="1" operator="equal">
      <formula>"NO APLICA"</formula>
    </cfRule>
  </conditionalFormatting>
  <conditionalFormatting sqref="K1344:L1346">
    <cfRule type="cellIs" dxfId="4226" priority="12102" operator="notBetween">
      <formula>$Q$17</formula>
      <formula>$R$17</formula>
    </cfRule>
  </conditionalFormatting>
  <conditionalFormatting sqref="C1344:I1353 K1344:M1353 P1344:V1353">
    <cfRule type="cellIs" dxfId="4225" priority="12101" operator="equal">
      <formula>0</formula>
    </cfRule>
  </conditionalFormatting>
  <conditionalFormatting sqref="P1360">
    <cfRule type="cellIs" dxfId="4224" priority="12098" operator="equal">
      <formula>"NO VÁLIDO"</formula>
    </cfRule>
    <cfRule type="cellIs" dxfId="4223" priority="12099" operator="equal">
      <formula>"VÁLIDO"</formula>
    </cfRule>
  </conditionalFormatting>
  <conditionalFormatting sqref="M1367">
    <cfRule type="cellIs" dxfId="4222" priority="12095" operator="notEqual">
      <formula>"NO CUMPLE"</formula>
    </cfRule>
    <cfRule type="containsText" dxfId="4221" priority="12096" stopIfTrue="1" operator="containsText" text="NO CUMPLE">
      <formula>NOT(ISERROR(SEARCH("NO CUMPLE",M1367)))</formula>
    </cfRule>
    <cfRule type="containsText" dxfId="4220" priority="12097" stopIfTrue="1" operator="containsText" text="CUMPLE">
      <formula>NOT(ISERROR(SEARCH("CUMPLE",M1367)))</formula>
    </cfRule>
  </conditionalFormatting>
  <conditionalFormatting sqref="M1361:M1366">
    <cfRule type="cellIs" dxfId="4219" priority="12093" stopIfTrue="1" operator="equal">
      <formula>"cumple"</formula>
    </cfRule>
    <cfRule type="containsText" dxfId="4218" priority="12094" stopIfTrue="1" operator="containsText" text="NO CUMPLE">
      <formula>NOT(ISERROR(SEARCH("NO CUMPLE",M1361)))</formula>
    </cfRule>
  </conditionalFormatting>
  <conditionalFormatting sqref="L1361:L1366">
    <cfRule type="cellIs" dxfId="4217" priority="12091" stopIfTrue="1" operator="equal">
      <formula>"cumple"</formula>
    </cfRule>
    <cfRule type="containsText" dxfId="4216" priority="12092" stopIfTrue="1" operator="containsText" text="NO CUMPLE">
      <formula>NOT(ISERROR(SEARCH("NO CUMPLE",L1361)))</formula>
    </cfRule>
  </conditionalFormatting>
  <conditionalFormatting sqref="C1374:I1383 K1374:M1383 P1374:V1383">
    <cfRule type="cellIs" dxfId="4215" priority="12072" stopIfTrue="1" operator="greaterThan">
      <formula>0</formula>
    </cfRule>
  </conditionalFormatting>
  <conditionalFormatting sqref="D1377:D1382">
    <cfRule type="cellIs" dxfId="4214" priority="12071" stopIfTrue="1" operator="greaterThan">
      <formula>0</formula>
    </cfRule>
  </conditionalFormatting>
  <conditionalFormatting sqref="D1377:D1382 F1377:H1382">
    <cfRule type="cellIs" dxfId="4213" priority="12070" stopIfTrue="1" operator="greaterThan">
      <formula>0</formula>
    </cfRule>
  </conditionalFormatting>
  <conditionalFormatting sqref="H1374:H1382">
    <cfRule type="cellIs" dxfId="4212" priority="12069" stopIfTrue="1" operator="greaterThan">
      <formula>0</formula>
    </cfRule>
  </conditionalFormatting>
  <conditionalFormatting sqref="E1374:E1382">
    <cfRule type="cellIs" dxfId="4211" priority="12068" stopIfTrue="1" operator="greaterThan">
      <formula>0</formula>
    </cfRule>
  </conditionalFormatting>
  <conditionalFormatting sqref="K1391:K1396">
    <cfRule type="containsText" dxfId="4210" priority="12066" stopIfTrue="1" operator="containsText" text="NO CUMPLE">
      <formula>NOT(ISERROR(SEARCH("NO CUMPLE",K1391)))</formula>
    </cfRule>
    <cfRule type="containsText" dxfId="4209" priority="12067" stopIfTrue="1" operator="containsText" text="CUMPLE">
      <formula>NOT(ISERROR(SEARCH("CUMPLE",K1391)))</formula>
    </cfRule>
  </conditionalFormatting>
  <conditionalFormatting sqref="S1390">
    <cfRule type="cellIs" dxfId="4208" priority="12064" operator="greaterThanOrEqual">
      <formula>NUMMINCONT</formula>
    </cfRule>
    <cfRule type="cellIs" dxfId="4207" priority="12065" operator="lessThan">
      <formula>NUMMINCONT</formula>
    </cfRule>
  </conditionalFormatting>
  <conditionalFormatting sqref="T1377:V1382">
    <cfRule type="cellIs" dxfId="4206" priority="12062" stopIfTrue="1" operator="equal">
      <formula>"NO"</formula>
    </cfRule>
    <cfRule type="cellIs" dxfId="4205" priority="12063" stopIfTrue="1" operator="equal">
      <formula>"SI"</formula>
    </cfRule>
  </conditionalFormatting>
  <conditionalFormatting sqref="T1377:V1378">
    <cfRule type="cellIs" dxfId="4204" priority="12061" stopIfTrue="1" operator="equal">
      <formula>"NO APLICA"</formula>
    </cfRule>
  </conditionalFormatting>
  <conditionalFormatting sqref="T1379:U1382">
    <cfRule type="cellIs" dxfId="4203" priority="12060" stopIfTrue="1" operator="equal">
      <formula>"NO APLICA"</formula>
    </cfRule>
  </conditionalFormatting>
  <conditionalFormatting sqref="T1379:U1379">
    <cfRule type="cellIs" dxfId="4202" priority="12059" stopIfTrue="1" operator="equal">
      <formula>"NO APLICA"</formula>
    </cfRule>
  </conditionalFormatting>
  <conditionalFormatting sqref="V1379:V1382">
    <cfRule type="cellIs" dxfId="4201" priority="12058" stopIfTrue="1" operator="equal">
      <formula>"NO APLICA"</formula>
    </cfRule>
  </conditionalFormatting>
  <conditionalFormatting sqref="V1388">
    <cfRule type="cellIs" dxfId="4200" priority="12056" operator="equal">
      <formula>"CUMPLE"</formula>
    </cfRule>
    <cfRule type="cellIs" dxfId="4199" priority="12057" operator="equal">
      <formula>"NO CUMPLE"</formula>
    </cfRule>
  </conditionalFormatting>
  <conditionalFormatting sqref="V1388:V1390">
    <cfRule type="cellIs" dxfId="4198" priority="12055" operator="equal">
      <formula>"VERIFICAR"</formula>
    </cfRule>
  </conditionalFormatting>
  <conditionalFormatting sqref="T1383:V1383">
    <cfRule type="cellIs" dxfId="4197" priority="12053" stopIfTrue="1" operator="equal">
      <formula>"NO"</formula>
    </cfRule>
    <cfRule type="cellIs" dxfId="4196" priority="12054" stopIfTrue="1" operator="equal">
      <formula>"SI"</formula>
    </cfRule>
  </conditionalFormatting>
  <conditionalFormatting sqref="T1383:U1383">
    <cfRule type="cellIs" dxfId="4195" priority="12052" stopIfTrue="1" operator="equal">
      <formula>"NO APLICA"</formula>
    </cfRule>
  </conditionalFormatting>
  <conditionalFormatting sqref="V1383">
    <cfRule type="cellIs" dxfId="4194" priority="12051" stopIfTrue="1" operator="equal">
      <formula>"NO APLICA"</formula>
    </cfRule>
  </conditionalFormatting>
  <conditionalFormatting sqref="T1393">
    <cfRule type="cellIs" dxfId="4193" priority="12049" operator="equal">
      <formula>"CUMPLE"</formula>
    </cfRule>
    <cfRule type="cellIs" dxfId="4192" priority="12050" operator="equal">
      <formula>"NO CUMPLE"</formula>
    </cfRule>
  </conditionalFormatting>
  <conditionalFormatting sqref="T1393">
    <cfRule type="cellIs" dxfId="4191" priority="12048" operator="equal">
      <formula>"VERIFICAR"</formula>
    </cfRule>
  </conditionalFormatting>
  <conditionalFormatting sqref="H1397">
    <cfRule type="containsText" dxfId="4190" priority="12029" stopIfTrue="1" operator="containsText" text="NO CUMPLE">
      <formula>NOT(ISERROR(SEARCH("NO CUMPLE",H1397)))</formula>
    </cfRule>
    <cfRule type="containsText" dxfId="4189" priority="12030" stopIfTrue="1" operator="containsText" text="CUMPLE">
      <formula>NOT(ISERROR(SEARCH("CUMPLE",H1397)))</formula>
    </cfRule>
  </conditionalFormatting>
  <conditionalFormatting sqref="J1397">
    <cfRule type="containsText" dxfId="4188" priority="12027" stopIfTrue="1" operator="containsText" text="NO CUMPLE">
      <formula>NOT(ISERROR(SEARCH("NO CUMPLE",J1397)))</formula>
    </cfRule>
    <cfRule type="containsText" dxfId="4187" priority="12028" stopIfTrue="1" operator="containsText" text="CUMPLE">
      <formula>NOT(ISERROR(SEARCH("CUMPLE",J1397)))</formula>
    </cfRule>
  </conditionalFormatting>
  <conditionalFormatting sqref="K1397">
    <cfRule type="containsText" dxfId="4186" priority="12025" stopIfTrue="1" operator="containsText" text="NO CUMPLE">
      <formula>NOT(ISERROR(SEARCH("NO CUMPLE",K1397)))</formula>
    </cfRule>
    <cfRule type="containsText" dxfId="4185" priority="12026" stopIfTrue="1" operator="containsText" text="CUMPLE">
      <formula>NOT(ISERROR(SEARCH("CUMPLE",K1397)))</formula>
    </cfRule>
  </conditionalFormatting>
  <conditionalFormatting sqref="O1396">
    <cfRule type="containsText" dxfId="4184" priority="12023" stopIfTrue="1" operator="containsText" text="NO CUMPLE">
      <formula>NOT(ISERROR(SEARCH("NO CUMPLE",O1396)))</formula>
    </cfRule>
    <cfRule type="containsText" dxfId="4183" priority="12024" stopIfTrue="1" operator="containsText" text="CUMPLE">
      <formula>NOT(ISERROR(SEARCH("CUMPLE",O1396)))</formula>
    </cfRule>
  </conditionalFormatting>
  <conditionalFormatting sqref="O1397:S1397">
    <cfRule type="cellIs" dxfId="4182" priority="12022" operator="equal">
      <formula>"EL PROPONENTE SE DEBE REQUERIR POR EXPERIENCIA MINIMA EXIGIDA"</formula>
    </cfRule>
  </conditionalFormatting>
  <conditionalFormatting sqref="J1374:J1383">
    <cfRule type="cellIs" dxfId="4181" priority="12021" stopIfTrue="1" operator="greaterThan">
      <formula>0</formula>
    </cfRule>
  </conditionalFormatting>
  <conditionalFormatting sqref="N1391:N1396">
    <cfRule type="cellIs" dxfId="4180" priority="12019" operator="equal">
      <formula>"NO"</formula>
    </cfRule>
    <cfRule type="cellIs" dxfId="4179" priority="12020" operator="equal">
      <formula>"SI"</formula>
    </cfRule>
  </conditionalFormatting>
  <conditionalFormatting sqref="I1383">
    <cfRule type="cellIs" dxfId="4178" priority="12018" stopIfTrue="1" operator="greaterThan">
      <formula>0</formula>
    </cfRule>
  </conditionalFormatting>
  <conditionalFormatting sqref="K1377:L1383">
    <cfRule type="cellIs" dxfId="4177" priority="12016" operator="equal">
      <formula>0</formula>
    </cfRule>
    <cfRule type="cellIs" dxfId="4176" priority="12017" operator="notBetween">
      <formula>$Q$17</formula>
      <formula>$R$17</formula>
    </cfRule>
  </conditionalFormatting>
  <conditionalFormatting sqref="B1374:B1383">
    <cfRule type="cellIs" dxfId="4175" priority="12015" stopIfTrue="1" operator="greaterThan">
      <formula>0</formula>
    </cfRule>
  </conditionalFormatting>
  <conditionalFormatting sqref="T1374:V1376">
    <cfRule type="cellIs" dxfId="4174" priority="12013" stopIfTrue="1" operator="equal">
      <formula>"NO"</formula>
    </cfRule>
    <cfRule type="cellIs" dxfId="4173" priority="12014" stopIfTrue="1" operator="equal">
      <formula>"SI"</formula>
    </cfRule>
  </conditionalFormatting>
  <conditionalFormatting sqref="T1374:V1375">
    <cfRule type="cellIs" dxfId="4172" priority="12012" stopIfTrue="1" operator="equal">
      <formula>"NO APLICA"</formula>
    </cfRule>
  </conditionalFormatting>
  <conditionalFormatting sqref="T1376:U1376">
    <cfRule type="cellIs" dxfId="4171" priority="12011" stopIfTrue="1" operator="equal">
      <formula>"NO APLICA"</formula>
    </cfRule>
  </conditionalFormatting>
  <conditionalFormatting sqref="T1376:U1376">
    <cfRule type="cellIs" dxfId="4170" priority="12010" stopIfTrue="1" operator="equal">
      <formula>"NO APLICA"</formula>
    </cfRule>
  </conditionalFormatting>
  <conditionalFormatting sqref="V1376">
    <cfRule type="cellIs" dxfId="4169" priority="12009" stopIfTrue="1" operator="equal">
      <formula>"NO APLICA"</formula>
    </cfRule>
  </conditionalFormatting>
  <conditionalFormatting sqref="K1374:L1376">
    <cfRule type="cellIs" dxfId="4168" priority="12008" operator="notBetween">
      <formula>$Q$17</formula>
      <formula>$R$17</formula>
    </cfRule>
  </conditionalFormatting>
  <conditionalFormatting sqref="C1374:I1383 K1374:M1383 P1374:V1383">
    <cfRule type="cellIs" dxfId="4167" priority="12007" operator="equal">
      <formula>0</formula>
    </cfRule>
  </conditionalFormatting>
  <conditionalFormatting sqref="P1390">
    <cfRule type="cellIs" dxfId="4166" priority="12004" operator="equal">
      <formula>"NO VÁLIDO"</formula>
    </cfRule>
    <cfRule type="cellIs" dxfId="4165" priority="12005" operator="equal">
      <formula>"VÁLIDO"</formula>
    </cfRule>
  </conditionalFormatting>
  <conditionalFormatting sqref="M1397">
    <cfRule type="cellIs" dxfId="4164" priority="12001" operator="notEqual">
      <formula>"NO CUMPLE"</formula>
    </cfRule>
    <cfRule type="containsText" dxfId="4163" priority="12002" stopIfTrue="1" operator="containsText" text="NO CUMPLE">
      <formula>NOT(ISERROR(SEARCH("NO CUMPLE",M1397)))</formula>
    </cfRule>
    <cfRule type="containsText" dxfId="4162" priority="12003" stopIfTrue="1" operator="containsText" text="CUMPLE">
      <formula>NOT(ISERROR(SEARCH("CUMPLE",M1397)))</formula>
    </cfRule>
  </conditionalFormatting>
  <conditionalFormatting sqref="M1391:M1396">
    <cfRule type="cellIs" dxfId="4161" priority="11999" stopIfTrue="1" operator="equal">
      <formula>"cumple"</formula>
    </cfRule>
    <cfRule type="containsText" dxfId="4160" priority="12000" stopIfTrue="1" operator="containsText" text="NO CUMPLE">
      <formula>NOT(ISERROR(SEARCH("NO CUMPLE",M1391)))</formula>
    </cfRule>
  </conditionalFormatting>
  <conditionalFormatting sqref="L1391:L1396">
    <cfRule type="cellIs" dxfId="4159" priority="11997" stopIfTrue="1" operator="equal">
      <formula>"cumple"</formula>
    </cfRule>
    <cfRule type="containsText" dxfId="4158" priority="11998" stopIfTrue="1" operator="containsText" text="NO CUMPLE">
      <formula>NOT(ISERROR(SEARCH("NO CUMPLE",L1391)))</formula>
    </cfRule>
  </conditionalFormatting>
  <conditionalFormatting sqref="C1404:I1413 K1404:M1413 P1404:V1413">
    <cfRule type="cellIs" dxfId="4157" priority="11978" stopIfTrue="1" operator="greaterThan">
      <formula>0</formula>
    </cfRule>
  </conditionalFormatting>
  <conditionalFormatting sqref="D1407:D1412">
    <cfRule type="cellIs" dxfId="4156" priority="11977" stopIfTrue="1" operator="greaterThan">
      <formula>0</formula>
    </cfRule>
  </conditionalFormatting>
  <conditionalFormatting sqref="D1407:D1412 F1407:H1412">
    <cfRule type="cellIs" dxfId="4155" priority="11976" stopIfTrue="1" operator="greaterThan">
      <formula>0</formula>
    </cfRule>
  </conditionalFormatting>
  <conditionalFormatting sqref="H1404:H1412">
    <cfRule type="cellIs" dxfId="4154" priority="11975" stopIfTrue="1" operator="greaterThan">
      <formula>0</formula>
    </cfRule>
  </conditionalFormatting>
  <conditionalFormatting sqref="E1404:E1412">
    <cfRule type="cellIs" dxfId="4153" priority="11974" stopIfTrue="1" operator="greaterThan">
      <formula>0</formula>
    </cfRule>
  </conditionalFormatting>
  <conditionalFormatting sqref="K1421:K1426">
    <cfRule type="containsText" dxfId="4152" priority="11972" stopIfTrue="1" operator="containsText" text="NO CUMPLE">
      <formula>NOT(ISERROR(SEARCH("NO CUMPLE",K1421)))</formula>
    </cfRule>
    <cfRule type="containsText" dxfId="4151" priority="11973" stopIfTrue="1" operator="containsText" text="CUMPLE">
      <formula>NOT(ISERROR(SEARCH("CUMPLE",K1421)))</formula>
    </cfRule>
  </conditionalFormatting>
  <conditionalFormatting sqref="S1420">
    <cfRule type="cellIs" dxfId="4150" priority="11970" operator="greaterThanOrEqual">
      <formula>NUMMINCONT</formula>
    </cfRule>
    <cfRule type="cellIs" dxfId="4149" priority="11971" operator="lessThan">
      <formula>NUMMINCONT</formula>
    </cfRule>
  </conditionalFormatting>
  <conditionalFormatting sqref="T1407:V1412">
    <cfRule type="cellIs" dxfId="4148" priority="11968" stopIfTrue="1" operator="equal">
      <formula>"NO"</formula>
    </cfRule>
    <cfRule type="cellIs" dxfId="4147" priority="11969" stopIfTrue="1" operator="equal">
      <formula>"SI"</formula>
    </cfRule>
  </conditionalFormatting>
  <conditionalFormatting sqref="T1407:V1408">
    <cfRule type="cellIs" dxfId="4146" priority="11967" stopIfTrue="1" operator="equal">
      <formula>"NO APLICA"</formula>
    </cfRule>
  </conditionalFormatting>
  <conditionalFormatting sqref="T1409:U1412">
    <cfRule type="cellIs" dxfId="4145" priority="11966" stopIfTrue="1" operator="equal">
      <formula>"NO APLICA"</formula>
    </cfRule>
  </conditionalFormatting>
  <conditionalFormatting sqref="T1409:U1409">
    <cfRule type="cellIs" dxfId="4144" priority="11965" stopIfTrue="1" operator="equal">
      <formula>"NO APLICA"</formula>
    </cfRule>
  </conditionalFormatting>
  <conditionalFormatting sqref="V1409:V1412">
    <cfRule type="cellIs" dxfId="4143" priority="11964" stopIfTrue="1" operator="equal">
      <formula>"NO APLICA"</formula>
    </cfRule>
  </conditionalFormatting>
  <conditionalFormatting sqref="V1418">
    <cfRule type="cellIs" dxfId="4142" priority="11962" operator="equal">
      <formula>"CUMPLE"</formula>
    </cfRule>
    <cfRule type="cellIs" dxfId="4141" priority="11963" operator="equal">
      <formula>"NO CUMPLE"</formula>
    </cfRule>
  </conditionalFormatting>
  <conditionalFormatting sqref="V1418:V1420">
    <cfRule type="cellIs" dxfId="4140" priority="11961" operator="equal">
      <formula>"VERIFICAR"</formula>
    </cfRule>
  </conditionalFormatting>
  <conditionalFormatting sqref="T1413:V1413">
    <cfRule type="cellIs" dxfId="4139" priority="11959" stopIfTrue="1" operator="equal">
      <formula>"NO"</formula>
    </cfRule>
    <cfRule type="cellIs" dxfId="4138" priority="11960" stopIfTrue="1" operator="equal">
      <formula>"SI"</formula>
    </cfRule>
  </conditionalFormatting>
  <conditionalFormatting sqref="T1413:U1413">
    <cfRule type="cellIs" dxfId="4137" priority="11958" stopIfTrue="1" operator="equal">
      <formula>"NO APLICA"</formula>
    </cfRule>
  </conditionalFormatting>
  <conditionalFormatting sqref="V1413">
    <cfRule type="cellIs" dxfId="4136" priority="11957" stopIfTrue="1" operator="equal">
      <formula>"NO APLICA"</formula>
    </cfRule>
  </conditionalFormatting>
  <conditionalFormatting sqref="T1423">
    <cfRule type="cellIs" dxfId="4135" priority="11955" operator="equal">
      <formula>"CUMPLE"</formula>
    </cfRule>
    <cfRule type="cellIs" dxfId="4134" priority="11956" operator="equal">
      <formula>"NO CUMPLE"</formula>
    </cfRule>
  </conditionalFormatting>
  <conditionalFormatting sqref="T1423">
    <cfRule type="cellIs" dxfId="4133" priority="11954" operator="equal">
      <formula>"VERIFICAR"</formula>
    </cfRule>
  </conditionalFormatting>
  <conditionalFormatting sqref="H1427">
    <cfRule type="containsText" dxfId="4132" priority="11935" stopIfTrue="1" operator="containsText" text="NO CUMPLE">
      <formula>NOT(ISERROR(SEARCH("NO CUMPLE",H1427)))</formula>
    </cfRule>
    <cfRule type="containsText" dxfId="4131" priority="11936" stopIfTrue="1" operator="containsText" text="CUMPLE">
      <formula>NOT(ISERROR(SEARCH("CUMPLE",H1427)))</formula>
    </cfRule>
  </conditionalFormatting>
  <conditionalFormatting sqref="J1427">
    <cfRule type="containsText" dxfId="4130" priority="11933" stopIfTrue="1" operator="containsText" text="NO CUMPLE">
      <formula>NOT(ISERROR(SEARCH("NO CUMPLE",J1427)))</formula>
    </cfRule>
    <cfRule type="containsText" dxfId="4129" priority="11934" stopIfTrue="1" operator="containsText" text="CUMPLE">
      <formula>NOT(ISERROR(SEARCH("CUMPLE",J1427)))</formula>
    </cfRule>
  </conditionalFormatting>
  <conditionalFormatting sqref="K1427">
    <cfRule type="containsText" dxfId="4128" priority="11931" stopIfTrue="1" operator="containsText" text="NO CUMPLE">
      <formula>NOT(ISERROR(SEARCH("NO CUMPLE",K1427)))</formula>
    </cfRule>
    <cfRule type="containsText" dxfId="4127" priority="11932" stopIfTrue="1" operator="containsText" text="CUMPLE">
      <formula>NOT(ISERROR(SEARCH("CUMPLE",K1427)))</formula>
    </cfRule>
  </conditionalFormatting>
  <conditionalFormatting sqref="O1426">
    <cfRule type="containsText" dxfId="4126" priority="11929" stopIfTrue="1" operator="containsText" text="NO CUMPLE">
      <formula>NOT(ISERROR(SEARCH("NO CUMPLE",O1426)))</formula>
    </cfRule>
    <cfRule type="containsText" dxfId="4125" priority="11930" stopIfTrue="1" operator="containsText" text="CUMPLE">
      <formula>NOT(ISERROR(SEARCH("CUMPLE",O1426)))</formula>
    </cfRule>
  </conditionalFormatting>
  <conditionalFormatting sqref="O1427:S1427">
    <cfRule type="cellIs" dxfId="4124" priority="11928" operator="equal">
      <formula>"EL PROPONENTE SE DEBE REQUERIR POR EXPERIENCIA MINIMA EXIGIDA"</formula>
    </cfRule>
  </conditionalFormatting>
  <conditionalFormatting sqref="J1404:J1413">
    <cfRule type="cellIs" dxfId="4123" priority="11927" stopIfTrue="1" operator="greaterThan">
      <formula>0</formula>
    </cfRule>
  </conditionalFormatting>
  <conditionalFormatting sqref="N1421:N1426">
    <cfRule type="cellIs" dxfId="4122" priority="11925" operator="equal">
      <formula>"NO"</formula>
    </cfRule>
    <cfRule type="cellIs" dxfId="4121" priority="11926" operator="equal">
      <formula>"SI"</formula>
    </cfRule>
  </conditionalFormatting>
  <conditionalFormatting sqref="I1413">
    <cfRule type="cellIs" dxfId="4120" priority="11924" stopIfTrue="1" operator="greaterThan">
      <formula>0</formula>
    </cfRule>
  </conditionalFormatting>
  <conditionalFormatting sqref="K1407:L1413">
    <cfRule type="cellIs" dxfId="4119" priority="11922" operator="equal">
      <formula>0</formula>
    </cfRule>
    <cfRule type="cellIs" dxfId="4118" priority="11923" operator="notBetween">
      <formula>$Q$17</formula>
      <formula>$R$17</formula>
    </cfRule>
  </conditionalFormatting>
  <conditionalFormatting sqref="B1404:B1413">
    <cfRule type="cellIs" dxfId="4117" priority="11921" stopIfTrue="1" operator="greaterThan">
      <formula>0</formula>
    </cfRule>
  </conditionalFormatting>
  <conditionalFormatting sqref="T1404:V1406">
    <cfRule type="cellIs" dxfId="4116" priority="11919" stopIfTrue="1" operator="equal">
      <formula>"NO"</formula>
    </cfRule>
    <cfRule type="cellIs" dxfId="4115" priority="11920" stopIfTrue="1" operator="equal">
      <formula>"SI"</formula>
    </cfRule>
  </conditionalFormatting>
  <conditionalFormatting sqref="T1404:V1405">
    <cfRule type="cellIs" dxfId="4114" priority="11918" stopIfTrue="1" operator="equal">
      <formula>"NO APLICA"</formula>
    </cfRule>
  </conditionalFormatting>
  <conditionalFormatting sqref="T1406:U1406">
    <cfRule type="cellIs" dxfId="4113" priority="11917" stopIfTrue="1" operator="equal">
      <formula>"NO APLICA"</formula>
    </cfRule>
  </conditionalFormatting>
  <conditionalFormatting sqref="T1406:U1406">
    <cfRule type="cellIs" dxfId="4112" priority="11916" stopIfTrue="1" operator="equal">
      <formula>"NO APLICA"</formula>
    </cfRule>
  </conditionalFormatting>
  <conditionalFormatting sqref="V1406">
    <cfRule type="cellIs" dxfId="4111" priority="11915" stopIfTrue="1" operator="equal">
      <formula>"NO APLICA"</formula>
    </cfRule>
  </conditionalFormatting>
  <conditionalFormatting sqref="K1404:L1406">
    <cfRule type="cellIs" dxfId="4110" priority="11914" operator="notBetween">
      <formula>$Q$17</formula>
      <formula>$R$17</formula>
    </cfRule>
  </conditionalFormatting>
  <conditionalFormatting sqref="C1404:I1413 K1404:M1413 P1404:V1413">
    <cfRule type="cellIs" dxfId="4109" priority="11913" operator="equal">
      <formula>0</formula>
    </cfRule>
  </conditionalFormatting>
  <conditionalFormatting sqref="P1420">
    <cfRule type="cellIs" dxfId="4108" priority="11910" operator="equal">
      <formula>"NO VÁLIDO"</formula>
    </cfRule>
    <cfRule type="cellIs" dxfId="4107" priority="11911" operator="equal">
      <formula>"VÁLIDO"</formula>
    </cfRule>
  </conditionalFormatting>
  <conditionalFormatting sqref="M1427">
    <cfRule type="cellIs" dxfId="4106" priority="11907" operator="notEqual">
      <formula>"NO CUMPLE"</formula>
    </cfRule>
    <cfRule type="containsText" dxfId="4105" priority="11908" stopIfTrue="1" operator="containsText" text="NO CUMPLE">
      <formula>NOT(ISERROR(SEARCH("NO CUMPLE",M1427)))</formula>
    </cfRule>
    <cfRule type="containsText" dxfId="4104" priority="11909" stopIfTrue="1" operator="containsText" text="CUMPLE">
      <formula>NOT(ISERROR(SEARCH("CUMPLE",M1427)))</formula>
    </cfRule>
  </conditionalFormatting>
  <conditionalFormatting sqref="M1421:M1426">
    <cfRule type="cellIs" dxfId="4103" priority="11905" stopIfTrue="1" operator="equal">
      <formula>"cumple"</formula>
    </cfRule>
    <cfRule type="containsText" dxfId="4102" priority="11906" stopIfTrue="1" operator="containsText" text="NO CUMPLE">
      <formula>NOT(ISERROR(SEARCH("NO CUMPLE",M1421)))</formula>
    </cfRule>
  </conditionalFormatting>
  <conditionalFormatting sqref="L1421:L1426">
    <cfRule type="cellIs" dxfId="4101" priority="11903" stopIfTrue="1" operator="equal">
      <formula>"cumple"</formula>
    </cfRule>
    <cfRule type="containsText" dxfId="4100" priority="11904" stopIfTrue="1" operator="containsText" text="NO CUMPLE">
      <formula>NOT(ISERROR(SEARCH("NO CUMPLE",L1421)))</formula>
    </cfRule>
  </conditionalFormatting>
  <conditionalFormatting sqref="C1434:I1443 K1434:M1443 P1434:V1443">
    <cfRule type="cellIs" dxfId="4099" priority="11884" stopIfTrue="1" operator="greaterThan">
      <formula>0</formula>
    </cfRule>
  </conditionalFormatting>
  <conditionalFormatting sqref="D1437:D1442">
    <cfRule type="cellIs" dxfId="4098" priority="11883" stopIfTrue="1" operator="greaterThan">
      <formula>0</formula>
    </cfRule>
  </conditionalFormatting>
  <conditionalFormatting sqref="D1437:D1442 F1437:H1442">
    <cfRule type="cellIs" dxfId="4097" priority="11882" stopIfTrue="1" operator="greaterThan">
      <formula>0</formula>
    </cfRule>
  </conditionalFormatting>
  <conditionalFormatting sqref="H1434:H1442">
    <cfRule type="cellIs" dxfId="4096" priority="11881" stopIfTrue="1" operator="greaterThan">
      <formula>0</formula>
    </cfRule>
  </conditionalFormatting>
  <conditionalFormatting sqref="E1434:E1442">
    <cfRule type="cellIs" dxfId="4095" priority="11880" stopIfTrue="1" operator="greaterThan">
      <formula>0</formula>
    </cfRule>
  </conditionalFormatting>
  <conditionalFormatting sqref="K1451:K1456">
    <cfRule type="containsText" dxfId="4094" priority="11878" stopIfTrue="1" operator="containsText" text="NO CUMPLE">
      <formula>NOT(ISERROR(SEARCH("NO CUMPLE",K1451)))</formula>
    </cfRule>
    <cfRule type="containsText" dxfId="4093" priority="11879" stopIfTrue="1" operator="containsText" text="CUMPLE">
      <formula>NOT(ISERROR(SEARCH("CUMPLE",K1451)))</formula>
    </cfRule>
  </conditionalFormatting>
  <conditionalFormatting sqref="S1450">
    <cfRule type="cellIs" dxfId="4092" priority="11876" operator="greaterThanOrEqual">
      <formula>NUMMINCONT</formula>
    </cfRule>
    <cfRule type="cellIs" dxfId="4091" priority="11877" operator="lessThan">
      <formula>NUMMINCONT</formula>
    </cfRule>
  </conditionalFormatting>
  <conditionalFormatting sqref="T1437:V1442">
    <cfRule type="cellIs" dxfId="4090" priority="11874" stopIfTrue="1" operator="equal">
      <formula>"NO"</formula>
    </cfRule>
    <cfRule type="cellIs" dxfId="4089" priority="11875" stopIfTrue="1" operator="equal">
      <formula>"SI"</formula>
    </cfRule>
  </conditionalFormatting>
  <conditionalFormatting sqref="T1437:V1438">
    <cfRule type="cellIs" dxfId="4088" priority="11873" stopIfTrue="1" operator="equal">
      <formula>"NO APLICA"</formula>
    </cfRule>
  </conditionalFormatting>
  <conditionalFormatting sqref="T1439:U1442">
    <cfRule type="cellIs" dxfId="4087" priority="11872" stopIfTrue="1" operator="equal">
      <formula>"NO APLICA"</formula>
    </cfRule>
  </conditionalFormatting>
  <conditionalFormatting sqref="T1439:U1439">
    <cfRule type="cellIs" dxfId="4086" priority="11871" stopIfTrue="1" operator="equal">
      <formula>"NO APLICA"</formula>
    </cfRule>
  </conditionalFormatting>
  <conditionalFormatting sqref="V1439:V1442">
    <cfRule type="cellIs" dxfId="4085" priority="11870" stopIfTrue="1" operator="equal">
      <formula>"NO APLICA"</formula>
    </cfRule>
  </conditionalFormatting>
  <conditionalFormatting sqref="V1448">
    <cfRule type="cellIs" dxfId="4084" priority="11868" operator="equal">
      <formula>"CUMPLE"</formula>
    </cfRule>
    <cfRule type="cellIs" dxfId="4083" priority="11869" operator="equal">
      <formula>"NO CUMPLE"</formula>
    </cfRule>
  </conditionalFormatting>
  <conditionalFormatting sqref="V1448:V1450">
    <cfRule type="cellIs" dxfId="4082" priority="11867" operator="equal">
      <formula>"VERIFICAR"</formula>
    </cfRule>
  </conditionalFormatting>
  <conditionalFormatting sqref="T1443:V1443">
    <cfRule type="cellIs" dxfId="4081" priority="11865" stopIfTrue="1" operator="equal">
      <formula>"NO"</formula>
    </cfRule>
    <cfRule type="cellIs" dxfId="4080" priority="11866" stopIfTrue="1" operator="equal">
      <formula>"SI"</formula>
    </cfRule>
  </conditionalFormatting>
  <conditionalFormatting sqref="T1443:U1443">
    <cfRule type="cellIs" dxfId="4079" priority="11864" stopIfTrue="1" operator="equal">
      <formula>"NO APLICA"</formula>
    </cfRule>
  </conditionalFormatting>
  <conditionalFormatting sqref="V1443">
    <cfRule type="cellIs" dxfId="4078" priority="11863" stopIfTrue="1" operator="equal">
      <formula>"NO APLICA"</formula>
    </cfRule>
  </conditionalFormatting>
  <conditionalFormatting sqref="T1453">
    <cfRule type="cellIs" dxfId="4077" priority="11861" operator="equal">
      <formula>"CUMPLE"</formula>
    </cfRule>
    <cfRule type="cellIs" dxfId="4076" priority="11862" operator="equal">
      <formula>"NO CUMPLE"</formula>
    </cfRule>
  </conditionalFormatting>
  <conditionalFormatting sqref="T1453">
    <cfRule type="cellIs" dxfId="4075" priority="11860" operator="equal">
      <formula>"VERIFICAR"</formula>
    </cfRule>
  </conditionalFormatting>
  <conditionalFormatting sqref="H1457">
    <cfRule type="containsText" dxfId="4074" priority="11841" stopIfTrue="1" operator="containsText" text="NO CUMPLE">
      <formula>NOT(ISERROR(SEARCH("NO CUMPLE",H1457)))</formula>
    </cfRule>
    <cfRule type="containsText" dxfId="4073" priority="11842" stopIfTrue="1" operator="containsText" text="CUMPLE">
      <formula>NOT(ISERROR(SEARCH("CUMPLE",H1457)))</formula>
    </cfRule>
  </conditionalFormatting>
  <conditionalFormatting sqref="J1457">
    <cfRule type="containsText" dxfId="4072" priority="11839" stopIfTrue="1" operator="containsText" text="NO CUMPLE">
      <formula>NOT(ISERROR(SEARCH("NO CUMPLE",J1457)))</formula>
    </cfRule>
    <cfRule type="containsText" dxfId="4071" priority="11840" stopIfTrue="1" operator="containsText" text="CUMPLE">
      <formula>NOT(ISERROR(SEARCH("CUMPLE",J1457)))</formula>
    </cfRule>
  </conditionalFormatting>
  <conditionalFormatting sqref="K1457">
    <cfRule type="containsText" dxfId="4070" priority="11837" stopIfTrue="1" operator="containsText" text="NO CUMPLE">
      <formula>NOT(ISERROR(SEARCH("NO CUMPLE",K1457)))</formula>
    </cfRule>
    <cfRule type="containsText" dxfId="4069" priority="11838" stopIfTrue="1" operator="containsText" text="CUMPLE">
      <formula>NOT(ISERROR(SEARCH("CUMPLE",K1457)))</formula>
    </cfRule>
  </conditionalFormatting>
  <conditionalFormatting sqref="O1456">
    <cfRule type="containsText" dxfId="4068" priority="11835" stopIfTrue="1" operator="containsText" text="NO CUMPLE">
      <formula>NOT(ISERROR(SEARCH("NO CUMPLE",O1456)))</formula>
    </cfRule>
    <cfRule type="containsText" dxfId="4067" priority="11836" stopIfTrue="1" operator="containsText" text="CUMPLE">
      <formula>NOT(ISERROR(SEARCH("CUMPLE",O1456)))</formula>
    </cfRule>
  </conditionalFormatting>
  <conditionalFormatting sqref="O1457:S1457">
    <cfRule type="cellIs" dxfId="4066" priority="11834" operator="equal">
      <formula>"EL PROPONENTE SE DEBE REQUERIR POR EXPERIENCIA MINIMA EXIGIDA"</formula>
    </cfRule>
  </conditionalFormatting>
  <conditionalFormatting sqref="J1434:J1443">
    <cfRule type="cellIs" dxfId="4065" priority="11833" stopIfTrue="1" operator="greaterThan">
      <formula>0</formula>
    </cfRule>
  </conditionalFormatting>
  <conditionalFormatting sqref="N1451:N1456">
    <cfRule type="cellIs" dxfId="4064" priority="11831" operator="equal">
      <formula>"NO"</formula>
    </cfRule>
    <cfRule type="cellIs" dxfId="4063" priority="11832" operator="equal">
      <formula>"SI"</formula>
    </cfRule>
  </conditionalFormatting>
  <conditionalFormatting sqref="I1443">
    <cfRule type="cellIs" dxfId="4062" priority="11830" stopIfTrue="1" operator="greaterThan">
      <formula>0</formula>
    </cfRule>
  </conditionalFormatting>
  <conditionalFormatting sqref="K1437:L1443">
    <cfRule type="cellIs" dxfId="4061" priority="11828" operator="equal">
      <formula>0</formula>
    </cfRule>
    <cfRule type="cellIs" dxfId="4060" priority="11829" operator="notBetween">
      <formula>$Q$17</formula>
      <formula>$R$17</formula>
    </cfRule>
  </conditionalFormatting>
  <conditionalFormatting sqref="B1434:B1443">
    <cfRule type="cellIs" dxfId="4059" priority="11827" stopIfTrue="1" operator="greaterThan">
      <formula>0</formula>
    </cfRule>
  </conditionalFormatting>
  <conditionalFormatting sqref="T1434:V1436">
    <cfRule type="cellIs" dxfId="4058" priority="11825" stopIfTrue="1" operator="equal">
      <formula>"NO"</formula>
    </cfRule>
    <cfRule type="cellIs" dxfId="4057" priority="11826" stopIfTrue="1" operator="equal">
      <formula>"SI"</formula>
    </cfRule>
  </conditionalFormatting>
  <conditionalFormatting sqref="T1434:V1435">
    <cfRule type="cellIs" dxfId="4056" priority="11824" stopIfTrue="1" operator="equal">
      <formula>"NO APLICA"</formula>
    </cfRule>
  </conditionalFormatting>
  <conditionalFormatting sqref="T1436:U1436">
    <cfRule type="cellIs" dxfId="4055" priority="11823" stopIfTrue="1" operator="equal">
      <formula>"NO APLICA"</formula>
    </cfRule>
  </conditionalFormatting>
  <conditionalFormatting sqref="T1436:U1436">
    <cfRule type="cellIs" dxfId="4054" priority="11822" stopIfTrue="1" operator="equal">
      <formula>"NO APLICA"</formula>
    </cfRule>
  </conditionalFormatting>
  <conditionalFormatting sqref="V1436">
    <cfRule type="cellIs" dxfId="4053" priority="11821" stopIfTrue="1" operator="equal">
      <formula>"NO APLICA"</formula>
    </cfRule>
  </conditionalFormatting>
  <conditionalFormatting sqref="K1434:L1436">
    <cfRule type="cellIs" dxfId="4052" priority="11820" operator="notBetween">
      <formula>$Q$17</formula>
      <formula>$R$17</formula>
    </cfRule>
  </conditionalFormatting>
  <conditionalFormatting sqref="C1434:I1443 K1434:M1443 P1434:V1443">
    <cfRule type="cellIs" dxfId="4051" priority="11819" operator="equal">
      <formula>0</formula>
    </cfRule>
  </conditionalFormatting>
  <conditionalFormatting sqref="P1450">
    <cfRule type="cellIs" dxfId="4050" priority="11816" operator="equal">
      <formula>"NO VÁLIDO"</formula>
    </cfRule>
    <cfRule type="cellIs" dxfId="4049" priority="11817" operator="equal">
      <formula>"VÁLIDO"</formula>
    </cfRule>
  </conditionalFormatting>
  <conditionalFormatting sqref="M1457">
    <cfRule type="cellIs" dxfId="4048" priority="11813" operator="notEqual">
      <formula>"NO CUMPLE"</formula>
    </cfRule>
    <cfRule type="containsText" dxfId="4047" priority="11814" stopIfTrue="1" operator="containsText" text="NO CUMPLE">
      <formula>NOT(ISERROR(SEARCH("NO CUMPLE",M1457)))</formula>
    </cfRule>
    <cfRule type="containsText" dxfId="4046" priority="11815" stopIfTrue="1" operator="containsText" text="CUMPLE">
      <formula>NOT(ISERROR(SEARCH("CUMPLE",M1457)))</formula>
    </cfRule>
  </conditionalFormatting>
  <conditionalFormatting sqref="M1451:M1456">
    <cfRule type="cellIs" dxfId="4045" priority="11811" stopIfTrue="1" operator="equal">
      <formula>"cumple"</formula>
    </cfRule>
    <cfRule type="containsText" dxfId="4044" priority="11812" stopIfTrue="1" operator="containsText" text="NO CUMPLE">
      <formula>NOT(ISERROR(SEARCH("NO CUMPLE",M1451)))</formula>
    </cfRule>
  </conditionalFormatting>
  <conditionalFormatting sqref="L1451:L1456">
    <cfRule type="cellIs" dxfId="4043" priority="11809" stopIfTrue="1" operator="equal">
      <formula>"cumple"</formula>
    </cfRule>
    <cfRule type="containsText" dxfId="4042" priority="11810" stopIfTrue="1" operator="containsText" text="NO CUMPLE">
      <formula>NOT(ISERROR(SEARCH("NO CUMPLE",L1451)))</formula>
    </cfRule>
  </conditionalFormatting>
  <conditionalFormatting sqref="C1464:I1473 K1464:M1473 P1464:V1473">
    <cfRule type="cellIs" dxfId="4041" priority="11790" stopIfTrue="1" operator="greaterThan">
      <formula>0</formula>
    </cfRule>
  </conditionalFormatting>
  <conditionalFormatting sqref="D1467:D1472">
    <cfRule type="cellIs" dxfId="4040" priority="11789" stopIfTrue="1" operator="greaterThan">
      <formula>0</formula>
    </cfRule>
  </conditionalFormatting>
  <conditionalFormatting sqref="D1467:D1472 F1467:H1472">
    <cfRule type="cellIs" dxfId="4039" priority="11788" stopIfTrue="1" operator="greaterThan">
      <formula>0</formula>
    </cfRule>
  </conditionalFormatting>
  <conditionalFormatting sqref="H1464:H1472">
    <cfRule type="cellIs" dxfId="4038" priority="11787" stopIfTrue="1" operator="greaterThan">
      <formula>0</formula>
    </cfRule>
  </conditionalFormatting>
  <conditionalFormatting sqref="E1464:E1472">
    <cfRule type="cellIs" dxfId="4037" priority="11786" stopIfTrue="1" operator="greaterThan">
      <formula>0</formula>
    </cfRule>
  </conditionalFormatting>
  <conditionalFormatting sqref="K1481:K1486">
    <cfRule type="containsText" dxfId="4036" priority="11784" stopIfTrue="1" operator="containsText" text="NO CUMPLE">
      <formula>NOT(ISERROR(SEARCH("NO CUMPLE",K1481)))</formula>
    </cfRule>
    <cfRule type="containsText" dxfId="4035" priority="11785" stopIfTrue="1" operator="containsText" text="CUMPLE">
      <formula>NOT(ISERROR(SEARCH("CUMPLE",K1481)))</formula>
    </cfRule>
  </conditionalFormatting>
  <conditionalFormatting sqref="S1480">
    <cfRule type="cellIs" dxfId="4034" priority="11782" operator="greaterThanOrEqual">
      <formula>NUMMINCONT</formula>
    </cfRule>
    <cfRule type="cellIs" dxfId="4033" priority="11783" operator="lessThan">
      <formula>NUMMINCONT</formula>
    </cfRule>
  </conditionalFormatting>
  <conditionalFormatting sqref="T1467:V1472">
    <cfRule type="cellIs" dxfId="4032" priority="11780" stopIfTrue="1" operator="equal">
      <formula>"NO"</formula>
    </cfRule>
    <cfRule type="cellIs" dxfId="4031" priority="11781" stopIfTrue="1" operator="equal">
      <formula>"SI"</formula>
    </cfRule>
  </conditionalFormatting>
  <conditionalFormatting sqref="T1467:V1468">
    <cfRule type="cellIs" dxfId="4030" priority="11779" stopIfTrue="1" operator="equal">
      <formula>"NO APLICA"</formula>
    </cfRule>
  </conditionalFormatting>
  <conditionalFormatting sqref="T1469:U1472">
    <cfRule type="cellIs" dxfId="4029" priority="11778" stopIfTrue="1" operator="equal">
      <formula>"NO APLICA"</formula>
    </cfRule>
  </conditionalFormatting>
  <conditionalFormatting sqref="T1469:U1469">
    <cfRule type="cellIs" dxfId="4028" priority="11777" stopIfTrue="1" operator="equal">
      <formula>"NO APLICA"</formula>
    </cfRule>
  </conditionalFormatting>
  <conditionalFormatting sqref="V1469:V1472">
    <cfRule type="cellIs" dxfId="4027" priority="11776" stopIfTrue="1" operator="equal">
      <formula>"NO APLICA"</formula>
    </cfRule>
  </conditionalFormatting>
  <conditionalFormatting sqref="V1478">
    <cfRule type="cellIs" dxfId="4026" priority="11774" operator="equal">
      <formula>"CUMPLE"</formula>
    </cfRule>
    <cfRule type="cellIs" dxfId="4025" priority="11775" operator="equal">
      <formula>"NO CUMPLE"</formula>
    </cfRule>
  </conditionalFormatting>
  <conditionalFormatting sqref="V1478:V1480">
    <cfRule type="cellIs" dxfId="4024" priority="11773" operator="equal">
      <formula>"VERIFICAR"</formula>
    </cfRule>
  </conditionalFormatting>
  <conditionalFormatting sqref="T1473:V1473">
    <cfRule type="cellIs" dxfId="4023" priority="11771" stopIfTrue="1" operator="equal">
      <formula>"NO"</formula>
    </cfRule>
    <cfRule type="cellIs" dxfId="4022" priority="11772" stopIfTrue="1" operator="equal">
      <formula>"SI"</formula>
    </cfRule>
  </conditionalFormatting>
  <conditionalFormatting sqref="T1473:U1473">
    <cfRule type="cellIs" dxfId="4021" priority="11770" stopIfTrue="1" operator="equal">
      <formula>"NO APLICA"</formula>
    </cfRule>
  </conditionalFormatting>
  <conditionalFormatting sqref="V1473">
    <cfRule type="cellIs" dxfId="4020" priority="11769" stopIfTrue="1" operator="equal">
      <formula>"NO APLICA"</formula>
    </cfRule>
  </conditionalFormatting>
  <conditionalFormatting sqref="T1483">
    <cfRule type="cellIs" dxfId="4019" priority="11767" operator="equal">
      <formula>"CUMPLE"</formula>
    </cfRule>
    <cfRule type="cellIs" dxfId="4018" priority="11768" operator="equal">
      <formula>"NO CUMPLE"</formula>
    </cfRule>
  </conditionalFormatting>
  <conditionalFormatting sqref="T1483">
    <cfRule type="cellIs" dxfId="4017" priority="11766" operator="equal">
      <formula>"VERIFICAR"</formula>
    </cfRule>
  </conditionalFormatting>
  <conditionalFormatting sqref="H1487">
    <cfRule type="containsText" dxfId="4016" priority="11747" stopIfTrue="1" operator="containsText" text="NO CUMPLE">
      <formula>NOT(ISERROR(SEARCH("NO CUMPLE",H1487)))</formula>
    </cfRule>
    <cfRule type="containsText" dxfId="4015" priority="11748" stopIfTrue="1" operator="containsText" text="CUMPLE">
      <formula>NOT(ISERROR(SEARCH("CUMPLE",H1487)))</formula>
    </cfRule>
  </conditionalFormatting>
  <conditionalFormatting sqref="J1487">
    <cfRule type="containsText" dxfId="4014" priority="11745" stopIfTrue="1" operator="containsText" text="NO CUMPLE">
      <formula>NOT(ISERROR(SEARCH("NO CUMPLE",J1487)))</formula>
    </cfRule>
    <cfRule type="containsText" dxfId="4013" priority="11746" stopIfTrue="1" operator="containsText" text="CUMPLE">
      <formula>NOT(ISERROR(SEARCH("CUMPLE",J1487)))</formula>
    </cfRule>
  </conditionalFormatting>
  <conditionalFormatting sqref="K1487">
    <cfRule type="containsText" dxfId="4012" priority="11743" stopIfTrue="1" operator="containsText" text="NO CUMPLE">
      <formula>NOT(ISERROR(SEARCH("NO CUMPLE",K1487)))</formula>
    </cfRule>
    <cfRule type="containsText" dxfId="4011" priority="11744" stopIfTrue="1" operator="containsText" text="CUMPLE">
      <formula>NOT(ISERROR(SEARCH("CUMPLE",K1487)))</formula>
    </cfRule>
  </conditionalFormatting>
  <conditionalFormatting sqref="O1486">
    <cfRule type="containsText" dxfId="4010" priority="11741" stopIfTrue="1" operator="containsText" text="NO CUMPLE">
      <formula>NOT(ISERROR(SEARCH("NO CUMPLE",O1486)))</formula>
    </cfRule>
    <cfRule type="containsText" dxfId="4009" priority="11742" stopIfTrue="1" operator="containsText" text="CUMPLE">
      <formula>NOT(ISERROR(SEARCH("CUMPLE",O1486)))</formula>
    </cfRule>
  </conditionalFormatting>
  <conditionalFormatting sqref="O1487:S1487">
    <cfRule type="cellIs" dxfId="4008" priority="11740" operator="equal">
      <formula>"EL PROPONENTE SE DEBE REQUERIR POR EXPERIENCIA MINIMA EXIGIDA"</formula>
    </cfRule>
  </conditionalFormatting>
  <conditionalFormatting sqref="J1464:J1473">
    <cfRule type="cellIs" dxfId="4007" priority="11739" stopIfTrue="1" operator="greaterThan">
      <formula>0</formula>
    </cfRule>
  </conditionalFormatting>
  <conditionalFormatting sqref="N1481:N1486">
    <cfRule type="cellIs" dxfId="4006" priority="11737" operator="equal">
      <formula>"NO"</formula>
    </cfRule>
    <cfRule type="cellIs" dxfId="4005" priority="11738" operator="equal">
      <formula>"SI"</formula>
    </cfRule>
  </conditionalFormatting>
  <conditionalFormatting sqref="I1473">
    <cfRule type="cellIs" dxfId="4004" priority="11736" stopIfTrue="1" operator="greaterThan">
      <formula>0</formula>
    </cfRule>
  </conditionalFormatting>
  <conditionalFormatting sqref="K1467:L1473">
    <cfRule type="cellIs" dxfId="4003" priority="11734" operator="equal">
      <formula>0</formula>
    </cfRule>
    <cfRule type="cellIs" dxfId="4002" priority="11735" operator="notBetween">
      <formula>$Q$17</formula>
      <formula>$R$17</formula>
    </cfRule>
  </conditionalFormatting>
  <conditionalFormatting sqref="B1464:B1473">
    <cfRule type="cellIs" dxfId="4001" priority="11733" stopIfTrue="1" operator="greaterThan">
      <formula>0</formula>
    </cfRule>
  </conditionalFormatting>
  <conditionalFormatting sqref="T1464:V1466">
    <cfRule type="cellIs" dxfId="4000" priority="11731" stopIfTrue="1" operator="equal">
      <formula>"NO"</formula>
    </cfRule>
    <cfRule type="cellIs" dxfId="3999" priority="11732" stopIfTrue="1" operator="equal">
      <formula>"SI"</formula>
    </cfRule>
  </conditionalFormatting>
  <conditionalFormatting sqref="T1464:V1465">
    <cfRule type="cellIs" dxfId="3998" priority="11730" stopIfTrue="1" operator="equal">
      <formula>"NO APLICA"</formula>
    </cfRule>
  </conditionalFormatting>
  <conditionalFormatting sqref="T1466:U1466">
    <cfRule type="cellIs" dxfId="3997" priority="11729" stopIfTrue="1" operator="equal">
      <formula>"NO APLICA"</formula>
    </cfRule>
  </conditionalFormatting>
  <conditionalFormatting sqref="T1466:U1466">
    <cfRule type="cellIs" dxfId="3996" priority="11728" stopIfTrue="1" operator="equal">
      <formula>"NO APLICA"</formula>
    </cfRule>
  </conditionalFormatting>
  <conditionalFormatting sqref="V1466">
    <cfRule type="cellIs" dxfId="3995" priority="11727" stopIfTrue="1" operator="equal">
      <formula>"NO APLICA"</formula>
    </cfRule>
  </conditionalFormatting>
  <conditionalFormatting sqref="K1464:L1466">
    <cfRule type="cellIs" dxfId="3994" priority="11726" operator="notBetween">
      <formula>$Q$17</formula>
      <formula>$R$17</formula>
    </cfRule>
  </conditionalFormatting>
  <conditionalFormatting sqref="C1464:I1473 K1464:M1473 P1464:V1473">
    <cfRule type="cellIs" dxfId="3993" priority="11725" operator="equal">
      <formula>0</formula>
    </cfRule>
  </conditionalFormatting>
  <conditionalFormatting sqref="P1480">
    <cfRule type="cellIs" dxfId="3992" priority="11722" operator="equal">
      <formula>"NO VÁLIDO"</formula>
    </cfRule>
    <cfRule type="cellIs" dxfId="3991" priority="11723" operator="equal">
      <formula>"VÁLIDO"</formula>
    </cfRule>
  </conditionalFormatting>
  <conditionalFormatting sqref="M1487">
    <cfRule type="cellIs" dxfId="3990" priority="11719" operator="notEqual">
      <formula>"NO CUMPLE"</formula>
    </cfRule>
    <cfRule type="containsText" dxfId="3989" priority="11720" stopIfTrue="1" operator="containsText" text="NO CUMPLE">
      <formula>NOT(ISERROR(SEARCH("NO CUMPLE",M1487)))</formula>
    </cfRule>
    <cfRule type="containsText" dxfId="3988" priority="11721" stopIfTrue="1" operator="containsText" text="CUMPLE">
      <formula>NOT(ISERROR(SEARCH("CUMPLE",M1487)))</formula>
    </cfRule>
  </conditionalFormatting>
  <conditionalFormatting sqref="M1481:M1486">
    <cfRule type="cellIs" dxfId="3987" priority="11717" stopIfTrue="1" operator="equal">
      <formula>"cumple"</formula>
    </cfRule>
    <cfRule type="containsText" dxfId="3986" priority="11718" stopIfTrue="1" operator="containsText" text="NO CUMPLE">
      <formula>NOT(ISERROR(SEARCH("NO CUMPLE",M1481)))</formula>
    </cfRule>
  </conditionalFormatting>
  <conditionalFormatting sqref="L1481:L1486">
    <cfRule type="cellIs" dxfId="3985" priority="11715" stopIfTrue="1" operator="equal">
      <formula>"cumple"</formula>
    </cfRule>
    <cfRule type="containsText" dxfId="3984" priority="11716" stopIfTrue="1" operator="containsText" text="NO CUMPLE">
      <formula>NOT(ISERROR(SEARCH("NO CUMPLE",L1481)))</formula>
    </cfRule>
  </conditionalFormatting>
  <conditionalFormatting sqref="C1494:I1503 K1494:M1503 P1494:V1503">
    <cfRule type="cellIs" dxfId="3983" priority="11696" stopIfTrue="1" operator="greaterThan">
      <formula>0</formula>
    </cfRule>
  </conditionalFormatting>
  <conditionalFormatting sqref="D1497:D1502">
    <cfRule type="cellIs" dxfId="3982" priority="11695" stopIfTrue="1" operator="greaterThan">
      <formula>0</formula>
    </cfRule>
  </conditionalFormatting>
  <conditionalFormatting sqref="D1497:D1502 F1497:H1502">
    <cfRule type="cellIs" dxfId="3981" priority="11694" stopIfTrue="1" operator="greaterThan">
      <formula>0</formula>
    </cfRule>
  </conditionalFormatting>
  <conditionalFormatting sqref="H1494:H1502">
    <cfRule type="cellIs" dxfId="3980" priority="11693" stopIfTrue="1" operator="greaterThan">
      <formula>0</formula>
    </cfRule>
  </conditionalFormatting>
  <conditionalFormatting sqref="E1494:E1502">
    <cfRule type="cellIs" dxfId="3979" priority="11692" stopIfTrue="1" operator="greaterThan">
      <formula>0</formula>
    </cfRule>
  </conditionalFormatting>
  <conditionalFormatting sqref="K1511:K1516">
    <cfRule type="containsText" dxfId="3978" priority="11690" stopIfTrue="1" operator="containsText" text="NO CUMPLE">
      <formula>NOT(ISERROR(SEARCH("NO CUMPLE",K1511)))</formula>
    </cfRule>
    <cfRule type="containsText" dxfId="3977" priority="11691" stopIfTrue="1" operator="containsText" text="CUMPLE">
      <formula>NOT(ISERROR(SEARCH("CUMPLE",K1511)))</formula>
    </cfRule>
  </conditionalFormatting>
  <conditionalFormatting sqref="S1510">
    <cfRule type="cellIs" dxfId="3976" priority="11688" operator="greaterThanOrEqual">
      <formula>NUMMINCONT</formula>
    </cfRule>
    <cfRule type="cellIs" dxfId="3975" priority="11689" operator="lessThan">
      <formula>NUMMINCONT</formula>
    </cfRule>
  </conditionalFormatting>
  <conditionalFormatting sqref="T1497:V1502">
    <cfRule type="cellIs" dxfId="3974" priority="11686" stopIfTrue="1" operator="equal">
      <formula>"NO"</formula>
    </cfRule>
    <cfRule type="cellIs" dxfId="3973" priority="11687" stopIfTrue="1" operator="equal">
      <formula>"SI"</formula>
    </cfRule>
  </conditionalFormatting>
  <conditionalFormatting sqref="T1497:V1498">
    <cfRule type="cellIs" dxfId="3972" priority="11685" stopIfTrue="1" operator="equal">
      <formula>"NO APLICA"</formula>
    </cfRule>
  </conditionalFormatting>
  <conditionalFormatting sqref="T1499:U1502">
    <cfRule type="cellIs" dxfId="3971" priority="11684" stopIfTrue="1" operator="equal">
      <formula>"NO APLICA"</formula>
    </cfRule>
  </conditionalFormatting>
  <conditionalFormatting sqref="T1499:U1499">
    <cfRule type="cellIs" dxfId="3970" priority="11683" stopIfTrue="1" operator="equal">
      <formula>"NO APLICA"</formula>
    </cfRule>
  </conditionalFormatting>
  <conditionalFormatting sqref="V1499:V1502">
    <cfRule type="cellIs" dxfId="3969" priority="11682" stopIfTrue="1" operator="equal">
      <formula>"NO APLICA"</formula>
    </cfRule>
  </conditionalFormatting>
  <conditionalFormatting sqref="V1508">
    <cfRule type="cellIs" dxfId="3968" priority="11680" operator="equal">
      <formula>"CUMPLE"</formula>
    </cfRule>
    <cfRule type="cellIs" dxfId="3967" priority="11681" operator="equal">
      <formula>"NO CUMPLE"</formula>
    </cfRule>
  </conditionalFormatting>
  <conditionalFormatting sqref="V1508:V1510">
    <cfRule type="cellIs" dxfId="3966" priority="11679" operator="equal">
      <formula>"VERIFICAR"</formula>
    </cfRule>
  </conditionalFormatting>
  <conditionalFormatting sqref="T1503:V1503">
    <cfRule type="cellIs" dxfId="3965" priority="11677" stopIfTrue="1" operator="equal">
      <formula>"NO"</formula>
    </cfRule>
    <cfRule type="cellIs" dxfId="3964" priority="11678" stopIfTrue="1" operator="equal">
      <formula>"SI"</formula>
    </cfRule>
  </conditionalFormatting>
  <conditionalFormatting sqref="T1503:U1503">
    <cfRule type="cellIs" dxfId="3963" priority="11676" stopIfTrue="1" operator="equal">
      <formula>"NO APLICA"</formula>
    </cfRule>
  </conditionalFormatting>
  <conditionalFormatting sqref="V1503">
    <cfRule type="cellIs" dxfId="3962" priority="11675" stopIfTrue="1" operator="equal">
      <formula>"NO APLICA"</formula>
    </cfRule>
  </conditionalFormatting>
  <conditionalFormatting sqref="T1513">
    <cfRule type="cellIs" dxfId="3961" priority="11673" operator="equal">
      <formula>"CUMPLE"</formula>
    </cfRule>
    <cfRule type="cellIs" dxfId="3960" priority="11674" operator="equal">
      <formula>"NO CUMPLE"</formula>
    </cfRule>
  </conditionalFormatting>
  <conditionalFormatting sqref="T1513">
    <cfRule type="cellIs" dxfId="3959" priority="11672" operator="equal">
      <formula>"VERIFICAR"</formula>
    </cfRule>
  </conditionalFormatting>
  <conditionalFormatting sqref="H1517">
    <cfRule type="containsText" dxfId="3958" priority="11653" stopIfTrue="1" operator="containsText" text="NO CUMPLE">
      <formula>NOT(ISERROR(SEARCH("NO CUMPLE",H1517)))</formula>
    </cfRule>
    <cfRule type="containsText" dxfId="3957" priority="11654" stopIfTrue="1" operator="containsText" text="CUMPLE">
      <formula>NOT(ISERROR(SEARCH("CUMPLE",H1517)))</formula>
    </cfRule>
  </conditionalFormatting>
  <conditionalFormatting sqref="J1517">
    <cfRule type="containsText" dxfId="3956" priority="11651" stopIfTrue="1" operator="containsText" text="NO CUMPLE">
      <formula>NOT(ISERROR(SEARCH("NO CUMPLE",J1517)))</formula>
    </cfRule>
    <cfRule type="containsText" dxfId="3955" priority="11652" stopIfTrue="1" operator="containsText" text="CUMPLE">
      <formula>NOT(ISERROR(SEARCH("CUMPLE",J1517)))</formula>
    </cfRule>
  </conditionalFormatting>
  <conditionalFormatting sqref="K1517">
    <cfRule type="containsText" dxfId="3954" priority="11649" stopIfTrue="1" operator="containsText" text="NO CUMPLE">
      <formula>NOT(ISERROR(SEARCH("NO CUMPLE",K1517)))</formula>
    </cfRule>
    <cfRule type="containsText" dxfId="3953" priority="11650" stopIfTrue="1" operator="containsText" text="CUMPLE">
      <formula>NOT(ISERROR(SEARCH("CUMPLE",K1517)))</formula>
    </cfRule>
  </conditionalFormatting>
  <conditionalFormatting sqref="O1516">
    <cfRule type="containsText" dxfId="3952" priority="11647" stopIfTrue="1" operator="containsText" text="NO CUMPLE">
      <formula>NOT(ISERROR(SEARCH("NO CUMPLE",O1516)))</formula>
    </cfRule>
    <cfRule type="containsText" dxfId="3951" priority="11648" stopIfTrue="1" operator="containsText" text="CUMPLE">
      <formula>NOT(ISERROR(SEARCH("CUMPLE",O1516)))</formula>
    </cfRule>
  </conditionalFormatting>
  <conditionalFormatting sqref="O1517:S1517">
    <cfRule type="cellIs" dxfId="3950" priority="11646" operator="equal">
      <formula>"EL PROPONENTE SE DEBE REQUERIR POR EXPERIENCIA MINIMA EXIGIDA"</formula>
    </cfRule>
  </conditionalFormatting>
  <conditionalFormatting sqref="J1494:J1503">
    <cfRule type="cellIs" dxfId="3949" priority="11645" stopIfTrue="1" operator="greaterThan">
      <formula>0</formula>
    </cfRule>
  </conditionalFormatting>
  <conditionalFormatting sqref="N1511:N1516">
    <cfRule type="cellIs" dxfId="3948" priority="11643" operator="equal">
      <formula>"NO"</formula>
    </cfRule>
    <cfRule type="cellIs" dxfId="3947" priority="11644" operator="equal">
      <formula>"SI"</formula>
    </cfRule>
  </conditionalFormatting>
  <conditionalFormatting sqref="I1503">
    <cfRule type="cellIs" dxfId="3946" priority="11642" stopIfTrue="1" operator="greaterThan">
      <formula>0</formula>
    </cfRule>
  </conditionalFormatting>
  <conditionalFormatting sqref="K1497:L1503">
    <cfRule type="cellIs" dxfId="3945" priority="11640" operator="equal">
      <formula>0</formula>
    </cfRule>
    <cfRule type="cellIs" dxfId="3944" priority="11641" operator="notBetween">
      <formula>$Q$17</formula>
      <formula>$R$17</formula>
    </cfRule>
  </conditionalFormatting>
  <conditionalFormatting sqref="B1494:B1503">
    <cfRule type="cellIs" dxfId="3943" priority="11639" stopIfTrue="1" operator="greaterThan">
      <formula>0</formula>
    </cfRule>
  </conditionalFormatting>
  <conditionalFormatting sqref="T1494:V1496">
    <cfRule type="cellIs" dxfId="3942" priority="11637" stopIfTrue="1" operator="equal">
      <formula>"NO"</formula>
    </cfRule>
    <cfRule type="cellIs" dxfId="3941" priority="11638" stopIfTrue="1" operator="equal">
      <formula>"SI"</formula>
    </cfRule>
  </conditionalFormatting>
  <conditionalFormatting sqref="T1494:V1495">
    <cfRule type="cellIs" dxfId="3940" priority="11636" stopIfTrue="1" operator="equal">
      <formula>"NO APLICA"</formula>
    </cfRule>
  </conditionalFormatting>
  <conditionalFormatting sqref="T1496:U1496">
    <cfRule type="cellIs" dxfId="3939" priority="11635" stopIfTrue="1" operator="equal">
      <formula>"NO APLICA"</formula>
    </cfRule>
  </conditionalFormatting>
  <conditionalFormatting sqref="T1496:U1496">
    <cfRule type="cellIs" dxfId="3938" priority="11634" stopIfTrue="1" operator="equal">
      <formula>"NO APLICA"</formula>
    </cfRule>
  </conditionalFormatting>
  <conditionalFormatting sqref="V1496">
    <cfRule type="cellIs" dxfId="3937" priority="11633" stopIfTrue="1" operator="equal">
      <formula>"NO APLICA"</formula>
    </cfRule>
  </conditionalFormatting>
  <conditionalFormatting sqref="K1494:L1496">
    <cfRule type="cellIs" dxfId="3936" priority="11632" operator="notBetween">
      <formula>$Q$17</formula>
      <formula>$R$17</formula>
    </cfRule>
  </conditionalFormatting>
  <conditionalFormatting sqref="C1494:I1503 K1494:M1503 P1494:V1503">
    <cfRule type="cellIs" dxfId="3935" priority="11631" operator="equal">
      <formula>0</formula>
    </cfRule>
  </conditionalFormatting>
  <conditionalFormatting sqref="P1510">
    <cfRule type="cellIs" dxfId="3934" priority="11628" operator="equal">
      <formula>"NO VÁLIDO"</formula>
    </cfRule>
    <cfRule type="cellIs" dxfId="3933" priority="11629" operator="equal">
      <formula>"VÁLIDO"</formula>
    </cfRule>
  </conditionalFormatting>
  <conditionalFormatting sqref="M1517">
    <cfRule type="cellIs" dxfId="3932" priority="11625" operator="notEqual">
      <formula>"NO CUMPLE"</formula>
    </cfRule>
    <cfRule type="containsText" dxfId="3931" priority="11626" stopIfTrue="1" operator="containsText" text="NO CUMPLE">
      <formula>NOT(ISERROR(SEARCH("NO CUMPLE",M1517)))</formula>
    </cfRule>
    <cfRule type="containsText" dxfId="3930" priority="11627" stopIfTrue="1" operator="containsText" text="CUMPLE">
      <formula>NOT(ISERROR(SEARCH("CUMPLE",M1517)))</formula>
    </cfRule>
  </conditionalFormatting>
  <conditionalFormatting sqref="M1511:M1516">
    <cfRule type="cellIs" dxfId="3929" priority="11623" stopIfTrue="1" operator="equal">
      <formula>"cumple"</formula>
    </cfRule>
    <cfRule type="containsText" dxfId="3928" priority="11624" stopIfTrue="1" operator="containsText" text="NO CUMPLE">
      <formula>NOT(ISERROR(SEARCH("NO CUMPLE",M1511)))</formula>
    </cfRule>
  </conditionalFormatting>
  <conditionalFormatting sqref="L1511:L1516">
    <cfRule type="cellIs" dxfId="3927" priority="11621" stopIfTrue="1" operator="equal">
      <formula>"cumple"</formula>
    </cfRule>
    <cfRule type="containsText" dxfId="3926" priority="11622" stopIfTrue="1" operator="containsText" text="NO CUMPLE">
      <formula>NOT(ISERROR(SEARCH("NO CUMPLE",L1511)))</formula>
    </cfRule>
  </conditionalFormatting>
  <conditionalFormatting sqref="C1524:I1533 K1524:M1533 P1524:V1533">
    <cfRule type="cellIs" dxfId="3925" priority="11602" stopIfTrue="1" operator="greaterThan">
      <formula>0</formula>
    </cfRule>
  </conditionalFormatting>
  <conditionalFormatting sqref="D1527:D1532">
    <cfRule type="cellIs" dxfId="3924" priority="11601" stopIfTrue="1" operator="greaterThan">
      <formula>0</formula>
    </cfRule>
  </conditionalFormatting>
  <conditionalFormatting sqref="D1527:D1532 F1527:H1532">
    <cfRule type="cellIs" dxfId="3923" priority="11600" stopIfTrue="1" operator="greaterThan">
      <formula>0</formula>
    </cfRule>
  </conditionalFormatting>
  <conditionalFormatting sqref="H1524:H1532">
    <cfRule type="cellIs" dxfId="3922" priority="11599" stopIfTrue="1" operator="greaterThan">
      <formula>0</formula>
    </cfRule>
  </conditionalFormatting>
  <conditionalFormatting sqref="E1524:E1532">
    <cfRule type="cellIs" dxfId="3921" priority="11598" stopIfTrue="1" operator="greaterThan">
      <formula>0</formula>
    </cfRule>
  </conditionalFormatting>
  <conditionalFormatting sqref="K1541:K1546">
    <cfRule type="containsText" dxfId="3920" priority="11596" stopIfTrue="1" operator="containsText" text="NO CUMPLE">
      <formula>NOT(ISERROR(SEARCH("NO CUMPLE",K1541)))</formula>
    </cfRule>
    <cfRule type="containsText" dxfId="3919" priority="11597" stopIfTrue="1" operator="containsText" text="CUMPLE">
      <formula>NOT(ISERROR(SEARCH("CUMPLE",K1541)))</formula>
    </cfRule>
  </conditionalFormatting>
  <conditionalFormatting sqref="S1540">
    <cfRule type="cellIs" dxfId="3918" priority="11594" operator="greaterThanOrEqual">
      <formula>NUMMINCONT</formula>
    </cfRule>
    <cfRule type="cellIs" dxfId="3917" priority="11595" operator="lessThan">
      <formula>NUMMINCONT</formula>
    </cfRule>
  </conditionalFormatting>
  <conditionalFormatting sqref="T1527:V1532">
    <cfRule type="cellIs" dxfId="3916" priority="11592" stopIfTrue="1" operator="equal">
      <formula>"NO"</formula>
    </cfRule>
    <cfRule type="cellIs" dxfId="3915" priority="11593" stopIfTrue="1" operator="equal">
      <formula>"SI"</formula>
    </cfRule>
  </conditionalFormatting>
  <conditionalFormatting sqref="T1527:V1528">
    <cfRule type="cellIs" dxfId="3914" priority="11591" stopIfTrue="1" operator="equal">
      <formula>"NO APLICA"</formula>
    </cfRule>
  </conditionalFormatting>
  <conditionalFormatting sqref="T1529:U1532">
    <cfRule type="cellIs" dxfId="3913" priority="11590" stopIfTrue="1" operator="equal">
      <formula>"NO APLICA"</formula>
    </cfRule>
  </conditionalFormatting>
  <conditionalFormatting sqref="T1529:U1529">
    <cfRule type="cellIs" dxfId="3912" priority="11589" stopIfTrue="1" operator="equal">
      <formula>"NO APLICA"</formula>
    </cfRule>
  </conditionalFormatting>
  <conditionalFormatting sqref="V1529:V1532">
    <cfRule type="cellIs" dxfId="3911" priority="11588" stopIfTrue="1" operator="equal">
      <formula>"NO APLICA"</formula>
    </cfRule>
  </conditionalFormatting>
  <conditionalFormatting sqref="V1538">
    <cfRule type="cellIs" dxfId="3910" priority="11586" operator="equal">
      <formula>"CUMPLE"</formula>
    </cfRule>
    <cfRule type="cellIs" dxfId="3909" priority="11587" operator="equal">
      <formula>"NO CUMPLE"</formula>
    </cfRule>
  </conditionalFormatting>
  <conditionalFormatting sqref="V1538:V1540">
    <cfRule type="cellIs" dxfId="3908" priority="11585" operator="equal">
      <formula>"VERIFICAR"</formula>
    </cfRule>
  </conditionalFormatting>
  <conditionalFormatting sqref="T1533:V1533">
    <cfRule type="cellIs" dxfId="3907" priority="11583" stopIfTrue="1" operator="equal">
      <formula>"NO"</formula>
    </cfRule>
    <cfRule type="cellIs" dxfId="3906" priority="11584" stopIfTrue="1" operator="equal">
      <formula>"SI"</formula>
    </cfRule>
  </conditionalFormatting>
  <conditionalFormatting sqref="T1533:U1533">
    <cfRule type="cellIs" dxfId="3905" priority="11582" stopIfTrue="1" operator="equal">
      <formula>"NO APLICA"</formula>
    </cfRule>
  </conditionalFormatting>
  <conditionalFormatting sqref="V1533">
    <cfRule type="cellIs" dxfId="3904" priority="11581" stopIfTrue="1" operator="equal">
      <formula>"NO APLICA"</formula>
    </cfRule>
  </conditionalFormatting>
  <conditionalFormatting sqref="T1543">
    <cfRule type="cellIs" dxfId="3903" priority="11579" operator="equal">
      <formula>"CUMPLE"</formula>
    </cfRule>
    <cfRule type="cellIs" dxfId="3902" priority="11580" operator="equal">
      <formula>"NO CUMPLE"</formula>
    </cfRule>
  </conditionalFormatting>
  <conditionalFormatting sqref="T1543">
    <cfRule type="cellIs" dxfId="3901" priority="11578" operator="equal">
      <formula>"VERIFICAR"</formula>
    </cfRule>
  </conditionalFormatting>
  <conditionalFormatting sqref="H1547">
    <cfRule type="containsText" dxfId="3900" priority="11559" stopIfTrue="1" operator="containsText" text="NO CUMPLE">
      <formula>NOT(ISERROR(SEARCH("NO CUMPLE",H1547)))</formula>
    </cfRule>
    <cfRule type="containsText" dxfId="3899" priority="11560" stopIfTrue="1" operator="containsText" text="CUMPLE">
      <formula>NOT(ISERROR(SEARCH("CUMPLE",H1547)))</formula>
    </cfRule>
  </conditionalFormatting>
  <conditionalFormatting sqref="J1547">
    <cfRule type="containsText" dxfId="3898" priority="11557" stopIfTrue="1" operator="containsText" text="NO CUMPLE">
      <formula>NOT(ISERROR(SEARCH("NO CUMPLE",J1547)))</formula>
    </cfRule>
    <cfRule type="containsText" dxfId="3897" priority="11558" stopIfTrue="1" operator="containsText" text="CUMPLE">
      <formula>NOT(ISERROR(SEARCH("CUMPLE",J1547)))</formula>
    </cfRule>
  </conditionalFormatting>
  <conditionalFormatting sqref="K1547">
    <cfRule type="containsText" dxfId="3896" priority="11555" stopIfTrue="1" operator="containsText" text="NO CUMPLE">
      <formula>NOT(ISERROR(SEARCH("NO CUMPLE",K1547)))</formula>
    </cfRule>
    <cfRule type="containsText" dxfId="3895" priority="11556" stopIfTrue="1" operator="containsText" text="CUMPLE">
      <formula>NOT(ISERROR(SEARCH("CUMPLE",K1547)))</formula>
    </cfRule>
  </conditionalFormatting>
  <conditionalFormatting sqref="O1546">
    <cfRule type="containsText" dxfId="3894" priority="11553" stopIfTrue="1" operator="containsText" text="NO CUMPLE">
      <formula>NOT(ISERROR(SEARCH("NO CUMPLE",O1546)))</formula>
    </cfRule>
    <cfRule type="containsText" dxfId="3893" priority="11554" stopIfTrue="1" operator="containsText" text="CUMPLE">
      <formula>NOT(ISERROR(SEARCH("CUMPLE",O1546)))</formula>
    </cfRule>
  </conditionalFormatting>
  <conditionalFormatting sqref="O1547:S1547">
    <cfRule type="cellIs" dxfId="3892" priority="11552" operator="equal">
      <formula>"EL PROPONENTE SE DEBE REQUERIR POR EXPERIENCIA MINIMA EXIGIDA"</formula>
    </cfRule>
  </conditionalFormatting>
  <conditionalFormatting sqref="J1524:J1533">
    <cfRule type="cellIs" dxfId="3891" priority="11551" stopIfTrue="1" operator="greaterThan">
      <formula>0</formula>
    </cfRule>
  </conditionalFormatting>
  <conditionalFormatting sqref="N1541:N1546">
    <cfRule type="cellIs" dxfId="3890" priority="11549" operator="equal">
      <formula>"NO"</formula>
    </cfRule>
    <cfRule type="cellIs" dxfId="3889" priority="11550" operator="equal">
      <formula>"SI"</formula>
    </cfRule>
  </conditionalFormatting>
  <conditionalFormatting sqref="I1533">
    <cfRule type="cellIs" dxfId="3888" priority="11548" stopIfTrue="1" operator="greaterThan">
      <formula>0</formula>
    </cfRule>
  </conditionalFormatting>
  <conditionalFormatting sqref="K1527:L1533">
    <cfRule type="cellIs" dxfId="3887" priority="11546" operator="equal">
      <formula>0</formula>
    </cfRule>
    <cfRule type="cellIs" dxfId="3886" priority="11547" operator="notBetween">
      <formula>$Q$17</formula>
      <formula>$R$17</formula>
    </cfRule>
  </conditionalFormatting>
  <conditionalFormatting sqref="B1524:B1533">
    <cfRule type="cellIs" dxfId="3885" priority="11545" stopIfTrue="1" operator="greaterThan">
      <formula>0</formula>
    </cfRule>
  </conditionalFormatting>
  <conditionalFormatting sqref="T1524:V1526">
    <cfRule type="cellIs" dxfId="3884" priority="11543" stopIfTrue="1" operator="equal">
      <formula>"NO"</formula>
    </cfRule>
    <cfRule type="cellIs" dxfId="3883" priority="11544" stopIfTrue="1" operator="equal">
      <formula>"SI"</formula>
    </cfRule>
  </conditionalFormatting>
  <conditionalFormatting sqref="T1524:V1525">
    <cfRule type="cellIs" dxfId="3882" priority="11542" stopIfTrue="1" operator="equal">
      <formula>"NO APLICA"</formula>
    </cfRule>
  </conditionalFormatting>
  <conditionalFormatting sqref="T1526:U1526">
    <cfRule type="cellIs" dxfId="3881" priority="11541" stopIfTrue="1" operator="equal">
      <formula>"NO APLICA"</formula>
    </cfRule>
  </conditionalFormatting>
  <conditionalFormatting sqref="T1526:U1526">
    <cfRule type="cellIs" dxfId="3880" priority="11540" stopIfTrue="1" operator="equal">
      <formula>"NO APLICA"</formula>
    </cfRule>
  </conditionalFormatting>
  <conditionalFormatting sqref="V1526">
    <cfRule type="cellIs" dxfId="3879" priority="11539" stopIfTrue="1" operator="equal">
      <formula>"NO APLICA"</formula>
    </cfRule>
  </conditionalFormatting>
  <conditionalFormatting sqref="K1524:L1526">
    <cfRule type="cellIs" dxfId="3878" priority="11538" operator="notBetween">
      <formula>$Q$17</formula>
      <formula>$R$17</formula>
    </cfRule>
  </conditionalFormatting>
  <conditionalFormatting sqref="C1524:I1533 K1524:M1533 P1524:V1533">
    <cfRule type="cellIs" dxfId="3877" priority="11537" operator="equal">
      <formula>0</formula>
    </cfRule>
  </conditionalFormatting>
  <conditionalFormatting sqref="P1540">
    <cfRule type="cellIs" dxfId="3876" priority="11534" operator="equal">
      <formula>"NO VÁLIDO"</formula>
    </cfRule>
    <cfRule type="cellIs" dxfId="3875" priority="11535" operator="equal">
      <formula>"VÁLIDO"</formula>
    </cfRule>
  </conditionalFormatting>
  <conditionalFormatting sqref="M1547">
    <cfRule type="cellIs" dxfId="3874" priority="11531" operator="notEqual">
      <formula>"NO CUMPLE"</formula>
    </cfRule>
    <cfRule type="containsText" dxfId="3873" priority="11532" stopIfTrue="1" operator="containsText" text="NO CUMPLE">
      <formula>NOT(ISERROR(SEARCH("NO CUMPLE",M1547)))</formula>
    </cfRule>
    <cfRule type="containsText" dxfId="3872" priority="11533" stopIfTrue="1" operator="containsText" text="CUMPLE">
      <formula>NOT(ISERROR(SEARCH("CUMPLE",M1547)))</formula>
    </cfRule>
  </conditionalFormatting>
  <conditionalFormatting sqref="M1541:M1546">
    <cfRule type="cellIs" dxfId="3871" priority="11529" stopIfTrue="1" operator="equal">
      <formula>"cumple"</formula>
    </cfRule>
    <cfRule type="containsText" dxfId="3870" priority="11530" stopIfTrue="1" operator="containsText" text="NO CUMPLE">
      <formula>NOT(ISERROR(SEARCH("NO CUMPLE",M1541)))</formula>
    </cfRule>
  </conditionalFormatting>
  <conditionalFormatting sqref="L1541:L1546">
    <cfRule type="cellIs" dxfId="3869" priority="11527" stopIfTrue="1" operator="equal">
      <formula>"cumple"</formula>
    </cfRule>
    <cfRule type="containsText" dxfId="3868" priority="11528" stopIfTrue="1" operator="containsText" text="NO CUMPLE">
      <formula>NOT(ISERROR(SEARCH("NO CUMPLE",L1541)))</formula>
    </cfRule>
  </conditionalFormatting>
  <conditionalFormatting sqref="C1554:I1563 K1554:M1563 P1554:V1563">
    <cfRule type="cellIs" dxfId="3867" priority="11508" stopIfTrue="1" operator="greaterThan">
      <formula>0</formula>
    </cfRule>
  </conditionalFormatting>
  <conditionalFormatting sqref="D1557:D1562">
    <cfRule type="cellIs" dxfId="3866" priority="11507" stopIfTrue="1" operator="greaterThan">
      <formula>0</formula>
    </cfRule>
  </conditionalFormatting>
  <conditionalFormatting sqref="D1557:D1562 F1557:H1562">
    <cfRule type="cellIs" dxfId="3865" priority="11506" stopIfTrue="1" operator="greaterThan">
      <formula>0</formula>
    </cfRule>
  </conditionalFormatting>
  <conditionalFormatting sqref="H1554:H1562">
    <cfRule type="cellIs" dxfId="3864" priority="11505" stopIfTrue="1" operator="greaterThan">
      <formula>0</formula>
    </cfRule>
  </conditionalFormatting>
  <conditionalFormatting sqref="E1554:E1562">
    <cfRule type="cellIs" dxfId="3863" priority="11504" stopIfTrue="1" operator="greaterThan">
      <formula>0</formula>
    </cfRule>
  </conditionalFormatting>
  <conditionalFormatting sqref="K1571:K1576">
    <cfRule type="containsText" dxfId="3862" priority="11502" stopIfTrue="1" operator="containsText" text="NO CUMPLE">
      <formula>NOT(ISERROR(SEARCH("NO CUMPLE",K1571)))</formula>
    </cfRule>
    <cfRule type="containsText" dxfId="3861" priority="11503" stopIfTrue="1" operator="containsText" text="CUMPLE">
      <formula>NOT(ISERROR(SEARCH("CUMPLE",K1571)))</formula>
    </cfRule>
  </conditionalFormatting>
  <conditionalFormatting sqref="S1570">
    <cfRule type="cellIs" dxfId="3860" priority="11500" operator="greaterThanOrEqual">
      <formula>NUMMINCONT</formula>
    </cfRule>
    <cfRule type="cellIs" dxfId="3859" priority="11501" operator="lessThan">
      <formula>NUMMINCONT</formula>
    </cfRule>
  </conditionalFormatting>
  <conditionalFormatting sqref="T1557:V1562">
    <cfRule type="cellIs" dxfId="3858" priority="11498" stopIfTrue="1" operator="equal">
      <formula>"NO"</formula>
    </cfRule>
    <cfRule type="cellIs" dxfId="3857" priority="11499" stopIfTrue="1" operator="equal">
      <formula>"SI"</formula>
    </cfRule>
  </conditionalFormatting>
  <conditionalFormatting sqref="T1557:V1558">
    <cfRule type="cellIs" dxfId="3856" priority="11497" stopIfTrue="1" operator="equal">
      <formula>"NO APLICA"</formula>
    </cfRule>
  </conditionalFormatting>
  <conditionalFormatting sqref="T1559:U1562">
    <cfRule type="cellIs" dxfId="3855" priority="11496" stopIfTrue="1" operator="equal">
      <formula>"NO APLICA"</formula>
    </cfRule>
  </conditionalFormatting>
  <conditionalFormatting sqref="T1559:U1559">
    <cfRule type="cellIs" dxfId="3854" priority="11495" stopIfTrue="1" operator="equal">
      <formula>"NO APLICA"</formula>
    </cfRule>
  </conditionalFormatting>
  <conditionalFormatting sqref="V1559:V1562">
    <cfRule type="cellIs" dxfId="3853" priority="11494" stopIfTrue="1" operator="equal">
      <formula>"NO APLICA"</formula>
    </cfRule>
  </conditionalFormatting>
  <conditionalFormatting sqref="V1568">
    <cfRule type="cellIs" dxfId="3852" priority="11492" operator="equal">
      <formula>"CUMPLE"</formula>
    </cfRule>
    <cfRule type="cellIs" dxfId="3851" priority="11493" operator="equal">
      <formula>"NO CUMPLE"</formula>
    </cfRule>
  </conditionalFormatting>
  <conditionalFormatting sqref="V1568:V1570">
    <cfRule type="cellIs" dxfId="3850" priority="11491" operator="equal">
      <formula>"VERIFICAR"</formula>
    </cfRule>
  </conditionalFormatting>
  <conditionalFormatting sqref="T1563:V1563">
    <cfRule type="cellIs" dxfId="3849" priority="11489" stopIfTrue="1" operator="equal">
      <formula>"NO"</formula>
    </cfRule>
    <cfRule type="cellIs" dxfId="3848" priority="11490" stopIfTrue="1" operator="equal">
      <formula>"SI"</formula>
    </cfRule>
  </conditionalFormatting>
  <conditionalFormatting sqref="T1563:U1563">
    <cfRule type="cellIs" dxfId="3847" priority="11488" stopIfTrue="1" operator="equal">
      <formula>"NO APLICA"</formula>
    </cfRule>
  </conditionalFormatting>
  <conditionalFormatting sqref="V1563">
    <cfRule type="cellIs" dxfId="3846" priority="11487" stopIfTrue="1" operator="equal">
      <formula>"NO APLICA"</formula>
    </cfRule>
  </conditionalFormatting>
  <conditionalFormatting sqref="T1573">
    <cfRule type="cellIs" dxfId="3845" priority="11485" operator="equal">
      <formula>"CUMPLE"</formula>
    </cfRule>
    <cfRule type="cellIs" dxfId="3844" priority="11486" operator="equal">
      <formula>"NO CUMPLE"</formula>
    </cfRule>
  </conditionalFormatting>
  <conditionalFormatting sqref="T1573">
    <cfRule type="cellIs" dxfId="3843" priority="11484" operator="equal">
      <formula>"VERIFICAR"</formula>
    </cfRule>
  </conditionalFormatting>
  <conditionalFormatting sqref="H1577">
    <cfRule type="containsText" dxfId="3842" priority="11465" stopIfTrue="1" operator="containsText" text="NO CUMPLE">
      <formula>NOT(ISERROR(SEARCH("NO CUMPLE",H1577)))</formula>
    </cfRule>
    <cfRule type="containsText" dxfId="3841" priority="11466" stopIfTrue="1" operator="containsText" text="CUMPLE">
      <formula>NOT(ISERROR(SEARCH("CUMPLE",H1577)))</formula>
    </cfRule>
  </conditionalFormatting>
  <conditionalFormatting sqref="J1577">
    <cfRule type="containsText" dxfId="3840" priority="11463" stopIfTrue="1" operator="containsText" text="NO CUMPLE">
      <formula>NOT(ISERROR(SEARCH("NO CUMPLE",J1577)))</formula>
    </cfRule>
    <cfRule type="containsText" dxfId="3839" priority="11464" stopIfTrue="1" operator="containsText" text="CUMPLE">
      <formula>NOT(ISERROR(SEARCH("CUMPLE",J1577)))</formula>
    </cfRule>
  </conditionalFormatting>
  <conditionalFormatting sqref="K1577">
    <cfRule type="containsText" dxfId="3838" priority="11461" stopIfTrue="1" operator="containsText" text="NO CUMPLE">
      <formula>NOT(ISERROR(SEARCH("NO CUMPLE",K1577)))</formula>
    </cfRule>
    <cfRule type="containsText" dxfId="3837" priority="11462" stopIfTrue="1" operator="containsText" text="CUMPLE">
      <formula>NOT(ISERROR(SEARCH("CUMPLE",K1577)))</formula>
    </cfRule>
  </conditionalFormatting>
  <conditionalFormatting sqref="O1576">
    <cfRule type="containsText" dxfId="3836" priority="11459" stopIfTrue="1" operator="containsText" text="NO CUMPLE">
      <formula>NOT(ISERROR(SEARCH("NO CUMPLE",O1576)))</formula>
    </cfRule>
    <cfRule type="containsText" dxfId="3835" priority="11460" stopIfTrue="1" operator="containsText" text="CUMPLE">
      <formula>NOT(ISERROR(SEARCH("CUMPLE",O1576)))</formula>
    </cfRule>
  </conditionalFormatting>
  <conditionalFormatting sqref="O1577:S1577">
    <cfRule type="cellIs" dxfId="3834" priority="11458" operator="equal">
      <formula>"EL PROPONENTE SE DEBE REQUERIR POR EXPERIENCIA MINIMA EXIGIDA"</formula>
    </cfRule>
  </conditionalFormatting>
  <conditionalFormatting sqref="J1554:J1563">
    <cfRule type="cellIs" dxfId="3833" priority="11457" stopIfTrue="1" operator="greaterThan">
      <formula>0</formula>
    </cfRule>
  </conditionalFormatting>
  <conditionalFormatting sqref="N1571:N1576">
    <cfRule type="cellIs" dxfId="3832" priority="11455" operator="equal">
      <formula>"NO"</formula>
    </cfRule>
    <cfRule type="cellIs" dxfId="3831" priority="11456" operator="equal">
      <formula>"SI"</formula>
    </cfRule>
  </conditionalFormatting>
  <conditionalFormatting sqref="I1563">
    <cfRule type="cellIs" dxfId="3830" priority="11454" stopIfTrue="1" operator="greaterThan">
      <formula>0</formula>
    </cfRule>
  </conditionalFormatting>
  <conditionalFormatting sqref="K1557:L1563">
    <cfRule type="cellIs" dxfId="3829" priority="11452" operator="equal">
      <formula>0</formula>
    </cfRule>
    <cfRule type="cellIs" dxfId="3828" priority="11453" operator="notBetween">
      <formula>$Q$17</formula>
      <formula>$R$17</formula>
    </cfRule>
  </conditionalFormatting>
  <conditionalFormatting sqref="B1554:B1563">
    <cfRule type="cellIs" dxfId="3827" priority="11451" stopIfTrue="1" operator="greaterThan">
      <formula>0</formula>
    </cfRule>
  </conditionalFormatting>
  <conditionalFormatting sqref="T1554:V1556">
    <cfRule type="cellIs" dxfId="3826" priority="11449" stopIfTrue="1" operator="equal">
      <formula>"NO"</formula>
    </cfRule>
    <cfRule type="cellIs" dxfId="3825" priority="11450" stopIfTrue="1" operator="equal">
      <formula>"SI"</formula>
    </cfRule>
  </conditionalFormatting>
  <conditionalFormatting sqref="T1554:V1555">
    <cfRule type="cellIs" dxfId="3824" priority="11448" stopIfTrue="1" operator="equal">
      <formula>"NO APLICA"</formula>
    </cfRule>
  </conditionalFormatting>
  <conditionalFormatting sqref="T1556:U1556">
    <cfRule type="cellIs" dxfId="3823" priority="11447" stopIfTrue="1" operator="equal">
      <formula>"NO APLICA"</formula>
    </cfRule>
  </conditionalFormatting>
  <conditionalFormatting sqref="T1556:U1556">
    <cfRule type="cellIs" dxfId="3822" priority="11446" stopIfTrue="1" operator="equal">
      <formula>"NO APLICA"</formula>
    </cfRule>
  </conditionalFormatting>
  <conditionalFormatting sqref="V1556">
    <cfRule type="cellIs" dxfId="3821" priority="11445" stopIfTrue="1" operator="equal">
      <formula>"NO APLICA"</formula>
    </cfRule>
  </conditionalFormatting>
  <conditionalFormatting sqref="K1554:L1556">
    <cfRule type="cellIs" dxfId="3820" priority="11444" operator="notBetween">
      <formula>$Q$17</formula>
      <formula>$R$17</formula>
    </cfRule>
  </conditionalFormatting>
  <conditionalFormatting sqref="C1554:I1563 K1554:M1563 P1554:V1563">
    <cfRule type="cellIs" dxfId="3819" priority="11443" operator="equal">
      <formula>0</formula>
    </cfRule>
  </conditionalFormatting>
  <conditionalFormatting sqref="P1570">
    <cfRule type="cellIs" dxfId="3818" priority="11440" operator="equal">
      <formula>"NO VÁLIDO"</formula>
    </cfRule>
    <cfRule type="cellIs" dxfId="3817" priority="11441" operator="equal">
      <formula>"VÁLIDO"</formula>
    </cfRule>
  </conditionalFormatting>
  <conditionalFormatting sqref="M1577">
    <cfRule type="cellIs" dxfId="3816" priority="11437" operator="notEqual">
      <formula>"NO CUMPLE"</formula>
    </cfRule>
    <cfRule type="containsText" dxfId="3815" priority="11438" stopIfTrue="1" operator="containsText" text="NO CUMPLE">
      <formula>NOT(ISERROR(SEARCH("NO CUMPLE",M1577)))</formula>
    </cfRule>
    <cfRule type="containsText" dxfId="3814" priority="11439" stopIfTrue="1" operator="containsText" text="CUMPLE">
      <formula>NOT(ISERROR(SEARCH("CUMPLE",M1577)))</formula>
    </cfRule>
  </conditionalFormatting>
  <conditionalFormatting sqref="M1571:M1576">
    <cfRule type="cellIs" dxfId="3813" priority="11435" stopIfTrue="1" operator="equal">
      <formula>"cumple"</formula>
    </cfRule>
    <cfRule type="containsText" dxfId="3812" priority="11436" stopIfTrue="1" operator="containsText" text="NO CUMPLE">
      <formula>NOT(ISERROR(SEARCH("NO CUMPLE",M1571)))</formula>
    </cfRule>
  </conditionalFormatting>
  <conditionalFormatting sqref="L1571:L1576">
    <cfRule type="cellIs" dxfId="3811" priority="11433" stopIfTrue="1" operator="equal">
      <formula>"cumple"</formula>
    </cfRule>
    <cfRule type="containsText" dxfId="3810" priority="11434" stopIfTrue="1" operator="containsText" text="NO CUMPLE">
      <formula>NOT(ISERROR(SEARCH("NO CUMPLE",L1571)))</formula>
    </cfRule>
  </conditionalFormatting>
  <conditionalFormatting sqref="C1584:I1593 K1584:M1593 P1584:V1593">
    <cfRule type="cellIs" dxfId="3809" priority="11414" stopIfTrue="1" operator="greaterThan">
      <formula>0</formula>
    </cfRule>
  </conditionalFormatting>
  <conditionalFormatting sqref="D1587:D1592">
    <cfRule type="cellIs" dxfId="3808" priority="11413" stopIfTrue="1" operator="greaterThan">
      <formula>0</formula>
    </cfRule>
  </conditionalFormatting>
  <conditionalFormatting sqref="D1587:D1592 F1587:H1592">
    <cfRule type="cellIs" dxfId="3807" priority="11412" stopIfTrue="1" operator="greaterThan">
      <formula>0</formula>
    </cfRule>
  </conditionalFormatting>
  <conditionalFormatting sqref="H1584:H1592">
    <cfRule type="cellIs" dxfId="3806" priority="11411" stopIfTrue="1" operator="greaterThan">
      <formula>0</formula>
    </cfRule>
  </conditionalFormatting>
  <conditionalFormatting sqref="E1584:E1592">
    <cfRule type="cellIs" dxfId="3805" priority="11410" stopIfTrue="1" operator="greaterThan">
      <formula>0</formula>
    </cfRule>
  </conditionalFormatting>
  <conditionalFormatting sqref="K1601:K1606">
    <cfRule type="containsText" dxfId="3804" priority="11408" stopIfTrue="1" operator="containsText" text="NO CUMPLE">
      <formula>NOT(ISERROR(SEARCH("NO CUMPLE",K1601)))</formula>
    </cfRule>
    <cfRule type="containsText" dxfId="3803" priority="11409" stopIfTrue="1" operator="containsText" text="CUMPLE">
      <formula>NOT(ISERROR(SEARCH("CUMPLE",K1601)))</formula>
    </cfRule>
  </conditionalFormatting>
  <conditionalFormatting sqref="S1600">
    <cfRule type="cellIs" dxfId="3802" priority="11406" operator="greaterThanOrEqual">
      <formula>NUMMINCONT</formula>
    </cfRule>
    <cfRule type="cellIs" dxfId="3801" priority="11407" operator="lessThan">
      <formula>NUMMINCONT</formula>
    </cfRule>
  </conditionalFormatting>
  <conditionalFormatting sqref="T1587:V1592">
    <cfRule type="cellIs" dxfId="3800" priority="11404" stopIfTrue="1" operator="equal">
      <formula>"NO"</formula>
    </cfRule>
    <cfRule type="cellIs" dxfId="3799" priority="11405" stopIfTrue="1" operator="equal">
      <formula>"SI"</formula>
    </cfRule>
  </conditionalFormatting>
  <conditionalFormatting sqref="T1587:V1588">
    <cfRule type="cellIs" dxfId="3798" priority="11403" stopIfTrue="1" operator="equal">
      <formula>"NO APLICA"</formula>
    </cfRule>
  </conditionalFormatting>
  <conditionalFormatting sqref="T1589:U1592">
    <cfRule type="cellIs" dxfId="3797" priority="11402" stopIfTrue="1" operator="equal">
      <formula>"NO APLICA"</formula>
    </cfRule>
  </conditionalFormatting>
  <conditionalFormatting sqref="T1589:U1589">
    <cfRule type="cellIs" dxfId="3796" priority="11401" stopIfTrue="1" operator="equal">
      <formula>"NO APLICA"</formula>
    </cfRule>
  </conditionalFormatting>
  <conditionalFormatting sqref="V1589:V1592">
    <cfRule type="cellIs" dxfId="3795" priority="11400" stopIfTrue="1" operator="equal">
      <formula>"NO APLICA"</formula>
    </cfRule>
  </conditionalFormatting>
  <conditionalFormatting sqref="V1598">
    <cfRule type="cellIs" dxfId="3794" priority="11398" operator="equal">
      <formula>"CUMPLE"</formula>
    </cfRule>
    <cfRule type="cellIs" dxfId="3793" priority="11399" operator="equal">
      <formula>"NO CUMPLE"</formula>
    </cfRule>
  </conditionalFormatting>
  <conditionalFormatting sqref="V1598:V1600">
    <cfRule type="cellIs" dxfId="3792" priority="11397" operator="equal">
      <formula>"VERIFICAR"</formula>
    </cfRule>
  </conditionalFormatting>
  <conditionalFormatting sqref="T1593:V1593">
    <cfRule type="cellIs" dxfId="3791" priority="11395" stopIfTrue="1" operator="equal">
      <formula>"NO"</formula>
    </cfRule>
    <cfRule type="cellIs" dxfId="3790" priority="11396" stopIfTrue="1" operator="equal">
      <formula>"SI"</formula>
    </cfRule>
  </conditionalFormatting>
  <conditionalFormatting sqref="T1593:U1593">
    <cfRule type="cellIs" dxfId="3789" priority="11394" stopIfTrue="1" operator="equal">
      <formula>"NO APLICA"</formula>
    </cfRule>
  </conditionalFormatting>
  <conditionalFormatting sqref="V1593">
    <cfRule type="cellIs" dxfId="3788" priority="11393" stopIfTrue="1" operator="equal">
      <formula>"NO APLICA"</formula>
    </cfRule>
  </conditionalFormatting>
  <conditionalFormatting sqref="T1603">
    <cfRule type="cellIs" dxfId="3787" priority="11391" operator="equal">
      <formula>"CUMPLE"</formula>
    </cfRule>
    <cfRule type="cellIs" dxfId="3786" priority="11392" operator="equal">
      <formula>"NO CUMPLE"</formula>
    </cfRule>
  </conditionalFormatting>
  <conditionalFormatting sqref="T1603">
    <cfRule type="cellIs" dxfId="3785" priority="11390" operator="equal">
      <formula>"VERIFICAR"</formula>
    </cfRule>
  </conditionalFormatting>
  <conditionalFormatting sqref="H1607">
    <cfRule type="containsText" dxfId="3784" priority="11371" stopIfTrue="1" operator="containsText" text="NO CUMPLE">
      <formula>NOT(ISERROR(SEARCH("NO CUMPLE",H1607)))</formula>
    </cfRule>
    <cfRule type="containsText" dxfId="3783" priority="11372" stopIfTrue="1" operator="containsText" text="CUMPLE">
      <formula>NOT(ISERROR(SEARCH("CUMPLE",H1607)))</formula>
    </cfRule>
  </conditionalFormatting>
  <conditionalFormatting sqref="J1607">
    <cfRule type="containsText" dxfId="3782" priority="11369" stopIfTrue="1" operator="containsText" text="NO CUMPLE">
      <formula>NOT(ISERROR(SEARCH("NO CUMPLE",J1607)))</formula>
    </cfRule>
    <cfRule type="containsText" dxfId="3781" priority="11370" stopIfTrue="1" operator="containsText" text="CUMPLE">
      <formula>NOT(ISERROR(SEARCH("CUMPLE",J1607)))</formula>
    </cfRule>
  </conditionalFormatting>
  <conditionalFormatting sqref="K1607">
    <cfRule type="containsText" dxfId="3780" priority="11367" stopIfTrue="1" operator="containsText" text="NO CUMPLE">
      <formula>NOT(ISERROR(SEARCH("NO CUMPLE",K1607)))</formula>
    </cfRule>
    <cfRule type="containsText" dxfId="3779" priority="11368" stopIfTrue="1" operator="containsText" text="CUMPLE">
      <formula>NOT(ISERROR(SEARCH("CUMPLE",K1607)))</formula>
    </cfRule>
  </conditionalFormatting>
  <conditionalFormatting sqref="O1606">
    <cfRule type="containsText" dxfId="3778" priority="11365" stopIfTrue="1" operator="containsText" text="NO CUMPLE">
      <formula>NOT(ISERROR(SEARCH("NO CUMPLE",O1606)))</formula>
    </cfRule>
    <cfRule type="containsText" dxfId="3777" priority="11366" stopIfTrue="1" operator="containsText" text="CUMPLE">
      <formula>NOT(ISERROR(SEARCH("CUMPLE",O1606)))</formula>
    </cfRule>
  </conditionalFormatting>
  <conditionalFormatting sqref="O1607:S1607">
    <cfRule type="cellIs" dxfId="3776" priority="11364" operator="equal">
      <formula>"EL PROPONENTE SE DEBE REQUERIR POR EXPERIENCIA MINIMA EXIGIDA"</formula>
    </cfRule>
  </conditionalFormatting>
  <conditionalFormatting sqref="J1584:J1593">
    <cfRule type="cellIs" dxfId="3775" priority="11363" stopIfTrue="1" operator="greaterThan">
      <formula>0</formula>
    </cfRule>
  </conditionalFormatting>
  <conditionalFormatting sqref="N1601:N1606">
    <cfRule type="cellIs" dxfId="3774" priority="11361" operator="equal">
      <formula>"NO"</formula>
    </cfRule>
    <cfRule type="cellIs" dxfId="3773" priority="11362" operator="equal">
      <formula>"SI"</formula>
    </cfRule>
  </conditionalFormatting>
  <conditionalFormatting sqref="I1593">
    <cfRule type="cellIs" dxfId="3772" priority="11360" stopIfTrue="1" operator="greaterThan">
      <formula>0</formula>
    </cfRule>
  </conditionalFormatting>
  <conditionalFormatting sqref="K1587:L1593">
    <cfRule type="cellIs" dxfId="3771" priority="11358" operator="equal">
      <formula>0</formula>
    </cfRule>
    <cfRule type="cellIs" dxfId="3770" priority="11359" operator="notBetween">
      <formula>$Q$17</formula>
      <formula>$R$17</formula>
    </cfRule>
  </conditionalFormatting>
  <conditionalFormatting sqref="B1584:B1593">
    <cfRule type="cellIs" dxfId="3769" priority="11357" stopIfTrue="1" operator="greaterThan">
      <formula>0</formula>
    </cfRule>
  </conditionalFormatting>
  <conditionalFormatting sqref="T1584:V1586">
    <cfRule type="cellIs" dxfId="3768" priority="11355" stopIfTrue="1" operator="equal">
      <formula>"NO"</formula>
    </cfRule>
    <cfRule type="cellIs" dxfId="3767" priority="11356" stopIfTrue="1" operator="equal">
      <formula>"SI"</formula>
    </cfRule>
  </conditionalFormatting>
  <conditionalFormatting sqref="T1584:V1585">
    <cfRule type="cellIs" dxfId="3766" priority="11354" stopIfTrue="1" operator="equal">
      <formula>"NO APLICA"</formula>
    </cfRule>
  </conditionalFormatting>
  <conditionalFormatting sqref="T1586:U1586">
    <cfRule type="cellIs" dxfId="3765" priority="11353" stopIfTrue="1" operator="equal">
      <formula>"NO APLICA"</formula>
    </cfRule>
  </conditionalFormatting>
  <conditionalFormatting sqref="T1586:U1586">
    <cfRule type="cellIs" dxfId="3764" priority="11352" stopIfTrue="1" operator="equal">
      <formula>"NO APLICA"</formula>
    </cfRule>
  </conditionalFormatting>
  <conditionalFormatting sqref="V1586">
    <cfRule type="cellIs" dxfId="3763" priority="11351" stopIfTrue="1" operator="equal">
      <formula>"NO APLICA"</formula>
    </cfRule>
  </conditionalFormatting>
  <conditionalFormatting sqref="K1584:L1586">
    <cfRule type="cellIs" dxfId="3762" priority="11350" operator="notBetween">
      <formula>$Q$17</formula>
      <formula>$R$17</formula>
    </cfRule>
  </conditionalFormatting>
  <conditionalFormatting sqref="C1584:I1593 K1584:M1593 P1584:V1593">
    <cfRule type="cellIs" dxfId="3761" priority="11349" operator="equal">
      <formula>0</formula>
    </cfRule>
  </conditionalFormatting>
  <conditionalFormatting sqref="P1600">
    <cfRule type="cellIs" dxfId="3760" priority="11346" operator="equal">
      <formula>"NO VÁLIDO"</formula>
    </cfRule>
    <cfRule type="cellIs" dxfId="3759" priority="11347" operator="equal">
      <formula>"VÁLIDO"</formula>
    </cfRule>
  </conditionalFormatting>
  <conditionalFormatting sqref="M1607">
    <cfRule type="cellIs" dxfId="3758" priority="11343" operator="notEqual">
      <formula>"NO CUMPLE"</formula>
    </cfRule>
    <cfRule type="containsText" dxfId="3757" priority="11344" stopIfTrue="1" operator="containsText" text="NO CUMPLE">
      <formula>NOT(ISERROR(SEARCH("NO CUMPLE",M1607)))</formula>
    </cfRule>
    <cfRule type="containsText" dxfId="3756" priority="11345" stopIfTrue="1" operator="containsText" text="CUMPLE">
      <formula>NOT(ISERROR(SEARCH("CUMPLE",M1607)))</formula>
    </cfRule>
  </conditionalFormatting>
  <conditionalFormatting sqref="M1601:M1606">
    <cfRule type="cellIs" dxfId="3755" priority="11341" stopIfTrue="1" operator="equal">
      <formula>"cumple"</formula>
    </cfRule>
    <cfRule type="containsText" dxfId="3754" priority="11342" stopIfTrue="1" operator="containsText" text="NO CUMPLE">
      <formula>NOT(ISERROR(SEARCH("NO CUMPLE",M1601)))</formula>
    </cfRule>
  </conditionalFormatting>
  <conditionalFormatting sqref="L1601:L1606">
    <cfRule type="cellIs" dxfId="3753" priority="11339" stopIfTrue="1" operator="equal">
      <formula>"cumple"</formula>
    </cfRule>
    <cfRule type="containsText" dxfId="3752" priority="11340" stopIfTrue="1" operator="containsText" text="NO CUMPLE">
      <formula>NOT(ISERROR(SEARCH("NO CUMPLE",L1601)))</formula>
    </cfRule>
  </conditionalFormatting>
  <conditionalFormatting sqref="C1614:I1623 K1614:M1623 P1614:V1623">
    <cfRule type="cellIs" dxfId="3751" priority="11320" stopIfTrue="1" operator="greaterThan">
      <formula>0</formula>
    </cfRule>
  </conditionalFormatting>
  <conditionalFormatting sqref="D1617:D1622">
    <cfRule type="cellIs" dxfId="3750" priority="11319" stopIfTrue="1" operator="greaterThan">
      <formula>0</formula>
    </cfRule>
  </conditionalFormatting>
  <conditionalFormatting sqref="D1617:D1622 F1617:H1622">
    <cfRule type="cellIs" dxfId="3749" priority="11318" stopIfTrue="1" operator="greaterThan">
      <formula>0</formula>
    </cfRule>
  </conditionalFormatting>
  <conditionalFormatting sqref="H1614:H1622">
    <cfRule type="cellIs" dxfId="3748" priority="11317" stopIfTrue="1" operator="greaterThan">
      <formula>0</formula>
    </cfRule>
  </conditionalFormatting>
  <conditionalFormatting sqref="E1614:E1622">
    <cfRule type="cellIs" dxfId="3747" priority="11316" stopIfTrue="1" operator="greaterThan">
      <formula>0</formula>
    </cfRule>
  </conditionalFormatting>
  <conditionalFormatting sqref="K1631:K1636">
    <cfRule type="containsText" dxfId="3746" priority="11314" stopIfTrue="1" operator="containsText" text="NO CUMPLE">
      <formula>NOT(ISERROR(SEARCH("NO CUMPLE",K1631)))</formula>
    </cfRule>
    <cfRule type="containsText" dxfId="3745" priority="11315" stopIfTrue="1" operator="containsText" text="CUMPLE">
      <formula>NOT(ISERROR(SEARCH("CUMPLE",K1631)))</formula>
    </cfRule>
  </conditionalFormatting>
  <conditionalFormatting sqref="S1630">
    <cfRule type="cellIs" dxfId="3744" priority="11312" operator="greaterThanOrEqual">
      <formula>NUMMINCONT</formula>
    </cfRule>
    <cfRule type="cellIs" dxfId="3743" priority="11313" operator="lessThan">
      <formula>NUMMINCONT</formula>
    </cfRule>
  </conditionalFormatting>
  <conditionalFormatting sqref="T1617:V1622">
    <cfRule type="cellIs" dxfId="3742" priority="11310" stopIfTrue="1" operator="equal">
      <formula>"NO"</formula>
    </cfRule>
    <cfRule type="cellIs" dxfId="3741" priority="11311" stopIfTrue="1" operator="equal">
      <formula>"SI"</formula>
    </cfRule>
  </conditionalFormatting>
  <conditionalFormatting sqref="T1617:V1618">
    <cfRule type="cellIs" dxfId="3740" priority="11309" stopIfTrue="1" operator="equal">
      <formula>"NO APLICA"</formula>
    </cfRule>
  </conditionalFormatting>
  <conditionalFormatting sqref="T1619:U1622">
    <cfRule type="cellIs" dxfId="3739" priority="11308" stopIfTrue="1" operator="equal">
      <formula>"NO APLICA"</formula>
    </cfRule>
  </conditionalFormatting>
  <conditionalFormatting sqref="T1619:U1619">
    <cfRule type="cellIs" dxfId="3738" priority="11307" stopIfTrue="1" operator="equal">
      <formula>"NO APLICA"</formula>
    </cfRule>
  </conditionalFormatting>
  <conditionalFormatting sqref="V1619:V1622">
    <cfRule type="cellIs" dxfId="3737" priority="11306" stopIfTrue="1" operator="equal">
      <formula>"NO APLICA"</formula>
    </cfRule>
  </conditionalFormatting>
  <conditionalFormatting sqref="V1628">
    <cfRule type="cellIs" dxfId="3736" priority="11304" operator="equal">
      <formula>"CUMPLE"</formula>
    </cfRule>
    <cfRule type="cellIs" dxfId="3735" priority="11305" operator="equal">
      <formula>"NO CUMPLE"</formula>
    </cfRule>
  </conditionalFormatting>
  <conditionalFormatting sqref="V1628:V1630">
    <cfRule type="cellIs" dxfId="3734" priority="11303" operator="equal">
      <formula>"VERIFICAR"</formula>
    </cfRule>
  </conditionalFormatting>
  <conditionalFormatting sqref="T1623:V1623">
    <cfRule type="cellIs" dxfId="3733" priority="11301" stopIfTrue="1" operator="equal">
      <formula>"NO"</formula>
    </cfRule>
    <cfRule type="cellIs" dxfId="3732" priority="11302" stopIfTrue="1" operator="equal">
      <formula>"SI"</formula>
    </cfRule>
  </conditionalFormatting>
  <conditionalFormatting sqref="T1623:U1623">
    <cfRule type="cellIs" dxfId="3731" priority="11300" stopIfTrue="1" operator="equal">
      <formula>"NO APLICA"</formula>
    </cfRule>
  </conditionalFormatting>
  <conditionalFormatting sqref="V1623">
    <cfRule type="cellIs" dxfId="3730" priority="11299" stopIfTrue="1" operator="equal">
      <formula>"NO APLICA"</formula>
    </cfRule>
  </conditionalFormatting>
  <conditionalFormatting sqref="T1633">
    <cfRule type="cellIs" dxfId="3729" priority="11297" operator="equal">
      <formula>"CUMPLE"</formula>
    </cfRule>
    <cfRule type="cellIs" dxfId="3728" priority="11298" operator="equal">
      <formula>"NO CUMPLE"</formula>
    </cfRule>
  </conditionalFormatting>
  <conditionalFormatting sqref="T1633">
    <cfRule type="cellIs" dxfId="3727" priority="11296" operator="equal">
      <formula>"VERIFICAR"</formula>
    </cfRule>
  </conditionalFormatting>
  <conditionalFormatting sqref="H1637">
    <cfRule type="containsText" dxfId="3726" priority="11277" stopIfTrue="1" operator="containsText" text="NO CUMPLE">
      <formula>NOT(ISERROR(SEARCH("NO CUMPLE",H1637)))</formula>
    </cfRule>
    <cfRule type="containsText" dxfId="3725" priority="11278" stopIfTrue="1" operator="containsText" text="CUMPLE">
      <formula>NOT(ISERROR(SEARCH("CUMPLE",H1637)))</formula>
    </cfRule>
  </conditionalFormatting>
  <conditionalFormatting sqref="J1637">
    <cfRule type="containsText" dxfId="3724" priority="11275" stopIfTrue="1" operator="containsText" text="NO CUMPLE">
      <formula>NOT(ISERROR(SEARCH("NO CUMPLE",J1637)))</formula>
    </cfRule>
    <cfRule type="containsText" dxfId="3723" priority="11276" stopIfTrue="1" operator="containsText" text="CUMPLE">
      <formula>NOT(ISERROR(SEARCH("CUMPLE",J1637)))</formula>
    </cfRule>
  </conditionalFormatting>
  <conditionalFormatting sqref="K1637">
    <cfRule type="containsText" dxfId="3722" priority="11273" stopIfTrue="1" operator="containsText" text="NO CUMPLE">
      <formula>NOT(ISERROR(SEARCH("NO CUMPLE",K1637)))</formula>
    </cfRule>
    <cfRule type="containsText" dxfId="3721" priority="11274" stopIfTrue="1" operator="containsText" text="CUMPLE">
      <formula>NOT(ISERROR(SEARCH("CUMPLE",K1637)))</formula>
    </cfRule>
  </conditionalFormatting>
  <conditionalFormatting sqref="O1636">
    <cfRule type="containsText" dxfId="3720" priority="11271" stopIfTrue="1" operator="containsText" text="NO CUMPLE">
      <formula>NOT(ISERROR(SEARCH("NO CUMPLE",O1636)))</formula>
    </cfRule>
    <cfRule type="containsText" dxfId="3719" priority="11272" stopIfTrue="1" operator="containsText" text="CUMPLE">
      <formula>NOT(ISERROR(SEARCH("CUMPLE",O1636)))</formula>
    </cfRule>
  </conditionalFormatting>
  <conditionalFormatting sqref="O1637:S1637">
    <cfRule type="cellIs" dxfId="3718" priority="11270" operator="equal">
      <formula>"EL PROPONENTE SE DEBE REQUERIR POR EXPERIENCIA MINIMA EXIGIDA"</formula>
    </cfRule>
  </conditionalFormatting>
  <conditionalFormatting sqref="J1614:J1623">
    <cfRule type="cellIs" dxfId="3717" priority="11269" stopIfTrue="1" operator="greaterThan">
      <formula>0</formula>
    </cfRule>
  </conditionalFormatting>
  <conditionalFormatting sqref="N1631:N1636">
    <cfRule type="cellIs" dxfId="3716" priority="11267" operator="equal">
      <formula>"NO"</formula>
    </cfRule>
    <cfRule type="cellIs" dxfId="3715" priority="11268" operator="equal">
      <formula>"SI"</formula>
    </cfRule>
  </conditionalFormatting>
  <conditionalFormatting sqref="I1623">
    <cfRule type="cellIs" dxfId="3714" priority="11266" stopIfTrue="1" operator="greaterThan">
      <formula>0</formula>
    </cfRule>
  </conditionalFormatting>
  <conditionalFormatting sqref="K1617:L1623">
    <cfRule type="cellIs" dxfId="3713" priority="11264" operator="equal">
      <formula>0</formula>
    </cfRule>
    <cfRule type="cellIs" dxfId="3712" priority="11265" operator="notBetween">
      <formula>$Q$17</formula>
      <formula>$R$17</formula>
    </cfRule>
  </conditionalFormatting>
  <conditionalFormatting sqref="B1614:B1623">
    <cfRule type="cellIs" dxfId="3711" priority="11263" stopIfTrue="1" operator="greaterThan">
      <formula>0</formula>
    </cfRule>
  </conditionalFormatting>
  <conditionalFormatting sqref="T1614:V1616">
    <cfRule type="cellIs" dxfId="3710" priority="11261" stopIfTrue="1" operator="equal">
      <formula>"NO"</formula>
    </cfRule>
    <cfRule type="cellIs" dxfId="3709" priority="11262" stopIfTrue="1" operator="equal">
      <formula>"SI"</formula>
    </cfRule>
  </conditionalFormatting>
  <conditionalFormatting sqref="T1614:V1615">
    <cfRule type="cellIs" dxfId="3708" priority="11260" stopIfTrue="1" operator="equal">
      <formula>"NO APLICA"</formula>
    </cfRule>
  </conditionalFormatting>
  <conditionalFormatting sqref="T1616:U1616">
    <cfRule type="cellIs" dxfId="3707" priority="11259" stopIfTrue="1" operator="equal">
      <formula>"NO APLICA"</formula>
    </cfRule>
  </conditionalFormatting>
  <conditionalFormatting sqref="T1616:U1616">
    <cfRule type="cellIs" dxfId="3706" priority="11258" stopIfTrue="1" operator="equal">
      <formula>"NO APLICA"</formula>
    </cfRule>
  </conditionalFormatting>
  <conditionalFormatting sqref="V1616">
    <cfRule type="cellIs" dxfId="3705" priority="11257" stopIfTrue="1" operator="equal">
      <formula>"NO APLICA"</formula>
    </cfRule>
  </conditionalFormatting>
  <conditionalFormatting sqref="K1614:L1616">
    <cfRule type="cellIs" dxfId="3704" priority="11256" operator="notBetween">
      <formula>$Q$17</formula>
      <formula>$R$17</formula>
    </cfRule>
  </conditionalFormatting>
  <conditionalFormatting sqref="C1614:I1623 K1614:M1623 P1614:V1623">
    <cfRule type="cellIs" dxfId="3703" priority="11255" operator="equal">
      <formula>0</formula>
    </cfRule>
  </conditionalFormatting>
  <conditionalFormatting sqref="P1630">
    <cfRule type="cellIs" dxfId="3702" priority="11252" operator="equal">
      <formula>"NO VÁLIDO"</formula>
    </cfRule>
    <cfRule type="cellIs" dxfId="3701" priority="11253" operator="equal">
      <formula>"VÁLIDO"</formula>
    </cfRule>
  </conditionalFormatting>
  <conditionalFormatting sqref="M1637">
    <cfRule type="cellIs" dxfId="3700" priority="11249" operator="notEqual">
      <formula>"NO CUMPLE"</formula>
    </cfRule>
    <cfRule type="containsText" dxfId="3699" priority="11250" stopIfTrue="1" operator="containsText" text="NO CUMPLE">
      <formula>NOT(ISERROR(SEARCH("NO CUMPLE",M1637)))</formula>
    </cfRule>
    <cfRule type="containsText" dxfId="3698" priority="11251" stopIfTrue="1" operator="containsText" text="CUMPLE">
      <formula>NOT(ISERROR(SEARCH("CUMPLE",M1637)))</formula>
    </cfRule>
  </conditionalFormatting>
  <conditionalFormatting sqref="M1631:M1636">
    <cfRule type="cellIs" dxfId="3697" priority="11247" stopIfTrue="1" operator="equal">
      <formula>"cumple"</formula>
    </cfRule>
    <cfRule type="containsText" dxfId="3696" priority="11248" stopIfTrue="1" operator="containsText" text="NO CUMPLE">
      <formula>NOT(ISERROR(SEARCH("NO CUMPLE",M1631)))</formula>
    </cfRule>
  </conditionalFormatting>
  <conditionalFormatting sqref="L1631:L1636">
    <cfRule type="cellIs" dxfId="3695" priority="11245" stopIfTrue="1" operator="equal">
      <formula>"cumple"</formula>
    </cfRule>
    <cfRule type="containsText" dxfId="3694" priority="11246" stopIfTrue="1" operator="containsText" text="NO CUMPLE">
      <formula>NOT(ISERROR(SEARCH("NO CUMPLE",L1631)))</formula>
    </cfRule>
  </conditionalFormatting>
  <conditionalFormatting sqref="C1644:I1653 K1644:M1653 P1644:V1653">
    <cfRule type="cellIs" dxfId="3693" priority="11226" stopIfTrue="1" operator="greaterThan">
      <formula>0</formula>
    </cfRule>
  </conditionalFormatting>
  <conditionalFormatting sqref="D1647:D1652">
    <cfRule type="cellIs" dxfId="3692" priority="11225" stopIfTrue="1" operator="greaterThan">
      <formula>0</formula>
    </cfRule>
  </conditionalFormatting>
  <conditionalFormatting sqref="D1647:D1652 F1647:H1652">
    <cfRule type="cellIs" dxfId="3691" priority="11224" stopIfTrue="1" operator="greaterThan">
      <formula>0</formula>
    </cfRule>
  </conditionalFormatting>
  <conditionalFormatting sqref="H1644:H1652">
    <cfRule type="cellIs" dxfId="3690" priority="11223" stopIfTrue="1" operator="greaterThan">
      <formula>0</formula>
    </cfRule>
  </conditionalFormatting>
  <conditionalFormatting sqref="E1644:E1652">
    <cfRule type="cellIs" dxfId="3689" priority="11222" stopIfTrue="1" operator="greaterThan">
      <formula>0</formula>
    </cfRule>
  </conditionalFormatting>
  <conditionalFormatting sqref="K1661:K1666">
    <cfRule type="containsText" dxfId="3688" priority="11220" stopIfTrue="1" operator="containsText" text="NO CUMPLE">
      <formula>NOT(ISERROR(SEARCH("NO CUMPLE",K1661)))</formula>
    </cfRule>
    <cfRule type="containsText" dxfId="3687" priority="11221" stopIfTrue="1" operator="containsText" text="CUMPLE">
      <formula>NOT(ISERROR(SEARCH("CUMPLE",K1661)))</formula>
    </cfRule>
  </conditionalFormatting>
  <conditionalFormatting sqref="S1660">
    <cfRule type="cellIs" dxfId="3686" priority="11218" operator="greaterThanOrEqual">
      <formula>NUMMINCONT</formula>
    </cfRule>
    <cfRule type="cellIs" dxfId="3685" priority="11219" operator="lessThan">
      <formula>NUMMINCONT</formula>
    </cfRule>
  </conditionalFormatting>
  <conditionalFormatting sqref="T1647:V1652">
    <cfRule type="cellIs" dxfId="3684" priority="11216" stopIfTrue="1" operator="equal">
      <formula>"NO"</formula>
    </cfRule>
    <cfRule type="cellIs" dxfId="3683" priority="11217" stopIfTrue="1" operator="equal">
      <formula>"SI"</formula>
    </cfRule>
  </conditionalFormatting>
  <conditionalFormatting sqref="T1647:V1648">
    <cfRule type="cellIs" dxfId="3682" priority="11215" stopIfTrue="1" operator="equal">
      <formula>"NO APLICA"</formula>
    </cfRule>
  </conditionalFormatting>
  <conditionalFormatting sqref="T1649:U1652">
    <cfRule type="cellIs" dxfId="3681" priority="11214" stopIfTrue="1" operator="equal">
      <formula>"NO APLICA"</formula>
    </cfRule>
  </conditionalFormatting>
  <conditionalFormatting sqref="T1649:U1649">
    <cfRule type="cellIs" dxfId="3680" priority="11213" stopIfTrue="1" operator="equal">
      <formula>"NO APLICA"</formula>
    </cfRule>
  </conditionalFormatting>
  <conditionalFormatting sqref="V1649:V1652">
    <cfRule type="cellIs" dxfId="3679" priority="11212" stopIfTrue="1" operator="equal">
      <formula>"NO APLICA"</formula>
    </cfRule>
  </conditionalFormatting>
  <conditionalFormatting sqref="V1658">
    <cfRule type="cellIs" dxfId="3678" priority="11210" operator="equal">
      <formula>"CUMPLE"</formula>
    </cfRule>
    <cfRule type="cellIs" dxfId="3677" priority="11211" operator="equal">
      <formula>"NO CUMPLE"</formula>
    </cfRule>
  </conditionalFormatting>
  <conditionalFormatting sqref="V1658:V1660">
    <cfRule type="cellIs" dxfId="3676" priority="11209" operator="equal">
      <formula>"VERIFICAR"</formula>
    </cfRule>
  </conditionalFormatting>
  <conditionalFormatting sqref="T1653:V1653">
    <cfRule type="cellIs" dxfId="3675" priority="11207" stopIfTrue="1" operator="equal">
      <formula>"NO"</formula>
    </cfRule>
    <cfRule type="cellIs" dxfId="3674" priority="11208" stopIfTrue="1" operator="equal">
      <formula>"SI"</formula>
    </cfRule>
  </conditionalFormatting>
  <conditionalFormatting sqref="T1653:U1653">
    <cfRule type="cellIs" dxfId="3673" priority="11206" stopIfTrue="1" operator="equal">
      <formula>"NO APLICA"</formula>
    </cfRule>
  </conditionalFormatting>
  <conditionalFormatting sqref="V1653">
    <cfRule type="cellIs" dxfId="3672" priority="11205" stopIfTrue="1" operator="equal">
      <formula>"NO APLICA"</formula>
    </cfRule>
  </conditionalFormatting>
  <conditionalFormatting sqref="T1663">
    <cfRule type="cellIs" dxfId="3671" priority="11203" operator="equal">
      <formula>"CUMPLE"</formula>
    </cfRule>
    <cfRule type="cellIs" dxfId="3670" priority="11204" operator="equal">
      <formula>"NO CUMPLE"</formula>
    </cfRule>
  </conditionalFormatting>
  <conditionalFormatting sqref="T1663">
    <cfRule type="cellIs" dxfId="3669" priority="11202" operator="equal">
      <formula>"VERIFICAR"</formula>
    </cfRule>
  </conditionalFormatting>
  <conditionalFormatting sqref="H1667">
    <cfRule type="containsText" dxfId="3668" priority="11183" stopIfTrue="1" operator="containsText" text="NO CUMPLE">
      <formula>NOT(ISERROR(SEARCH("NO CUMPLE",H1667)))</formula>
    </cfRule>
    <cfRule type="containsText" dxfId="3667" priority="11184" stopIfTrue="1" operator="containsText" text="CUMPLE">
      <formula>NOT(ISERROR(SEARCH("CUMPLE",H1667)))</formula>
    </cfRule>
  </conditionalFormatting>
  <conditionalFormatting sqref="J1667">
    <cfRule type="containsText" dxfId="3666" priority="11181" stopIfTrue="1" operator="containsText" text="NO CUMPLE">
      <formula>NOT(ISERROR(SEARCH("NO CUMPLE",J1667)))</formula>
    </cfRule>
    <cfRule type="containsText" dxfId="3665" priority="11182" stopIfTrue="1" operator="containsText" text="CUMPLE">
      <formula>NOT(ISERROR(SEARCH("CUMPLE",J1667)))</formula>
    </cfRule>
  </conditionalFormatting>
  <conditionalFormatting sqref="K1667">
    <cfRule type="containsText" dxfId="3664" priority="11179" stopIfTrue="1" operator="containsText" text="NO CUMPLE">
      <formula>NOT(ISERROR(SEARCH("NO CUMPLE",K1667)))</formula>
    </cfRule>
    <cfRule type="containsText" dxfId="3663" priority="11180" stopIfTrue="1" operator="containsText" text="CUMPLE">
      <formula>NOT(ISERROR(SEARCH("CUMPLE",K1667)))</formula>
    </cfRule>
  </conditionalFormatting>
  <conditionalFormatting sqref="O1666">
    <cfRule type="containsText" dxfId="3662" priority="11177" stopIfTrue="1" operator="containsText" text="NO CUMPLE">
      <formula>NOT(ISERROR(SEARCH("NO CUMPLE",O1666)))</formula>
    </cfRule>
    <cfRule type="containsText" dxfId="3661" priority="11178" stopIfTrue="1" operator="containsText" text="CUMPLE">
      <formula>NOT(ISERROR(SEARCH("CUMPLE",O1666)))</formula>
    </cfRule>
  </conditionalFormatting>
  <conditionalFormatting sqref="O1667:S1667">
    <cfRule type="cellIs" dxfId="3660" priority="11176" operator="equal">
      <formula>"EL PROPONENTE SE DEBE REQUERIR POR EXPERIENCIA MINIMA EXIGIDA"</formula>
    </cfRule>
  </conditionalFormatting>
  <conditionalFormatting sqref="J1644:J1653">
    <cfRule type="cellIs" dxfId="3659" priority="11175" stopIfTrue="1" operator="greaterThan">
      <formula>0</formula>
    </cfRule>
  </conditionalFormatting>
  <conditionalFormatting sqref="N1661:N1666">
    <cfRule type="cellIs" dxfId="3658" priority="11173" operator="equal">
      <formula>"NO"</formula>
    </cfRule>
    <cfRule type="cellIs" dxfId="3657" priority="11174" operator="equal">
      <formula>"SI"</formula>
    </cfRule>
  </conditionalFormatting>
  <conditionalFormatting sqref="I1653">
    <cfRule type="cellIs" dxfId="3656" priority="11172" stopIfTrue="1" operator="greaterThan">
      <formula>0</formula>
    </cfRule>
  </conditionalFormatting>
  <conditionalFormatting sqref="K1647:L1653">
    <cfRule type="cellIs" dxfId="3655" priority="11170" operator="equal">
      <formula>0</formula>
    </cfRule>
    <cfRule type="cellIs" dxfId="3654" priority="11171" operator="notBetween">
      <formula>$Q$17</formula>
      <formula>$R$17</formula>
    </cfRule>
  </conditionalFormatting>
  <conditionalFormatting sqref="B1644:B1653">
    <cfRule type="cellIs" dxfId="3653" priority="11169" stopIfTrue="1" operator="greaterThan">
      <formula>0</formula>
    </cfRule>
  </conditionalFormatting>
  <conditionalFormatting sqref="T1644:V1646">
    <cfRule type="cellIs" dxfId="3652" priority="11167" stopIfTrue="1" operator="equal">
      <formula>"NO"</formula>
    </cfRule>
    <cfRule type="cellIs" dxfId="3651" priority="11168" stopIfTrue="1" operator="equal">
      <formula>"SI"</formula>
    </cfRule>
  </conditionalFormatting>
  <conditionalFormatting sqref="T1644:V1645">
    <cfRule type="cellIs" dxfId="3650" priority="11166" stopIfTrue="1" operator="equal">
      <formula>"NO APLICA"</formula>
    </cfRule>
  </conditionalFormatting>
  <conditionalFormatting sqref="T1646:U1646">
    <cfRule type="cellIs" dxfId="3649" priority="11165" stopIfTrue="1" operator="equal">
      <formula>"NO APLICA"</formula>
    </cfRule>
  </conditionalFormatting>
  <conditionalFormatting sqref="T1646:U1646">
    <cfRule type="cellIs" dxfId="3648" priority="11164" stopIfTrue="1" operator="equal">
      <formula>"NO APLICA"</formula>
    </cfRule>
  </conditionalFormatting>
  <conditionalFormatting sqref="V1646">
    <cfRule type="cellIs" dxfId="3647" priority="11163" stopIfTrue="1" operator="equal">
      <formula>"NO APLICA"</formula>
    </cfRule>
  </conditionalFormatting>
  <conditionalFormatting sqref="K1644:L1646">
    <cfRule type="cellIs" dxfId="3646" priority="11162" operator="notBetween">
      <formula>$Q$17</formula>
      <formula>$R$17</formula>
    </cfRule>
  </conditionalFormatting>
  <conditionalFormatting sqref="C1644:I1653 K1644:M1653 P1644:V1653">
    <cfRule type="cellIs" dxfId="3645" priority="11161" operator="equal">
      <formula>0</formula>
    </cfRule>
  </conditionalFormatting>
  <conditionalFormatting sqref="P1660">
    <cfRule type="cellIs" dxfId="3644" priority="11158" operator="equal">
      <formula>"NO VÁLIDO"</formula>
    </cfRule>
    <cfRule type="cellIs" dxfId="3643" priority="11159" operator="equal">
      <formula>"VÁLIDO"</formula>
    </cfRule>
  </conditionalFormatting>
  <conditionalFormatting sqref="M1667">
    <cfRule type="cellIs" dxfId="3642" priority="11155" operator="notEqual">
      <formula>"NO CUMPLE"</formula>
    </cfRule>
    <cfRule type="containsText" dxfId="3641" priority="11156" stopIfTrue="1" operator="containsText" text="NO CUMPLE">
      <formula>NOT(ISERROR(SEARCH("NO CUMPLE",M1667)))</formula>
    </cfRule>
    <cfRule type="containsText" dxfId="3640" priority="11157" stopIfTrue="1" operator="containsText" text="CUMPLE">
      <formula>NOT(ISERROR(SEARCH("CUMPLE",M1667)))</formula>
    </cfRule>
  </conditionalFormatting>
  <conditionalFormatting sqref="M1661:M1666">
    <cfRule type="cellIs" dxfId="3639" priority="11153" stopIfTrue="1" operator="equal">
      <formula>"cumple"</formula>
    </cfRule>
    <cfRule type="containsText" dxfId="3638" priority="11154" stopIfTrue="1" operator="containsText" text="NO CUMPLE">
      <formula>NOT(ISERROR(SEARCH("NO CUMPLE",M1661)))</formula>
    </cfRule>
  </conditionalFormatting>
  <conditionalFormatting sqref="L1661:L1666">
    <cfRule type="cellIs" dxfId="3637" priority="11151" stopIfTrue="1" operator="equal">
      <formula>"cumple"</formula>
    </cfRule>
    <cfRule type="containsText" dxfId="3636" priority="11152" stopIfTrue="1" operator="containsText" text="NO CUMPLE">
      <formula>NOT(ISERROR(SEARCH("NO CUMPLE",L1661)))</formula>
    </cfRule>
  </conditionalFormatting>
  <conditionalFormatting sqref="C1674:I1683 K1674:M1683 P1674:V1683">
    <cfRule type="cellIs" dxfId="3635" priority="11132" stopIfTrue="1" operator="greaterThan">
      <formula>0</formula>
    </cfRule>
  </conditionalFormatting>
  <conditionalFormatting sqref="D1677:D1682">
    <cfRule type="cellIs" dxfId="3634" priority="11131" stopIfTrue="1" operator="greaterThan">
      <formula>0</formula>
    </cfRule>
  </conditionalFormatting>
  <conditionalFormatting sqref="D1677:D1682 F1677:H1682">
    <cfRule type="cellIs" dxfId="3633" priority="11130" stopIfTrue="1" operator="greaterThan">
      <formula>0</formula>
    </cfRule>
  </conditionalFormatting>
  <conditionalFormatting sqref="H1674:H1682">
    <cfRule type="cellIs" dxfId="3632" priority="11129" stopIfTrue="1" operator="greaterThan">
      <formula>0</formula>
    </cfRule>
  </conditionalFormatting>
  <conditionalFormatting sqref="E1674:E1682">
    <cfRule type="cellIs" dxfId="3631" priority="11128" stopIfTrue="1" operator="greaterThan">
      <formula>0</formula>
    </cfRule>
  </conditionalFormatting>
  <conditionalFormatting sqref="K1691:K1696">
    <cfRule type="containsText" dxfId="3630" priority="11126" stopIfTrue="1" operator="containsText" text="NO CUMPLE">
      <formula>NOT(ISERROR(SEARCH("NO CUMPLE",K1691)))</formula>
    </cfRule>
    <cfRule type="containsText" dxfId="3629" priority="11127" stopIfTrue="1" operator="containsText" text="CUMPLE">
      <formula>NOT(ISERROR(SEARCH("CUMPLE",K1691)))</formula>
    </cfRule>
  </conditionalFormatting>
  <conditionalFormatting sqref="S1690">
    <cfRule type="cellIs" dxfId="3628" priority="11124" operator="greaterThanOrEqual">
      <formula>NUMMINCONT</formula>
    </cfRule>
    <cfRule type="cellIs" dxfId="3627" priority="11125" operator="lessThan">
      <formula>NUMMINCONT</formula>
    </cfRule>
  </conditionalFormatting>
  <conditionalFormatting sqref="T1677:V1682">
    <cfRule type="cellIs" dxfId="3626" priority="11122" stopIfTrue="1" operator="equal">
      <formula>"NO"</formula>
    </cfRule>
    <cfRule type="cellIs" dxfId="3625" priority="11123" stopIfTrue="1" operator="equal">
      <formula>"SI"</formula>
    </cfRule>
  </conditionalFormatting>
  <conditionalFormatting sqref="T1677:V1678">
    <cfRule type="cellIs" dxfId="3624" priority="11121" stopIfTrue="1" operator="equal">
      <formula>"NO APLICA"</formula>
    </cfRule>
  </conditionalFormatting>
  <conditionalFormatting sqref="T1679:U1682">
    <cfRule type="cellIs" dxfId="3623" priority="11120" stopIfTrue="1" operator="equal">
      <formula>"NO APLICA"</formula>
    </cfRule>
  </conditionalFormatting>
  <conditionalFormatting sqref="T1679:U1679">
    <cfRule type="cellIs" dxfId="3622" priority="11119" stopIfTrue="1" operator="equal">
      <formula>"NO APLICA"</formula>
    </cfRule>
  </conditionalFormatting>
  <conditionalFormatting sqref="V1679:V1682">
    <cfRule type="cellIs" dxfId="3621" priority="11118" stopIfTrue="1" operator="equal">
      <formula>"NO APLICA"</formula>
    </cfRule>
  </conditionalFormatting>
  <conditionalFormatting sqref="V1688">
    <cfRule type="cellIs" dxfId="3620" priority="11116" operator="equal">
      <formula>"CUMPLE"</formula>
    </cfRule>
    <cfRule type="cellIs" dxfId="3619" priority="11117" operator="equal">
      <formula>"NO CUMPLE"</formula>
    </cfRule>
  </conditionalFormatting>
  <conditionalFormatting sqref="V1688:V1690">
    <cfRule type="cellIs" dxfId="3618" priority="11115" operator="equal">
      <formula>"VERIFICAR"</formula>
    </cfRule>
  </conditionalFormatting>
  <conditionalFormatting sqref="T1683:V1683">
    <cfRule type="cellIs" dxfId="3617" priority="11113" stopIfTrue="1" operator="equal">
      <formula>"NO"</formula>
    </cfRule>
    <cfRule type="cellIs" dxfId="3616" priority="11114" stopIfTrue="1" operator="equal">
      <formula>"SI"</formula>
    </cfRule>
  </conditionalFormatting>
  <conditionalFormatting sqref="T1683:U1683">
    <cfRule type="cellIs" dxfId="3615" priority="11112" stopIfTrue="1" operator="equal">
      <formula>"NO APLICA"</formula>
    </cfRule>
  </conditionalFormatting>
  <conditionalFormatting sqref="V1683">
    <cfRule type="cellIs" dxfId="3614" priority="11111" stopIfTrue="1" operator="equal">
      <formula>"NO APLICA"</formula>
    </cfRule>
  </conditionalFormatting>
  <conditionalFormatting sqref="T1693">
    <cfRule type="cellIs" dxfId="3613" priority="11109" operator="equal">
      <formula>"CUMPLE"</formula>
    </cfRule>
    <cfRule type="cellIs" dxfId="3612" priority="11110" operator="equal">
      <formula>"NO CUMPLE"</formula>
    </cfRule>
  </conditionalFormatting>
  <conditionalFormatting sqref="T1693">
    <cfRule type="cellIs" dxfId="3611" priority="11108" operator="equal">
      <formula>"VERIFICAR"</formula>
    </cfRule>
  </conditionalFormatting>
  <conditionalFormatting sqref="H1697">
    <cfRule type="containsText" dxfId="3610" priority="11089" stopIfTrue="1" operator="containsText" text="NO CUMPLE">
      <formula>NOT(ISERROR(SEARCH("NO CUMPLE",H1697)))</formula>
    </cfRule>
    <cfRule type="containsText" dxfId="3609" priority="11090" stopIfTrue="1" operator="containsText" text="CUMPLE">
      <formula>NOT(ISERROR(SEARCH("CUMPLE",H1697)))</formula>
    </cfRule>
  </conditionalFormatting>
  <conditionalFormatting sqref="J1697">
    <cfRule type="containsText" dxfId="3608" priority="11087" stopIfTrue="1" operator="containsText" text="NO CUMPLE">
      <formula>NOT(ISERROR(SEARCH("NO CUMPLE",J1697)))</formula>
    </cfRule>
    <cfRule type="containsText" dxfId="3607" priority="11088" stopIfTrue="1" operator="containsText" text="CUMPLE">
      <formula>NOT(ISERROR(SEARCH("CUMPLE",J1697)))</formula>
    </cfRule>
  </conditionalFormatting>
  <conditionalFormatting sqref="K1697">
    <cfRule type="containsText" dxfId="3606" priority="11085" stopIfTrue="1" operator="containsText" text="NO CUMPLE">
      <formula>NOT(ISERROR(SEARCH("NO CUMPLE",K1697)))</formula>
    </cfRule>
    <cfRule type="containsText" dxfId="3605" priority="11086" stopIfTrue="1" operator="containsText" text="CUMPLE">
      <formula>NOT(ISERROR(SEARCH("CUMPLE",K1697)))</formula>
    </cfRule>
  </conditionalFormatting>
  <conditionalFormatting sqref="O1696">
    <cfRule type="containsText" dxfId="3604" priority="11083" stopIfTrue="1" operator="containsText" text="NO CUMPLE">
      <formula>NOT(ISERROR(SEARCH("NO CUMPLE",O1696)))</formula>
    </cfRule>
    <cfRule type="containsText" dxfId="3603" priority="11084" stopIfTrue="1" operator="containsText" text="CUMPLE">
      <formula>NOT(ISERROR(SEARCH("CUMPLE",O1696)))</formula>
    </cfRule>
  </conditionalFormatting>
  <conditionalFormatting sqref="O1697:S1697">
    <cfRule type="cellIs" dxfId="3602" priority="11082" operator="equal">
      <formula>"EL PROPONENTE SE DEBE REQUERIR POR EXPERIENCIA MINIMA EXIGIDA"</formula>
    </cfRule>
  </conditionalFormatting>
  <conditionalFormatting sqref="J1674:J1683">
    <cfRule type="cellIs" dxfId="3601" priority="11081" stopIfTrue="1" operator="greaterThan">
      <formula>0</formula>
    </cfRule>
  </conditionalFormatting>
  <conditionalFormatting sqref="N1691:N1696">
    <cfRule type="cellIs" dxfId="3600" priority="11079" operator="equal">
      <formula>"NO"</formula>
    </cfRule>
    <cfRule type="cellIs" dxfId="3599" priority="11080" operator="equal">
      <formula>"SI"</formula>
    </cfRule>
  </conditionalFormatting>
  <conditionalFormatting sqref="I1683">
    <cfRule type="cellIs" dxfId="3598" priority="11078" stopIfTrue="1" operator="greaterThan">
      <formula>0</formula>
    </cfRule>
  </conditionalFormatting>
  <conditionalFormatting sqref="K1677:L1683">
    <cfRule type="cellIs" dxfId="3597" priority="11076" operator="equal">
      <formula>0</formula>
    </cfRule>
    <cfRule type="cellIs" dxfId="3596" priority="11077" operator="notBetween">
      <formula>$Q$17</formula>
      <formula>$R$17</formula>
    </cfRule>
  </conditionalFormatting>
  <conditionalFormatting sqref="B1674:B1683">
    <cfRule type="cellIs" dxfId="3595" priority="11075" stopIfTrue="1" operator="greaterThan">
      <formula>0</formula>
    </cfRule>
  </conditionalFormatting>
  <conditionalFormatting sqref="T1674:V1676">
    <cfRule type="cellIs" dxfId="3594" priority="11073" stopIfTrue="1" operator="equal">
      <formula>"NO"</formula>
    </cfRule>
    <cfRule type="cellIs" dxfId="3593" priority="11074" stopIfTrue="1" operator="equal">
      <formula>"SI"</formula>
    </cfRule>
  </conditionalFormatting>
  <conditionalFormatting sqref="T1674:V1675">
    <cfRule type="cellIs" dxfId="3592" priority="11072" stopIfTrue="1" operator="equal">
      <formula>"NO APLICA"</formula>
    </cfRule>
  </conditionalFormatting>
  <conditionalFormatting sqref="T1676:U1676">
    <cfRule type="cellIs" dxfId="3591" priority="11071" stopIfTrue="1" operator="equal">
      <formula>"NO APLICA"</formula>
    </cfRule>
  </conditionalFormatting>
  <conditionalFormatting sqref="T1676:U1676">
    <cfRule type="cellIs" dxfId="3590" priority="11070" stopIfTrue="1" operator="equal">
      <formula>"NO APLICA"</formula>
    </cfRule>
  </conditionalFormatting>
  <conditionalFormatting sqref="V1676">
    <cfRule type="cellIs" dxfId="3589" priority="11069" stopIfTrue="1" operator="equal">
      <formula>"NO APLICA"</formula>
    </cfRule>
  </conditionalFormatting>
  <conditionalFormatting sqref="K1674:L1676">
    <cfRule type="cellIs" dxfId="3588" priority="11068" operator="notBetween">
      <formula>$Q$17</formula>
      <formula>$R$17</formula>
    </cfRule>
  </conditionalFormatting>
  <conditionalFormatting sqref="C1674:I1683 K1674:M1683 P1674:V1683">
    <cfRule type="cellIs" dxfId="3587" priority="11067" operator="equal">
      <formula>0</formula>
    </cfRule>
  </conditionalFormatting>
  <conditionalFormatting sqref="P1690">
    <cfRule type="cellIs" dxfId="3586" priority="11064" operator="equal">
      <formula>"NO VÁLIDO"</formula>
    </cfRule>
    <cfRule type="cellIs" dxfId="3585" priority="11065" operator="equal">
      <formula>"VÁLIDO"</formula>
    </cfRule>
  </conditionalFormatting>
  <conditionalFormatting sqref="M1697">
    <cfRule type="cellIs" dxfId="3584" priority="11061" operator="notEqual">
      <formula>"NO CUMPLE"</formula>
    </cfRule>
    <cfRule type="containsText" dxfId="3583" priority="11062" stopIfTrue="1" operator="containsText" text="NO CUMPLE">
      <formula>NOT(ISERROR(SEARCH("NO CUMPLE",M1697)))</formula>
    </cfRule>
    <cfRule type="containsText" dxfId="3582" priority="11063" stopIfTrue="1" operator="containsText" text="CUMPLE">
      <formula>NOT(ISERROR(SEARCH("CUMPLE",M1697)))</formula>
    </cfRule>
  </conditionalFormatting>
  <conditionalFormatting sqref="M1691:M1696">
    <cfRule type="cellIs" dxfId="3581" priority="11059" stopIfTrue="1" operator="equal">
      <formula>"cumple"</formula>
    </cfRule>
    <cfRule type="containsText" dxfId="3580" priority="11060" stopIfTrue="1" operator="containsText" text="NO CUMPLE">
      <formula>NOT(ISERROR(SEARCH("NO CUMPLE",M1691)))</formula>
    </cfRule>
  </conditionalFormatting>
  <conditionalFormatting sqref="L1691:L1696">
    <cfRule type="cellIs" dxfId="3579" priority="11057" stopIfTrue="1" operator="equal">
      <formula>"cumple"</formula>
    </cfRule>
    <cfRule type="containsText" dxfId="3578" priority="11058" stopIfTrue="1" operator="containsText" text="NO CUMPLE">
      <formula>NOT(ISERROR(SEARCH("NO CUMPLE",L1691)))</formula>
    </cfRule>
  </conditionalFormatting>
  <conditionalFormatting sqref="C1704:I1713 K1704:M1713 P1704:V1713">
    <cfRule type="cellIs" dxfId="3577" priority="11038" stopIfTrue="1" operator="greaterThan">
      <formula>0</formula>
    </cfRule>
  </conditionalFormatting>
  <conditionalFormatting sqref="D1707:D1712">
    <cfRule type="cellIs" dxfId="3576" priority="11037" stopIfTrue="1" operator="greaterThan">
      <formula>0</formula>
    </cfRule>
  </conditionalFormatting>
  <conditionalFormatting sqref="D1707:D1712 F1707:H1712">
    <cfRule type="cellIs" dxfId="3575" priority="11036" stopIfTrue="1" operator="greaterThan">
      <formula>0</formula>
    </cfRule>
  </conditionalFormatting>
  <conditionalFormatting sqref="H1704:H1712">
    <cfRule type="cellIs" dxfId="3574" priority="11035" stopIfTrue="1" operator="greaterThan">
      <formula>0</formula>
    </cfRule>
  </conditionalFormatting>
  <conditionalFormatting sqref="E1704:E1712">
    <cfRule type="cellIs" dxfId="3573" priority="11034" stopIfTrue="1" operator="greaterThan">
      <formula>0</formula>
    </cfRule>
  </conditionalFormatting>
  <conditionalFormatting sqref="K1721:K1726">
    <cfRule type="containsText" dxfId="3572" priority="11032" stopIfTrue="1" operator="containsText" text="NO CUMPLE">
      <formula>NOT(ISERROR(SEARCH("NO CUMPLE",K1721)))</formula>
    </cfRule>
    <cfRule type="containsText" dxfId="3571" priority="11033" stopIfTrue="1" operator="containsText" text="CUMPLE">
      <formula>NOT(ISERROR(SEARCH("CUMPLE",K1721)))</formula>
    </cfRule>
  </conditionalFormatting>
  <conditionalFormatting sqref="S1720">
    <cfRule type="cellIs" dxfId="3570" priority="11030" operator="greaterThanOrEqual">
      <formula>NUMMINCONT</formula>
    </cfRule>
    <cfRule type="cellIs" dxfId="3569" priority="11031" operator="lessThan">
      <formula>NUMMINCONT</formula>
    </cfRule>
  </conditionalFormatting>
  <conditionalFormatting sqref="T1707:V1712">
    <cfRule type="cellIs" dxfId="3568" priority="11028" stopIfTrue="1" operator="equal">
      <formula>"NO"</formula>
    </cfRule>
    <cfRule type="cellIs" dxfId="3567" priority="11029" stopIfTrue="1" operator="equal">
      <formula>"SI"</formula>
    </cfRule>
  </conditionalFormatting>
  <conditionalFormatting sqref="T1707:V1708">
    <cfRule type="cellIs" dxfId="3566" priority="11027" stopIfTrue="1" operator="equal">
      <formula>"NO APLICA"</formula>
    </cfRule>
  </conditionalFormatting>
  <conditionalFormatting sqref="T1709:U1712">
    <cfRule type="cellIs" dxfId="3565" priority="11026" stopIfTrue="1" operator="equal">
      <formula>"NO APLICA"</formula>
    </cfRule>
  </conditionalFormatting>
  <conditionalFormatting sqref="T1709:U1709">
    <cfRule type="cellIs" dxfId="3564" priority="11025" stopIfTrue="1" operator="equal">
      <formula>"NO APLICA"</formula>
    </cfRule>
  </conditionalFormatting>
  <conditionalFormatting sqref="V1709:V1712">
    <cfRule type="cellIs" dxfId="3563" priority="11024" stopIfTrue="1" operator="equal">
      <formula>"NO APLICA"</formula>
    </cfRule>
  </conditionalFormatting>
  <conditionalFormatting sqref="V1718">
    <cfRule type="cellIs" dxfId="3562" priority="11022" operator="equal">
      <formula>"CUMPLE"</formula>
    </cfRule>
    <cfRule type="cellIs" dxfId="3561" priority="11023" operator="equal">
      <formula>"NO CUMPLE"</formula>
    </cfRule>
  </conditionalFormatting>
  <conditionalFormatting sqref="V1718:V1720">
    <cfRule type="cellIs" dxfId="3560" priority="11021" operator="equal">
      <formula>"VERIFICAR"</formula>
    </cfRule>
  </conditionalFormatting>
  <conditionalFormatting sqref="T1713:V1713">
    <cfRule type="cellIs" dxfId="3559" priority="11019" stopIfTrue="1" operator="equal">
      <formula>"NO"</formula>
    </cfRule>
    <cfRule type="cellIs" dxfId="3558" priority="11020" stopIfTrue="1" operator="equal">
      <formula>"SI"</formula>
    </cfRule>
  </conditionalFormatting>
  <conditionalFormatting sqref="T1713:U1713">
    <cfRule type="cellIs" dxfId="3557" priority="11018" stopIfTrue="1" operator="equal">
      <formula>"NO APLICA"</formula>
    </cfRule>
  </conditionalFormatting>
  <conditionalFormatting sqref="V1713">
    <cfRule type="cellIs" dxfId="3556" priority="11017" stopIfTrue="1" operator="equal">
      <formula>"NO APLICA"</formula>
    </cfRule>
  </conditionalFormatting>
  <conditionalFormatting sqref="T1723">
    <cfRule type="cellIs" dxfId="3555" priority="11015" operator="equal">
      <formula>"CUMPLE"</formula>
    </cfRule>
    <cfRule type="cellIs" dxfId="3554" priority="11016" operator="equal">
      <formula>"NO CUMPLE"</formula>
    </cfRule>
  </conditionalFormatting>
  <conditionalFormatting sqref="T1723">
    <cfRule type="cellIs" dxfId="3553" priority="11014" operator="equal">
      <formula>"VERIFICAR"</formula>
    </cfRule>
  </conditionalFormatting>
  <conditionalFormatting sqref="H1727">
    <cfRule type="containsText" dxfId="3552" priority="10995" stopIfTrue="1" operator="containsText" text="NO CUMPLE">
      <formula>NOT(ISERROR(SEARCH("NO CUMPLE",H1727)))</formula>
    </cfRule>
    <cfRule type="containsText" dxfId="3551" priority="10996" stopIfTrue="1" operator="containsText" text="CUMPLE">
      <formula>NOT(ISERROR(SEARCH("CUMPLE",H1727)))</formula>
    </cfRule>
  </conditionalFormatting>
  <conditionalFormatting sqref="J1727">
    <cfRule type="containsText" dxfId="3550" priority="10993" stopIfTrue="1" operator="containsText" text="NO CUMPLE">
      <formula>NOT(ISERROR(SEARCH("NO CUMPLE",J1727)))</formula>
    </cfRule>
    <cfRule type="containsText" dxfId="3549" priority="10994" stopIfTrue="1" operator="containsText" text="CUMPLE">
      <formula>NOT(ISERROR(SEARCH("CUMPLE",J1727)))</formula>
    </cfRule>
  </conditionalFormatting>
  <conditionalFormatting sqref="K1727">
    <cfRule type="containsText" dxfId="3548" priority="10991" stopIfTrue="1" operator="containsText" text="NO CUMPLE">
      <formula>NOT(ISERROR(SEARCH("NO CUMPLE",K1727)))</formula>
    </cfRule>
    <cfRule type="containsText" dxfId="3547" priority="10992" stopIfTrue="1" operator="containsText" text="CUMPLE">
      <formula>NOT(ISERROR(SEARCH("CUMPLE",K1727)))</formula>
    </cfRule>
  </conditionalFormatting>
  <conditionalFormatting sqref="O1726">
    <cfRule type="containsText" dxfId="3546" priority="10989" stopIfTrue="1" operator="containsText" text="NO CUMPLE">
      <formula>NOT(ISERROR(SEARCH("NO CUMPLE",O1726)))</formula>
    </cfRule>
    <cfRule type="containsText" dxfId="3545" priority="10990" stopIfTrue="1" operator="containsText" text="CUMPLE">
      <formula>NOT(ISERROR(SEARCH("CUMPLE",O1726)))</formula>
    </cfRule>
  </conditionalFormatting>
  <conditionalFormatting sqref="O1727:S1727">
    <cfRule type="cellIs" dxfId="3544" priority="10988" operator="equal">
      <formula>"EL PROPONENTE SE DEBE REQUERIR POR EXPERIENCIA MINIMA EXIGIDA"</formula>
    </cfRule>
  </conditionalFormatting>
  <conditionalFormatting sqref="J1704:J1713">
    <cfRule type="cellIs" dxfId="3543" priority="10987" stopIfTrue="1" operator="greaterThan">
      <formula>0</formula>
    </cfRule>
  </conditionalFormatting>
  <conditionalFormatting sqref="N1721:N1726">
    <cfRule type="cellIs" dxfId="3542" priority="10985" operator="equal">
      <formula>"NO"</formula>
    </cfRule>
    <cfRule type="cellIs" dxfId="3541" priority="10986" operator="equal">
      <formula>"SI"</formula>
    </cfRule>
  </conditionalFormatting>
  <conditionalFormatting sqref="I1713">
    <cfRule type="cellIs" dxfId="3540" priority="10984" stopIfTrue="1" operator="greaterThan">
      <formula>0</formula>
    </cfRule>
  </conditionalFormatting>
  <conditionalFormatting sqref="K1707:L1713">
    <cfRule type="cellIs" dxfId="3539" priority="10982" operator="equal">
      <formula>0</formula>
    </cfRule>
    <cfRule type="cellIs" dxfId="3538" priority="10983" operator="notBetween">
      <formula>$Q$17</formula>
      <formula>$R$17</formula>
    </cfRule>
  </conditionalFormatting>
  <conditionalFormatting sqref="B1704:B1713">
    <cfRule type="cellIs" dxfId="3537" priority="10981" stopIfTrue="1" operator="greaterThan">
      <formula>0</formula>
    </cfRule>
  </conditionalFormatting>
  <conditionalFormatting sqref="T1704:V1706">
    <cfRule type="cellIs" dxfId="3536" priority="10979" stopIfTrue="1" operator="equal">
      <formula>"NO"</formula>
    </cfRule>
    <cfRule type="cellIs" dxfId="3535" priority="10980" stopIfTrue="1" operator="equal">
      <formula>"SI"</formula>
    </cfRule>
  </conditionalFormatting>
  <conditionalFormatting sqref="T1704:V1705">
    <cfRule type="cellIs" dxfId="3534" priority="10978" stopIfTrue="1" operator="equal">
      <formula>"NO APLICA"</formula>
    </cfRule>
  </conditionalFormatting>
  <conditionalFormatting sqref="T1706:U1706">
    <cfRule type="cellIs" dxfId="3533" priority="10977" stopIfTrue="1" operator="equal">
      <formula>"NO APLICA"</formula>
    </cfRule>
  </conditionalFormatting>
  <conditionalFormatting sqref="T1706:U1706">
    <cfRule type="cellIs" dxfId="3532" priority="10976" stopIfTrue="1" operator="equal">
      <formula>"NO APLICA"</formula>
    </cfRule>
  </conditionalFormatting>
  <conditionalFormatting sqref="V1706">
    <cfRule type="cellIs" dxfId="3531" priority="10975" stopIfTrue="1" operator="equal">
      <formula>"NO APLICA"</formula>
    </cfRule>
  </conditionalFormatting>
  <conditionalFormatting sqref="K1704:L1706">
    <cfRule type="cellIs" dxfId="3530" priority="10974" operator="notBetween">
      <formula>$Q$17</formula>
      <formula>$R$17</formula>
    </cfRule>
  </conditionalFormatting>
  <conditionalFormatting sqref="C1704:I1713 K1704:M1713 P1704:V1713">
    <cfRule type="cellIs" dxfId="3529" priority="10973" operator="equal">
      <formula>0</formula>
    </cfRule>
  </conditionalFormatting>
  <conditionalFormatting sqref="P1720">
    <cfRule type="cellIs" dxfId="3528" priority="10970" operator="equal">
      <formula>"NO VÁLIDO"</formula>
    </cfRule>
    <cfRule type="cellIs" dxfId="3527" priority="10971" operator="equal">
      <formula>"VÁLIDO"</formula>
    </cfRule>
  </conditionalFormatting>
  <conditionalFormatting sqref="M1727">
    <cfRule type="cellIs" dxfId="3526" priority="10967" operator="notEqual">
      <formula>"NO CUMPLE"</formula>
    </cfRule>
    <cfRule type="containsText" dxfId="3525" priority="10968" stopIfTrue="1" operator="containsText" text="NO CUMPLE">
      <formula>NOT(ISERROR(SEARCH("NO CUMPLE",M1727)))</formula>
    </cfRule>
    <cfRule type="containsText" dxfId="3524" priority="10969" stopIfTrue="1" operator="containsText" text="CUMPLE">
      <formula>NOT(ISERROR(SEARCH("CUMPLE",M1727)))</formula>
    </cfRule>
  </conditionalFormatting>
  <conditionalFormatting sqref="M1721:M1726">
    <cfRule type="cellIs" dxfId="3523" priority="10965" stopIfTrue="1" operator="equal">
      <formula>"cumple"</formula>
    </cfRule>
    <cfRule type="containsText" dxfId="3522" priority="10966" stopIfTrue="1" operator="containsText" text="NO CUMPLE">
      <formula>NOT(ISERROR(SEARCH("NO CUMPLE",M1721)))</formula>
    </cfRule>
  </conditionalFormatting>
  <conditionalFormatting sqref="L1721:L1726">
    <cfRule type="cellIs" dxfId="3521" priority="10963" stopIfTrue="1" operator="equal">
      <formula>"cumple"</formula>
    </cfRule>
    <cfRule type="containsText" dxfId="3520" priority="10964" stopIfTrue="1" operator="containsText" text="NO CUMPLE">
      <formula>NOT(ISERROR(SEARCH("NO CUMPLE",L1721)))</formula>
    </cfRule>
  </conditionalFormatting>
  <conditionalFormatting sqref="M384:M385">
    <cfRule type="cellIs" dxfId="3519" priority="5492" stopIfTrue="1" operator="greaterThan">
      <formula>0</formula>
    </cfRule>
  </conditionalFormatting>
  <conditionalFormatting sqref="M384:M385">
    <cfRule type="cellIs" dxfId="3518" priority="5491" operator="equal">
      <formula>0</formula>
    </cfRule>
  </conditionalFormatting>
  <conditionalFormatting sqref="M564:M565">
    <cfRule type="cellIs" dxfId="3517" priority="5490" stopIfTrue="1" operator="greaterThan">
      <formula>0</formula>
    </cfRule>
  </conditionalFormatting>
  <conditionalFormatting sqref="M564:M565">
    <cfRule type="cellIs" dxfId="3516" priority="5489" operator="equal">
      <formula>0</formula>
    </cfRule>
  </conditionalFormatting>
  <conditionalFormatting sqref="T1106:V1106">
    <cfRule type="cellIs" dxfId="3515" priority="5488" stopIfTrue="1" operator="equal">
      <formula>"NO APLICA"</formula>
    </cfRule>
  </conditionalFormatting>
  <conditionalFormatting sqref="C1734:I1735 K1734:M1735 G1736 K1737:M1743 M1736 P1734:V1743 I1736 C1737:I1743">
    <cfRule type="cellIs" dxfId="3514" priority="5487" stopIfTrue="1" operator="greaterThan">
      <formula>0</formula>
    </cfRule>
  </conditionalFormatting>
  <conditionalFormatting sqref="D1737:D1742">
    <cfRule type="cellIs" dxfId="3513" priority="5486" stopIfTrue="1" operator="greaterThan">
      <formula>0</formula>
    </cfRule>
  </conditionalFormatting>
  <conditionalFormatting sqref="D1737:D1742 F1737:H1742">
    <cfRule type="cellIs" dxfId="3512" priority="5485" stopIfTrue="1" operator="greaterThan">
      <formula>0</formula>
    </cfRule>
  </conditionalFormatting>
  <conditionalFormatting sqref="H1734:H1735 H1737:H1742">
    <cfRule type="cellIs" dxfId="3511" priority="5484" stopIfTrue="1" operator="greaterThan">
      <formula>0</formula>
    </cfRule>
  </conditionalFormatting>
  <conditionalFormatting sqref="E1734:E1735 E1737:E1742">
    <cfRule type="cellIs" dxfId="3510" priority="5483" stopIfTrue="1" operator="greaterThan">
      <formula>0</formula>
    </cfRule>
  </conditionalFormatting>
  <conditionalFormatting sqref="K1751:K1756">
    <cfRule type="containsText" dxfId="3509" priority="5481" stopIfTrue="1" operator="containsText" text="NO CUMPLE">
      <formula>NOT(ISERROR(SEARCH("NO CUMPLE",K1751)))</formula>
    </cfRule>
    <cfRule type="containsText" dxfId="3508" priority="5482" stopIfTrue="1" operator="containsText" text="CUMPLE">
      <formula>NOT(ISERROR(SEARCH("CUMPLE",K1751)))</formula>
    </cfRule>
  </conditionalFormatting>
  <conditionalFormatting sqref="S1750">
    <cfRule type="cellIs" dxfId="3507" priority="5479" operator="greaterThanOrEqual">
      <formula>NUMMINCONT</formula>
    </cfRule>
    <cfRule type="cellIs" dxfId="3506" priority="5480" operator="lessThan">
      <formula>NUMMINCONT</formula>
    </cfRule>
  </conditionalFormatting>
  <conditionalFormatting sqref="T1737:V1742">
    <cfRule type="cellIs" dxfId="3505" priority="5477" stopIfTrue="1" operator="equal">
      <formula>"NO"</formula>
    </cfRule>
    <cfRule type="cellIs" dxfId="3504" priority="5478" stopIfTrue="1" operator="equal">
      <formula>"SI"</formula>
    </cfRule>
  </conditionalFormatting>
  <conditionalFormatting sqref="T1737:V1738">
    <cfRule type="cellIs" dxfId="3503" priority="5476" stopIfTrue="1" operator="equal">
      <formula>"NO APLICA"</formula>
    </cfRule>
  </conditionalFormatting>
  <conditionalFormatting sqref="T1739:U1742">
    <cfRule type="cellIs" dxfId="3502" priority="5475" stopIfTrue="1" operator="equal">
      <formula>"NO APLICA"</formula>
    </cfRule>
  </conditionalFormatting>
  <conditionalFormatting sqref="T1739:U1739">
    <cfRule type="cellIs" dxfId="3501" priority="5474" stopIfTrue="1" operator="equal">
      <formula>"NO APLICA"</formula>
    </cfRule>
  </conditionalFormatting>
  <conditionalFormatting sqref="V1739:V1742">
    <cfRule type="cellIs" dxfId="3500" priority="5473" stopIfTrue="1" operator="equal">
      <formula>"NO APLICA"</formula>
    </cfRule>
  </conditionalFormatting>
  <conditionalFormatting sqref="V1748">
    <cfRule type="cellIs" dxfId="3499" priority="5471" operator="equal">
      <formula>"CUMPLE"</formula>
    </cfRule>
    <cfRule type="cellIs" dxfId="3498" priority="5472" operator="equal">
      <formula>"NO CUMPLE"</formula>
    </cfRule>
  </conditionalFormatting>
  <conditionalFormatting sqref="V1748:V1750">
    <cfRule type="cellIs" dxfId="3497" priority="5470" operator="equal">
      <formula>"VERIFICAR"</formula>
    </cfRule>
  </conditionalFormatting>
  <conditionalFormatting sqref="T1743:V1743">
    <cfRule type="cellIs" dxfId="3496" priority="5468" stopIfTrue="1" operator="equal">
      <formula>"NO"</formula>
    </cfRule>
    <cfRule type="cellIs" dxfId="3495" priority="5469" stopIfTrue="1" operator="equal">
      <formula>"SI"</formula>
    </cfRule>
  </conditionalFormatting>
  <conditionalFormatting sqref="T1743:U1743">
    <cfRule type="cellIs" dxfId="3494" priority="5467" stopIfTrue="1" operator="equal">
      <formula>"NO APLICA"</formula>
    </cfRule>
  </conditionalFormatting>
  <conditionalFormatting sqref="V1743">
    <cfRule type="cellIs" dxfId="3493" priority="5466" stopIfTrue="1" operator="equal">
      <formula>"NO APLICA"</formula>
    </cfRule>
  </conditionalFormatting>
  <conditionalFormatting sqref="T1753">
    <cfRule type="cellIs" dxfId="3492" priority="5464" operator="equal">
      <formula>"CUMPLE"</formula>
    </cfRule>
    <cfRule type="cellIs" dxfId="3491" priority="5465" operator="equal">
      <formula>"NO CUMPLE"</formula>
    </cfRule>
  </conditionalFormatting>
  <conditionalFormatting sqref="T1753">
    <cfRule type="cellIs" dxfId="3490" priority="5463" operator="equal">
      <formula>"VERIFICAR"</formula>
    </cfRule>
  </conditionalFormatting>
  <conditionalFormatting sqref="H1757">
    <cfRule type="containsText" dxfId="3489" priority="5444" stopIfTrue="1" operator="containsText" text="NO CUMPLE">
      <formula>NOT(ISERROR(SEARCH("NO CUMPLE",H1757)))</formula>
    </cfRule>
    <cfRule type="containsText" dxfId="3488" priority="5445" stopIfTrue="1" operator="containsText" text="CUMPLE">
      <formula>NOT(ISERROR(SEARCH("CUMPLE",H1757)))</formula>
    </cfRule>
  </conditionalFormatting>
  <conditionalFormatting sqref="J1757">
    <cfRule type="containsText" dxfId="3487" priority="5442" stopIfTrue="1" operator="containsText" text="NO CUMPLE">
      <formula>NOT(ISERROR(SEARCH("NO CUMPLE",J1757)))</formula>
    </cfRule>
    <cfRule type="containsText" dxfId="3486" priority="5443" stopIfTrue="1" operator="containsText" text="CUMPLE">
      <formula>NOT(ISERROR(SEARCH("CUMPLE",J1757)))</formula>
    </cfRule>
  </conditionalFormatting>
  <conditionalFormatting sqref="K1757">
    <cfRule type="containsText" dxfId="3485" priority="5440" stopIfTrue="1" operator="containsText" text="NO CUMPLE">
      <formula>NOT(ISERROR(SEARCH("NO CUMPLE",K1757)))</formula>
    </cfRule>
    <cfRule type="containsText" dxfId="3484" priority="5441" stopIfTrue="1" operator="containsText" text="CUMPLE">
      <formula>NOT(ISERROR(SEARCH("CUMPLE",K1757)))</formula>
    </cfRule>
  </conditionalFormatting>
  <conditionalFormatting sqref="O1756">
    <cfRule type="containsText" dxfId="3483" priority="5438" stopIfTrue="1" operator="containsText" text="NO CUMPLE">
      <formula>NOT(ISERROR(SEARCH("NO CUMPLE",O1756)))</formula>
    </cfRule>
    <cfRule type="containsText" dxfId="3482" priority="5439" stopIfTrue="1" operator="containsText" text="CUMPLE">
      <formula>NOT(ISERROR(SEARCH("CUMPLE",O1756)))</formula>
    </cfRule>
  </conditionalFormatting>
  <conditionalFormatting sqref="O1757:S1757">
    <cfRule type="cellIs" dxfId="3481" priority="5437" operator="equal">
      <formula>"EL PROPONENTE SE DEBE REQUERIR POR EXPERIENCIA MINIMA EXIGIDA"</formula>
    </cfRule>
  </conditionalFormatting>
  <conditionalFormatting sqref="J1734:J1743">
    <cfRule type="cellIs" dxfId="3480" priority="5436" stopIfTrue="1" operator="greaterThan">
      <formula>0</formula>
    </cfRule>
  </conditionalFormatting>
  <conditionalFormatting sqref="N1751:N1756">
    <cfRule type="cellIs" dxfId="3479" priority="5434" operator="equal">
      <formula>"NO"</formula>
    </cfRule>
    <cfRule type="cellIs" dxfId="3478" priority="5435" operator="equal">
      <formula>"SI"</formula>
    </cfRule>
  </conditionalFormatting>
  <conditionalFormatting sqref="I1743">
    <cfRule type="cellIs" dxfId="3477" priority="5433" stopIfTrue="1" operator="greaterThan">
      <formula>0</formula>
    </cfRule>
  </conditionalFormatting>
  <conditionalFormatting sqref="K1737:L1743">
    <cfRule type="cellIs" dxfId="3476" priority="5431" operator="equal">
      <formula>0</formula>
    </cfRule>
    <cfRule type="cellIs" dxfId="3475" priority="5432" operator="notBetween">
      <formula>$Q$17</formula>
      <formula>$R$17</formula>
    </cfRule>
  </conditionalFormatting>
  <conditionalFormatting sqref="B1734:B1735 B1737:B1743">
    <cfRule type="cellIs" dxfId="3474" priority="5430" stopIfTrue="1" operator="greaterThan">
      <formula>0</formula>
    </cfRule>
  </conditionalFormatting>
  <conditionalFormatting sqref="T1734:V1736">
    <cfRule type="cellIs" dxfId="3473" priority="5428" stopIfTrue="1" operator="equal">
      <formula>"NO"</formula>
    </cfRule>
    <cfRule type="cellIs" dxfId="3472" priority="5429" stopIfTrue="1" operator="equal">
      <formula>"SI"</formula>
    </cfRule>
  </conditionalFormatting>
  <conditionalFormatting sqref="T1734:V1735">
    <cfRule type="cellIs" dxfId="3471" priority="5427" stopIfTrue="1" operator="equal">
      <formula>"NO APLICA"</formula>
    </cfRule>
  </conditionalFormatting>
  <conditionalFormatting sqref="T1736:U1736">
    <cfRule type="cellIs" dxfId="3470" priority="5426" stopIfTrue="1" operator="equal">
      <formula>"NO APLICA"</formula>
    </cfRule>
  </conditionalFormatting>
  <conditionalFormatting sqref="T1736:U1736">
    <cfRule type="cellIs" dxfId="3469" priority="5425" stopIfTrue="1" operator="equal">
      <formula>"NO APLICA"</formula>
    </cfRule>
  </conditionalFormatting>
  <conditionalFormatting sqref="V1736">
    <cfRule type="cellIs" dxfId="3468" priority="5424" stopIfTrue="1" operator="equal">
      <formula>"NO APLICA"</formula>
    </cfRule>
  </conditionalFormatting>
  <conditionalFormatting sqref="K1734:L1735">
    <cfRule type="cellIs" dxfId="3467" priority="5423" operator="notBetween">
      <formula>$Q$17</formula>
      <formula>$R$17</formula>
    </cfRule>
  </conditionalFormatting>
  <conditionalFormatting sqref="C1734:I1735 K1734:M1735 G1736 K1737:M1743 M1736 P1734:V1743 I1736 C1737:I1743">
    <cfRule type="cellIs" dxfId="3466" priority="5422" operator="equal">
      <formula>0</formula>
    </cfRule>
  </conditionalFormatting>
  <conditionalFormatting sqref="P1750">
    <cfRule type="cellIs" dxfId="3465" priority="5419" operator="equal">
      <formula>"NO VÁLIDO"</formula>
    </cfRule>
    <cfRule type="cellIs" dxfId="3464" priority="5420" operator="equal">
      <formula>"VÁLIDO"</formula>
    </cfRule>
  </conditionalFormatting>
  <conditionalFormatting sqref="M1757">
    <cfRule type="cellIs" dxfId="3463" priority="5416" operator="notEqual">
      <formula>"NO CUMPLE"</formula>
    </cfRule>
    <cfRule type="containsText" dxfId="3462" priority="5417" stopIfTrue="1" operator="containsText" text="NO CUMPLE">
      <formula>NOT(ISERROR(SEARCH("NO CUMPLE",M1757)))</formula>
    </cfRule>
    <cfRule type="containsText" dxfId="3461" priority="5418" stopIfTrue="1" operator="containsText" text="CUMPLE">
      <formula>NOT(ISERROR(SEARCH("CUMPLE",M1757)))</formula>
    </cfRule>
  </conditionalFormatting>
  <conditionalFormatting sqref="M1751:M1756">
    <cfRule type="cellIs" dxfId="3460" priority="5414" stopIfTrue="1" operator="equal">
      <formula>"cumple"</formula>
    </cfRule>
    <cfRule type="containsText" dxfId="3459" priority="5415" stopIfTrue="1" operator="containsText" text="NO CUMPLE">
      <formula>NOT(ISERROR(SEARCH("NO CUMPLE",M1751)))</formula>
    </cfRule>
  </conditionalFormatting>
  <conditionalFormatting sqref="L1751:L1756">
    <cfRule type="cellIs" dxfId="3458" priority="5412" stopIfTrue="1" operator="equal">
      <formula>"cumple"</formula>
    </cfRule>
    <cfRule type="containsText" dxfId="3457" priority="5413" stopIfTrue="1" operator="containsText" text="NO CUMPLE">
      <formula>NOT(ISERROR(SEARCH("NO CUMPLE",L1751)))</formula>
    </cfRule>
  </conditionalFormatting>
  <conditionalFormatting sqref="K1764:M1773 C1764:I1773 P1764:V1773">
    <cfRule type="cellIs" dxfId="3456" priority="5393" stopIfTrue="1" operator="greaterThan">
      <formula>0</formula>
    </cfRule>
  </conditionalFormatting>
  <conditionalFormatting sqref="D1767:D1772">
    <cfRule type="cellIs" dxfId="3455" priority="5392" stopIfTrue="1" operator="greaterThan">
      <formula>0</formula>
    </cfRule>
  </conditionalFormatting>
  <conditionalFormatting sqref="D1767:D1772 F1767:H1772">
    <cfRule type="cellIs" dxfId="3454" priority="5391" stopIfTrue="1" operator="greaterThan">
      <formula>0</formula>
    </cfRule>
  </conditionalFormatting>
  <conditionalFormatting sqref="H1764:H1772">
    <cfRule type="cellIs" dxfId="3453" priority="5390" stopIfTrue="1" operator="greaterThan">
      <formula>0</formula>
    </cfRule>
  </conditionalFormatting>
  <conditionalFormatting sqref="E1764:E1772">
    <cfRule type="cellIs" dxfId="3452" priority="5389" stopIfTrue="1" operator="greaterThan">
      <formula>0</formula>
    </cfRule>
  </conditionalFormatting>
  <conditionalFormatting sqref="K1781:K1786">
    <cfRule type="containsText" dxfId="3451" priority="5387" stopIfTrue="1" operator="containsText" text="NO CUMPLE">
      <formula>NOT(ISERROR(SEARCH("NO CUMPLE",K1781)))</formula>
    </cfRule>
    <cfRule type="containsText" dxfId="3450" priority="5388" stopIfTrue="1" operator="containsText" text="CUMPLE">
      <formula>NOT(ISERROR(SEARCH("CUMPLE",K1781)))</formula>
    </cfRule>
  </conditionalFormatting>
  <conditionalFormatting sqref="S1780">
    <cfRule type="cellIs" dxfId="3449" priority="5385" operator="greaterThanOrEqual">
      <formula>NUMMINCONT</formula>
    </cfRule>
    <cfRule type="cellIs" dxfId="3448" priority="5386" operator="lessThan">
      <formula>NUMMINCONT</formula>
    </cfRule>
  </conditionalFormatting>
  <conditionalFormatting sqref="T1767:V1772">
    <cfRule type="cellIs" dxfId="3447" priority="5383" stopIfTrue="1" operator="equal">
      <formula>"NO"</formula>
    </cfRule>
    <cfRule type="cellIs" dxfId="3446" priority="5384" stopIfTrue="1" operator="equal">
      <formula>"SI"</formula>
    </cfRule>
  </conditionalFormatting>
  <conditionalFormatting sqref="T1767:V1768">
    <cfRule type="cellIs" dxfId="3445" priority="5382" stopIfTrue="1" operator="equal">
      <formula>"NO APLICA"</formula>
    </cfRule>
  </conditionalFormatting>
  <conditionalFormatting sqref="T1769:U1772">
    <cfRule type="cellIs" dxfId="3444" priority="5381" stopIfTrue="1" operator="equal">
      <formula>"NO APLICA"</formula>
    </cfRule>
  </conditionalFormatting>
  <conditionalFormatting sqref="T1769:U1769">
    <cfRule type="cellIs" dxfId="3443" priority="5380" stopIfTrue="1" operator="equal">
      <formula>"NO APLICA"</formula>
    </cfRule>
  </conditionalFormatting>
  <conditionalFormatting sqref="V1769:V1772">
    <cfRule type="cellIs" dxfId="3442" priority="5379" stopIfTrue="1" operator="equal">
      <formula>"NO APLICA"</formula>
    </cfRule>
  </conditionalFormatting>
  <conditionalFormatting sqref="V1778">
    <cfRule type="cellIs" dxfId="3441" priority="5377" operator="equal">
      <formula>"CUMPLE"</formula>
    </cfRule>
    <cfRule type="cellIs" dxfId="3440" priority="5378" operator="equal">
      <formula>"NO CUMPLE"</formula>
    </cfRule>
  </conditionalFormatting>
  <conditionalFormatting sqref="V1778:V1780">
    <cfRule type="cellIs" dxfId="3439" priority="5376" operator="equal">
      <formula>"VERIFICAR"</formula>
    </cfRule>
  </conditionalFormatting>
  <conditionalFormatting sqref="T1773:V1773">
    <cfRule type="cellIs" dxfId="3438" priority="5374" stopIfTrue="1" operator="equal">
      <formula>"NO"</formula>
    </cfRule>
    <cfRule type="cellIs" dxfId="3437" priority="5375" stopIfTrue="1" operator="equal">
      <formula>"SI"</formula>
    </cfRule>
  </conditionalFormatting>
  <conditionalFormatting sqref="T1773:U1773">
    <cfRule type="cellIs" dxfId="3436" priority="5373" stopIfTrue="1" operator="equal">
      <formula>"NO APLICA"</formula>
    </cfRule>
  </conditionalFormatting>
  <conditionalFormatting sqref="V1773">
    <cfRule type="cellIs" dxfId="3435" priority="5372" stopIfTrue="1" operator="equal">
      <formula>"NO APLICA"</formula>
    </cfRule>
  </conditionalFormatting>
  <conditionalFormatting sqref="T1783">
    <cfRule type="cellIs" dxfId="3434" priority="5370" operator="equal">
      <formula>"CUMPLE"</formula>
    </cfRule>
    <cfRule type="cellIs" dxfId="3433" priority="5371" operator="equal">
      <formula>"NO CUMPLE"</formula>
    </cfRule>
  </conditionalFormatting>
  <conditionalFormatting sqref="T1783">
    <cfRule type="cellIs" dxfId="3432" priority="5369" operator="equal">
      <formula>"VERIFICAR"</formula>
    </cfRule>
  </conditionalFormatting>
  <conditionalFormatting sqref="H1787">
    <cfRule type="containsText" dxfId="3431" priority="5350" stopIfTrue="1" operator="containsText" text="NO CUMPLE">
      <formula>NOT(ISERROR(SEARCH("NO CUMPLE",H1787)))</formula>
    </cfRule>
    <cfRule type="containsText" dxfId="3430" priority="5351" stopIfTrue="1" operator="containsText" text="CUMPLE">
      <formula>NOT(ISERROR(SEARCH("CUMPLE",H1787)))</formula>
    </cfRule>
  </conditionalFormatting>
  <conditionalFormatting sqref="J1787">
    <cfRule type="containsText" dxfId="3429" priority="5348" stopIfTrue="1" operator="containsText" text="NO CUMPLE">
      <formula>NOT(ISERROR(SEARCH("NO CUMPLE",J1787)))</formula>
    </cfRule>
    <cfRule type="containsText" dxfId="3428" priority="5349" stopIfTrue="1" operator="containsText" text="CUMPLE">
      <formula>NOT(ISERROR(SEARCH("CUMPLE",J1787)))</formula>
    </cfRule>
  </conditionalFormatting>
  <conditionalFormatting sqref="K1787">
    <cfRule type="containsText" dxfId="3427" priority="5346" stopIfTrue="1" operator="containsText" text="NO CUMPLE">
      <formula>NOT(ISERROR(SEARCH("NO CUMPLE",K1787)))</formula>
    </cfRule>
    <cfRule type="containsText" dxfId="3426" priority="5347" stopIfTrue="1" operator="containsText" text="CUMPLE">
      <formula>NOT(ISERROR(SEARCH("CUMPLE",K1787)))</formula>
    </cfRule>
  </conditionalFormatting>
  <conditionalFormatting sqref="O1786">
    <cfRule type="containsText" dxfId="3425" priority="5344" stopIfTrue="1" operator="containsText" text="NO CUMPLE">
      <formula>NOT(ISERROR(SEARCH("NO CUMPLE",O1786)))</formula>
    </cfRule>
    <cfRule type="containsText" dxfId="3424" priority="5345" stopIfTrue="1" operator="containsText" text="CUMPLE">
      <formula>NOT(ISERROR(SEARCH("CUMPLE",O1786)))</formula>
    </cfRule>
  </conditionalFormatting>
  <conditionalFormatting sqref="O1787:S1787">
    <cfRule type="cellIs" dxfId="3423" priority="5343" operator="equal">
      <formula>"EL PROPONENTE SE DEBE REQUERIR POR EXPERIENCIA MINIMA EXIGIDA"</formula>
    </cfRule>
  </conditionalFormatting>
  <conditionalFormatting sqref="J1764:J1773">
    <cfRule type="cellIs" dxfId="3422" priority="5342" stopIfTrue="1" operator="greaterThan">
      <formula>0</formula>
    </cfRule>
  </conditionalFormatting>
  <conditionalFormatting sqref="N1781:N1786">
    <cfRule type="cellIs" dxfId="3421" priority="5340" operator="equal">
      <formula>"NO"</formula>
    </cfRule>
    <cfRule type="cellIs" dxfId="3420" priority="5341" operator="equal">
      <formula>"SI"</formula>
    </cfRule>
  </conditionalFormatting>
  <conditionalFormatting sqref="I1773">
    <cfRule type="cellIs" dxfId="3419" priority="5339" stopIfTrue="1" operator="greaterThan">
      <formula>0</formula>
    </cfRule>
  </conditionalFormatting>
  <conditionalFormatting sqref="K1767:L1773">
    <cfRule type="cellIs" dxfId="3418" priority="5337" operator="equal">
      <formula>0</formula>
    </cfRule>
    <cfRule type="cellIs" dxfId="3417" priority="5338" operator="notBetween">
      <formula>$Q$17</formula>
      <formula>$R$17</formula>
    </cfRule>
  </conditionalFormatting>
  <conditionalFormatting sqref="B1764:B1773">
    <cfRule type="cellIs" dxfId="3416" priority="5336" stopIfTrue="1" operator="greaterThan">
      <formula>0</formula>
    </cfRule>
  </conditionalFormatting>
  <conditionalFormatting sqref="T1764:V1766">
    <cfRule type="cellIs" dxfId="3415" priority="5334" stopIfTrue="1" operator="equal">
      <formula>"NO"</formula>
    </cfRule>
    <cfRule type="cellIs" dxfId="3414" priority="5335" stopIfTrue="1" operator="equal">
      <formula>"SI"</formula>
    </cfRule>
  </conditionalFormatting>
  <conditionalFormatting sqref="T1764:V1765 T1766 V1766">
    <cfRule type="cellIs" dxfId="3413" priority="5333" stopIfTrue="1" operator="equal">
      <formula>"NO APLICA"</formula>
    </cfRule>
  </conditionalFormatting>
  <conditionalFormatting sqref="T1766:U1766">
    <cfRule type="cellIs" dxfId="3412" priority="5332" stopIfTrue="1" operator="equal">
      <formula>"NO APLICA"</formula>
    </cfRule>
  </conditionalFormatting>
  <conditionalFormatting sqref="T1766:U1766">
    <cfRule type="cellIs" dxfId="3411" priority="5331" stopIfTrue="1" operator="equal">
      <formula>"NO APLICA"</formula>
    </cfRule>
  </conditionalFormatting>
  <conditionalFormatting sqref="V1766">
    <cfRule type="cellIs" dxfId="3410" priority="5330" stopIfTrue="1" operator="equal">
      <formula>"NO APLICA"</formula>
    </cfRule>
  </conditionalFormatting>
  <conditionalFormatting sqref="K1764:L1766">
    <cfRule type="cellIs" dxfId="3409" priority="5329" operator="notBetween">
      <formula>$Q$17</formula>
      <formula>$R$17</formula>
    </cfRule>
  </conditionalFormatting>
  <conditionalFormatting sqref="K1764:M1773 C1764:I1773 P1764:V1773">
    <cfRule type="cellIs" dxfId="3408" priority="5328" operator="equal">
      <formula>0</formula>
    </cfRule>
  </conditionalFormatting>
  <conditionalFormatting sqref="P1780">
    <cfRule type="cellIs" dxfId="3407" priority="5325" operator="equal">
      <formula>"NO VÁLIDO"</formula>
    </cfRule>
    <cfRule type="cellIs" dxfId="3406" priority="5326" operator="equal">
      <formula>"VÁLIDO"</formula>
    </cfRule>
  </conditionalFormatting>
  <conditionalFormatting sqref="M1787">
    <cfRule type="cellIs" dxfId="3405" priority="5322" operator="notEqual">
      <formula>"NO CUMPLE"</formula>
    </cfRule>
    <cfRule type="containsText" dxfId="3404" priority="5323" stopIfTrue="1" operator="containsText" text="NO CUMPLE">
      <formula>NOT(ISERROR(SEARCH("NO CUMPLE",M1787)))</formula>
    </cfRule>
    <cfRule type="containsText" dxfId="3403" priority="5324" stopIfTrue="1" operator="containsText" text="CUMPLE">
      <formula>NOT(ISERROR(SEARCH("CUMPLE",M1787)))</formula>
    </cfRule>
  </conditionalFormatting>
  <conditionalFormatting sqref="M1781:M1786">
    <cfRule type="cellIs" dxfId="3402" priority="5320" stopIfTrue="1" operator="equal">
      <formula>"cumple"</formula>
    </cfRule>
    <cfRule type="containsText" dxfId="3401" priority="5321" stopIfTrue="1" operator="containsText" text="NO CUMPLE">
      <formula>NOT(ISERROR(SEARCH("NO CUMPLE",M1781)))</formula>
    </cfRule>
  </conditionalFormatting>
  <conditionalFormatting sqref="L1781:L1786">
    <cfRule type="cellIs" dxfId="3400" priority="5318" stopIfTrue="1" operator="equal">
      <formula>"cumple"</formula>
    </cfRule>
    <cfRule type="containsText" dxfId="3399" priority="5319" stopIfTrue="1" operator="containsText" text="NO CUMPLE">
      <formula>NOT(ISERROR(SEARCH("NO CUMPLE",L1781)))</formula>
    </cfRule>
  </conditionalFormatting>
  <conditionalFormatting sqref="K1794:M1803 C1794:I1803 P1794:V1803">
    <cfRule type="cellIs" dxfId="3398" priority="5299" stopIfTrue="1" operator="greaterThan">
      <formula>0</formula>
    </cfRule>
  </conditionalFormatting>
  <conditionalFormatting sqref="D1797:D1802">
    <cfRule type="cellIs" dxfId="3397" priority="5298" stopIfTrue="1" operator="greaterThan">
      <formula>0</formula>
    </cfRule>
  </conditionalFormatting>
  <conditionalFormatting sqref="D1797:D1802 F1797:H1802">
    <cfRule type="cellIs" dxfId="3396" priority="5297" stopIfTrue="1" operator="greaterThan">
      <formula>0</formula>
    </cfRule>
  </conditionalFormatting>
  <conditionalFormatting sqref="H1794:H1802">
    <cfRule type="cellIs" dxfId="3395" priority="5296" stopIfTrue="1" operator="greaterThan">
      <formula>0</formula>
    </cfRule>
  </conditionalFormatting>
  <conditionalFormatting sqref="E1794:E1802">
    <cfRule type="cellIs" dxfId="3394" priority="5295" stopIfTrue="1" operator="greaterThan">
      <formula>0</formula>
    </cfRule>
  </conditionalFormatting>
  <conditionalFormatting sqref="K1811:K1816">
    <cfRule type="containsText" dxfId="3393" priority="5293" stopIfTrue="1" operator="containsText" text="NO CUMPLE">
      <formula>NOT(ISERROR(SEARCH("NO CUMPLE",K1811)))</formula>
    </cfRule>
    <cfRule type="containsText" dxfId="3392" priority="5294" stopIfTrue="1" operator="containsText" text="CUMPLE">
      <formula>NOT(ISERROR(SEARCH("CUMPLE",K1811)))</formula>
    </cfRule>
  </conditionalFormatting>
  <conditionalFormatting sqref="S1810">
    <cfRule type="cellIs" dxfId="3391" priority="5291" operator="greaterThanOrEqual">
      <formula>NUMMINCONT</formula>
    </cfRule>
    <cfRule type="cellIs" dxfId="3390" priority="5292" operator="lessThan">
      <formula>NUMMINCONT</formula>
    </cfRule>
  </conditionalFormatting>
  <conditionalFormatting sqref="T1797:V1802">
    <cfRule type="cellIs" dxfId="3389" priority="5289" stopIfTrue="1" operator="equal">
      <formula>"NO"</formula>
    </cfRule>
    <cfRule type="cellIs" dxfId="3388" priority="5290" stopIfTrue="1" operator="equal">
      <formula>"SI"</formula>
    </cfRule>
  </conditionalFormatting>
  <conditionalFormatting sqref="T1797:V1798">
    <cfRule type="cellIs" dxfId="3387" priority="5288" stopIfTrue="1" operator="equal">
      <formula>"NO APLICA"</formula>
    </cfRule>
  </conditionalFormatting>
  <conditionalFormatting sqref="T1799:U1802">
    <cfRule type="cellIs" dxfId="3386" priority="5287" stopIfTrue="1" operator="equal">
      <formula>"NO APLICA"</formula>
    </cfRule>
  </conditionalFormatting>
  <conditionalFormatting sqref="T1799:U1799">
    <cfRule type="cellIs" dxfId="3385" priority="5286" stopIfTrue="1" operator="equal">
      <formula>"NO APLICA"</formula>
    </cfRule>
  </conditionalFormatting>
  <conditionalFormatting sqref="V1799:V1802">
    <cfRule type="cellIs" dxfId="3384" priority="5285" stopIfTrue="1" operator="equal">
      <formula>"NO APLICA"</formula>
    </cfRule>
  </conditionalFormatting>
  <conditionalFormatting sqref="V1808">
    <cfRule type="cellIs" dxfId="3383" priority="5283" operator="equal">
      <formula>"CUMPLE"</formula>
    </cfRule>
    <cfRule type="cellIs" dxfId="3382" priority="5284" operator="equal">
      <formula>"NO CUMPLE"</formula>
    </cfRule>
  </conditionalFormatting>
  <conditionalFormatting sqref="V1808:V1810">
    <cfRule type="cellIs" dxfId="3381" priority="5282" operator="equal">
      <formula>"VERIFICAR"</formula>
    </cfRule>
  </conditionalFormatting>
  <conditionalFormatting sqref="T1803:V1803">
    <cfRule type="cellIs" dxfId="3380" priority="5280" stopIfTrue="1" operator="equal">
      <formula>"NO"</formula>
    </cfRule>
    <cfRule type="cellIs" dxfId="3379" priority="5281" stopIfTrue="1" operator="equal">
      <formula>"SI"</formula>
    </cfRule>
  </conditionalFormatting>
  <conditionalFormatting sqref="T1803:U1803">
    <cfRule type="cellIs" dxfId="3378" priority="5279" stopIfTrue="1" operator="equal">
      <formula>"NO APLICA"</formula>
    </cfRule>
  </conditionalFormatting>
  <conditionalFormatting sqref="V1803">
    <cfRule type="cellIs" dxfId="3377" priority="5278" stopIfTrue="1" operator="equal">
      <formula>"NO APLICA"</formula>
    </cfRule>
  </conditionalFormatting>
  <conditionalFormatting sqref="T1813">
    <cfRule type="cellIs" dxfId="3376" priority="5276" operator="equal">
      <formula>"CUMPLE"</formula>
    </cfRule>
    <cfRule type="cellIs" dxfId="3375" priority="5277" operator="equal">
      <formula>"NO CUMPLE"</formula>
    </cfRule>
  </conditionalFormatting>
  <conditionalFormatting sqref="T1813">
    <cfRule type="cellIs" dxfId="3374" priority="5275" operator="equal">
      <formula>"VERIFICAR"</formula>
    </cfRule>
  </conditionalFormatting>
  <conditionalFormatting sqref="H1817">
    <cfRule type="containsText" dxfId="3373" priority="5256" stopIfTrue="1" operator="containsText" text="NO CUMPLE">
      <formula>NOT(ISERROR(SEARCH("NO CUMPLE",H1817)))</formula>
    </cfRule>
    <cfRule type="containsText" dxfId="3372" priority="5257" stopIfTrue="1" operator="containsText" text="CUMPLE">
      <formula>NOT(ISERROR(SEARCH("CUMPLE",H1817)))</formula>
    </cfRule>
  </conditionalFormatting>
  <conditionalFormatting sqref="J1817">
    <cfRule type="containsText" dxfId="3371" priority="5254" stopIfTrue="1" operator="containsText" text="NO CUMPLE">
      <formula>NOT(ISERROR(SEARCH("NO CUMPLE",J1817)))</formula>
    </cfRule>
    <cfRule type="containsText" dxfId="3370" priority="5255" stopIfTrue="1" operator="containsText" text="CUMPLE">
      <formula>NOT(ISERROR(SEARCH("CUMPLE",J1817)))</formula>
    </cfRule>
  </conditionalFormatting>
  <conditionalFormatting sqref="K1817">
    <cfRule type="containsText" dxfId="3369" priority="5252" stopIfTrue="1" operator="containsText" text="NO CUMPLE">
      <formula>NOT(ISERROR(SEARCH("NO CUMPLE",K1817)))</formula>
    </cfRule>
    <cfRule type="containsText" dxfId="3368" priority="5253" stopIfTrue="1" operator="containsText" text="CUMPLE">
      <formula>NOT(ISERROR(SEARCH("CUMPLE",K1817)))</formula>
    </cfRule>
  </conditionalFormatting>
  <conditionalFormatting sqref="O1816">
    <cfRule type="containsText" dxfId="3367" priority="5250" stopIfTrue="1" operator="containsText" text="NO CUMPLE">
      <formula>NOT(ISERROR(SEARCH("NO CUMPLE",O1816)))</formula>
    </cfRule>
    <cfRule type="containsText" dxfId="3366" priority="5251" stopIfTrue="1" operator="containsText" text="CUMPLE">
      <formula>NOT(ISERROR(SEARCH("CUMPLE",O1816)))</formula>
    </cfRule>
  </conditionalFormatting>
  <conditionalFormatting sqref="O1817:S1817">
    <cfRule type="cellIs" dxfId="3365" priority="5249" operator="equal">
      <formula>"EL PROPONENTE SE DEBE REQUERIR POR EXPERIENCIA MINIMA EXIGIDA"</formula>
    </cfRule>
  </conditionalFormatting>
  <conditionalFormatting sqref="J1794:J1803">
    <cfRule type="cellIs" dxfId="3364" priority="5248" stopIfTrue="1" operator="greaterThan">
      <formula>0</formula>
    </cfRule>
  </conditionalFormatting>
  <conditionalFormatting sqref="N1811:N1816">
    <cfRule type="cellIs" dxfId="3363" priority="5246" operator="equal">
      <formula>"NO"</formula>
    </cfRule>
    <cfRule type="cellIs" dxfId="3362" priority="5247" operator="equal">
      <formula>"SI"</formula>
    </cfRule>
  </conditionalFormatting>
  <conditionalFormatting sqref="I1803">
    <cfRule type="cellIs" dxfId="3361" priority="5245" stopIfTrue="1" operator="greaterThan">
      <formula>0</formula>
    </cfRule>
  </conditionalFormatting>
  <conditionalFormatting sqref="K1797:L1803">
    <cfRule type="cellIs" dxfId="3360" priority="5243" operator="equal">
      <formula>0</formula>
    </cfRule>
    <cfRule type="cellIs" dxfId="3359" priority="5244" operator="notBetween">
      <formula>$Q$17</formula>
      <formula>$R$17</formula>
    </cfRule>
  </conditionalFormatting>
  <conditionalFormatting sqref="B1794:B1803">
    <cfRule type="cellIs" dxfId="3358" priority="5242" stopIfTrue="1" operator="greaterThan">
      <formula>0</formula>
    </cfRule>
  </conditionalFormatting>
  <conditionalFormatting sqref="T1794:V1796">
    <cfRule type="cellIs" dxfId="3357" priority="5240" stopIfTrue="1" operator="equal">
      <formula>"NO"</formula>
    </cfRule>
    <cfRule type="cellIs" dxfId="3356" priority="5241" stopIfTrue="1" operator="equal">
      <formula>"SI"</formula>
    </cfRule>
  </conditionalFormatting>
  <conditionalFormatting sqref="T1794:V1795">
    <cfRule type="cellIs" dxfId="3355" priority="5239" stopIfTrue="1" operator="equal">
      <formula>"NO APLICA"</formula>
    </cfRule>
  </conditionalFormatting>
  <conditionalFormatting sqref="T1796:U1796">
    <cfRule type="cellIs" dxfId="3354" priority="5238" stopIfTrue="1" operator="equal">
      <formula>"NO APLICA"</formula>
    </cfRule>
  </conditionalFormatting>
  <conditionalFormatting sqref="T1796:U1796">
    <cfRule type="cellIs" dxfId="3353" priority="5237" stopIfTrue="1" operator="equal">
      <formula>"NO APLICA"</formula>
    </cfRule>
  </conditionalFormatting>
  <conditionalFormatting sqref="V1796">
    <cfRule type="cellIs" dxfId="3352" priority="5236" stopIfTrue="1" operator="equal">
      <formula>"NO APLICA"</formula>
    </cfRule>
  </conditionalFormatting>
  <conditionalFormatting sqref="K1794:L1796">
    <cfRule type="cellIs" dxfId="3351" priority="5235" operator="notBetween">
      <formula>$Q$17</formula>
      <formula>$R$17</formula>
    </cfRule>
  </conditionalFormatting>
  <conditionalFormatting sqref="K1794:M1803 C1794:I1803 P1794:V1803">
    <cfRule type="cellIs" dxfId="3350" priority="5234" operator="equal">
      <formula>0</formula>
    </cfRule>
  </conditionalFormatting>
  <conditionalFormatting sqref="P1810">
    <cfRule type="cellIs" dxfId="3349" priority="5231" operator="equal">
      <formula>"NO VÁLIDO"</formula>
    </cfRule>
    <cfRule type="cellIs" dxfId="3348" priority="5232" operator="equal">
      <formula>"VÁLIDO"</formula>
    </cfRule>
  </conditionalFormatting>
  <conditionalFormatting sqref="M1817">
    <cfRule type="cellIs" dxfId="3347" priority="5228" operator="notEqual">
      <formula>"NO CUMPLE"</formula>
    </cfRule>
    <cfRule type="containsText" dxfId="3346" priority="5229" stopIfTrue="1" operator="containsText" text="NO CUMPLE">
      <formula>NOT(ISERROR(SEARCH("NO CUMPLE",M1817)))</formula>
    </cfRule>
    <cfRule type="containsText" dxfId="3345" priority="5230" stopIfTrue="1" operator="containsText" text="CUMPLE">
      <formula>NOT(ISERROR(SEARCH("CUMPLE",M1817)))</formula>
    </cfRule>
  </conditionalFormatting>
  <conditionalFormatting sqref="M1811:M1816">
    <cfRule type="cellIs" dxfId="3344" priority="5226" stopIfTrue="1" operator="equal">
      <formula>"cumple"</formula>
    </cfRule>
    <cfRule type="containsText" dxfId="3343" priority="5227" stopIfTrue="1" operator="containsText" text="NO CUMPLE">
      <formula>NOT(ISERROR(SEARCH("NO CUMPLE",M1811)))</formula>
    </cfRule>
  </conditionalFormatting>
  <conditionalFormatting sqref="L1811:L1816">
    <cfRule type="cellIs" dxfId="3342" priority="5224" stopIfTrue="1" operator="equal">
      <formula>"cumple"</formula>
    </cfRule>
    <cfRule type="containsText" dxfId="3341" priority="5225" stopIfTrue="1" operator="containsText" text="NO CUMPLE">
      <formula>NOT(ISERROR(SEARCH("NO CUMPLE",L1811)))</formula>
    </cfRule>
  </conditionalFormatting>
  <conditionalFormatting sqref="C1824:I1833 K1824:M1833 P1824:V1833">
    <cfRule type="cellIs" dxfId="3340" priority="5205" stopIfTrue="1" operator="greaterThan">
      <formula>0</formula>
    </cfRule>
  </conditionalFormatting>
  <conditionalFormatting sqref="D1827:D1832">
    <cfRule type="cellIs" dxfId="3339" priority="5204" stopIfTrue="1" operator="greaterThan">
      <formula>0</formula>
    </cfRule>
  </conditionalFormatting>
  <conditionalFormatting sqref="D1827:D1832 F1827:H1832">
    <cfRule type="cellIs" dxfId="3338" priority="5203" stopIfTrue="1" operator="greaterThan">
      <formula>0</formula>
    </cfRule>
  </conditionalFormatting>
  <conditionalFormatting sqref="H1824:H1832">
    <cfRule type="cellIs" dxfId="3337" priority="5202" stopIfTrue="1" operator="greaterThan">
      <formula>0</formula>
    </cfRule>
  </conditionalFormatting>
  <conditionalFormatting sqref="E1824:E1832">
    <cfRule type="cellIs" dxfId="3336" priority="5201" stopIfTrue="1" operator="greaterThan">
      <formula>0</formula>
    </cfRule>
  </conditionalFormatting>
  <conditionalFormatting sqref="K1841:K1846">
    <cfRule type="containsText" dxfId="3335" priority="5199" stopIfTrue="1" operator="containsText" text="NO CUMPLE">
      <formula>NOT(ISERROR(SEARCH("NO CUMPLE",K1841)))</formula>
    </cfRule>
    <cfRule type="containsText" dxfId="3334" priority="5200" stopIfTrue="1" operator="containsText" text="CUMPLE">
      <formula>NOT(ISERROR(SEARCH("CUMPLE",K1841)))</formula>
    </cfRule>
  </conditionalFormatting>
  <conditionalFormatting sqref="S1840">
    <cfRule type="cellIs" dxfId="3333" priority="5197" operator="greaterThanOrEqual">
      <formula>NUMMINCONT</formula>
    </cfRule>
    <cfRule type="cellIs" dxfId="3332" priority="5198" operator="lessThan">
      <formula>NUMMINCONT</formula>
    </cfRule>
  </conditionalFormatting>
  <conditionalFormatting sqref="T1827:V1832">
    <cfRule type="cellIs" dxfId="3331" priority="5195" stopIfTrue="1" operator="equal">
      <formula>"NO"</formula>
    </cfRule>
    <cfRule type="cellIs" dxfId="3330" priority="5196" stopIfTrue="1" operator="equal">
      <formula>"SI"</formula>
    </cfRule>
  </conditionalFormatting>
  <conditionalFormatting sqref="T1827:V1828">
    <cfRule type="cellIs" dxfId="3329" priority="5194" stopIfTrue="1" operator="equal">
      <formula>"NO APLICA"</formula>
    </cfRule>
  </conditionalFormatting>
  <conditionalFormatting sqref="T1829:U1832">
    <cfRule type="cellIs" dxfId="3328" priority="5193" stopIfTrue="1" operator="equal">
      <formula>"NO APLICA"</formula>
    </cfRule>
  </conditionalFormatting>
  <conditionalFormatting sqref="T1829:U1829">
    <cfRule type="cellIs" dxfId="3327" priority="5192" stopIfTrue="1" operator="equal">
      <formula>"NO APLICA"</formula>
    </cfRule>
  </conditionalFormatting>
  <conditionalFormatting sqref="V1829:V1832">
    <cfRule type="cellIs" dxfId="3326" priority="5191" stopIfTrue="1" operator="equal">
      <formula>"NO APLICA"</formula>
    </cfRule>
  </conditionalFormatting>
  <conditionalFormatting sqref="V1838">
    <cfRule type="cellIs" dxfId="3325" priority="5189" operator="equal">
      <formula>"CUMPLE"</formula>
    </cfRule>
    <cfRule type="cellIs" dxfId="3324" priority="5190" operator="equal">
      <formula>"NO CUMPLE"</formula>
    </cfRule>
  </conditionalFormatting>
  <conditionalFormatting sqref="V1838:V1840">
    <cfRule type="cellIs" dxfId="3323" priority="5188" operator="equal">
      <formula>"VERIFICAR"</formula>
    </cfRule>
  </conditionalFormatting>
  <conditionalFormatting sqref="T1833:V1833">
    <cfRule type="cellIs" dxfId="3322" priority="5186" stopIfTrue="1" operator="equal">
      <formula>"NO"</formula>
    </cfRule>
    <cfRule type="cellIs" dxfId="3321" priority="5187" stopIfTrue="1" operator="equal">
      <formula>"SI"</formula>
    </cfRule>
  </conditionalFormatting>
  <conditionalFormatting sqref="T1833:U1833">
    <cfRule type="cellIs" dxfId="3320" priority="5185" stopIfTrue="1" operator="equal">
      <formula>"NO APLICA"</formula>
    </cfRule>
  </conditionalFormatting>
  <conditionalFormatting sqref="V1833">
    <cfRule type="cellIs" dxfId="3319" priority="5184" stopIfTrue="1" operator="equal">
      <formula>"NO APLICA"</formula>
    </cfRule>
  </conditionalFormatting>
  <conditionalFormatting sqref="T1843">
    <cfRule type="cellIs" dxfId="3318" priority="5182" operator="equal">
      <formula>"CUMPLE"</formula>
    </cfRule>
    <cfRule type="cellIs" dxfId="3317" priority="5183" operator="equal">
      <formula>"NO CUMPLE"</formula>
    </cfRule>
  </conditionalFormatting>
  <conditionalFormatting sqref="T1843">
    <cfRule type="cellIs" dxfId="3316" priority="5181" operator="equal">
      <formula>"VERIFICAR"</formula>
    </cfRule>
  </conditionalFormatting>
  <conditionalFormatting sqref="H1847">
    <cfRule type="containsText" dxfId="3315" priority="5162" stopIfTrue="1" operator="containsText" text="NO CUMPLE">
      <formula>NOT(ISERROR(SEARCH("NO CUMPLE",H1847)))</formula>
    </cfRule>
    <cfRule type="containsText" dxfId="3314" priority="5163" stopIfTrue="1" operator="containsText" text="CUMPLE">
      <formula>NOT(ISERROR(SEARCH("CUMPLE",H1847)))</formula>
    </cfRule>
  </conditionalFormatting>
  <conditionalFormatting sqref="J1847">
    <cfRule type="containsText" dxfId="3313" priority="5160" stopIfTrue="1" operator="containsText" text="NO CUMPLE">
      <formula>NOT(ISERROR(SEARCH("NO CUMPLE",J1847)))</formula>
    </cfRule>
    <cfRule type="containsText" dxfId="3312" priority="5161" stopIfTrue="1" operator="containsText" text="CUMPLE">
      <formula>NOT(ISERROR(SEARCH("CUMPLE",J1847)))</formula>
    </cfRule>
  </conditionalFormatting>
  <conditionalFormatting sqref="K1847">
    <cfRule type="containsText" dxfId="3311" priority="5158" stopIfTrue="1" operator="containsText" text="NO CUMPLE">
      <formula>NOT(ISERROR(SEARCH("NO CUMPLE",K1847)))</formula>
    </cfRule>
    <cfRule type="containsText" dxfId="3310" priority="5159" stopIfTrue="1" operator="containsText" text="CUMPLE">
      <formula>NOT(ISERROR(SEARCH("CUMPLE",K1847)))</formula>
    </cfRule>
  </conditionalFormatting>
  <conditionalFormatting sqref="O1846">
    <cfRule type="containsText" dxfId="3309" priority="5156" stopIfTrue="1" operator="containsText" text="NO CUMPLE">
      <formula>NOT(ISERROR(SEARCH("NO CUMPLE",O1846)))</formula>
    </cfRule>
    <cfRule type="containsText" dxfId="3308" priority="5157" stopIfTrue="1" operator="containsText" text="CUMPLE">
      <formula>NOT(ISERROR(SEARCH("CUMPLE",O1846)))</formula>
    </cfRule>
  </conditionalFormatting>
  <conditionalFormatting sqref="O1847:S1847">
    <cfRule type="cellIs" dxfId="3307" priority="5155" operator="equal">
      <formula>"EL PROPONENTE SE DEBE REQUERIR POR EXPERIENCIA MINIMA EXIGIDA"</formula>
    </cfRule>
  </conditionalFormatting>
  <conditionalFormatting sqref="J1824:J1833">
    <cfRule type="cellIs" dxfId="3306" priority="5154" stopIfTrue="1" operator="greaterThan">
      <formula>0</formula>
    </cfRule>
  </conditionalFormatting>
  <conditionalFormatting sqref="N1841:N1846">
    <cfRule type="cellIs" dxfId="3305" priority="5152" operator="equal">
      <formula>"NO"</formula>
    </cfRule>
    <cfRule type="cellIs" dxfId="3304" priority="5153" operator="equal">
      <formula>"SI"</formula>
    </cfRule>
  </conditionalFormatting>
  <conditionalFormatting sqref="I1833">
    <cfRule type="cellIs" dxfId="3303" priority="5151" stopIfTrue="1" operator="greaterThan">
      <formula>0</formula>
    </cfRule>
  </conditionalFormatting>
  <conditionalFormatting sqref="K1827:L1833">
    <cfRule type="cellIs" dxfId="3302" priority="5149" operator="equal">
      <formula>0</formula>
    </cfRule>
    <cfRule type="cellIs" dxfId="3301" priority="5150" operator="notBetween">
      <formula>$Q$17</formula>
      <formula>$R$17</formula>
    </cfRule>
  </conditionalFormatting>
  <conditionalFormatting sqref="B1824:B1833">
    <cfRule type="cellIs" dxfId="3300" priority="5148" stopIfTrue="1" operator="greaterThan">
      <formula>0</formula>
    </cfRule>
  </conditionalFormatting>
  <conditionalFormatting sqref="T1824:V1826">
    <cfRule type="cellIs" dxfId="3299" priority="5146" stopIfTrue="1" operator="equal">
      <formula>"NO"</formula>
    </cfRule>
    <cfRule type="cellIs" dxfId="3298" priority="5147" stopIfTrue="1" operator="equal">
      <formula>"SI"</formula>
    </cfRule>
  </conditionalFormatting>
  <conditionalFormatting sqref="T1824:V1825">
    <cfRule type="cellIs" dxfId="3297" priority="5145" stopIfTrue="1" operator="equal">
      <formula>"NO APLICA"</formula>
    </cfRule>
  </conditionalFormatting>
  <conditionalFormatting sqref="T1826:U1826">
    <cfRule type="cellIs" dxfId="3296" priority="5144" stopIfTrue="1" operator="equal">
      <formula>"NO APLICA"</formula>
    </cfRule>
  </conditionalFormatting>
  <conditionalFormatting sqref="T1826:U1826">
    <cfRule type="cellIs" dxfId="3295" priority="5143" stopIfTrue="1" operator="equal">
      <formula>"NO APLICA"</formula>
    </cfRule>
  </conditionalFormatting>
  <conditionalFormatting sqref="V1826">
    <cfRule type="cellIs" dxfId="3294" priority="5142" stopIfTrue="1" operator="equal">
      <formula>"NO APLICA"</formula>
    </cfRule>
  </conditionalFormatting>
  <conditionalFormatting sqref="K1824:L1826">
    <cfRule type="cellIs" dxfId="3293" priority="5141" operator="notBetween">
      <formula>$Q$17</formula>
      <formula>$R$17</formula>
    </cfRule>
  </conditionalFormatting>
  <conditionalFormatting sqref="C1824:I1833 K1824:M1833 P1824:V1833">
    <cfRule type="cellIs" dxfId="3292" priority="5140" operator="equal">
      <formula>0</formula>
    </cfRule>
  </conditionalFormatting>
  <conditionalFormatting sqref="P1840">
    <cfRule type="cellIs" dxfId="3291" priority="5137" operator="equal">
      <formula>"NO VÁLIDO"</formula>
    </cfRule>
    <cfRule type="cellIs" dxfId="3290" priority="5138" operator="equal">
      <formula>"VÁLIDO"</formula>
    </cfRule>
  </conditionalFormatting>
  <conditionalFormatting sqref="M1847">
    <cfRule type="cellIs" dxfId="3289" priority="5134" operator="notEqual">
      <formula>"NO CUMPLE"</formula>
    </cfRule>
    <cfRule type="containsText" dxfId="3288" priority="5135" stopIfTrue="1" operator="containsText" text="NO CUMPLE">
      <formula>NOT(ISERROR(SEARCH("NO CUMPLE",M1847)))</formula>
    </cfRule>
    <cfRule type="containsText" dxfId="3287" priority="5136" stopIfTrue="1" operator="containsText" text="CUMPLE">
      <formula>NOT(ISERROR(SEARCH("CUMPLE",M1847)))</formula>
    </cfRule>
  </conditionalFormatting>
  <conditionalFormatting sqref="M1841:M1846">
    <cfRule type="cellIs" dxfId="3286" priority="5132" stopIfTrue="1" operator="equal">
      <formula>"cumple"</formula>
    </cfRule>
    <cfRule type="containsText" dxfId="3285" priority="5133" stopIfTrue="1" operator="containsText" text="NO CUMPLE">
      <formula>NOT(ISERROR(SEARCH("NO CUMPLE",M1841)))</formula>
    </cfRule>
  </conditionalFormatting>
  <conditionalFormatting sqref="L1841:L1846">
    <cfRule type="cellIs" dxfId="3284" priority="5130" stopIfTrue="1" operator="equal">
      <formula>"cumple"</formula>
    </cfRule>
    <cfRule type="containsText" dxfId="3283" priority="5131" stopIfTrue="1" operator="containsText" text="NO CUMPLE">
      <formula>NOT(ISERROR(SEARCH("NO CUMPLE",L1841)))</formula>
    </cfRule>
  </conditionalFormatting>
  <conditionalFormatting sqref="K1854:M1863 C1854:I1863 P1854:V1863">
    <cfRule type="cellIs" dxfId="3282" priority="5111" stopIfTrue="1" operator="greaterThan">
      <formula>0</formula>
    </cfRule>
  </conditionalFormatting>
  <conditionalFormatting sqref="D1857:D1862">
    <cfRule type="cellIs" dxfId="3281" priority="5110" stopIfTrue="1" operator="greaterThan">
      <formula>0</formula>
    </cfRule>
  </conditionalFormatting>
  <conditionalFormatting sqref="D1857:D1862 F1857:H1862">
    <cfRule type="cellIs" dxfId="3280" priority="5109" stopIfTrue="1" operator="greaterThan">
      <formula>0</formula>
    </cfRule>
  </conditionalFormatting>
  <conditionalFormatting sqref="H1854:H1862">
    <cfRule type="cellIs" dxfId="3279" priority="5108" stopIfTrue="1" operator="greaterThan">
      <formula>0</formula>
    </cfRule>
  </conditionalFormatting>
  <conditionalFormatting sqref="E1854:E1862">
    <cfRule type="cellIs" dxfId="3278" priority="5107" stopIfTrue="1" operator="greaterThan">
      <formula>0</formula>
    </cfRule>
  </conditionalFormatting>
  <conditionalFormatting sqref="K1871:K1876">
    <cfRule type="containsText" dxfId="3277" priority="5105" stopIfTrue="1" operator="containsText" text="NO CUMPLE">
      <formula>NOT(ISERROR(SEARCH("NO CUMPLE",K1871)))</formula>
    </cfRule>
    <cfRule type="containsText" dxfId="3276" priority="5106" stopIfTrue="1" operator="containsText" text="CUMPLE">
      <formula>NOT(ISERROR(SEARCH("CUMPLE",K1871)))</formula>
    </cfRule>
  </conditionalFormatting>
  <conditionalFormatting sqref="S1870">
    <cfRule type="cellIs" dxfId="3275" priority="5103" operator="greaterThanOrEqual">
      <formula>NUMMINCONT</formula>
    </cfRule>
    <cfRule type="cellIs" dxfId="3274" priority="5104" operator="lessThan">
      <formula>NUMMINCONT</formula>
    </cfRule>
  </conditionalFormatting>
  <conditionalFormatting sqref="T1857:V1862">
    <cfRule type="cellIs" dxfId="3273" priority="5101" stopIfTrue="1" operator="equal">
      <formula>"NO"</formula>
    </cfRule>
    <cfRule type="cellIs" dxfId="3272" priority="5102" stopIfTrue="1" operator="equal">
      <formula>"SI"</formula>
    </cfRule>
  </conditionalFormatting>
  <conditionalFormatting sqref="T1857:V1858">
    <cfRule type="cellIs" dxfId="3271" priority="5100" stopIfTrue="1" operator="equal">
      <formula>"NO APLICA"</formula>
    </cfRule>
  </conditionalFormatting>
  <conditionalFormatting sqref="T1859:U1862">
    <cfRule type="cellIs" dxfId="3270" priority="5099" stopIfTrue="1" operator="equal">
      <formula>"NO APLICA"</formula>
    </cfRule>
  </conditionalFormatting>
  <conditionalFormatting sqref="T1859:U1859">
    <cfRule type="cellIs" dxfId="3269" priority="5098" stopIfTrue="1" operator="equal">
      <formula>"NO APLICA"</formula>
    </cfRule>
  </conditionalFormatting>
  <conditionalFormatting sqref="V1859:V1862">
    <cfRule type="cellIs" dxfId="3268" priority="5097" stopIfTrue="1" operator="equal">
      <formula>"NO APLICA"</formula>
    </cfRule>
  </conditionalFormatting>
  <conditionalFormatting sqref="V1868">
    <cfRule type="cellIs" dxfId="3267" priority="5095" operator="equal">
      <formula>"CUMPLE"</formula>
    </cfRule>
    <cfRule type="cellIs" dxfId="3266" priority="5096" operator="equal">
      <formula>"NO CUMPLE"</formula>
    </cfRule>
  </conditionalFormatting>
  <conditionalFormatting sqref="V1868:V1870">
    <cfRule type="cellIs" dxfId="3265" priority="5094" operator="equal">
      <formula>"VERIFICAR"</formula>
    </cfRule>
  </conditionalFormatting>
  <conditionalFormatting sqref="T1863:V1863">
    <cfRule type="cellIs" dxfId="3264" priority="5092" stopIfTrue="1" operator="equal">
      <formula>"NO"</formula>
    </cfRule>
    <cfRule type="cellIs" dxfId="3263" priority="5093" stopIfTrue="1" operator="equal">
      <formula>"SI"</formula>
    </cfRule>
  </conditionalFormatting>
  <conditionalFormatting sqref="T1863:U1863">
    <cfRule type="cellIs" dxfId="3262" priority="5091" stopIfTrue="1" operator="equal">
      <formula>"NO APLICA"</formula>
    </cfRule>
  </conditionalFormatting>
  <conditionalFormatting sqref="V1863">
    <cfRule type="cellIs" dxfId="3261" priority="5090" stopIfTrue="1" operator="equal">
      <formula>"NO APLICA"</formula>
    </cfRule>
  </conditionalFormatting>
  <conditionalFormatting sqref="T1873">
    <cfRule type="cellIs" dxfId="3260" priority="5088" operator="equal">
      <formula>"CUMPLE"</formula>
    </cfRule>
    <cfRule type="cellIs" dxfId="3259" priority="5089" operator="equal">
      <formula>"NO CUMPLE"</formula>
    </cfRule>
  </conditionalFormatting>
  <conditionalFormatting sqref="T1873">
    <cfRule type="cellIs" dxfId="3258" priority="5087" operator="equal">
      <formula>"VERIFICAR"</formula>
    </cfRule>
  </conditionalFormatting>
  <conditionalFormatting sqref="H1877">
    <cfRule type="containsText" dxfId="3257" priority="5068" stopIfTrue="1" operator="containsText" text="NO CUMPLE">
      <formula>NOT(ISERROR(SEARCH("NO CUMPLE",H1877)))</formula>
    </cfRule>
    <cfRule type="containsText" dxfId="3256" priority="5069" stopIfTrue="1" operator="containsText" text="CUMPLE">
      <formula>NOT(ISERROR(SEARCH("CUMPLE",H1877)))</formula>
    </cfRule>
  </conditionalFormatting>
  <conditionalFormatting sqref="J1877">
    <cfRule type="containsText" dxfId="3255" priority="5066" stopIfTrue="1" operator="containsText" text="NO CUMPLE">
      <formula>NOT(ISERROR(SEARCH("NO CUMPLE",J1877)))</formula>
    </cfRule>
    <cfRule type="containsText" dxfId="3254" priority="5067" stopIfTrue="1" operator="containsText" text="CUMPLE">
      <formula>NOT(ISERROR(SEARCH("CUMPLE",J1877)))</formula>
    </cfRule>
  </conditionalFormatting>
  <conditionalFormatting sqref="K1877">
    <cfRule type="containsText" dxfId="3253" priority="5064" stopIfTrue="1" operator="containsText" text="NO CUMPLE">
      <formula>NOT(ISERROR(SEARCH("NO CUMPLE",K1877)))</formula>
    </cfRule>
    <cfRule type="containsText" dxfId="3252" priority="5065" stopIfTrue="1" operator="containsText" text="CUMPLE">
      <formula>NOT(ISERROR(SEARCH("CUMPLE",K1877)))</formula>
    </cfRule>
  </conditionalFormatting>
  <conditionalFormatting sqref="O1876">
    <cfRule type="containsText" dxfId="3251" priority="5062" stopIfTrue="1" operator="containsText" text="NO CUMPLE">
      <formula>NOT(ISERROR(SEARCH("NO CUMPLE",O1876)))</formula>
    </cfRule>
    <cfRule type="containsText" dxfId="3250" priority="5063" stopIfTrue="1" operator="containsText" text="CUMPLE">
      <formula>NOT(ISERROR(SEARCH("CUMPLE",O1876)))</formula>
    </cfRule>
  </conditionalFormatting>
  <conditionalFormatting sqref="O1877:S1877">
    <cfRule type="cellIs" dxfId="3249" priority="5061" operator="equal">
      <formula>"EL PROPONENTE SE DEBE REQUERIR POR EXPERIENCIA MINIMA EXIGIDA"</formula>
    </cfRule>
  </conditionalFormatting>
  <conditionalFormatting sqref="J1854:J1863">
    <cfRule type="cellIs" dxfId="3248" priority="5060" stopIfTrue="1" operator="greaterThan">
      <formula>0</formula>
    </cfRule>
  </conditionalFormatting>
  <conditionalFormatting sqref="N1871:N1876">
    <cfRule type="cellIs" dxfId="3247" priority="5058" operator="equal">
      <formula>"NO"</formula>
    </cfRule>
    <cfRule type="cellIs" dxfId="3246" priority="5059" operator="equal">
      <formula>"SI"</formula>
    </cfRule>
  </conditionalFormatting>
  <conditionalFormatting sqref="I1863">
    <cfRule type="cellIs" dxfId="3245" priority="5057" stopIfTrue="1" operator="greaterThan">
      <formula>0</formula>
    </cfRule>
  </conditionalFormatting>
  <conditionalFormatting sqref="K1857:L1863">
    <cfRule type="cellIs" dxfId="3244" priority="5055" operator="equal">
      <formula>0</formula>
    </cfRule>
    <cfRule type="cellIs" dxfId="3243" priority="5056" operator="notBetween">
      <formula>$Q$17</formula>
      <formula>$R$17</formula>
    </cfRule>
  </conditionalFormatting>
  <conditionalFormatting sqref="B1854:B1863">
    <cfRule type="cellIs" dxfId="3242" priority="5054" stopIfTrue="1" operator="greaterThan">
      <formula>0</formula>
    </cfRule>
  </conditionalFormatting>
  <conditionalFormatting sqref="T1854:V1856 T1857:T1858 V1857:V1858">
    <cfRule type="cellIs" dxfId="3241" priority="5052" stopIfTrue="1" operator="equal">
      <formula>"NO"</formula>
    </cfRule>
    <cfRule type="cellIs" dxfId="3240" priority="5053" stopIfTrue="1" operator="equal">
      <formula>"SI"</formula>
    </cfRule>
  </conditionalFormatting>
  <conditionalFormatting sqref="T1854:V1855">
    <cfRule type="cellIs" dxfId="3239" priority="5051" stopIfTrue="1" operator="equal">
      <formula>"NO APLICA"</formula>
    </cfRule>
  </conditionalFormatting>
  <conditionalFormatting sqref="T1856:U1856 T1857:T1858">
    <cfRule type="cellIs" dxfId="3238" priority="5050" stopIfTrue="1" operator="equal">
      <formula>"NO APLICA"</formula>
    </cfRule>
  </conditionalFormatting>
  <conditionalFormatting sqref="T1856:U1856 T1857:T1858">
    <cfRule type="cellIs" dxfId="3237" priority="5049" stopIfTrue="1" operator="equal">
      <formula>"NO APLICA"</formula>
    </cfRule>
  </conditionalFormatting>
  <conditionalFormatting sqref="V1856:V1858">
    <cfRule type="cellIs" dxfId="3236" priority="5048" stopIfTrue="1" operator="equal">
      <formula>"NO APLICA"</formula>
    </cfRule>
  </conditionalFormatting>
  <conditionalFormatting sqref="K1854:L1856">
    <cfRule type="cellIs" dxfId="3235" priority="5047" operator="notBetween">
      <formula>$Q$17</formula>
      <formula>$R$17</formula>
    </cfRule>
  </conditionalFormatting>
  <conditionalFormatting sqref="K1854:M1863 C1854:I1863 P1854:V1863">
    <cfRule type="cellIs" dxfId="3234" priority="5046" operator="equal">
      <formula>0</formula>
    </cfRule>
  </conditionalFormatting>
  <conditionalFormatting sqref="P1870">
    <cfRule type="cellIs" dxfId="3233" priority="5043" operator="equal">
      <formula>"NO VÁLIDO"</formula>
    </cfRule>
    <cfRule type="cellIs" dxfId="3232" priority="5044" operator="equal">
      <formula>"VÁLIDO"</formula>
    </cfRule>
  </conditionalFormatting>
  <conditionalFormatting sqref="M1877">
    <cfRule type="cellIs" dxfId="3231" priority="5040" operator="notEqual">
      <formula>"NO CUMPLE"</formula>
    </cfRule>
    <cfRule type="containsText" dxfId="3230" priority="5041" stopIfTrue="1" operator="containsText" text="NO CUMPLE">
      <formula>NOT(ISERROR(SEARCH("NO CUMPLE",M1877)))</formula>
    </cfRule>
    <cfRule type="containsText" dxfId="3229" priority="5042" stopIfTrue="1" operator="containsText" text="CUMPLE">
      <formula>NOT(ISERROR(SEARCH("CUMPLE",M1877)))</formula>
    </cfRule>
  </conditionalFormatting>
  <conditionalFormatting sqref="M1871:M1876">
    <cfRule type="cellIs" dxfId="3228" priority="5038" stopIfTrue="1" operator="equal">
      <formula>"cumple"</formula>
    </cfRule>
    <cfRule type="containsText" dxfId="3227" priority="5039" stopIfTrue="1" operator="containsText" text="NO CUMPLE">
      <formula>NOT(ISERROR(SEARCH("NO CUMPLE",M1871)))</formula>
    </cfRule>
  </conditionalFormatting>
  <conditionalFormatting sqref="L1871:L1876">
    <cfRule type="cellIs" dxfId="3226" priority="5036" stopIfTrue="1" operator="equal">
      <formula>"cumple"</formula>
    </cfRule>
    <cfRule type="containsText" dxfId="3225" priority="5037" stopIfTrue="1" operator="containsText" text="NO CUMPLE">
      <formula>NOT(ISERROR(SEARCH("NO CUMPLE",L1871)))</formula>
    </cfRule>
  </conditionalFormatting>
  <conditionalFormatting sqref="C1884:I1893 K1884:M1885 K1888:M1893 K1886:L1887 P1884:V1893">
    <cfRule type="cellIs" dxfId="3224" priority="5017" stopIfTrue="1" operator="greaterThan">
      <formula>0</formula>
    </cfRule>
  </conditionalFormatting>
  <conditionalFormatting sqref="D1887:D1892">
    <cfRule type="cellIs" dxfId="3223" priority="5016" stopIfTrue="1" operator="greaterThan">
      <formula>0</formula>
    </cfRule>
  </conditionalFormatting>
  <conditionalFormatting sqref="D1887:D1892 F1887:H1892">
    <cfRule type="cellIs" dxfId="3222" priority="5015" stopIfTrue="1" operator="greaterThan">
      <formula>0</formula>
    </cfRule>
  </conditionalFormatting>
  <conditionalFormatting sqref="H1884:H1892">
    <cfRule type="cellIs" dxfId="3221" priority="5014" stopIfTrue="1" operator="greaterThan">
      <formula>0</formula>
    </cfRule>
  </conditionalFormatting>
  <conditionalFormatting sqref="E1884:E1892">
    <cfRule type="cellIs" dxfId="3220" priority="5013" stopIfTrue="1" operator="greaterThan">
      <formula>0</formula>
    </cfRule>
  </conditionalFormatting>
  <conditionalFormatting sqref="K1901:K1906">
    <cfRule type="containsText" dxfId="3219" priority="5011" stopIfTrue="1" operator="containsText" text="NO CUMPLE">
      <formula>NOT(ISERROR(SEARCH("NO CUMPLE",K1901)))</formula>
    </cfRule>
    <cfRule type="containsText" dxfId="3218" priority="5012" stopIfTrue="1" operator="containsText" text="CUMPLE">
      <formula>NOT(ISERROR(SEARCH("CUMPLE",K1901)))</formula>
    </cfRule>
  </conditionalFormatting>
  <conditionalFormatting sqref="S1900">
    <cfRule type="cellIs" dxfId="3217" priority="5009" operator="greaterThanOrEqual">
      <formula>NUMMINCONT</formula>
    </cfRule>
    <cfRule type="cellIs" dxfId="3216" priority="5010" operator="lessThan">
      <formula>NUMMINCONT</formula>
    </cfRule>
  </conditionalFormatting>
  <conditionalFormatting sqref="T1887:V1892">
    <cfRule type="cellIs" dxfId="3215" priority="5007" stopIfTrue="1" operator="equal">
      <formula>"NO"</formula>
    </cfRule>
    <cfRule type="cellIs" dxfId="3214" priority="5008" stopIfTrue="1" operator="equal">
      <formula>"SI"</formula>
    </cfRule>
  </conditionalFormatting>
  <conditionalFormatting sqref="T1887:V1888">
    <cfRule type="cellIs" dxfId="3213" priority="5006" stopIfTrue="1" operator="equal">
      <formula>"NO APLICA"</formula>
    </cfRule>
  </conditionalFormatting>
  <conditionalFormatting sqref="T1889:U1892">
    <cfRule type="cellIs" dxfId="3212" priority="5005" stopIfTrue="1" operator="equal">
      <formula>"NO APLICA"</formula>
    </cfRule>
  </conditionalFormatting>
  <conditionalFormatting sqref="T1889:U1889">
    <cfRule type="cellIs" dxfId="3211" priority="5004" stopIfTrue="1" operator="equal">
      <formula>"NO APLICA"</formula>
    </cfRule>
  </conditionalFormatting>
  <conditionalFormatting sqref="V1889:V1892">
    <cfRule type="cellIs" dxfId="3210" priority="5003" stopIfTrue="1" operator="equal">
      <formula>"NO APLICA"</formula>
    </cfRule>
  </conditionalFormatting>
  <conditionalFormatting sqref="V1898">
    <cfRule type="cellIs" dxfId="3209" priority="5001" operator="equal">
      <formula>"CUMPLE"</formula>
    </cfRule>
    <cfRule type="cellIs" dxfId="3208" priority="5002" operator="equal">
      <formula>"NO CUMPLE"</formula>
    </cfRule>
  </conditionalFormatting>
  <conditionalFormatting sqref="V1898:V1900">
    <cfRule type="cellIs" dxfId="3207" priority="5000" operator="equal">
      <formula>"VERIFICAR"</formula>
    </cfRule>
  </conditionalFormatting>
  <conditionalFormatting sqref="T1893:V1893">
    <cfRule type="cellIs" dxfId="3206" priority="4998" stopIfTrue="1" operator="equal">
      <formula>"NO"</formula>
    </cfRule>
    <cfRule type="cellIs" dxfId="3205" priority="4999" stopIfTrue="1" operator="equal">
      <formula>"SI"</formula>
    </cfRule>
  </conditionalFormatting>
  <conditionalFormatting sqref="T1893:U1893">
    <cfRule type="cellIs" dxfId="3204" priority="4997" stopIfTrue="1" operator="equal">
      <formula>"NO APLICA"</formula>
    </cfRule>
  </conditionalFormatting>
  <conditionalFormatting sqref="V1893">
    <cfRule type="cellIs" dxfId="3203" priority="4996" stopIfTrue="1" operator="equal">
      <formula>"NO APLICA"</formula>
    </cfRule>
  </conditionalFormatting>
  <conditionalFormatting sqref="T1903">
    <cfRule type="cellIs" dxfId="3202" priority="4994" operator="equal">
      <formula>"CUMPLE"</formula>
    </cfRule>
    <cfRule type="cellIs" dxfId="3201" priority="4995" operator="equal">
      <formula>"NO CUMPLE"</formula>
    </cfRule>
  </conditionalFormatting>
  <conditionalFormatting sqref="T1903">
    <cfRule type="cellIs" dxfId="3200" priority="4993" operator="equal">
      <formula>"VERIFICAR"</formula>
    </cfRule>
  </conditionalFormatting>
  <conditionalFormatting sqref="H1907">
    <cfRule type="containsText" dxfId="3199" priority="4974" stopIfTrue="1" operator="containsText" text="NO CUMPLE">
      <formula>NOT(ISERROR(SEARCH("NO CUMPLE",H1907)))</formula>
    </cfRule>
    <cfRule type="containsText" dxfId="3198" priority="4975" stopIfTrue="1" operator="containsText" text="CUMPLE">
      <formula>NOT(ISERROR(SEARCH("CUMPLE",H1907)))</formula>
    </cfRule>
  </conditionalFormatting>
  <conditionalFormatting sqref="J1907">
    <cfRule type="containsText" dxfId="3197" priority="4972" stopIfTrue="1" operator="containsText" text="NO CUMPLE">
      <formula>NOT(ISERROR(SEARCH("NO CUMPLE",J1907)))</formula>
    </cfRule>
    <cfRule type="containsText" dxfId="3196" priority="4973" stopIfTrue="1" operator="containsText" text="CUMPLE">
      <formula>NOT(ISERROR(SEARCH("CUMPLE",J1907)))</formula>
    </cfRule>
  </conditionalFormatting>
  <conditionalFormatting sqref="K1907">
    <cfRule type="containsText" dxfId="3195" priority="4970" stopIfTrue="1" operator="containsText" text="NO CUMPLE">
      <formula>NOT(ISERROR(SEARCH("NO CUMPLE",K1907)))</formula>
    </cfRule>
    <cfRule type="containsText" dxfId="3194" priority="4971" stopIfTrue="1" operator="containsText" text="CUMPLE">
      <formula>NOT(ISERROR(SEARCH("CUMPLE",K1907)))</formula>
    </cfRule>
  </conditionalFormatting>
  <conditionalFormatting sqref="O1906">
    <cfRule type="containsText" dxfId="3193" priority="4968" stopIfTrue="1" operator="containsText" text="NO CUMPLE">
      <formula>NOT(ISERROR(SEARCH("NO CUMPLE",O1906)))</formula>
    </cfRule>
    <cfRule type="containsText" dxfId="3192" priority="4969" stopIfTrue="1" operator="containsText" text="CUMPLE">
      <formula>NOT(ISERROR(SEARCH("CUMPLE",O1906)))</formula>
    </cfRule>
  </conditionalFormatting>
  <conditionalFormatting sqref="O1907:S1907">
    <cfRule type="cellIs" dxfId="3191" priority="4967" operator="equal">
      <formula>"EL PROPONENTE SE DEBE REQUERIR POR EXPERIENCIA MINIMA EXIGIDA"</formula>
    </cfRule>
  </conditionalFormatting>
  <conditionalFormatting sqref="J1884:J1893">
    <cfRule type="cellIs" dxfId="3190" priority="4966" stopIfTrue="1" operator="greaterThan">
      <formula>0</formula>
    </cfRule>
  </conditionalFormatting>
  <conditionalFormatting sqref="N1901:N1906">
    <cfRule type="cellIs" dxfId="3189" priority="4964" operator="equal">
      <formula>"NO"</formula>
    </cfRule>
    <cfRule type="cellIs" dxfId="3188" priority="4965" operator="equal">
      <formula>"SI"</formula>
    </cfRule>
  </conditionalFormatting>
  <conditionalFormatting sqref="I1893">
    <cfRule type="cellIs" dxfId="3187" priority="4963" stopIfTrue="1" operator="greaterThan">
      <formula>0</formula>
    </cfRule>
  </conditionalFormatting>
  <conditionalFormatting sqref="K1887:L1893">
    <cfRule type="cellIs" dxfId="3186" priority="4961" operator="equal">
      <formula>0</formula>
    </cfRule>
    <cfRule type="cellIs" dxfId="3185" priority="4962" operator="notBetween">
      <formula>$Q$17</formula>
      <formula>$R$17</formula>
    </cfRule>
  </conditionalFormatting>
  <conditionalFormatting sqref="B1884:B1893">
    <cfRule type="cellIs" dxfId="3184" priority="4960" stopIfTrue="1" operator="greaterThan">
      <formula>0</formula>
    </cfRule>
  </conditionalFormatting>
  <conditionalFormatting sqref="T1884:V1886 T1887 V1887">
    <cfRule type="cellIs" dxfId="3183" priority="4958" stopIfTrue="1" operator="equal">
      <formula>"NO"</formula>
    </cfRule>
    <cfRule type="cellIs" dxfId="3182" priority="4959" stopIfTrue="1" operator="equal">
      <formula>"SI"</formula>
    </cfRule>
  </conditionalFormatting>
  <conditionalFormatting sqref="T1884:V1885">
    <cfRule type="cellIs" dxfId="3181" priority="4957" stopIfTrue="1" operator="equal">
      <formula>"NO APLICA"</formula>
    </cfRule>
  </conditionalFormatting>
  <conditionalFormatting sqref="T1886:U1886 T1887">
    <cfRule type="cellIs" dxfId="3180" priority="4956" stopIfTrue="1" operator="equal">
      <formula>"NO APLICA"</formula>
    </cfRule>
  </conditionalFormatting>
  <conditionalFormatting sqref="T1886:U1886 T1887">
    <cfRule type="cellIs" dxfId="3179" priority="4955" stopIfTrue="1" operator="equal">
      <formula>"NO APLICA"</formula>
    </cfRule>
  </conditionalFormatting>
  <conditionalFormatting sqref="V1886:V1887">
    <cfRule type="cellIs" dxfId="3178" priority="4954" stopIfTrue="1" operator="equal">
      <formula>"NO APLICA"</formula>
    </cfRule>
  </conditionalFormatting>
  <conditionalFormatting sqref="K1884:L1886">
    <cfRule type="cellIs" dxfId="3177" priority="4953" operator="notBetween">
      <formula>$Q$17</formula>
      <formula>$R$17</formula>
    </cfRule>
  </conditionalFormatting>
  <conditionalFormatting sqref="C1884:I1893 K1884:M1885 K1888:M1893 K1886:L1887 P1884:V1893">
    <cfRule type="cellIs" dxfId="3176" priority="4952" operator="equal">
      <formula>0</formula>
    </cfRule>
  </conditionalFormatting>
  <conditionalFormatting sqref="P1900">
    <cfRule type="cellIs" dxfId="3175" priority="4949" operator="equal">
      <formula>"NO VÁLIDO"</formula>
    </cfRule>
    <cfRule type="cellIs" dxfId="3174" priority="4950" operator="equal">
      <formula>"VÁLIDO"</formula>
    </cfRule>
  </conditionalFormatting>
  <conditionalFormatting sqref="M1907">
    <cfRule type="cellIs" dxfId="3173" priority="4946" operator="notEqual">
      <formula>"NO CUMPLE"</formula>
    </cfRule>
    <cfRule type="containsText" dxfId="3172" priority="4947" stopIfTrue="1" operator="containsText" text="NO CUMPLE">
      <formula>NOT(ISERROR(SEARCH("NO CUMPLE",M1907)))</formula>
    </cfRule>
    <cfRule type="containsText" dxfId="3171" priority="4948" stopIfTrue="1" operator="containsText" text="CUMPLE">
      <formula>NOT(ISERROR(SEARCH("CUMPLE",M1907)))</formula>
    </cfRule>
  </conditionalFormatting>
  <conditionalFormatting sqref="M1901:M1906">
    <cfRule type="cellIs" dxfId="3170" priority="4944" stopIfTrue="1" operator="equal">
      <formula>"cumple"</formula>
    </cfRule>
    <cfRule type="containsText" dxfId="3169" priority="4945" stopIfTrue="1" operator="containsText" text="NO CUMPLE">
      <formula>NOT(ISERROR(SEARCH("NO CUMPLE",M1901)))</formula>
    </cfRule>
  </conditionalFormatting>
  <conditionalFormatting sqref="L1901:L1906">
    <cfRule type="cellIs" dxfId="3168" priority="4942" stopIfTrue="1" operator="equal">
      <formula>"cumple"</formula>
    </cfRule>
    <cfRule type="containsText" dxfId="3167" priority="4943" stopIfTrue="1" operator="containsText" text="NO CUMPLE">
      <formula>NOT(ISERROR(SEARCH("NO CUMPLE",L1901)))</formula>
    </cfRule>
  </conditionalFormatting>
  <conditionalFormatting sqref="K1914:M1923 C1914:I1923 P1914:V1923">
    <cfRule type="cellIs" dxfId="3166" priority="4923" stopIfTrue="1" operator="greaterThan">
      <formula>0</formula>
    </cfRule>
  </conditionalFormatting>
  <conditionalFormatting sqref="D1917:D1922">
    <cfRule type="cellIs" dxfId="3165" priority="4922" stopIfTrue="1" operator="greaterThan">
      <formula>0</formula>
    </cfRule>
  </conditionalFormatting>
  <conditionalFormatting sqref="D1917:D1922 F1917:H1922">
    <cfRule type="cellIs" dxfId="3164" priority="4921" stopIfTrue="1" operator="greaterThan">
      <formula>0</formula>
    </cfRule>
  </conditionalFormatting>
  <conditionalFormatting sqref="H1914:H1922">
    <cfRule type="cellIs" dxfId="3163" priority="4920" stopIfTrue="1" operator="greaterThan">
      <formula>0</formula>
    </cfRule>
  </conditionalFormatting>
  <conditionalFormatting sqref="E1914:E1922">
    <cfRule type="cellIs" dxfId="3162" priority="4919" stopIfTrue="1" operator="greaterThan">
      <formula>0</formula>
    </cfRule>
  </conditionalFormatting>
  <conditionalFormatting sqref="K1931:K1936">
    <cfRule type="containsText" dxfId="3161" priority="4917" stopIfTrue="1" operator="containsText" text="NO CUMPLE">
      <formula>NOT(ISERROR(SEARCH("NO CUMPLE",K1931)))</formula>
    </cfRule>
    <cfRule type="containsText" dxfId="3160" priority="4918" stopIfTrue="1" operator="containsText" text="CUMPLE">
      <formula>NOT(ISERROR(SEARCH("CUMPLE",K1931)))</formula>
    </cfRule>
  </conditionalFormatting>
  <conditionalFormatting sqref="S1930">
    <cfRule type="cellIs" dxfId="3159" priority="4915" operator="greaterThanOrEqual">
      <formula>NUMMINCONT</formula>
    </cfRule>
    <cfRule type="cellIs" dxfId="3158" priority="4916" operator="lessThan">
      <formula>NUMMINCONT</formula>
    </cfRule>
  </conditionalFormatting>
  <conditionalFormatting sqref="T1917:V1922">
    <cfRule type="cellIs" dxfId="3157" priority="4913" stopIfTrue="1" operator="equal">
      <formula>"NO"</formula>
    </cfRule>
    <cfRule type="cellIs" dxfId="3156" priority="4914" stopIfTrue="1" operator="equal">
      <formula>"SI"</formula>
    </cfRule>
  </conditionalFormatting>
  <conditionalFormatting sqref="T1917:V1918">
    <cfRule type="cellIs" dxfId="3155" priority="4912" stopIfTrue="1" operator="equal">
      <formula>"NO APLICA"</formula>
    </cfRule>
  </conditionalFormatting>
  <conditionalFormatting sqref="T1919:U1922">
    <cfRule type="cellIs" dxfId="3154" priority="4911" stopIfTrue="1" operator="equal">
      <formula>"NO APLICA"</formula>
    </cfRule>
  </conditionalFormatting>
  <conditionalFormatting sqref="T1919:U1919">
    <cfRule type="cellIs" dxfId="3153" priority="4910" stopIfTrue="1" operator="equal">
      <formula>"NO APLICA"</formula>
    </cfRule>
  </conditionalFormatting>
  <conditionalFormatting sqref="V1919:V1922">
    <cfRule type="cellIs" dxfId="3152" priority="4909" stopIfTrue="1" operator="equal">
      <formula>"NO APLICA"</formula>
    </cfRule>
  </conditionalFormatting>
  <conditionalFormatting sqref="V1928">
    <cfRule type="cellIs" dxfId="3151" priority="4907" operator="equal">
      <formula>"CUMPLE"</formula>
    </cfRule>
    <cfRule type="cellIs" dxfId="3150" priority="4908" operator="equal">
      <formula>"NO CUMPLE"</formula>
    </cfRule>
  </conditionalFormatting>
  <conditionalFormatting sqref="V1928:V1930">
    <cfRule type="cellIs" dxfId="3149" priority="4906" operator="equal">
      <formula>"VERIFICAR"</formula>
    </cfRule>
  </conditionalFormatting>
  <conditionalFormatting sqref="T1923:V1923">
    <cfRule type="cellIs" dxfId="3148" priority="4904" stopIfTrue="1" operator="equal">
      <formula>"NO"</formula>
    </cfRule>
    <cfRule type="cellIs" dxfId="3147" priority="4905" stopIfTrue="1" operator="equal">
      <formula>"SI"</formula>
    </cfRule>
  </conditionalFormatting>
  <conditionalFormatting sqref="T1923:U1923">
    <cfRule type="cellIs" dxfId="3146" priority="4903" stopIfTrue="1" operator="equal">
      <formula>"NO APLICA"</formula>
    </cfRule>
  </conditionalFormatting>
  <conditionalFormatting sqref="V1923">
    <cfRule type="cellIs" dxfId="3145" priority="4902" stopIfTrue="1" operator="equal">
      <formula>"NO APLICA"</formula>
    </cfRule>
  </conditionalFormatting>
  <conditionalFormatting sqref="T1933">
    <cfRule type="cellIs" dxfId="3144" priority="4900" operator="equal">
      <formula>"CUMPLE"</formula>
    </cfRule>
    <cfRule type="cellIs" dxfId="3143" priority="4901" operator="equal">
      <formula>"NO CUMPLE"</formula>
    </cfRule>
  </conditionalFormatting>
  <conditionalFormatting sqref="T1933">
    <cfRule type="cellIs" dxfId="3142" priority="4899" operator="equal">
      <formula>"VERIFICAR"</formula>
    </cfRule>
  </conditionalFormatting>
  <conditionalFormatting sqref="H1937">
    <cfRule type="containsText" dxfId="3141" priority="4880" stopIfTrue="1" operator="containsText" text="NO CUMPLE">
      <formula>NOT(ISERROR(SEARCH("NO CUMPLE",H1937)))</formula>
    </cfRule>
    <cfRule type="containsText" dxfId="3140" priority="4881" stopIfTrue="1" operator="containsText" text="CUMPLE">
      <formula>NOT(ISERROR(SEARCH("CUMPLE",H1937)))</formula>
    </cfRule>
  </conditionalFormatting>
  <conditionalFormatting sqref="J1937">
    <cfRule type="containsText" dxfId="3139" priority="4878" stopIfTrue="1" operator="containsText" text="NO CUMPLE">
      <formula>NOT(ISERROR(SEARCH("NO CUMPLE",J1937)))</formula>
    </cfRule>
    <cfRule type="containsText" dxfId="3138" priority="4879" stopIfTrue="1" operator="containsText" text="CUMPLE">
      <formula>NOT(ISERROR(SEARCH("CUMPLE",J1937)))</formula>
    </cfRule>
  </conditionalFormatting>
  <conditionalFormatting sqref="K1937">
    <cfRule type="containsText" dxfId="3137" priority="4876" stopIfTrue="1" operator="containsText" text="NO CUMPLE">
      <formula>NOT(ISERROR(SEARCH("NO CUMPLE",K1937)))</formula>
    </cfRule>
    <cfRule type="containsText" dxfId="3136" priority="4877" stopIfTrue="1" operator="containsText" text="CUMPLE">
      <formula>NOT(ISERROR(SEARCH("CUMPLE",K1937)))</formula>
    </cfRule>
  </conditionalFormatting>
  <conditionalFormatting sqref="O1936">
    <cfRule type="containsText" dxfId="3135" priority="4874" stopIfTrue="1" operator="containsText" text="NO CUMPLE">
      <formula>NOT(ISERROR(SEARCH("NO CUMPLE",O1936)))</formula>
    </cfRule>
    <cfRule type="containsText" dxfId="3134" priority="4875" stopIfTrue="1" operator="containsText" text="CUMPLE">
      <formula>NOT(ISERROR(SEARCH("CUMPLE",O1936)))</formula>
    </cfRule>
  </conditionalFormatting>
  <conditionalFormatting sqref="O1937:S1937">
    <cfRule type="cellIs" dxfId="3133" priority="4873" operator="equal">
      <formula>"EL PROPONENTE SE DEBE REQUERIR POR EXPERIENCIA MINIMA EXIGIDA"</formula>
    </cfRule>
  </conditionalFormatting>
  <conditionalFormatting sqref="J1914:J1923">
    <cfRule type="cellIs" dxfId="3132" priority="4872" stopIfTrue="1" operator="greaterThan">
      <formula>0</formula>
    </cfRule>
  </conditionalFormatting>
  <conditionalFormatting sqref="N1931:N1936">
    <cfRule type="cellIs" dxfId="3131" priority="4870" operator="equal">
      <formula>"NO"</formula>
    </cfRule>
    <cfRule type="cellIs" dxfId="3130" priority="4871" operator="equal">
      <formula>"SI"</formula>
    </cfRule>
  </conditionalFormatting>
  <conditionalFormatting sqref="I1923">
    <cfRule type="cellIs" dxfId="3129" priority="4869" stopIfTrue="1" operator="greaterThan">
      <formula>0</formula>
    </cfRule>
  </conditionalFormatting>
  <conditionalFormatting sqref="K1917:L1923">
    <cfRule type="cellIs" dxfId="3128" priority="4867" operator="equal">
      <formula>0</formula>
    </cfRule>
    <cfRule type="cellIs" dxfId="3127" priority="4868" operator="notBetween">
      <formula>$Q$17</formula>
      <formula>$R$17</formula>
    </cfRule>
  </conditionalFormatting>
  <conditionalFormatting sqref="B1914:B1923">
    <cfRule type="cellIs" dxfId="3126" priority="4866" stopIfTrue="1" operator="greaterThan">
      <formula>0</formula>
    </cfRule>
  </conditionalFormatting>
  <conditionalFormatting sqref="T1914:V1916">
    <cfRule type="cellIs" dxfId="3125" priority="4864" stopIfTrue="1" operator="equal">
      <formula>"NO"</formula>
    </cfRule>
    <cfRule type="cellIs" dxfId="3124" priority="4865" stopIfTrue="1" operator="equal">
      <formula>"SI"</formula>
    </cfRule>
  </conditionalFormatting>
  <conditionalFormatting sqref="T1914:V1915">
    <cfRule type="cellIs" dxfId="3123" priority="4863" stopIfTrue="1" operator="equal">
      <formula>"NO APLICA"</formula>
    </cfRule>
  </conditionalFormatting>
  <conditionalFormatting sqref="T1916:U1916">
    <cfRule type="cellIs" dxfId="3122" priority="4862" stopIfTrue="1" operator="equal">
      <formula>"NO APLICA"</formula>
    </cfRule>
  </conditionalFormatting>
  <conditionalFormatting sqref="T1916:U1916">
    <cfRule type="cellIs" dxfId="3121" priority="4861" stopIfTrue="1" operator="equal">
      <formula>"NO APLICA"</formula>
    </cfRule>
  </conditionalFormatting>
  <conditionalFormatting sqref="V1916">
    <cfRule type="cellIs" dxfId="3120" priority="4860" stopIfTrue="1" operator="equal">
      <formula>"NO APLICA"</formula>
    </cfRule>
  </conditionalFormatting>
  <conditionalFormatting sqref="K1914:L1916">
    <cfRule type="cellIs" dxfId="3119" priority="4859" operator="notBetween">
      <formula>$Q$17</formula>
      <formula>$R$17</formula>
    </cfRule>
  </conditionalFormatting>
  <conditionalFormatting sqref="K1914:M1923 C1914:I1923 P1914:V1923">
    <cfRule type="cellIs" dxfId="3118" priority="4858" operator="equal">
      <formula>0</formula>
    </cfRule>
  </conditionalFormatting>
  <conditionalFormatting sqref="P1930">
    <cfRule type="cellIs" dxfId="3117" priority="4855" operator="equal">
      <formula>"NO VÁLIDO"</formula>
    </cfRule>
    <cfRule type="cellIs" dxfId="3116" priority="4856" operator="equal">
      <formula>"VÁLIDO"</formula>
    </cfRule>
  </conditionalFormatting>
  <conditionalFormatting sqref="M1937">
    <cfRule type="cellIs" dxfId="3115" priority="4852" operator="notEqual">
      <formula>"NO CUMPLE"</formula>
    </cfRule>
    <cfRule type="containsText" dxfId="3114" priority="4853" stopIfTrue="1" operator="containsText" text="NO CUMPLE">
      <formula>NOT(ISERROR(SEARCH("NO CUMPLE",M1937)))</formula>
    </cfRule>
    <cfRule type="containsText" dxfId="3113" priority="4854" stopIfTrue="1" operator="containsText" text="CUMPLE">
      <formula>NOT(ISERROR(SEARCH("CUMPLE",M1937)))</formula>
    </cfRule>
  </conditionalFormatting>
  <conditionalFormatting sqref="M1931:M1936">
    <cfRule type="cellIs" dxfId="3112" priority="4850" stopIfTrue="1" operator="equal">
      <formula>"cumple"</formula>
    </cfRule>
    <cfRule type="containsText" dxfId="3111" priority="4851" stopIfTrue="1" operator="containsText" text="NO CUMPLE">
      <formula>NOT(ISERROR(SEARCH("NO CUMPLE",M1931)))</formula>
    </cfRule>
  </conditionalFormatting>
  <conditionalFormatting sqref="L1931:L1936">
    <cfRule type="cellIs" dxfId="3110" priority="4848" stopIfTrue="1" operator="equal">
      <formula>"cumple"</formula>
    </cfRule>
    <cfRule type="containsText" dxfId="3109" priority="4849" stopIfTrue="1" operator="containsText" text="NO CUMPLE">
      <formula>NOT(ISERROR(SEARCH("NO CUMPLE",L1931)))</formula>
    </cfRule>
  </conditionalFormatting>
  <conditionalFormatting sqref="C1944:I1953 K1944:M1953 P1944:V1953">
    <cfRule type="cellIs" dxfId="3108" priority="4829" stopIfTrue="1" operator="greaterThan">
      <formula>0</formula>
    </cfRule>
  </conditionalFormatting>
  <conditionalFormatting sqref="D1947:D1952">
    <cfRule type="cellIs" dxfId="3107" priority="4828" stopIfTrue="1" operator="greaterThan">
      <formula>0</formula>
    </cfRule>
  </conditionalFormatting>
  <conditionalFormatting sqref="D1947:D1952 F1947:H1952">
    <cfRule type="cellIs" dxfId="3106" priority="4827" stopIfTrue="1" operator="greaterThan">
      <formula>0</formula>
    </cfRule>
  </conditionalFormatting>
  <conditionalFormatting sqref="H1944:H1952">
    <cfRule type="cellIs" dxfId="3105" priority="4826" stopIfTrue="1" operator="greaterThan">
      <formula>0</formula>
    </cfRule>
  </conditionalFormatting>
  <conditionalFormatting sqref="E1944:E1952">
    <cfRule type="cellIs" dxfId="3104" priority="4825" stopIfTrue="1" operator="greaterThan">
      <formula>0</formula>
    </cfRule>
  </conditionalFormatting>
  <conditionalFormatting sqref="K1961:K1966">
    <cfRule type="containsText" dxfId="3103" priority="4823" stopIfTrue="1" operator="containsText" text="NO CUMPLE">
      <formula>NOT(ISERROR(SEARCH("NO CUMPLE",K1961)))</formula>
    </cfRule>
    <cfRule type="containsText" dxfId="3102" priority="4824" stopIfTrue="1" operator="containsText" text="CUMPLE">
      <formula>NOT(ISERROR(SEARCH("CUMPLE",K1961)))</formula>
    </cfRule>
  </conditionalFormatting>
  <conditionalFormatting sqref="S1960">
    <cfRule type="cellIs" dxfId="3101" priority="4821" operator="greaterThanOrEqual">
      <formula>NUMMINCONT</formula>
    </cfRule>
    <cfRule type="cellIs" dxfId="3100" priority="4822" operator="lessThan">
      <formula>NUMMINCONT</formula>
    </cfRule>
  </conditionalFormatting>
  <conditionalFormatting sqref="T1947:V1952">
    <cfRule type="cellIs" dxfId="3099" priority="4819" stopIfTrue="1" operator="equal">
      <formula>"NO"</formula>
    </cfRule>
    <cfRule type="cellIs" dxfId="3098" priority="4820" stopIfTrue="1" operator="equal">
      <formula>"SI"</formula>
    </cfRule>
  </conditionalFormatting>
  <conditionalFormatting sqref="T1947:V1948">
    <cfRule type="cellIs" dxfId="3097" priority="4818" stopIfTrue="1" operator="equal">
      <formula>"NO APLICA"</formula>
    </cfRule>
  </conditionalFormatting>
  <conditionalFormatting sqref="T1949:U1952">
    <cfRule type="cellIs" dxfId="3096" priority="4817" stopIfTrue="1" operator="equal">
      <formula>"NO APLICA"</formula>
    </cfRule>
  </conditionalFormatting>
  <conditionalFormatting sqref="T1949:U1949">
    <cfRule type="cellIs" dxfId="3095" priority="4816" stopIfTrue="1" operator="equal">
      <formula>"NO APLICA"</formula>
    </cfRule>
  </conditionalFormatting>
  <conditionalFormatting sqref="V1949:V1952">
    <cfRule type="cellIs" dxfId="3094" priority="4815" stopIfTrue="1" operator="equal">
      <formula>"NO APLICA"</formula>
    </cfRule>
  </conditionalFormatting>
  <conditionalFormatting sqref="V1958">
    <cfRule type="cellIs" dxfId="3093" priority="4813" operator="equal">
      <formula>"CUMPLE"</formula>
    </cfRule>
    <cfRule type="cellIs" dxfId="3092" priority="4814" operator="equal">
      <formula>"NO CUMPLE"</formula>
    </cfRule>
  </conditionalFormatting>
  <conditionalFormatting sqref="V1958:V1960">
    <cfRule type="cellIs" dxfId="3091" priority="4812" operator="equal">
      <formula>"VERIFICAR"</formula>
    </cfRule>
  </conditionalFormatting>
  <conditionalFormatting sqref="T1953:V1953">
    <cfRule type="cellIs" dxfId="3090" priority="4810" stopIfTrue="1" operator="equal">
      <formula>"NO"</formula>
    </cfRule>
    <cfRule type="cellIs" dxfId="3089" priority="4811" stopIfTrue="1" operator="equal">
      <formula>"SI"</formula>
    </cfRule>
  </conditionalFormatting>
  <conditionalFormatting sqref="T1953:U1953">
    <cfRule type="cellIs" dxfId="3088" priority="4809" stopIfTrue="1" operator="equal">
      <formula>"NO APLICA"</formula>
    </cfRule>
  </conditionalFormatting>
  <conditionalFormatting sqref="V1953">
    <cfRule type="cellIs" dxfId="3087" priority="4808" stopIfTrue="1" operator="equal">
      <formula>"NO APLICA"</formula>
    </cfRule>
  </conditionalFormatting>
  <conditionalFormatting sqref="T1963">
    <cfRule type="cellIs" dxfId="3086" priority="4806" operator="equal">
      <formula>"CUMPLE"</formula>
    </cfRule>
    <cfRule type="cellIs" dxfId="3085" priority="4807" operator="equal">
      <formula>"NO CUMPLE"</formula>
    </cfRule>
  </conditionalFormatting>
  <conditionalFormatting sqref="T1963">
    <cfRule type="cellIs" dxfId="3084" priority="4805" operator="equal">
      <formula>"VERIFICAR"</formula>
    </cfRule>
  </conditionalFormatting>
  <conditionalFormatting sqref="H1967">
    <cfRule type="containsText" dxfId="3083" priority="4786" stopIfTrue="1" operator="containsText" text="NO CUMPLE">
      <formula>NOT(ISERROR(SEARCH("NO CUMPLE",H1967)))</formula>
    </cfRule>
    <cfRule type="containsText" dxfId="3082" priority="4787" stopIfTrue="1" operator="containsText" text="CUMPLE">
      <formula>NOT(ISERROR(SEARCH("CUMPLE",H1967)))</formula>
    </cfRule>
  </conditionalFormatting>
  <conditionalFormatting sqref="J1967">
    <cfRule type="containsText" dxfId="3081" priority="4784" stopIfTrue="1" operator="containsText" text="NO CUMPLE">
      <formula>NOT(ISERROR(SEARCH("NO CUMPLE",J1967)))</formula>
    </cfRule>
    <cfRule type="containsText" dxfId="3080" priority="4785" stopIfTrue="1" operator="containsText" text="CUMPLE">
      <formula>NOT(ISERROR(SEARCH("CUMPLE",J1967)))</formula>
    </cfRule>
  </conditionalFormatting>
  <conditionalFormatting sqref="K1967">
    <cfRule type="containsText" dxfId="3079" priority="4782" stopIfTrue="1" operator="containsText" text="NO CUMPLE">
      <formula>NOT(ISERROR(SEARCH("NO CUMPLE",K1967)))</formula>
    </cfRule>
    <cfRule type="containsText" dxfId="3078" priority="4783" stopIfTrue="1" operator="containsText" text="CUMPLE">
      <formula>NOT(ISERROR(SEARCH("CUMPLE",K1967)))</formula>
    </cfRule>
  </conditionalFormatting>
  <conditionalFormatting sqref="O1966">
    <cfRule type="containsText" dxfId="3077" priority="4780" stopIfTrue="1" operator="containsText" text="NO CUMPLE">
      <formula>NOT(ISERROR(SEARCH("NO CUMPLE",O1966)))</formula>
    </cfRule>
    <cfRule type="containsText" dxfId="3076" priority="4781" stopIfTrue="1" operator="containsText" text="CUMPLE">
      <formula>NOT(ISERROR(SEARCH("CUMPLE",O1966)))</formula>
    </cfRule>
  </conditionalFormatting>
  <conditionalFormatting sqref="O1967:S1967">
    <cfRule type="cellIs" dxfId="3075" priority="4779" operator="equal">
      <formula>"EL PROPONENTE SE DEBE REQUERIR POR EXPERIENCIA MINIMA EXIGIDA"</formula>
    </cfRule>
  </conditionalFormatting>
  <conditionalFormatting sqref="J1944:J1953">
    <cfRule type="cellIs" dxfId="3074" priority="4778" stopIfTrue="1" operator="greaterThan">
      <formula>0</formula>
    </cfRule>
  </conditionalFormatting>
  <conditionalFormatting sqref="N1961:N1966">
    <cfRule type="cellIs" dxfId="3073" priority="4776" operator="equal">
      <formula>"NO"</formula>
    </cfRule>
    <cfRule type="cellIs" dxfId="3072" priority="4777" operator="equal">
      <formula>"SI"</formula>
    </cfRule>
  </conditionalFormatting>
  <conditionalFormatting sqref="I1953">
    <cfRule type="cellIs" dxfId="3071" priority="4775" stopIfTrue="1" operator="greaterThan">
      <formula>0</formula>
    </cfRule>
  </conditionalFormatting>
  <conditionalFormatting sqref="K1947:L1953">
    <cfRule type="cellIs" dxfId="3070" priority="4773" operator="equal">
      <formula>0</formula>
    </cfRule>
    <cfRule type="cellIs" dxfId="3069" priority="4774" operator="notBetween">
      <formula>$Q$17</formula>
      <formula>$R$17</formula>
    </cfRule>
  </conditionalFormatting>
  <conditionalFormatting sqref="B1944:B1953">
    <cfRule type="cellIs" dxfId="3068" priority="4772" stopIfTrue="1" operator="greaterThan">
      <formula>0</formula>
    </cfRule>
  </conditionalFormatting>
  <conditionalFormatting sqref="T1944:V1946">
    <cfRule type="cellIs" dxfId="3067" priority="4770" stopIfTrue="1" operator="equal">
      <formula>"NO"</formula>
    </cfRule>
    <cfRule type="cellIs" dxfId="3066" priority="4771" stopIfTrue="1" operator="equal">
      <formula>"SI"</formula>
    </cfRule>
  </conditionalFormatting>
  <conditionalFormatting sqref="T1944:V1945">
    <cfRule type="cellIs" dxfId="3065" priority="4769" stopIfTrue="1" operator="equal">
      <formula>"NO APLICA"</formula>
    </cfRule>
  </conditionalFormatting>
  <conditionalFormatting sqref="T1946:U1946">
    <cfRule type="cellIs" dxfId="3064" priority="4768" stopIfTrue="1" operator="equal">
      <formula>"NO APLICA"</formula>
    </cfRule>
  </conditionalFormatting>
  <conditionalFormatting sqref="T1946:U1946">
    <cfRule type="cellIs" dxfId="3063" priority="4767" stopIfTrue="1" operator="equal">
      <formula>"NO APLICA"</formula>
    </cfRule>
  </conditionalFormatting>
  <conditionalFormatting sqref="V1946">
    <cfRule type="cellIs" dxfId="3062" priority="4766" stopIfTrue="1" operator="equal">
      <formula>"NO APLICA"</formula>
    </cfRule>
  </conditionalFormatting>
  <conditionalFormatting sqref="K1944:L1946">
    <cfRule type="cellIs" dxfId="3061" priority="4765" operator="notBetween">
      <formula>$Q$17</formula>
      <formula>$R$17</formula>
    </cfRule>
  </conditionalFormatting>
  <conditionalFormatting sqref="C1944:I1953 K1944:M1953 P1944:V1953">
    <cfRule type="cellIs" dxfId="3060" priority="4764" operator="equal">
      <formula>0</formula>
    </cfRule>
  </conditionalFormatting>
  <conditionalFormatting sqref="P1960">
    <cfRule type="cellIs" dxfId="3059" priority="4761" operator="equal">
      <formula>"NO VÁLIDO"</formula>
    </cfRule>
    <cfRule type="cellIs" dxfId="3058" priority="4762" operator="equal">
      <formula>"VÁLIDO"</formula>
    </cfRule>
  </conditionalFormatting>
  <conditionalFormatting sqref="M1967">
    <cfRule type="cellIs" dxfId="3057" priority="4758" operator="notEqual">
      <formula>"NO CUMPLE"</formula>
    </cfRule>
    <cfRule type="containsText" dxfId="3056" priority="4759" stopIfTrue="1" operator="containsText" text="NO CUMPLE">
      <formula>NOT(ISERROR(SEARCH("NO CUMPLE",M1967)))</formula>
    </cfRule>
    <cfRule type="containsText" dxfId="3055" priority="4760" stopIfTrue="1" operator="containsText" text="CUMPLE">
      <formula>NOT(ISERROR(SEARCH("CUMPLE",M1967)))</formula>
    </cfRule>
  </conditionalFormatting>
  <conditionalFormatting sqref="M1961:M1966">
    <cfRule type="cellIs" dxfId="3054" priority="4756" stopIfTrue="1" operator="equal">
      <formula>"cumple"</formula>
    </cfRule>
    <cfRule type="containsText" dxfId="3053" priority="4757" stopIfTrue="1" operator="containsText" text="NO CUMPLE">
      <formula>NOT(ISERROR(SEARCH("NO CUMPLE",M1961)))</formula>
    </cfRule>
  </conditionalFormatting>
  <conditionalFormatting sqref="L1961:L1966">
    <cfRule type="cellIs" dxfId="3052" priority="4754" stopIfTrue="1" operator="equal">
      <formula>"cumple"</formula>
    </cfRule>
    <cfRule type="containsText" dxfId="3051" priority="4755" stopIfTrue="1" operator="containsText" text="NO CUMPLE">
      <formula>NOT(ISERROR(SEARCH("NO CUMPLE",L1961)))</formula>
    </cfRule>
  </conditionalFormatting>
  <conditionalFormatting sqref="C1974:I1983 K1974:M1983 P1974:V1983">
    <cfRule type="cellIs" dxfId="3050" priority="4735" stopIfTrue="1" operator="greaterThan">
      <formula>0</formula>
    </cfRule>
  </conditionalFormatting>
  <conditionalFormatting sqref="D1977:D1982">
    <cfRule type="cellIs" dxfId="3049" priority="4734" stopIfTrue="1" operator="greaterThan">
      <formula>0</formula>
    </cfRule>
  </conditionalFormatting>
  <conditionalFormatting sqref="D1977:D1982 F1977:H1982">
    <cfRule type="cellIs" dxfId="3048" priority="4733" stopIfTrue="1" operator="greaterThan">
      <formula>0</formula>
    </cfRule>
  </conditionalFormatting>
  <conditionalFormatting sqref="H1974:H1982">
    <cfRule type="cellIs" dxfId="3047" priority="4732" stopIfTrue="1" operator="greaterThan">
      <formula>0</formula>
    </cfRule>
  </conditionalFormatting>
  <conditionalFormatting sqref="E1974:E1982">
    <cfRule type="cellIs" dxfId="3046" priority="4731" stopIfTrue="1" operator="greaterThan">
      <formula>0</formula>
    </cfRule>
  </conditionalFormatting>
  <conditionalFormatting sqref="K1991:K1996">
    <cfRule type="containsText" dxfId="3045" priority="4729" stopIfTrue="1" operator="containsText" text="NO CUMPLE">
      <formula>NOT(ISERROR(SEARCH("NO CUMPLE",K1991)))</formula>
    </cfRule>
    <cfRule type="containsText" dxfId="3044" priority="4730" stopIfTrue="1" operator="containsText" text="CUMPLE">
      <formula>NOT(ISERROR(SEARCH("CUMPLE",K1991)))</formula>
    </cfRule>
  </conditionalFormatting>
  <conditionalFormatting sqref="S1990">
    <cfRule type="cellIs" dxfId="3043" priority="4727" operator="greaterThanOrEqual">
      <formula>NUMMINCONT</formula>
    </cfRule>
    <cfRule type="cellIs" dxfId="3042" priority="4728" operator="lessThan">
      <formula>NUMMINCONT</formula>
    </cfRule>
  </conditionalFormatting>
  <conditionalFormatting sqref="T1977:V1982">
    <cfRule type="cellIs" dxfId="3041" priority="4725" stopIfTrue="1" operator="equal">
      <formula>"NO"</formula>
    </cfRule>
    <cfRule type="cellIs" dxfId="3040" priority="4726" stopIfTrue="1" operator="equal">
      <formula>"SI"</formula>
    </cfRule>
  </conditionalFormatting>
  <conditionalFormatting sqref="T1977:V1978">
    <cfRule type="cellIs" dxfId="3039" priority="4724" stopIfTrue="1" operator="equal">
      <formula>"NO APLICA"</formula>
    </cfRule>
  </conditionalFormatting>
  <conditionalFormatting sqref="T1979:U1982">
    <cfRule type="cellIs" dxfId="3038" priority="4723" stopIfTrue="1" operator="equal">
      <formula>"NO APLICA"</formula>
    </cfRule>
  </conditionalFormatting>
  <conditionalFormatting sqref="T1979:U1979">
    <cfRule type="cellIs" dxfId="3037" priority="4722" stopIfTrue="1" operator="equal">
      <formula>"NO APLICA"</formula>
    </cfRule>
  </conditionalFormatting>
  <conditionalFormatting sqref="V1979:V1982">
    <cfRule type="cellIs" dxfId="3036" priority="4721" stopIfTrue="1" operator="equal">
      <formula>"NO APLICA"</formula>
    </cfRule>
  </conditionalFormatting>
  <conditionalFormatting sqref="V1988">
    <cfRule type="cellIs" dxfId="3035" priority="4719" operator="equal">
      <formula>"CUMPLE"</formula>
    </cfRule>
    <cfRule type="cellIs" dxfId="3034" priority="4720" operator="equal">
      <formula>"NO CUMPLE"</formula>
    </cfRule>
  </conditionalFormatting>
  <conditionalFormatting sqref="V1988:V1990">
    <cfRule type="cellIs" dxfId="3033" priority="4718" operator="equal">
      <formula>"VERIFICAR"</formula>
    </cfRule>
  </conditionalFormatting>
  <conditionalFormatting sqref="T1983:V1983">
    <cfRule type="cellIs" dxfId="3032" priority="4716" stopIfTrue="1" operator="equal">
      <formula>"NO"</formula>
    </cfRule>
    <cfRule type="cellIs" dxfId="3031" priority="4717" stopIfTrue="1" operator="equal">
      <formula>"SI"</formula>
    </cfRule>
  </conditionalFormatting>
  <conditionalFormatting sqref="T1983:U1983">
    <cfRule type="cellIs" dxfId="3030" priority="4715" stopIfTrue="1" operator="equal">
      <formula>"NO APLICA"</formula>
    </cfRule>
  </conditionalFormatting>
  <conditionalFormatting sqref="V1983">
    <cfRule type="cellIs" dxfId="3029" priority="4714" stopIfTrue="1" operator="equal">
      <formula>"NO APLICA"</formula>
    </cfRule>
  </conditionalFormatting>
  <conditionalFormatting sqref="T1993">
    <cfRule type="cellIs" dxfId="3028" priority="4712" operator="equal">
      <formula>"CUMPLE"</formula>
    </cfRule>
    <cfRule type="cellIs" dxfId="3027" priority="4713" operator="equal">
      <formula>"NO CUMPLE"</formula>
    </cfRule>
  </conditionalFormatting>
  <conditionalFormatting sqref="T1993">
    <cfRule type="cellIs" dxfId="3026" priority="4711" operator="equal">
      <formula>"VERIFICAR"</formula>
    </cfRule>
  </conditionalFormatting>
  <conditionalFormatting sqref="H1997">
    <cfRule type="containsText" dxfId="3025" priority="4692" stopIfTrue="1" operator="containsText" text="NO CUMPLE">
      <formula>NOT(ISERROR(SEARCH("NO CUMPLE",H1997)))</formula>
    </cfRule>
    <cfRule type="containsText" dxfId="3024" priority="4693" stopIfTrue="1" operator="containsText" text="CUMPLE">
      <formula>NOT(ISERROR(SEARCH("CUMPLE",H1997)))</formula>
    </cfRule>
  </conditionalFormatting>
  <conditionalFormatting sqref="J1997">
    <cfRule type="containsText" dxfId="3023" priority="4690" stopIfTrue="1" operator="containsText" text="NO CUMPLE">
      <formula>NOT(ISERROR(SEARCH("NO CUMPLE",J1997)))</formula>
    </cfRule>
    <cfRule type="containsText" dxfId="3022" priority="4691" stopIfTrue="1" operator="containsText" text="CUMPLE">
      <formula>NOT(ISERROR(SEARCH("CUMPLE",J1997)))</formula>
    </cfRule>
  </conditionalFormatting>
  <conditionalFormatting sqref="K1997">
    <cfRule type="containsText" dxfId="3021" priority="4688" stopIfTrue="1" operator="containsText" text="NO CUMPLE">
      <formula>NOT(ISERROR(SEARCH("NO CUMPLE",K1997)))</formula>
    </cfRule>
    <cfRule type="containsText" dxfId="3020" priority="4689" stopIfTrue="1" operator="containsText" text="CUMPLE">
      <formula>NOT(ISERROR(SEARCH("CUMPLE",K1997)))</formula>
    </cfRule>
  </conditionalFormatting>
  <conditionalFormatting sqref="O1996">
    <cfRule type="containsText" dxfId="3019" priority="4686" stopIfTrue="1" operator="containsText" text="NO CUMPLE">
      <formula>NOT(ISERROR(SEARCH("NO CUMPLE",O1996)))</formula>
    </cfRule>
    <cfRule type="containsText" dxfId="3018" priority="4687" stopIfTrue="1" operator="containsText" text="CUMPLE">
      <formula>NOT(ISERROR(SEARCH("CUMPLE",O1996)))</formula>
    </cfRule>
  </conditionalFormatting>
  <conditionalFormatting sqref="O1997:S1997">
    <cfRule type="cellIs" dxfId="3017" priority="4685" operator="equal">
      <formula>"EL PROPONENTE SE DEBE REQUERIR POR EXPERIENCIA MINIMA EXIGIDA"</formula>
    </cfRule>
  </conditionalFormatting>
  <conditionalFormatting sqref="J1974:J1983">
    <cfRule type="cellIs" dxfId="3016" priority="4684" stopIfTrue="1" operator="greaterThan">
      <formula>0</formula>
    </cfRule>
  </conditionalFormatting>
  <conditionalFormatting sqref="N1991:N1996">
    <cfRule type="cellIs" dxfId="3015" priority="4682" operator="equal">
      <formula>"NO"</formula>
    </cfRule>
    <cfRule type="cellIs" dxfId="3014" priority="4683" operator="equal">
      <formula>"SI"</formula>
    </cfRule>
  </conditionalFormatting>
  <conditionalFormatting sqref="I1983">
    <cfRule type="cellIs" dxfId="3013" priority="4681" stopIfTrue="1" operator="greaterThan">
      <formula>0</formula>
    </cfRule>
  </conditionalFormatting>
  <conditionalFormatting sqref="K1977:L1983">
    <cfRule type="cellIs" dxfId="3012" priority="4679" operator="equal">
      <formula>0</formula>
    </cfRule>
    <cfRule type="cellIs" dxfId="3011" priority="4680" operator="notBetween">
      <formula>$Q$17</formula>
      <formula>$R$17</formula>
    </cfRule>
  </conditionalFormatting>
  <conditionalFormatting sqref="B1974:B1983">
    <cfRule type="cellIs" dxfId="3010" priority="4678" stopIfTrue="1" operator="greaterThan">
      <formula>0</formula>
    </cfRule>
  </conditionalFormatting>
  <conditionalFormatting sqref="T1974:V1976">
    <cfRule type="cellIs" dxfId="3009" priority="4676" stopIfTrue="1" operator="equal">
      <formula>"NO"</formula>
    </cfRule>
    <cfRule type="cellIs" dxfId="3008" priority="4677" stopIfTrue="1" operator="equal">
      <formula>"SI"</formula>
    </cfRule>
  </conditionalFormatting>
  <conditionalFormatting sqref="T1974:V1975 V1976">
    <cfRule type="cellIs" dxfId="3007" priority="4675" stopIfTrue="1" operator="equal">
      <formula>"NO APLICA"</formula>
    </cfRule>
  </conditionalFormatting>
  <conditionalFormatting sqref="T1976:U1976">
    <cfRule type="cellIs" dxfId="3006" priority="4674" stopIfTrue="1" operator="equal">
      <formula>"NO APLICA"</formula>
    </cfRule>
  </conditionalFormatting>
  <conditionalFormatting sqref="T1976:U1976">
    <cfRule type="cellIs" dxfId="3005" priority="4673" stopIfTrue="1" operator="equal">
      <formula>"NO APLICA"</formula>
    </cfRule>
  </conditionalFormatting>
  <conditionalFormatting sqref="V1976">
    <cfRule type="cellIs" dxfId="3004" priority="4672" stopIfTrue="1" operator="equal">
      <formula>"NO APLICA"</formula>
    </cfRule>
  </conditionalFormatting>
  <conditionalFormatting sqref="K1974:L1976">
    <cfRule type="cellIs" dxfId="3003" priority="4671" operator="notBetween">
      <formula>$Q$17</formula>
      <formula>$R$17</formula>
    </cfRule>
  </conditionalFormatting>
  <conditionalFormatting sqref="C1974:I1983 K1974:M1983 P1974:V1983">
    <cfRule type="cellIs" dxfId="3002" priority="4670" operator="equal">
      <formula>0</formula>
    </cfRule>
  </conditionalFormatting>
  <conditionalFormatting sqref="P1990">
    <cfRule type="cellIs" dxfId="3001" priority="4667" operator="equal">
      <formula>"NO VÁLIDO"</formula>
    </cfRule>
    <cfRule type="cellIs" dxfId="3000" priority="4668" operator="equal">
      <formula>"VÁLIDO"</formula>
    </cfRule>
  </conditionalFormatting>
  <conditionalFormatting sqref="M1997">
    <cfRule type="cellIs" dxfId="2999" priority="4664" operator="notEqual">
      <formula>"NO CUMPLE"</formula>
    </cfRule>
    <cfRule type="containsText" dxfId="2998" priority="4665" stopIfTrue="1" operator="containsText" text="NO CUMPLE">
      <formula>NOT(ISERROR(SEARCH("NO CUMPLE",M1997)))</formula>
    </cfRule>
    <cfRule type="containsText" dxfId="2997" priority="4666" stopIfTrue="1" operator="containsText" text="CUMPLE">
      <formula>NOT(ISERROR(SEARCH("CUMPLE",M1997)))</formula>
    </cfRule>
  </conditionalFormatting>
  <conditionalFormatting sqref="M1991:M1996">
    <cfRule type="cellIs" dxfId="2996" priority="4662" stopIfTrue="1" operator="equal">
      <formula>"cumple"</formula>
    </cfRule>
    <cfRule type="containsText" dxfId="2995" priority="4663" stopIfTrue="1" operator="containsText" text="NO CUMPLE">
      <formula>NOT(ISERROR(SEARCH("NO CUMPLE",M1991)))</formula>
    </cfRule>
  </conditionalFormatting>
  <conditionalFormatting sqref="L1991:L1996">
    <cfRule type="cellIs" dxfId="2994" priority="4660" stopIfTrue="1" operator="equal">
      <formula>"cumple"</formula>
    </cfRule>
    <cfRule type="containsText" dxfId="2993" priority="4661" stopIfTrue="1" operator="containsText" text="NO CUMPLE">
      <formula>NOT(ISERROR(SEARCH("NO CUMPLE",L1991)))</formula>
    </cfRule>
  </conditionalFormatting>
  <conditionalFormatting sqref="C2004:I2013 K2004:M2013 P2004:V2013">
    <cfRule type="cellIs" dxfId="2992" priority="4641" stopIfTrue="1" operator="greaterThan">
      <formula>0</formula>
    </cfRule>
  </conditionalFormatting>
  <conditionalFormatting sqref="D2007:D2012">
    <cfRule type="cellIs" dxfId="2991" priority="4640" stopIfTrue="1" operator="greaterThan">
      <formula>0</formula>
    </cfRule>
  </conditionalFormatting>
  <conditionalFormatting sqref="D2007:D2012 F2007:H2012">
    <cfRule type="cellIs" dxfId="2990" priority="4639" stopIfTrue="1" operator="greaterThan">
      <formula>0</formula>
    </cfRule>
  </conditionalFormatting>
  <conditionalFormatting sqref="H2004:H2012">
    <cfRule type="cellIs" dxfId="2989" priority="4638" stopIfTrue="1" operator="greaterThan">
      <formula>0</formula>
    </cfRule>
  </conditionalFormatting>
  <conditionalFormatting sqref="E2004:E2012">
    <cfRule type="cellIs" dxfId="2988" priority="4637" stopIfTrue="1" operator="greaterThan">
      <formula>0</formula>
    </cfRule>
  </conditionalFormatting>
  <conditionalFormatting sqref="K2021:K2026">
    <cfRule type="containsText" dxfId="2987" priority="4635" stopIfTrue="1" operator="containsText" text="NO CUMPLE">
      <formula>NOT(ISERROR(SEARCH("NO CUMPLE",K2021)))</formula>
    </cfRule>
    <cfRule type="containsText" dxfId="2986" priority="4636" stopIfTrue="1" operator="containsText" text="CUMPLE">
      <formula>NOT(ISERROR(SEARCH("CUMPLE",K2021)))</formula>
    </cfRule>
  </conditionalFormatting>
  <conditionalFormatting sqref="S2020">
    <cfRule type="cellIs" dxfId="2985" priority="4633" operator="greaterThanOrEqual">
      <formula>NUMMINCONT</formula>
    </cfRule>
    <cfRule type="cellIs" dxfId="2984" priority="4634" operator="lessThan">
      <formula>NUMMINCONT</formula>
    </cfRule>
  </conditionalFormatting>
  <conditionalFormatting sqref="T2007:V2012">
    <cfRule type="cellIs" dxfId="2983" priority="4631" stopIfTrue="1" operator="equal">
      <formula>"NO"</formula>
    </cfRule>
    <cfRule type="cellIs" dxfId="2982" priority="4632" stopIfTrue="1" operator="equal">
      <formula>"SI"</formula>
    </cfRule>
  </conditionalFormatting>
  <conditionalFormatting sqref="T2007:V2008">
    <cfRule type="cellIs" dxfId="2981" priority="4630" stopIfTrue="1" operator="equal">
      <formula>"NO APLICA"</formula>
    </cfRule>
  </conditionalFormatting>
  <conditionalFormatting sqref="T2009:U2012">
    <cfRule type="cellIs" dxfId="2980" priority="4629" stopIfTrue="1" operator="equal">
      <formula>"NO APLICA"</formula>
    </cfRule>
  </conditionalFormatting>
  <conditionalFormatting sqref="T2009:U2009">
    <cfRule type="cellIs" dxfId="2979" priority="4628" stopIfTrue="1" operator="equal">
      <formula>"NO APLICA"</formula>
    </cfRule>
  </conditionalFormatting>
  <conditionalFormatting sqref="V2009:V2012">
    <cfRule type="cellIs" dxfId="2978" priority="4627" stopIfTrue="1" operator="equal">
      <formula>"NO APLICA"</formula>
    </cfRule>
  </conditionalFormatting>
  <conditionalFormatting sqref="V2018">
    <cfRule type="cellIs" dxfId="2977" priority="4625" operator="equal">
      <formula>"CUMPLE"</formula>
    </cfRule>
    <cfRule type="cellIs" dxfId="2976" priority="4626" operator="equal">
      <formula>"NO CUMPLE"</formula>
    </cfRule>
  </conditionalFormatting>
  <conditionalFormatting sqref="V2018:V2020">
    <cfRule type="cellIs" dxfId="2975" priority="4624" operator="equal">
      <formula>"VERIFICAR"</formula>
    </cfRule>
  </conditionalFormatting>
  <conditionalFormatting sqref="T2013:V2013">
    <cfRule type="cellIs" dxfId="2974" priority="4622" stopIfTrue="1" operator="equal">
      <formula>"NO"</formula>
    </cfRule>
    <cfRule type="cellIs" dxfId="2973" priority="4623" stopIfTrue="1" operator="equal">
      <formula>"SI"</formula>
    </cfRule>
  </conditionalFormatting>
  <conditionalFormatting sqref="T2013:U2013">
    <cfRule type="cellIs" dxfId="2972" priority="4621" stopIfTrue="1" operator="equal">
      <formula>"NO APLICA"</formula>
    </cfRule>
  </conditionalFormatting>
  <conditionalFormatting sqref="V2013">
    <cfRule type="cellIs" dxfId="2971" priority="4620" stopIfTrue="1" operator="equal">
      <formula>"NO APLICA"</formula>
    </cfRule>
  </conditionalFormatting>
  <conditionalFormatting sqref="T2023">
    <cfRule type="cellIs" dxfId="2970" priority="4618" operator="equal">
      <formula>"CUMPLE"</formula>
    </cfRule>
    <cfRule type="cellIs" dxfId="2969" priority="4619" operator="equal">
      <formula>"NO CUMPLE"</formula>
    </cfRule>
  </conditionalFormatting>
  <conditionalFormatting sqref="T2023">
    <cfRule type="cellIs" dxfId="2968" priority="4617" operator="equal">
      <formula>"VERIFICAR"</formula>
    </cfRule>
  </conditionalFormatting>
  <conditionalFormatting sqref="H2027">
    <cfRule type="containsText" dxfId="2967" priority="4598" stopIfTrue="1" operator="containsText" text="NO CUMPLE">
      <formula>NOT(ISERROR(SEARCH("NO CUMPLE",H2027)))</formula>
    </cfRule>
    <cfRule type="containsText" dxfId="2966" priority="4599" stopIfTrue="1" operator="containsText" text="CUMPLE">
      <formula>NOT(ISERROR(SEARCH("CUMPLE",H2027)))</formula>
    </cfRule>
  </conditionalFormatting>
  <conditionalFormatting sqref="J2027">
    <cfRule type="containsText" dxfId="2965" priority="4596" stopIfTrue="1" operator="containsText" text="NO CUMPLE">
      <formula>NOT(ISERROR(SEARCH("NO CUMPLE",J2027)))</formula>
    </cfRule>
    <cfRule type="containsText" dxfId="2964" priority="4597" stopIfTrue="1" operator="containsText" text="CUMPLE">
      <formula>NOT(ISERROR(SEARCH("CUMPLE",J2027)))</formula>
    </cfRule>
  </conditionalFormatting>
  <conditionalFormatting sqref="K2027">
    <cfRule type="containsText" dxfId="2963" priority="4594" stopIfTrue="1" operator="containsText" text="NO CUMPLE">
      <formula>NOT(ISERROR(SEARCH("NO CUMPLE",K2027)))</formula>
    </cfRule>
    <cfRule type="containsText" dxfId="2962" priority="4595" stopIfTrue="1" operator="containsText" text="CUMPLE">
      <formula>NOT(ISERROR(SEARCH("CUMPLE",K2027)))</formula>
    </cfRule>
  </conditionalFormatting>
  <conditionalFormatting sqref="O2026">
    <cfRule type="containsText" dxfId="2961" priority="4592" stopIfTrue="1" operator="containsText" text="NO CUMPLE">
      <formula>NOT(ISERROR(SEARCH("NO CUMPLE",O2026)))</formula>
    </cfRule>
    <cfRule type="containsText" dxfId="2960" priority="4593" stopIfTrue="1" operator="containsText" text="CUMPLE">
      <formula>NOT(ISERROR(SEARCH("CUMPLE",O2026)))</formula>
    </cfRule>
  </conditionalFormatting>
  <conditionalFormatting sqref="O2027:S2027">
    <cfRule type="cellIs" dxfId="2959" priority="4591" operator="equal">
      <formula>"EL PROPONENTE SE DEBE REQUERIR POR EXPERIENCIA MINIMA EXIGIDA"</formula>
    </cfRule>
  </conditionalFormatting>
  <conditionalFormatting sqref="J2004:J2013">
    <cfRule type="cellIs" dxfId="2958" priority="4590" stopIfTrue="1" operator="greaterThan">
      <formula>0</formula>
    </cfRule>
  </conditionalFormatting>
  <conditionalFormatting sqref="N2021:N2026">
    <cfRule type="cellIs" dxfId="2957" priority="4588" operator="equal">
      <formula>"NO"</formula>
    </cfRule>
    <cfRule type="cellIs" dxfId="2956" priority="4589" operator="equal">
      <formula>"SI"</formula>
    </cfRule>
  </conditionalFormatting>
  <conditionalFormatting sqref="I2013">
    <cfRule type="cellIs" dxfId="2955" priority="4587" stopIfTrue="1" operator="greaterThan">
      <formula>0</formula>
    </cfRule>
  </conditionalFormatting>
  <conditionalFormatting sqref="K2007:L2013">
    <cfRule type="cellIs" dxfId="2954" priority="4585" operator="equal">
      <formula>0</formula>
    </cfRule>
    <cfRule type="cellIs" dxfId="2953" priority="4586" operator="notBetween">
      <formula>$Q$17</formula>
      <formula>$R$17</formula>
    </cfRule>
  </conditionalFormatting>
  <conditionalFormatting sqref="B2004:B2013">
    <cfRule type="cellIs" dxfId="2952" priority="4584" stopIfTrue="1" operator="greaterThan">
      <formula>0</formula>
    </cfRule>
  </conditionalFormatting>
  <conditionalFormatting sqref="T2004:V2006">
    <cfRule type="cellIs" dxfId="2951" priority="4582" stopIfTrue="1" operator="equal">
      <formula>"NO"</formula>
    </cfRule>
    <cfRule type="cellIs" dxfId="2950" priority="4583" stopIfTrue="1" operator="equal">
      <formula>"SI"</formula>
    </cfRule>
  </conditionalFormatting>
  <conditionalFormatting sqref="T2004:V2005">
    <cfRule type="cellIs" dxfId="2949" priority="4581" stopIfTrue="1" operator="equal">
      <formula>"NO APLICA"</formula>
    </cfRule>
  </conditionalFormatting>
  <conditionalFormatting sqref="T2006:U2006">
    <cfRule type="cellIs" dxfId="2948" priority="4580" stopIfTrue="1" operator="equal">
      <formula>"NO APLICA"</formula>
    </cfRule>
  </conditionalFormatting>
  <conditionalFormatting sqref="T2006:U2006">
    <cfRule type="cellIs" dxfId="2947" priority="4579" stopIfTrue="1" operator="equal">
      <formula>"NO APLICA"</formula>
    </cfRule>
  </conditionalFormatting>
  <conditionalFormatting sqref="V2006">
    <cfRule type="cellIs" dxfId="2946" priority="4578" stopIfTrue="1" operator="equal">
      <formula>"NO APLICA"</formula>
    </cfRule>
  </conditionalFormatting>
  <conditionalFormatting sqref="K2004:L2006">
    <cfRule type="cellIs" dxfId="2945" priority="4577" operator="notBetween">
      <formula>$Q$17</formula>
      <formula>$R$17</formula>
    </cfRule>
  </conditionalFormatting>
  <conditionalFormatting sqref="C2004:I2013 K2004:M2013 P2004:V2013">
    <cfRule type="cellIs" dxfId="2944" priority="4576" operator="equal">
      <formula>0</formula>
    </cfRule>
  </conditionalFormatting>
  <conditionalFormatting sqref="P2020">
    <cfRule type="cellIs" dxfId="2943" priority="4573" operator="equal">
      <formula>"NO VÁLIDO"</formula>
    </cfRule>
    <cfRule type="cellIs" dxfId="2942" priority="4574" operator="equal">
      <formula>"VÁLIDO"</formula>
    </cfRule>
  </conditionalFormatting>
  <conditionalFormatting sqref="M2027">
    <cfRule type="cellIs" dxfId="2941" priority="4570" operator="notEqual">
      <formula>"NO CUMPLE"</formula>
    </cfRule>
    <cfRule type="containsText" dxfId="2940" priority="4571" stopIfTrue="1" operator="containsText" text="NO CUMPLE">
      <formula>NOT(ISERROR(SEARCH("NO CUMPLE",M2027)))</formula>
    </cfRule>
    <cfRule type="containsText" dxfId="2939" priority="4572" stopIfTrue="1" operator="containsText" text="CUMPLE">
      <formula>NOT(ISERROR(SEARCH("CUMPLE",M2027)))</formula>
    </cfRule>
  </conditionalFormatting>
  <conditionalFormatting sqref="M2021:M2026">
    <cfRule type="cellIs" dxfId="2938" priority="4568" stopIfTrue="1" operator="equal">
      <formula>"cumple"</formula>
    </cfRule>
    <cfRule type="containsText" dxfId="2937" priority="4569" stopIfTrue="1" operator="containsText" text="NO CUMPLE">
      <formula>NOT(ISERROR(SEARCH("NO CUMPLE",M2021)))</formula>
    </cfRule>
  </conditionalFormatting>
  <conditionalFormatting sqref="L2021:L2026">
    <cfRule type="cellIs" dxfId="2936" priority="4566" stopIfTrue="1" operator="equal">
      <formula>"cumple"</formula>
    </cfRule>
    <cfRule type="containsText" dxfId="2935" priority="4567" stopIfTrue="1" operator="containsText" text="NO CUMPLE">
      <formula>NOT(ISERROR(SEARCH("NO CUMPLE",L2021)))</formula>
    </cfRule>
  </conditionalFormatting>
  <conditionalFormatting sqref="K2034:M2043 C2034:I2043 P2034:V2043">
    <cfRule type="cellIs" dxfId="2934" priority="4547" stopIfTrue="1" operator="greaterThan">
      <formula>0</formula>
    </cfRule>
  </conditionalFormatting>
  <conditionalFormatting sqref="D2037:D2042">
    <cfRule type="cellIs" dxfId="2933" priority="4546" stopIfTrue="1" operator="greaterThan">
      <formula>0</formula>
    </cfRule>
  </conditionalFormatting>
  <conditionalFormatting sqref="D2037:D2042 F2037:H2042">
    <cfRule type="cellIs" dxfId="2932" priority="4545" stopIfTrue="1" operator="greaterThan">
      <formula>0</formula>
    </cfRule>
  </conditionalFormatting>
  <conditionalFormatting sqref="H2034:H2042">
    <cfRule type="cellIs" dxfId="2931" priority="4544" stopIfTrue="1" operator="greaterThan">
      <formula>0</formula>
    </cfRule>
  </conditionalFormatting>
  <conditionalFormatting sqref="E2034:E2042">
    <cfRule type="cellIs" dxfId="2930" priority="4543" stopIfTrue="1" operator="greaterThan">
      <formula>0</formula>
    </cfRule>
  </conditionalFormatting>
  <conditionalFormatting sqref="K2051:K2056">
    <cfRule type="containsText" dxfId="2929" priority="4541" stopIfTrue="1" operator="containsText" text="NO CUMPLE">
      <formula>NOT(ISERROR(SEARCH("NO CUMPLE",K2051)))</formula>
    </cfRule>
    <cfRule type="containsText" dxfId="2928" priority="4542" stopIfTrue="1" operator="containsText" text="CUMPLE">
      <formula>NOT(ISERROR(SEARCH("CUMPLE",K2051)))</formula>
    </cfRule>
  </conditionalFormatting>
  <conditionalFormatting sqref="S2050">
    <cfRule type="cellIs" dxfId="2927" priority="4539" operator="greaterThanOrEqual">
      <formula>NUMMINCONT</formula>
    </cfRule>
    <cfRule type="cellIs" dxfId="2926" priority="4540" operator="lessThan">
      <formula>NUMMINCONT</formula>
    </cfRule>
  </conditionalFormatting>
  <conditionalFormatting sqref="T2037:V2042">
    <cfRule type="cellIs" dxfId="2925" priority="4537" stopIfTrue="1" operator="equal">
      <formula>"NO"</formula>
    </cfRule>
    <cfRule type="cellIs" dxfId="2924" priority="4538" stopIfTrue="1" operator="equal">
      <formula>"SI"</formula>
    </cfRule>
  </conditionalFormatting>
  <conditionalFormatting sqref="T2037:V2038">
    <cfRule type="cellIs" dxfId="2923" priority="4536" stopIfTrue="1" operator="equal">
      <formula>"NO APLICA"</formula>
    </cfRule>
  </conditionalFormatting>
  <conditionalFormatting sqref="T2039:U2042">
    <cfRule type="cellIs" dxfId="2922" priority="4535" stopIfTrue="1" operator="equal">
      <formula>"NO APLICA"</formula>
    </cfRule>
  </conditionalFormatting>
  <conditionalFormatting sqref="T2039:U2039">
    <cfRule type="cellIs" dxfId="2921" priority="4534" stopIfTrue="1" operator="equal">
      <formula>"NO APLICA"</formula>
    </cfRule>
  </conditionalFormatting>
  <conditionalFormatting sqref="V2039:V2042">
    <cfRule type="cellIs" dxfId="2920" priority="4533" stopIfTrue="1" operator="equal">
      <formula>"NO APLICA"</formula>
    </cfRule>
  </conditionalFormatting>
  <conditionalFormatting sqref="V2048">
    <cfRule type="cellIs" dxfId="2919" priority="4531" operator="equal">
      <formula>"CUMPLE"</formula>
    </cfRule>
    <cfRule type="cellIs" dxfId="2918" priority="4532" operator="equal">
      <formula>"NO CUMPLE"</formula>
    </cfRule>
  </conditionalFormatting>
  <conditionalFormatting sqref="V2048:V2050">
    <cfRule type="cellIs" dxfId="2917" priority="4530" operator="equal">
      <formula>"VERIFICAR"</formula>
    </cfRule>
  </conditionalFormatting>
  <conditionalFormatting sqref="T2043:V2043">
    <cfRule type="cellIs" dxfId="2916" priority="4528" stopIfTrue="1" operator="equal">
      <formula>"NO"</formula>
    </cfRule>
    <cfRule type="cellIs" dxfId="2915" priority="4529" stopIfTrue="1" operator="equal">
      <formula>"SI"</formula>
    </cfRule>
  </conditionalFormatting>
  <conditionalFormatting sqref="T2043:U2043">
    <cfRule type="cellIs" dxfId="2914" priority="4527" stopIfTrue="1" operator="equal">
      <formula>"NO APLICA"</formula>
    </cfRule>
  </conditionalFormatting>
  <conditionalFormatting sqref="V2043">
    <cfRule type="cellIs" dxfId="2913" priority="4526" stopIfTrue="1" operator="equal">
      <formula>"NO APLICA"</formula>
    </cfRule>
  </conditionalFormatting>
  <conditionalFormatting sqref="T2053">
    <cfRule type="cellIs" dxfId="2912" priority="4524" operator="equal">
      <formula>"CUMPLE"</formula>
    </cfRule>
    <cfRule type="cellIs" dxfId="2911" priority="4525" operator="equal">
      <formula>"NO CUMPLE"</formula>
    </cfRule>
  </conditionalFormatting>
  <conditionalFormatting sqref="T2053">
    <cfRule type="cellIs" dxfId="2910" priority="4523" operator="equal">
      <formula>"VERIFICAR"</formula>
    </cfRule>
  </conditionalFormatting>
  <conditionalFormatting sqref="H2057">
    <cfRule type="containsText" dxfId="2909" priority="4504" stopIfTrue="1" operator="containsText" text="NO CUMPLE">
      <formula>NOT(ISERROR(SEARCH("NO CUMPLE",H2057)))</formula>
    </cfRule>
    <cfRule type="containsText" dxfId="2908" priority="4505" stopIfTrue="1" operator="containsText" text="CUMPLE">
      <formula>NOT(ISERROR(SEARCH("CUMPLE",H2057)))</formula>
    </cfRule>
  </conditionalFormatting>
  <conditionalFormatting sqref="J2057">
    <cfRule type="containsText" dxfId="2907" priority="4502" stopIfTrue="1" operator="containsText" text="NO CUMPLE">
      <formula>NOT(ISERROR(SEARCH("NO CUMPLE",J2057)))</formula>
    </cfRule>
    <cfRule type="containsText" dxfId="2906" priority="4503" stopIfTrue="1" operator="containsText" text="CUMPLE">
      <formula>NOT(ISERROR(SEARCH("CUMPLE",J2057)))</formula>
    </cfRule>
  </conditionalFormatting>
  <conditionalFormatting sqref="K2057">
    <cfRule type="containsText" dxfId="2905" priority="4500" stopIfTrue="1" operator="containsText" text="NO CUMPLE">
      <formula>NOT(ISERROR(SEARCH("NO CUMPLE",K2057)))</formula>
    </cfRule>
    <cfRule type="containsText" dxfId="2904" priority="4501" stopIfTrue="1" operator="containsText" text="CUMPLE">
      <formula>NOT(ISERROR(SEARCH("CUMPLE",K2057)))</formula>
    </cfRule>
  </conditionalFormatting>
  <conditionalFormatting sqref="O2056">
    <cfRule type="containsText" dxfId="2903" priority="4498" stopIfTrue="1" operator="containsText" text="NO CUMPLE">
      <formula>NOT(ISERROR(SEARCH("NO CUMPLE",O2056)))</formula>
    </cfRule>
    <cfRule type="containsText" dxfId="2902" priority="4499" stopIfTrue="1" operator="containsText" text="CUMPLE">
      <formula>NOT(ISERROR(SEARCH("CUMPLE",O2056)))</formula>
    </cfRule>
  </conditionalFormatting>
  <conditionalFormatting sqref="O2057:S2057">
    <cfRule type="cellIs" dxfId="2901" priority="4497" operator="equal">
      <formula>"EL PROPONENTE SE DEBE REQUERIR POR EXPERIENCIA MINIMA EXIGIDA"</formula>
    </cfRule>
  </conditionalFormatting>
  <conditionalFormatting sqref="J2034:J2043">
    <cfRule type="cellIs" dxfId="2900" priority="4496" stopIfTrue="1" operator="greaterThan">
      <formula>0</formula>
    </cfRule>
  </conditionalFormatting>
  <conditionalFormatting sqref="N2051:N2056">
    <cfRule type="cellIs" dxfId="2899" priority="4494" operator="equal">
      <formula>"NO"</formula>
    </cfRule>
    <cfRule type="cellIs" dxfId="2898" priority="4495" operator="equal">
      <formula>"SI"</formula>
    </cfRule>
  </conditionalFormatting>
  <conditionalFormatting sqref="I2043">
    <cfRule type="cellIs" dxfId="2897" priority="4493" stopIfTrue="1" operator="greaterThan">
      <formula>0</formula>
    </cfRule>
  </conditionalFormatting>
  <conditionalFormatting sqref="K2037:L2043">
    <cfRule type="cellIs" dxfId="2896" priority="4491" operator="equal">
      <formula>0</formula>
    </cfRule>
    <cfRule type="cellIs" dxfId="2895" priority="4492" operator="notBetween">
      <formula>$Q$17</formula>
      <formula>$R$17</formula>
    </cfRule>
  </conditionalFormatting>
  <conditionalFormatting sqref="B2034:B2043">
    <cfRule type="cellIs" dxfId="2894" priority="4490" stopIfTrue="1" operator="greaterThan">
      <formula>0</formula>
    </cfRule>
  </conditionalFormatting>
  <conditionalFormatting sqref="T2034:V2036">
    <cfRule type="cellIs" dxfId="2893" priority="4488" stopIfTrue="1" operator="equal">
      <formula>"NO"</formula>
    </cfRule>
    <cfRule type="cellIs" dxfId="2892" priority="4489" stopIfTrue="1" operator="equal">
      <formula>"SI"</formula>
    </cfRule>
  </conditionalFormatting>
  <conditionalFormatting sqref="T2034:V2035 T2036 V2036">
    <cfRule type="cellIs" dxfId="2891" priority="4487" stopIfTrue="1" operator="equal">
      <formula>"NO APLICA"</formula>
    </cfRule>
  </conditionalFormatting>
  <conditionalFormatting sqref="T2036:U2036">
    <cfRule type="cellIs" dxfId="2890" priority="4486" stopIfTrue="1" operator="equal">
      <formula>"NO APLICA"</formula>
    </cfRule>
  </conditionalFormatting>
  <conditionalFormatting sqref="T2036:U2036">
    <cfRule type="cellIs" dxfId="2889" priority="4485" stopIfTrue="1" operator="equal">
      <formula>"NO APLICA"</formula>
    </cfRule>
  </conditionalFormatting>
  <conditionalFormatting sqref="V2036">
    <cfRule type="cellIs" dxfId="2888" priority="4484" stopIfTrue="1" operator="equal">
      <formula>"NO APLICA"</formula>
    </cfRule>
  </conditionalFormatting>
  <conditionalFormatting sqref="K2034:L2036">
    <cfRule type="cellIs" dxfId="2887" priority="4483" operator="notBetween">
      <formula>$Q$17</formula>
      <formula>$R$17</formula>
    </cfRule>
  </conditionalFormatting>
  <conditionalFormatting sqref="K2034:M2043 C2034:I2043 P2034:V2043">
    <cfRule type="cellIs" dxfId="2886" priority="4482" operator="equal">
      <formula>0</formula>
    </cfRule>
  </conditionalFormatting>
  <conditionalFormatting sqref="P2050">
    <cfRule type="cellIs" dxfId="2885" priority="4479" operator="equal">
      <formula>"NO VÁLIDO"</formula>
    </cfRule>
    <cfRule type="cellIs" dxfId="2884" priority="4480" operator="equal">
      <formula>"VÁLIDO"</formula>
    </cfRule>
  </conditionalFormatting>
  <conditionalFormatting sqref="M2057">
    <cfRule type="cellIs" dxfId="2883" priority="4476" operator="notEqual">
      <formula>"NO CUMPLE"</formula>
    </cfRule>
    <cfRule type="containsText" dxfId="2882" priority="4477" stopIfTrue="1" operator="containsText" text="NO CUMPLE">
      <formula>NOT(ISERROR(SEARCH("NO CUMPLE",M2057)))</formula>
    </cfRule>
    <cfRule type="containsText" dxfId="2881" priority="4478" stopIfTrue="1" operator="containsText" text="CUMPLE">
      <formula>NOT(ISERROR(SEARCH("CUMPLE",M2057)))</formula>
    </cfRule>
  </conditionalFormatting>
  <conditionalFormatting sqref="M2051:M2056">
    <cfRule type="cellIs" dxfId="2880" priority="4474" stopIfTrue="1" operator="equal">
      <formula>"cumple"</formula>
    </cfRule>
    <cfRule type="containsText" dxfId="2879" priority="4475" stopIfTrue="1" operator="containsText" text="NO CUMPLE">
      <formula>NOT(ISERROR(SEARCH("NO CUMPLE",M2051)))</formula>
    </cfRule>
  </conditionalFormatting>
  <conditionalFormatting sqref="L2051:L2056">
    <cfRule type="cellIs" dxfId="2878" priority="4472" stopIfTrue="1" operator="equal">
      <formula>"cumple"</formula>
    </cfRule>
    <cfRule type="containsText" dxfId="2877" priority="4473" stopIfTrue="1" operator="containsText" text="NO CUMPLE">
      <formula>NOT(ISERROR(SEARCH("NO CUMPLE",L2051)))</formula>
    </cfRule>
  </conditionalFormatting>
  <conditionalFormatting sqref="K2064:M2064 C2064:I2064 C2066:I2073 K2066:M2073 M2065 P2064:V2073 F2065:G2065 I2065">
    <cfRule type="cellIs" dxfId="2876" priority="4453" stopIfTrue="1" operator="greaterThan">
      <formula>0</formula>
    </cfRule>
  </conditionalFormatting>
  <conditionalFormatting sqref="D2067:D2072">
    <cfRule type="cellIs" dxfId="2875" priority="4452" stopIfTrue="1" operator="greaterThan">
      <formula>0</formula>
    </cfRule>
  </conditionalFormatting>
  <conditionalFormatting sqref="D2067:D2072 F2067:H2072">
    <cfRule type="cellIs" dxfId="2874" priority="4451" stopIfTrue="1" operator="greaterThan">
      <formula>0</formula>
    </cfRule>
  </conditionalFormatting>
  <conditionalFormatting sqref="H2064 H2066:H2072">
    <cfRule type="cellIs" dxfId="2873" priority="4450" stopIfTrue="1" operator="greaterThan">
      <formula>0</formula>
    </cfRule>
  </conditionalFormatting>
  <conditionalFormatting sqref="E2064 E2066:E2072">
    <cfRule type="cellIs" dxfId="2872" priority="4449" stopIfTrue="1" operator="greaterThan">
      <formula>0</formula>
    </cfRule>
  </conditionalFormatting>
  <conditionalFormatting sqref="K2081:K2086">
    <cfRule type="containsText" dxfId="2871" priority="4447" stopIfTrue="1" operator="containsText" text="NO CUMPLE">
      <formula>NOT(ISERROR(SEARCH("NO CUMPLE",K2081)))</formula>
    </cfRule>
    <cfRule type="containsText" dxfId="2870" priority="4448" stopIfTrue="1" operator="containsText" text="CUMPLE">
      <formula>NOT(ISERROR(SEARCH("CUMPLE",K2081)))</formula>
    </cfRule>
  </conditionalFormatting>
  <conditionalFormatting sqref="S2080">
    <cfRule type="cellIs" dxfId="2869" priority="4445" operator="greaterThanOrEqual">
      <formula>NUMMINCONT</formula>
    </cfRule>
    <cfRule type="cellIs" dxfId="2868" priority="4446" operator="lessThan">
      <formula>NUMMINCONT</formula>
    </cfRule>
  </conditionalFormatting>
  <conditionalFormatting sqref="T2067:V2072">
    <cfRule type="cellIs" dxfId="2867" priority="4443" stopIfTrue="1" operator="equal">
      <formula>"NO"</formula>
    </cfRule>
    <cfRule type="cellIs" dxfId="2866" priority="4444" stopIfTrue="1" operator="equal">
      <formula>"SI"</formula>
    </cfRule>
  </conditionalFormatting>
  <conditionalFormatting sqref="T2067:V2068">
    <cfRule type="cellIs" dxfId="2865" priority="4442" stopIfTrue="1" operator="equal">
      <formula>"NO APLICA"</formula>
    </cfRule>
  </conditionalFormatting>
  <conditionalFormatting sqref="T2069:U2072">
    <cfRule type="cellIs" dxfId="2864" priority="4441" stopIfTrue="1" operator="equal">
      <formula>"NO APLICA"</formula>
    </cfRule>
  </conditionalFormatting>
  <conditionalFormatting sqref="T2069:U2069">
    <cfRule type="cellIs" dxfId="2863" priority="4440" stopIfTrue="1" operator="equal">
      <formula>"NO APLICA"</formula>
    </cfRule>
  </conditionalFormatting>
  <conditionalFormatting sqref="V2069:V2072">
    <cfRule type="cellIs" dxfId="2862" priority="4439" stopIfTrue="1" operator="equal">
      <formula>"NO APLICA"</formula>
    </cfRule>
  </conditionalFormatting>
  <conditionalFormatting sqref="V2078">
    <cfRule type="cellIs" dxfId="2861" priority="4437" operator="equal">
      <formula>"CUMPLE"</formula>
    </cfRule>
    <cfRule type="cellIs" dxfId="2860" priority="4438" operator="equal">
      <formula>"NO CUMPLE"</formula>
    </cfRule>
  </conditionalFormatting>
  <conditionalFormatting sqref="V2078:V2080">
    <cfRule type="cellIs" dxfId="2859" priority="4436" operator="equal">
      <formula>"VERIFICAR"</formula>
    </cfRule>
  </conditionalFormatting>
  <conditionalFormatting sqref="T2073:V2073">
    <cfRule type="cellIs" dxfId="2858" priority="4434" stopIfTrue="1" operator="equal">
      <formula>"NO"</formula>
    </cfRule>
    <cfRule type="cellIs" dxfId="2857" priority="4435" stopIfTrue="1" operator="equal">
      <formula>"SI"</formula>
    </cfRule>
  </conditionalFormatting>
  <conditionalFormatting sqref="T2073:U2073">
    <cfRule type="cellIs" dxfId="2856" priority="4433" stopIfTrue="1" operator="equal">
      <formula>"NO APLICA"</formula>
    </cfRule>
  </conditionalFormatting>
  <conditionalFormatting sqref="V2073">
    <cfRule type="cellIs" dxfId="2855" priority="4432" stopIfTrue="1" operator="equal">
      <formula>"NO APLICA"</formula>
    </cfRule>
  </conditionalFormatting>
  <conditionalFormatting sqref="T2083">
    <cfRule type="cellIs" dxfId="2854" priority="4430" operator="equal">
      <formula>"CUMPLE"</formula>
    </cfRule>
    <cfRule type="cellIs" dxfId="2853" priority="4431" operator="equal">
      <formula>"NO CUMPLE"</formula>
    </cfRule>
  </conditionalFormatting>
  <conditionalFormatting sqref="T2083">
    <cfRule type="cellIs" dxfId="2852" priority="4429" operator="equal">
      <formula>"VERIFICAR"</formula>
    </cfRule>
  </conditionalFormatting>
  <conditionalFormatting sqref="H2087">
    <cfRule type="containsText" dxfId="2851" priority="4410" stopIfTrue="1" operator="containsText" text="NO CUMPLE">
      <formula>NOT(ISERROR(SEARCH("NO CUMPLE",H2087)))</formula>
    </cfRule>
    <cfRule type="containsText" dxfId="2850" priority="4411" stopIfTrue="1" operator="containsText" text="CUMPLE">
      <formula>NOT(ISERROR(SEARCH("CUMPLE",H2087)))</formula>
    </cfRule>
  </conditionalFormatting>
  <conditionalFormatting sqref="J2087">
    <cfRule type="containsText" dxfId="2849" priority="4408" stopIfTrue="1" operator="containsText" text="NO CUMPLE">
      <formula>NOT(ISERROR(SEARCH("NO CUMPLE",J2087)))</formula>
    </cfRule>
    <cfRule type="containsText" dxfId="2848" priority="4409" stopIfTrue="1" operator="containsText" text="CUMPLE">
      <formula>NOT(ISERROR(SEARCH("CUMPLE",J2087)))</formula>
    </cfRule>
  </conditionalFormatting>
  <conditionalFormatting sqref="K2087">
    <cfRule type="containsText" dxfId="2847" priority="4406" stopIfTrue="1" operator="containsText" text="NO CUMPLE">
      <formula>NOT(ISERROR(SEARCH("NO CUMPLE",K2087)))</formula>
    </cfRule>
    <cfRule type="containsText" dxfId="2846" priority="4407" stopIfTrue="1" operator="containsText" text="CUMPLE">
      <formula>NOT(ISERROR(SEARCH("CUMPLE",K2087)))</formula>
    </cfRule>
  </conditionalFormatting>
  <conditionalFormatting sqref="O2086">
    <cfRule type="containsText" dxfId="2845" priority="4404" stopIfTrue="1" operator="containsText" text="NO CUMPLE">
      <formula>NOT(ISERROR(SEARCH("NO CUMPLE",O2086)))</formula>
    </cfRule>
    <cfRule type="containsText" dxfId="2844" priority="4405" stopIfTrue="1" operator="containsText" text="CUMPLE">
      <formula>NOT(ISERROR(SEARCH("CUMPLE",O2086)))</formula>
    </cfRule>
  </conditionalFormatting>
  <conditionalFormatting sqref="O2087:S2087">
    <cfRule type="cellIs" dxfId="2843" priority="4403" operator="equal">
      <formula>"EL PROPONENTE SE DEBE REQUERIR POR EXPERIENCIA MINIMA EXIGIDA"</formula>
    </cfRule>
  </conditionalFormatting>
  <conditionalFormatting sqref="J2064:J2073">
    <cfRule type="cellIs" dxfId="2842" priority="4402" stopIfTrue="1" operator="greaterThan">
      <formula>0</formula>
    </cfRule>
  </conditionalFormatting>
  <conditionalFormatting sqref="N2081:N2086">
    <cfRule type="cellIs" dxfId="2841" priority="4400" operator="equal">
      <formula>"NO"</formula>
    </cfRule>
    <cfRule type="cellIs" dxfId="2840" priority="4401" operator="equal">
      <formula>"SI"</formula>
    </cfRule>
  </conditionalFormatting>
  <conditionalFormatting sqref="I2073">
    <cfRule type="cellIs" dxfId="2839" priority="4399" stopIfTrue="1" operator="greaterThan">
      <formula>0</formula>
    </cfRule>
  </conditionalFormatting>
  <conditionalFormatting sqref="K2067:L2073">
    <cfRule type="cellIs" dxfId="2838" priority="4397" operator="equal">
      <formula>0</formula>
    </cfRule>
    <cfRule type="cellIs" dxfId="2837" priority="4398" operator="notBetween">
      <formula>$Q$17</formula>
      <formula>$R$17</formula>
    </cfRule>
  </conditionalFormatting>
  <conditionalFormatting sqref="B2064 B2066:B2073">
    <cfRule type="cellIs" dxfId="2836" priority="4396" stopIfTrue="1" operator="greaterThan">
      <formula>0</formula>
    </cfRule>
  </conditionalFormatting>
  <conditionalFormatting sqref="T2064:V2066 T2067 V2067">
    <cfRule type="cellIs" dxfId="2835" priority="4394" stopIfTrue="1" operator="equal">
      <formula>"NO"</formula>
    </cfRule>
    <cfRule type="cellIs" dxfId="2834" priority="4395" stopIfTrue="1" operator="equal">
      <formula>"SI"</formula>
    </cfRule>
  </conditionalFormatting>
  <conditionalFormatting sqref="T2064:V2065 T2066:T2067 V2066:V2067">
    <cfRule type="cellIs" dxfId="2833" priority="4393" stopIfTrue="1" operator="equal">
      <formula>"NO APLICA"</formula>
    </cfRule>
  </conditionalFormatting>
  <conditionalFormatting sqref="T2066:U2066 T2067">
    <cfRule type="cellIs" dxfId="2832" priority="4392" stopIfTrue="1" operator="equal">
      <formula>"NO APLICA"</formula>
    </cfRule>
  </conditionalFormatting>
  <conditionalFormatting sqref="T2066:U2066 T2067">
    <cfRule type="cellIs" dxfId="2831" priority="4391" stopIfTrue="1" operator="equal">
      <formula>"NO APLICA"</formula>
    </cfRule>
  </conditionalFormatting>
  <conditionalFormatting sqref="V2066:V2067">
    <cfRule type="cellIs" dxfId="2830" priority="4390" stopIfTrue="1" operator="equal">
      <formula>"NO APLICA"</formula>
    </cfRule>
  </conditionalFormatting>
  <conditionalFormatting sqref="K2064:L2064 K2066:L2066">
    <cfRule type="cellIs" dxfId="2829" priority="4389" operator="notBetween">
      <formula>$Q$17</formula>
      <formula>$R$17</formula>
    </cfRule>
  </conditionalFormatting>
  <conditionalFormatting sqref="K2064:M2064 C2064:I2064 C2066:I2073 K2066:M2073 M2065 P2064:V2073 F2065:G2065 I2065">
    <cfRule type="cellIs" dxfId="2828" priority="4388" operator="equal">
      <formula>0</formula>
    </cfRule>
  </conditionalFormatting>
  <conditionalFormatting sqref="P2080">
    <cfRule type="cellIs" dxfId="2827" priority="4385" operator="equal">
      <formula>"NO VÁLIDO"</formula>
    </cfRule>
    <cfRule type="cellIs" dxfId="2826" priority="4386" operator="equal">
      <formula>"VÁLIDO"</formula>
    </cfRule>
  </conditionalFormatting>
  <conditionalFormatting sqref="M2087">
    <cfRule type="cellIs" dxfId="2825" priority="4382" operator="notEqual">
      <formula>"NO CUMPLE"</formula>
    </cfRule>
    <cfRule type="containsText" dxfId="2824" priority="4383" stopIfTrue="1" operator="containsText" text="NO CUMPLE">
      <formula>NOT(ISERROR(SEARCH("NO CUMPLE",M2087)))</formula>
    </cfRule>
    <cfRule type="containsText" dxfId="2823" priority="4384" stopIfTrue="1" operator="containsText" text="CUMPLE">
      <formula>NOT(ISERROR(SEARCH("CUMPLE",M2087)))</formula>
    </cfRule>
  </conditionalFormatting>
  <conditionalFormatting sqref="M2081:M2086">
    <cfRule type="cellIs" dxfId="2822" priority="4380" stopIfTrue="1" operator="equal">
      <formula>"cumple"</formula>
    </cfRule>
    <cfRule type="containsText" dxfId="2821" priority="4381" stopIfTrue="1" operator="containsText" text="NO CUMPLE">
      <formula>NOT(ISERROR(SEARCH("NO CUMPLE",M2081)))</formula>
    </cfRule>
  </conditionalFormatting>
  <conditionalFormatting sqref="L2081:L2086">
    <cfRule type="cellIs" dxfId="2820" priority="4378" stopIfTrue="1" operator="equal">
      <formula>"cumple"</formula>
    </cfRule>
    <cfRule type="containsText" dxfId="2819" priority="4379" stopIfTrue="1" operator="containsText" text="NO CUMPLE">
      <formula>NOT(ISERROR(SEARCH("NO CUMPLE",L2081)))</formula>
    </cfRule>
  </conditionalFormatting>
  <conditionalFormatting sqref="K2094:M2103 P2094:V2103 C2094:I2103">
    <cfRule type="cellIs" dxfId="2818" priority="4359" stopIfTrue="1" operator="greaterThan">
      <formula>0</formula>
    </cfRule>
  </conditionalFormatting>
  <conditionalFormatting sqref="D2097:D2102">
    <cfRule type="cellIs" dxfId="2817" priority="4358" stopIfTrue="1" operator="greaterThan">
      <formula>0</formula>
    </cfRule>
  </conditionalFormatting>
  <conditionalFormatting sqref="D2097:D2102 F2097:H2102">
    <cfRule type="cellIs" dxfId="2816" priority="4357" stopIfTrue="1" operator="greaterThan">
      <formula>0</formula>
    </cfRule>
  </conditionalFormatting>
  <conditionalFormatting sqref="H2094:H2102">
    <cfRule type="cellIs" dxfId="2815" priority="4356" stopIfTrue="1" operator="greaterThan">
      <formula>0</formula>
    </cfRule>
  </conditionalFormatting>
  <conditionalFormatting sqref="E2094:E2102">
    <cfRule type="cellIs" dxfId="2814" priority="4355" stopIfTrue="1" operator="greaterThan">
      <formula>0</formula>
    </cfRule>
  </conditionalFormatting>
  <conditionalFormatting sqref="K2111:K2116">
    <cfRule type="containsText" dxfId="2813" priority="4353" stopIfTrue="1" operator="containsText" text="NO CUMPLE">
      <formula>NOT(ISERROR(SEARCH("NO CUMPLE",K2111)))</formula>
    </cfRule>
    <cfRule type="containsText" dxfId="2812" priority="4354" stopIfTrue="1" operator="containsText" text="CUMPLE">
      <formula>NOT(ISERROR(SEARCH("CUMPLE",K2111)))</formula>
    </cfRule>
  </conditionalFormatting>
  <conditionalFormatting sqref="S2110">
    <cfRule type="cellIs" dxfId="2811" priority="4351" operator="greaterThanOrEqual">
      <formula>NUMMINCONT</formula>
    </cfRule>
    <cfRule type="cellIs" dxfId="2810" priority="4352" operator="lessThan">
      <formula>NUMMINCONT</formula>
    </cfRule>
  </conditionalFormatting>
  <conditionalFormatting sqref="T2097:V2102">
    <cfRule type="cellIs" dxfId="2809" priority="4349" stopIfTrue="1" operator="equal">
      <formula>"NO"</formula>
    </cfRule>
    <cfRule type="cellIs" dxfId="2808" priority="4350" stopIfTrue="1" operator="equal">
      <formula>"SI"</formula>
    </cfRule>
  </conditionalFormatting>
  <conditionalFormatting sqref="T2097:V2098">
    <cfRule type="cellIs" dxfId="2807" priority="4348" stopIfTrue="1" operator="equal">
      <formula>"NO APLICA"</formula>
    </cfRule>
  </conditionalFormatting>
  <conditionalFormatting sqref="T2099:U2102">
    <cfRule type="cellIs" dxfId="2806" priority="4347" stopIfTrue="1" operator="equal">
      <formula>"NO APLICA"</formula>
    </cfRule>
  </conditionalFormatting>
  <conditionalFormatting sqref="T2099:U2099">
    <cfRule type="cellIs" dxfId="2805" priority="4346" stopIfTrue="1" operator="equal">
      <formula>"NO APLICA"</formula>
    </cfRule>
  </conditionalFormatting>
  <conditionalFormatting sqref="V2099:V2102">
    <cfRule type="cellIs" dxfId="2804" priority="4345" stopIfTrue="1" operator="equal">
      <formula>"NO APLICA"</formula>
    </cfRule>
  </conditionalFormatting>
  <conditionalFormatting sqref="V2108">
    <cfRule type="cellIs" dxfId="2803" priority="4343" operator="equal">
      <formula>"CUMPLE"</formula>
    </cfRule>
    <cfRule type="cellIs" dxfId="2802" priority="4344" operator="equal">
      <formula>"NO CUMPLE"</formula>
    </cfRule>
  </conditionalFormatting>
  <conditionalFormatting sqref="V2108:V2110">
    <cfRule type="cellIs" dxfId="2801" priority="4342" operator="equal">
      <formula>"VERIFICAR"</formula>
    </cfRule>
  </conditionalFormatting>
  <conditionalFormatting sqref="T2103:V2103">
    <cfRule type="cellIs" dxfId="2800" priority="4340" stopIfTrue="1" operator="equal">
      <formula>"NO"</formula>
    </cfRule>
    <cfRule type="cellIs" dxfId="2799" priority="4341" stopIfTrue="1" operator="equal">
      <formula>"SI"</formula>
    </cfRule>
  </conditionalFormatting>
  <conditionalFormatting sqref="T2103:U2103">
    <cfRule type="cellIs" dxfId="2798" priority="4339" stopIfTrue="1" operator="equal">
      <formula>"NO APLICA"</formula>
    </cfRule>
  </conditionalFormatting>
  <conditionalFormatting sqref="V2103">
    <cfRule type="cellIs" dxfId="2797" priority="4338" stopIfTrue="1" operator="equal">
      <formula>"NO APLICA"</formula>
    </cfRule>
  </conditionalFormatting>
  <conditionalFormatting sqref="T2113">
    <cfRule type="cellIs" dxfId="2796" priority="4336" operator="equal">
      <formula>"CUMPLE"</formula>
    </cfRule>
    <cfRule type="cellIs" dxfId="2795" priority="4337" operator="equal">
      <formula>"NO CUMPLE"</formula>
    </cfRule>
  </conditionalFormatting>
  <conditionalFormatting sqref="T2113">
    <cfRule type="cellIs" dxfId="2794" priority="4335" operator="equal">
      <formula>"VERIFICAR"</formula>
    </cfRule>
  </conditionalFormatting>
  <conditionalFormatting sqref="H2117">
    <cfRule type="containsText" dxfId="2793" priority="4316" stopIfTrue="1" operator="containsText" text="NO CUMPLE">
      <formula>NOT(ISERROR(SEARCH("NO CUMPLE",H2117)))</formula>
    </cfRule>
    <cfRule type="containsText" dxfId="2792" priority="4317" stopIfTrue="1" operator="containsText" text="CUMPLE">
      <formula>NOT(ISERROR(SEARCH("CUMPLE",H2117)))</formula>
    </cfRule>
  </conditionalFormatting>
  <conditionalFormatting sqref="J2117">
    <cfRule type="containsText" dxfId="2791" priority="4314" stopIfTrue="1" operator="containsText" text="NO CUMPLE">
      <formula>NOT(ISERROR(SEARCH("NO CUMPLE",J2117)))</formula>
    </cfRule>
    <cfRule type="containsText" dxfId="2790" priority="4315" stopIfTrue="1" operator="containsText" text="CUMPLE">
      <formula>NOT(ISERROR(SEARCH("CUMPLE",J2117)))</formula>
    </cfRule>
  </conditionalFormatting>
  <conditionalFormatting sqref="K2117">
    <cfRule type="containsText" dxfId="2789" priority="4312" stopIfTrue="1" operator="containsText" text="NO CUMPLE">
      <formula>NOT(ISERROR(SEARCH("NO CUMPLE",K2117)))</formula>
    </cfRule>
    <cfRule type="containsText" dxfId="2788" priority="4313" stopIfTrue="1" operator="containsText" text="CUMPLE">
      <formula>NOT(ISERROR(SEARCH("CUMPLE",K2117)))</formula>
    </cfRule>
  </conditionalFormatting>
  <conditionalFormatting sqref="O2116">
    <cfRule type="containsText" dxfId="2787" priority="4310" stopIfTrue="1" operator="containsText" text="NO CUMPLE">
      <formula>NOT(ISERROR(SEARCH("NO CUMPLE",O2116)))</formula>
    </cfRule>
    <cfRule type="containsText" dxfId="2786" priority="4311" stopIfTrue="1" operator="containsText" text="CUMPLE">
      <formula>NOT(ISERROR(SEARCH("CUMPLE",O2116)))</formula>
    </cfRule>
  </conditionalFormatting>
  <conditionalFormatting sqref="O2117:S2117">
    <cfRule type="cellIs" dxfId="2785" priority="4309" operator="equal">
      <formula>"EL PROPONENTE SE DEBE REQUERIR POR EXPERIENCIA MINIMA EXIGIDA"</formula>
    </cfRule>
  </conditionalFormatting>
  <conditionalFormatting sqref="J2094:J2103">
    <cfRule type="cellIs" dxfId="2784" priority="4308" stopIfTrue="1" operator="greaterThan">
      <formula>0</formula>
    </cfRule>
  </conditionalFormatting>
  <conditionalFormatting sqref="N2111:N2116">
    <cfRule type="cellIs" dxfId="2783" priority="4306" operator="equal">
      <formula>"NO"</formula>
    </cfRule>
    <cfRule type="cellIs" dxfId="2782" priority="4307" operator="equal">
      <formula>"SI"</formula>
    </cfRule>
  </conditionalFormatting>
  <conditionalFormatting sqref="I2103">
    <cfRule type="cellIs" dxfId="2781" priority="4305" stopIfTrue="1" operator="greaterThan">
      <formula>0</formula>
    </cfRule>
  </conditionalFormatting>
  <conditionalFormatting sqref="K2097:L2103">
    <cfRule type="cellIs" dxfId="2780" priority="4303" operator="equal">
      <formula>0</formula>
    </cfRule>
    <cfRule type="cellIs" dxfId="2779" priority="4304" operator="notBetween">
      <formula>$Q$17</formula>
      <formula>$R$17</formula>
    </cfRule>
  </conditionalFormatting>
  <conditionalFormatting sqref="B2094:B2103">
    <cfRule type="cellIs" dxfId="2778" priority="4302" stopIfTrue="1" operator="greaterThan">
      <formula>0</formula>
    </cfRule>
  </conditionalFormatting>
  <conditionalFormatting sqref="T2094:V2096 T2097 V2097">
    <cfRule type="cellIs" dxfId="2777" priority="4300" stopIfTrue="1" operator="equal">
      <formula>"NO"</formula>
    </cfRule>
    <cfRule type="cellIs" dxfId="2776" priority="4301" stopIfTrue="1" operator="equal">
      <formula>"SI"</formula>
    </cfRule>
  </conditionalFormatting>
  <conditionalFormatting sqref="T2094:V2095">
    <cfRule type="cellIs" dxfId="2775" priority="4299" stopIfTrue="1" operator="equal">
      <formula>"NO APLICA"</formula>
    </cfRule>
  </conditionalFormatting>
  <conditionalFormatting sqref="T2096:U2096 T2097">
    <cfRule type="cellIs" dxfId="2774" priority="4298" stopIfTrue="1" operator="equal">
      <formula>"NO APLICA"</formula>
    </cfRule>
  </conditionalFormatting>
  <conditionalFormatting sqref="T2096:U2096 T2097">
    <cfRule type="cellIs" dxfId="2773" priority="4297" stopIfTrue="1" operator="equal">
      <formula>"NO APLICA"</formula>
    </cfRule>
  </conditionalFormatting>
  <conditionalFormatting sqref="V2096:V2097">
    <cfRule type="cellIs" dxfId="2772" priority="4296" stopIfTrue="1" operator="equal">
      <formula>"NO APLICA"</formula>
    </cfRule>
  </conditionalFormatting>
  <conditionalFormatting sqref="K2094:L2096">
    <cfRule type="cellIs" dxfId="2771" priority="4295" operator="notBetween">
      <formula>$Q$17</formula>
      <formula>$R$17</formula>
    </cfRule>
  </conditionalFormatting>
  <conditionalFormatting sqref="K2094:M2103 P2094:V2103 C2094:I2103">
    <cfRule type="cellIs" dxfId="2770" priority="4294" operator="equal">
      <formula>0</formula>
    </cfRule>
  </conditionalFormatting>
  <conditionalFormatting sqref="P2110">
    <cfRule type="cellIs" dxfId="2769" priority="4291" operator="equal">
      <formula>"NO VÁLIDO"</formula>
    </cfRule>
    <cfRule type="cellIs" dxfId="2768" priority="4292" operator="equal">
      <formula>"VÁLIDO"</formula>
    </cfRule>
  </conditionalFormatting>
  <conditionalFormatting sqref="M2117">
    <cfRule type="cellIs" dxfId="2767" priority="4288" operator="notEqual">
      <formula>"NO CUMPLE"</formula>
    </cfRule>
    <cfRule type="containsText" dxfId="2766" priority="4289" stopIfTrue="1" operator="containsText" text="NO CUMPLE">
      <formula>NOT(ISERROR(SEARCH("NO CUMPLE",M2117)))</formula>
    </cfRule>
    <cfRule type="containsText" dxfId="2765" priority="4290" stopIfTrue="1" operator="containsText" text="CUMPLE">
      <formula>NOT(ISERROR(SEARCH("CUMPLE",M2117)))</formula>
    </cfRule>
  </conditionalFormatting>
  <conditionalFormatting sqref="M2111:M2116">
    <cfRule type="cellIs" dxfId="2764" priority="4286" stopIfTrue="1" operator="equal">
      <formula>"cumple"</formula>
    </cfRule>
    <cfRule type="containsText" dxfId="2763" priority="4287" stopIfTrue="1" operator="containsText" text="NO CUMPLE">
      <formula>NOT(ISERROR(SEARCH("NO CUMPLE",M2111)))</formula>
    </cfRule>
  </conditionalFormatting>
  <conditionalFormatting sqref="L2111:L2116">
    <cfRule type="cellIs" dxfId="2762" priority="4284" stopIfTrue="1" operator="equal">
      <formula>"cumple"</formula>
    </cfRule>
    <cfRule type="containsText" dxfId="2761" priority="4285" stopIfTrue="1" operator="containsText" text="NO CUMPLE">
      <formula>NOT(ISERROR(SEARCH("NO CUMPLE",L2111)))</formula>
    </cfRule>
  </conditionalFormatting>
  <conditionalFormatting sqref="K2124:M2133 C2124:I2133 P2124:V2133">
    <cfRule type="cellIs" dxfId="2760" priority="4265" stopIfTrue="1" operator="greaterThan">
      <formula>0</formula>
    </cfRule>
  </conditionalFormatting>
  <conditionalFormatting sqref="D2127:D2132">
    <cfRule type="cellIs" dxfId="2759" priority="4264" stopIfTrue="1" operator="greaterThan">
      <formula>0</formula>
    </cfRule>
  </conditionalFormatting>
  <conditionalFormatting sqref="D2127:D2132 F2127:H2132">
    <cfRule type="cellIs" dxfId="2758" priority="4263" stopIfTrue="1" operator="greaterThan">
      <formula>0</formula>
    </cfRule>
  </conditionalFormatting>
  <conditionalFormatting sqref="H2124:H2132">
    <cfRule type="cellIs" dxfId="2757" priority="4262" stopIfTrue="1" operator="greaterThan">
      <formula>0</formula>
    </cfRule>
  </conditionalFormatting>
  <conditionalFormatting sqref="E2124:E2132">
    <cfRule type="cellIs" dxfId="2756" priority="4261" stopIfTrue="1" operator="greaterThan">
      <formula>0</formula>
    </cfRule>
  </conditionalFormatting>
  <conditionalFormatting sqref="K2141:K2146">
    <cfRule type="containsText" dxfId="2755" priority="4259" stopIfTrue="1" operator="containsText" text="NO CUMPLE">
      <formula>NOT(ISERROR(SEARCH("NO CUMPLE",K2141)))</formula>
    </cfRule>
    <cfRule type="containsText" dxfId="2754" priority="4260" stopIfTrue="1" operator="containsText" text="CUMPLE">
      <formula>NOT(ISERROR(SEARCH("CUMPLE",K2141)))</formula>
    </cfRule>
  </conditionalFormatting>
  <conditionalFormatting sqref="S2140">
    <cfRule type="cellIs" dxfId="2753" priority="4257" operator="greaterThanOrEqual">
      <formula>NUMMINCONT</formula>
    </cfRule>
    <cfRule type="cellIs" dxfId="2752" priority="4258" operator="lessThan">
      <formula>NUMMINCONT</formula>
    </cfRule>
  </conditionalFormatting>
  <conditionalFormatting sqref="T2127:V2132">
    <cfRule type="cellIs" dxfId="2751" priority="4255" stopIfTrue="1" operator="equal">
      <formula>"NO"</formula>
    </cfRule>
    <cfRule type="cellIs" dxfId="2750" priority="4256" stopIfTrue="1" operator="equal">
      <formula>"SI"</formula>
    </cfRule>
  </conditionalFormatting>
  <conditionalFormatting sqref="T2127:V2128">
    <cfRule type="cellIs" dxfId="2749" priority="4254" stopIfTrue="1" operator="equal">
      <formula>"NO APLICA"</formula>
    </cfRule>
  </conditionalFormatting>
  <conditionalFormatting sqref="T2129:U2132">
    <cfRule type="cellIs" dxfId="2748" priority="4253" stopIfTrue="1" operator="equal">
      <formula>"NO APLICA"</formula>
    </cfRule>
  </conditionalFormatting>
  <conditionalFormatting sqref="T2129:U2129">
    <cfRule type="cellIs" dxfId="2747" priority="4252" stopIfTrue="1" operator="equal">
      <formula>"NO APLICA"</formula>
    </cfRule>
  </conditionalFormatting>
  <conditionalFormatting sqref="V2129:V2132">
    <cfRule type="cellIs" dxfId="2746" priority="4251" stopIfTrue="1" operator="equal">
      <formula>"NO APLICA"</formula>
    </cfRule>
  </conditionalFormatting>
  <conditionalFormatting sqref="V2138">
    <cfRule type="cellIs" dxfId="2745" priority="4249" operator="equal">
      <formula>"CUMPLE"</formula>
    </cfRule>
    <cfRule type="cellIs" dxfId="2744" priority="4250" operator="equal">
      <formula>"NO CUMPLE"</formula>
    </cfRule>
  </conditionalFormatting>
  <conditionalFormatting sqref="V2138:V2140">
    <cfRule type="cellIs" dxfId="2743" priority="4248" operator="equal">
      <formula>"VERIFICAR"</formula>
    </cfRule>
  </conditionalFormatting>
  <conditionalFormatting sqref="T2133:V2133">
    <cfRule type="cellIs" dxfId="2742" priority="4246" stopIfTrue="1" operator="equal">
      <formula>"NO"</formula>
    </cfRule>
    <cfRule type="cellIs" dxfId="2741" priority="4247" stopIfTrue="1" operator="equal">
      <formula>"SI"</formula>
    </cfRule>
  </conditionalFormatting>
  <conditionalFormatting sqref="T2133:U2133">
    <cfRule type="cellIs" dxfId="2740" priority="4245" stopIfTrue="1" operator="equal">
      <formula>"NO APLICA"</formula>
    </cfRule>
  </conditionalFormatting>
  <conditionalFormatting sqref="V2133">
    <cfRule type="cellIs" dxfId="2739" priority="4244" stopIfTrue="1" operator="equal">
      <formula>"NO APLICA"</formula>
    </cfRule>
  </conditionalFormatting>
  <conditionalFormatting sqref="T2143">
    <cfRule type="cellIs" dxfId="2738" priority="4242" operator="equal">
      <formula>"CUMPLE"</formula>
    </cfRule>
    <cfRule type="cellIs" dxfId="2737" priority="4243" operator="equal">
      <formula>"NO CUMPLE"</formula>
    </cfRule>
  </conditionalFormatting>
  <conditionalFormatting sqref="T2143">
    <cfRule type="cellIs" dxfId="2736" priority="4241" operator="equal">
      <formula>"VERIFICAR"</formula>
    </cfRule>
  </conditionalFormatting>
  <conditionalFormatting sqref="H2147">
    <cfRule type="containsText" dxfId="2735" priority="4222" stopIfTrue="1" operator="containsText" text="NO CUMPLE">
      <formula>NOT(ISERROR(SEARCH("NO CUMPLE",H2147)))</formula>
    </cfRule>
    <cfRule type="containsText" dxfId="2734" priority="4223" stopIfTrue="1" operator="containsText" text="CUMPLE">
      <formula>NOT(ISERROR(SEARCH("CUMPLE",H2147)))</formula>
    </cfRule>
  </conditionalFormatting>
  <conditionalFormatting sqref="J2147">
    <cfRule type="containsText" dxfId="2733" priority="4220" stopIfTrue="1" operator="containsText" text="NO CUMPLE">
      <formula>NOT(ISERROR(SEARCH("NO CUMPLE",J2147)))</formula>
    </cfRule>
    <cfRule type="containsText" dxfId="2732" priority="4221" stopIfTrue="1" operator="containsText" text="CUMPLE">
      <formula>NOT(ISERROR(SEARCH("CUMPLE",J2147)))</formula>
    </cfRule>
  </conditionalFormatting>
  <conditionalFormatting sqref="K2147">
    <cfRule type="containsText" dxfId="2731" priority="4218" stopIfTrue="1" operator="containsText" text="NO CUMPLE">
      <formula>NOT(ISERROR(SEARCH("NO CUMPLE",K2147)))</formula>
    </cfRule>
    <cfRule type="containsText" dxfId="2730" priority="4219" stopIfTrue="1" operator="containsText" text="CUMPLE">
      <formula>NOT(ISERROR(SEARCH("CUMPLE",K2147)))</formula>
    </cfRule>
  </conditionalFormatting>
  <conditionalFormatting sqref="O2146">
    <cfRule type="containsText" dxfId="2729" priority="4216" stopIfTrue="1" operator="containsText" text="NO CUMPLE">
      <formula>NOT(ISERROR(SEARCH("NO CUMPLE",O2146)))</formula>
    </cfRule>
    <cfRule type="containsText" dxfId="2728" priority="4217" stopIfTrue="1" operator="containsText" text="CUMPLE">
      <formula>NOT(ISERROR(SEARCH("CUMPLE",O2146)))</formula>
    </cfRule>
  </conditionalFormatting>
  <conditionalFormatting sqref="O2147:S2147">
    <cfRule type="cellIs" dxfId="2727" priority="4215" operator="equal">
      <formula>"EL PROPONENTE SE DEBE REQUERIR POR EXPERIENCIA MINIMA EXIGIDA"</formula>
    </cfRule>
  </conditionalFormatting>
  <conditionalFormatting sqref="J2124:J2133">
    <cfRule type="cellIs" dxfId="2726" priority="4214" stopIfTrue="1" operator="greaterThan">
      <formula>0</formula>
    </cfRule>
  </conditionalFormatting>
  <conditionalFormatting sqref="N2141:N2146">
    <cfRule type="cellIs" dxfId="2725" priority="4212" operator="equal">
      <formula>"NO"</formula>
    </cfRule>
    <cfRule type="cellIs" dxfId="2724" priority="4213" operator="equal">
      <formula>"SI"</formula>
    </cfRule>
  </conditionalFormatting>
  <conditionalFormatting sqref="I2133">
    <cfRule type="cellIs" dxfId="2723" priority="4211" stopIfTrue="1" operator="greaterThan">
      <formula>0</formula>
    </cfRule>
  </conditionalFormatting>
  <conditionalFormatting sqref="K2127:L2133">
    <cfRule type="cellIs" dxfId="2722" priority="4209" operator="equal">
      <formula>0</formula>
    </cfRule>
    <cfRule type="cellIs" dxfId="2721" priority="4210" operator="notBetween">
      <formula>$Q$17</formula>
      <formula>$R$17</formula>
    </cfRule>
  </conditionalFormatting>
  <conditionalFormatting sqref="B2124:B2133">
    <cfRule type="cellIs" dxfId="2720" priority="4208" stopIfTrue="1" operator="greaterThan">
      <formula>0</formula>
    </cfRule>
  </conditionalFormatting>
  <conditionalFormatting sqref="T2124:V2126 T2127 V2127">
    <cfRule type="cellIs" dxfId="2719" priority="4206" stopIfTrue="1" operator="equal">
      <formula>"NO"</formula>
    </cfRule>
    <cfRule type="cellIs" dxfId="2718" priority="4207" stopIfTrue="1" operator="equal">
      <formula>"SI"</formula>
    </cfRule>
  </conditionalFormatting>
  <conditionalFormatting sqref="T2124:V2125 T2126:T2127 V2126:V2127">
    <cfRule type="cellIs" dxfId="2717" priority="4205" stopIfTrue="1" operator="equal">
      <formula>"NO APLICA"</formula>
    </cfRule>
  </conditionalFormatting>
  <conditionalFormatting sqref="T2126:U2126 T2127">
    <cfRule type="cellIs" dxfId="2716" priority="4204" stopIfTrue="1" operator="equal">
      <formula>"NO APLICA"</formula>
    </cfRule>
  </conditionalFormatting>
  <conditionalFormatting sqref="T2126:U2126 T2127">
    <cfRule type="cellIs" dxfId="2715" priority="4203" stopIfTrue="1" operator="equal">
      <formula>"NO APLICA"</formula>
    </cfRule>
  </conditionalFormatting>
  <conditionalFormatting sqref="V2126:V2127">
    <cfRule type="cellIs" dxfId="2714" priority="4202" stopIfTrue="1" operator="equal">
      <formula>"NO APLICA"</formula>
    </cfRule>
  </conditionalFormatting>
  <conditionalFormatting sqref="K2124:L2126">
    <cfRule type="cellIs" dxfId="2713" priority="4201" operator="notBetween">
      <formula>$Q$17</formula>
      <formula>$R$17</formula>
    </cfRule>
  </conditionalFormatting>
  <conditionalFormatting sqref="K2124:M2133 C2124:I2133 P2124:V2133">
    <cfRule type="cellIs" dxfId="2712" priority="4200" operator="equal">
      <formula>0</formula>
    </cfRule>
  </conditionalFormatting>
  <conditionalFormatting sqref="P2140">
    <cfRule type="cellIs" dxfId="2711" priority="4197" operator="equal">
      <formula>"NO VÁLIDO"</formula>
    </cfRule>
    <cfRule type="cellIs" dxfId="2710" priority="4198" operator="equal">
      <formula>"VÁLIDO"</formula>
    </cfRule>
  </conditionalFormatting>
  <conditionalFormatting sqref="M2147">
    <cfRule type="cellIs" dxfId="2709" priority="4194" operator="notEqual">
      <formula>"NO CUMPLE"</formula>
    </cfRule>
    <cfRule type="containsText" dxfId="2708" priority="4195" stopIfTrue="1" operator="containsText" text="NO CUMPLE">
      <formula>NOT(ISERROR(SEARCH("NO CUMPLE",M2147)))</formula>
    </cfRule>
    <cfRule type="containsText" dxfId="2707" priority="4196" stopIfTrue="1" operator="containsText" text="CUMPLE">
      <formula>NOT(ISERROR(SEARCH("CUMPLE",M2147)))</formula>
    </cfRule>
  </conditionalFormatting>
  <conditionalFormatting sqref="M2141:M2146">
    <cfRule type="cellIs" dxfId="2706" priority="4192" stopIfTrue="1" operator="equal">
      <formula>"cumple"</formula>
    </cfRule>
    <cfRule type="containsText" dxfId="2705" priority="4193" stopIfTrue="1" operator="containsText" text="NO CUMPLE">
      <formula>NOT(ISERROR(SEARCH("NO CUMPLE",M2141)))</formula>
    </cfRule>
  </conditionalFormatting>
  <conditionalFormatting sqref="L2141:L2146">
    <cfRule type="cellIs" dxfId="2704" priority="4190" stopIfTrue="1" operator="equal">
      <formula>"cumple"</formula>
    </cfRule>
    <cfRule type="containsText" dxfId="2703" priority="4191" stopIfTrue="1" operator="containsText" text="NO CUMPLE">
      <formula>NOT(ISERROR(SEARCH("NO CUMPLE",L2141)))</formula>
    </cfRule>
  </conditionalFormatting>
  <conditionalFormatting sqref="C2154:I2163 K2154:M2163 P2154:V2163">
    <cfRule type="cellIs" dxfId="2702" priority="4171" stopIfTrue="1" operator="greaterThan">
      <formula>0</formula>
    </cfRule>
  </conditionalFormatting>
  <conditionalFormatting sqref="D2157:D2162">
    <cfRule type="cellIs" dxfId="2701" priority="4170" stopIfTrue="1" operator="greaterThan">
      <formula>0</formula>
    </cfRule>
  </conditionalFormatting>
  <conditionalFormatting sqref="D2157:D2162 F2157:H2162">
    <cfRule type="cellIs" dxfId="2700" priority="4169" stopIfTrue="1" operator="greaterThan">
      <formula>0</formula>
    </cfRule>
  </conditionalFormatting>
  <conditionalFormatting sqref="H2154:H2162">
    <cfRule type="cellIs" dxfId="2699" priority="4168" stopIfTrue="1" operator="greaterThan">
      <formula>0</formula>
    </cfRule>
  </conditionalFormatting>
  <conditionalFormatting sqref="E2154:E2162">
    <cfRule type="cellIs" dxfId="2698" priority="4167" stopIfTrue="1" operator="greaterThan">
      <formula>0</formula>
    </cfRule>
  </conditionalFormatting>
  <conditionalFormatting sqref="K2171:K2176">
    <cfRule type="containsText" dxfId="2697" priority="4165" stopIfTrue="1" operator="containsText" text="NO CUMPLE">
      <formula>NOT(ISERROR(SEARCH("NO CUMPLE",K2171)))</formula>
    </cfRule>
    <cfRule type="containsText" dxfId="2696" priority="4166" stopIfTrue="1" operator="containsText" text="CUMPLE">
      <formula>NOT(ISERROR(SEARCH("CUMPLE",K2171)))</formula>
    </cfRule>
  </conditionalFormatting>
  <conditionalFormatting sqref="S2170">
    <cfRule type="cellIs" dxfId="2695" priority="4163" operator="greaterThanOrEqual">
      <formula>NUMMINCONT</formula>
    </cfRule>
    <cfRule type="cellIs" dxfId="2694" priority="4164" operator="lessThan">
      <formula>NUMMINCONT</formula>
    </cfRule>
  </conditionalFormatting>
  <conditionalFormatting sqref="T2157:V2162">
    <cfRule type="cellIs" dxfId="2693" priority="4161" stopIfTrue="1" operator="equal">
      <formula>"NO"</formula>
    </cfRule>
    <cfRule type="cellIs" dxfId="2692" priority="4162" stopIfTrue="1" operator="equal">
      <formula>"SI"</formula>
    </cfRule>
  </conditionalFormatting>
  <conditionalFormatting sqref="T2157:V2158">
    <cfRule type="cellIs" dxfId="2691" priority="4160" stopIfTrue="1" operator="equal">
      <formula>"NO APLICA"</formula>
    </cfRule>
  </conditionalFormatting>
  <conditionalFormatting sqref="T2159:U2162">
    <cfRule type="cellIs" dxfId="2690" priority="4159" stopIfTrue="1" operator="equal">
      <formula>"NO APLICA"</formula>
    </cfRule>
  </conditionalFormatting>
  <conditionalFormatting sqref="T2159:U2159">
    <cfRule type="cellIs" dxfId="2689" priority="4158" stopIfTrue="1" operator="equal">
      <formula>"NO APLICA"</formula>
    </cfRule>
  </conditionalFormatting>
  <conditionalFormatting sqref="V2159:V2162">
    <cfRule type="cellIs" dxfId="2688" priority="4157" stopIfTrue="1" operator="equal">
      <formula>"NO APLICA"</formula>
    </cfRule>
  </conditionalFormatting>
  <conditionalFormatting sqref="V2168">
    <cfRule type="cellIs" dxfId="2687" priority="4155" operator="equal">
      <formula>"CUMPLE"</formula>
    </cfRule>
    <cfRule type="cellIs" dxfId="2686" priority="4156" operator="equal">
      <formula>"NO CUMPLE"</formula>
    </cfRule>
  </conditionalFormatting>
  <conditionalFormatting sqref="V2168:V2170">
    <cfRule type="cellIs" dxfId="2685" priority="4154" operator="equal">
      <formula>"VERIFICAR"</formula>
    </cfRule>
  </conditionalFormatting>
  <conditionalFormatting sqref="T2163:V2163">
    <cfRule type="cellIs" dxfId="2684" priority="4152" stopIfTrue="1" operator="equal">
      <formula>"NO"</formula>
    </cfRule>
    <cfRule type="cellIs" dxfId="2683" priority="4153" stopIfTrue="1" operator="equal">
      <formula>"SI"</formula>
    </cfRule>
  </conditionalFormatting>
  <conditionalFormatting sqref="T2163:U2163">
    <cfRule type="cellIs" dxfId="2682" priority="4151" stopIfTrue="1" operator="equal">
      <formula>"NO APLICA"</formula>
    </cfRule>
  </conditionalFormatting>
  <conditionalFormatting sqref="V2163">
    <cfRule type="cellIs" dxfId="2681" priority="4150" stopIfTrue="1" operator="equal">
      <formula>"NO APLICA"</formula>
    </cfRule>
  </conditionalFormatting>
  <conditionalFormatting sqref="T2173">
    <cfRule type="cellIs" dxfId="2680" priority="4148" operator="equal">
      <formula>"CUMPLE"</formula>
    </cfRule>
    <cfRule type="cellIs" dxfId="2679" priority="4149" operator="equal">
      <formula>"NO CUMPLE"</formula>
    </cfRule>
  </conditionalFormatting>
  <conditionalFormatting sqref="T2173">
    <cfRule type="cellIs" dxfId="2678" priority="4147" operator="equal">
      <formula>"VERIFICAR"</formula>
    </cfRule>
  </conditionalFormatting>
  <conditionalFormatting sqref="H2177">
    <cfRule type="containsText" dxfId="2677" priority="4128" stopIfTrue="1" operator="containsText" text="NO CUMPLE">
      <formula>NOT(ISERROR(SEARCH("NO CUMPLE",H2177)))</formula>
    </cfRule>
    <cfRule type="containsText" dxfId="2676" priority="4129" stopIfTrue="1" operator="containsText" text="CUMPLE">
      <formula>NOT(ISERROR(SEARCH("CUMPLE",H2177)))</formula>
    </cfRule>
  </conditionalFormatting>
  <conditionalFormatting sqref="J2177">
    <cfRule type="containsText" dxfId="2675" priority="4126" stopIfTrue="1" operator="containsText" text="NO CUMPLE">
      <formula>NOT(ISERROR(SEARCH("NO CUMPLE",J2177)))</formula>
    </cfRule>
    <cfRule type="containsText" dxfId="2674" priority="4127" stopIfTrue="1" operator="containsText" text="CUMPLE">
      <formula>NOT(ISERROR(SEARCH("CUMPLE",J2177)))</formula>
    </cfRule>
  </conditionalFormatting>
  <conditionalFormatting sqref="K2177">
    <cfRule type="containsText" dxfId="2673" priority="4124" stopIfTrue="1" operator="containsText" text="NO CUMPLE">
      <formula>NOT(ISERROR(SEARCH("NO CUMPLE",K2177)))</formula>
    </cfRule>
    <cfRule type="containsText" dxfId="2672" priority="4125" stopIfTrue="1" operator="containsText" text="CUMPLE">
      <formula>NOT(ISERROR(SEARCH("CUMPLE",K2177)))</formula>
    </cfRule>
  </conditionalFormatting>
  <conditionalFormatting sqref="O2176">
    <cfRule type="containsText" dxfId="2671" priority="4122" stopIfTrue="1" operator="containsText" text="NO CUMPLE">
      <formula>NOT(ISERROR(SEARCH("NO CUMPLE",O2176)))</formula>
    </cfRule>
    <cfRule type="containsText" dxfId="2670" priority="4123" stopIfTrue="1" operator="containsText" text="CUMPLE">
      <formula>NOT(ISERROR(SEARCH("CUMPLE",O2176)))</formula>
    </cfRule>
  </conditionalFormatting>
  <conditionalFormatting sqref="O2177:S2177">
    <cfRule type="cellIs" dxfId="2669" priority="4121" operator="equal">
      <formula>"EL PROPONENTE SE DEBE REQUERIR POR EXPERIENCIA MINIMA EXIGIDA"</formula>
    </cfRule>
  </conditionalFormatting>
  <conditionalFormatting sqref="J2154:J2163">
    <cfRule type="cellIs" dxfId="2668" priority="4120" stopIfTrue="1" operator="greaterThan">
      <formula>0</formula>
    </cfRule>
  </conditionalFormatting>
  <conditionalFormatting sqref="N2171:N2176">
    <cfRule type="cellIs" dxfId="2667" priority="4118" operator="equal">
      <formula>"NO"</formula>
    </cfRule>
    <cfRule type="cellIs" dxfId="2666" priority="4119" operator="equal">
      <formula>"SI"</formula>
    </cfRule>
  </conditionalFormatting>
  <conditionalFormatting sqref="I2163">
    <cfRule type="cellIs" dxfId="2665" priority="4117" stopIfTrue="1" operator="greaterThan">
      <formula>0</formula>
    </cfRule>
  </conditionalFormatting>
  <conditionalFormatting sqref="K2157:L2163">
    <cfRule type="cellIs" dxfId="2664" priority="4115" operator="equal">
      <formula>0</formula>
    </cfRule>
    <cfRule type="cellIs" dxfId="2663" priority="4116" operator="notBetween">
      <formula>$Q$17</formula>
      <formula>$R$17</formula>
    </cfRule>
  </conditionalFormatting>
  <conditionalFormatting sqref="B2154:B2163">
    <cfRule type="cellIs" dxfId="2662" priority="4114" stopIfTrue="1" operator="greaterThan">
      <formula>0</formula>
    </cfRule>
  </conditionalFormatting>
  <conditionalFormatting sqref="T2154:V2156">
    <cfRule type="cellIs" dxfId="2661" priority="4112" stopIfTrue="1" operator="equal">
      <formula>"NO"</formula>
    </cfRule>
    <cfRule type="cellIs" dxfId="2660" priority="4113" stopIfTrue="1" operator="equal">
      <formula>"SI"</formula>
    </cfRule>
  </conditionalFormatting>
  <conditionalFormatting sqref="T2154:V2155">
    <cfRule type="cellIs" dxfId="2659" priority="4111" stopIfTrue="1" operator="equal">
      <formula>"NO APLICA"</formula>
    </cfRule>
  </conditionalFormatting>
  <conditionalFormatting sqref="T2156:U2156">
    <cfRule type="cellIs" dxfId="2658" priority="4110" stopIfTrue="1" operator="equal">
      <formula>"NO APLICA"</formula>
    </cfRule>
  </conditionalFormatting>
  <conditionalFormatting sqref="T2156:U2156">
    <cfRule type="cellIs" dxfId="2657" priority="4109" stopIfTrue="1" operator="equal">
      <formula>"NO APLICA"</formula>
    </cfRule>
  </conditionalFormatting>
  <conditionalFormatting sqref="V2156">
    <cfRule type="cellIs" dxfId="2656" priority="4108" stopIfTrue="1" operator="equal">
      <formula>"NO APLICA"</formula>
    </cfRule>
  </conditionalFormatting>
  <conditionalFormatting sqref="K2154:L2156">
    <cfRule type="cellIs" dxfId="2655" priority="4107" operator="notBetween">
      <formula>$Q$17</formula>
      <formula>$R$17</formula>
    </cfRule>
  </conditionalFormatting>
  <conditionalFormatting sqref="C2154:I2163 K2154:M2163 P2154:V2163">
    <cfRule type="cellIs" dxfId="2654" priority="4106" operator="equal">
      <formula>0</formula>
    </cfRule>
  </conditionalFormatting>
  <conditionalFormatting sqref="P2170">
    <cfRule type="cellIs" dxfId="2653" priority="4103" operator="equal">
      <formula>"NO VÁLIDO"</formula>
    </cfRule>
    <cfRule type="cellIs" dxfId="2652" priority="4104" operator="equal">
      <formula>"VÁLIDO"</formula>
    </cfRule>
  </conditionalFormatting>
  <conditionalFormatting sqref="M2177">
    <cfRule type="cellIs" dxfId="2651" priority="4100" operator="notEqual">
      <formula>"NO CUMPLE"</formula>
    </cfRule>
    <cfRule type="containsText" dxfId="2650" priority="4101" stopIfTrue="1" operator="containsText" text="NO CUMPLE">
      <formula>NOT(ISERROR(SEARCH("NO CUMPLE",M2177)))</formula>
    </cfRule>
    <cfRule type="containsText" dxfId="2649" priority="4102" stopIfTrue="1" operator="containsText" text="CUMPLE">
      <formula>NOT(ISERROR(SEARCH("CUMPLE",M2177)))</formula>
    </cfRule>
  </conditionalFormatting>
  <conditionalFormatting sqref="M2171:M2176">
    <cfRule type="cellIs" dxfId="2648" priority="4098" stopIfTrue="1" operator="equal">
      <formula>"cumple"</formula>
    </cfRule>
    <cfRule type="containsText" dxfId="2647" priority="4099" stopIfTrue="1" operator="containsText" text="NO CUMPLE">
      <formula>NOT(ISERROR(SEARCH("NO CUMPLE",M2171)))</formula>
    </cfRule>
  </conditionalFormatting>
  <conditionalFormatting sqref="L2171:L2176">
    <cfRule type="cellIs" dxfId="2646" priority="4096" stopIfTrue="1" operator="equal">
      <formula>"cumple"</formula>
    </cfRule>
    <cfRule type="containsText" dxfId="2645" priority="4097" stopIfTrue="1" operator="containsText" text="NO CUMPLE">
      <formula>NOT(ISERROR(SEARCH("NO CUMPLE",L2171)))</formula>
    </cfRule>
  </conditionalFormatting>
  <conditionalFormatting sqref="K2184:M2193 C2184:I2193 P2184:V2193">
    <cfRule type="cellIs" dxfId="2644" priority="4077" stopIfTrue="1" operator="greaterThan">
      <formula>0</formula>
    </cfRule>
  </conditionalFormatting>
  <conditionalFormatting sqref="D2187:D2192">
    <cfRule type="cellIs" dxfId="2643" priority="4076" stopIfTrue="1" operator="greaterThan">
      <formula>0</formula>
    </cfRule>
  </conditionalFormatting>
  <conditionalFormatting sqref="D2187:D2192 F2187:H2192">
    <cfRule type="cellIs" dxfId="2642" priority="4075" stopIfTrue="1" operator="greaterThan">
      <formula>0</formula>
    </cfRule>
  </conditionalFormatting>
  <conditionalFormatting sqref="H2184:H2192">
    <cfRule type="cellIs" dxfId="2641" priority="4074" stopIfTrue="1" operator="greaterThan">
      <formula>0</formula>
    </cfRule>
  </conditionalFormatting>
  <conditionalFormatting sqref="E2184:E2192">
    <cfRule type="cellIs" dxfId="2640" priority="4073" stopIfTrue="1" operator="greaterThan">
      <formula>0</formula>
    </cfRule>
  </conditionalFormatting>
  <conditionalFormatting sqref="K2201:K2206">
    <cfRule type="containsText" dxfId="2639" priority="4071" stopIfTrue="1" operator="containsText" text="NO CUMPLE">
      <formula>NOT(ISERROR(SEARCH("NO CUMPLE",K2201)))</formula>
    </cfRule>
    <cfRule type="containsText" dxfId="2638" priority="4072" stopIfTrue="1" operator="containsText" text="CUMPLE">
      <formula>NOT(ISERROR(SEARCH("CUMPLE",K2201)))</formula>
    </cfRule>
  </conditionalFormatting>
  <conditionalFormatting sqref="S2200">
    <cfRule type="cellIs" dxfId="2637" priority="4069" operator="greaterThanOrEqual">
      <formula>NUMMINCONT</formula>
    </cfRule>
    <cfRule type="cellIs" dxfId="2636" priority="4070" operator="lessThan">
      <formula>NUMMINCONT</formula>
    </cfRule>
  </conditionalFormatting>
  <conditionalFormatting sqref="T2187:V2192">
    <cfRule type="cellIs" dxfId="2635" priority="4067" stopIfTrue="1" operator="equal">
      <formula>"NO"</formula>
    </cfRule>
    <cfRule type="cellIs" dxfId="2634" priority="4068" stopIfTrue="1" operator="equal">
      <formula>"SI"</formula>
    </cfRule>
  </conditionalFormatting>
  <conditionalFormatting sqref="T2187:V2188">
    <cfRule type="cellIs" dxfId="2633" priority="4066" stopIfTrue="1" operator="equal">
      <formula>"NO APLICA"</formula>
    </cfRule>
  </conditionalFormatting>
  <conditionalFormatting sqref="T2189:U2192">
    <cfRule type="cellIs" dxfId="2632" priority="4065" stopIfTrue="1" operator="equal">
      <formula>"NO APLICA"</formula>
    </cfRule>
  </conditionalFormatting>
  <conditionalFormatting sqref="T2189:U2189">
    <cfRule type="cellIs" dxfId="2631" priority="4064" stopIfTrue="1" operator="equal">
      <formula>"NO APLICA"</formula>
    </cfRule>
  </conditionalFormatting>
  <conditionalFormatting sqref="V2189:V2192">
    <cfRule type="cellIs" dxfId="2630" priority="4063" stopIfTrue="1" operator="equal">
      <formula>"NO APLICA"</formula>
    </cfRule>
  </conditionalFormatting>
  <conditionalFormatting sqref="V2198">
    <cfRule type="cellIs" dxfId="2629" priority="4061" operator="equal">
      <formula>"CUMPLE"</formula>
    </cfRule>
    <cfRule type="cellIs" dxfId="2628" priority="4062" operator="equal">
      <formula>"NO CUMPLE"</formula>
    </cfRule>
  </conditionalFormatting>
  <conditionalFormatting sqref="V2198:V2200">
    <cfRule type="cellIs" dxfId="2627" priority="4060" operator="equal">
      <formula>"VERIFICAR"</formula>
    </cfRule>
  </conditionalFormatting>
  <conditionalFormatting sqref="T2193:V2193">
    <cfRule type="cellIs" dxfId="2626" priority="4058" stopIfTrue="1" operator="equal">
      <formula>"NO"</formula>
    </cfRule>
    <cfRule type="cellIs" dxfId="2625" priority="4059" stopIfTrue="1" operator="equal">
      <formula>"SI"</formula>
    </cfRule>
  </conditionalFormatting>
  <conditionalFormatting sqref="T2193:U2193">
    <cfRule type="cellIs" dxfId="2624" priority="4057" stopIfTrue="1" operator="equal">
      <formula>"NO APLICA"</formula>
    </cfRule>
  </conditionalFormatting>
  <conditionalFormatting sqref="V2193">
    <cfRule type="cellIs" dxfId="2623" priority="4056" stopIfTrue="1" operator="equal">
      <formula>"NO APLICA"</formula>
    </cfRule>
  </conditionalFormatting>
  <conditionalFormatting sqref="T2203">
    <cfRule type="cellIs" dxfId="2622" priority="4054" operator="equal">
      <formula>"CUMPLE"</formula>
    </cfRule>
    <cfRule type="cellIs" dxfId="2621" priority="4055" operator="equal">
      <formula>"NO CUMPLE"</formula>
    </cfRule>
  </conditionalFormatting>
  <conditionalFormatting sqref="T2203">
    <cfRule type="cellIs" dxfId="2620" priority="4053" operator="equal">
      <formula>"VERIFICAR"</formula>
    </cfRule>
  </conditionalFormatting>
  <conditionalFormatting sqref="H2207">
    <cfRule type="containsText" dxfId="2619" priority="4034" stopIfTrue="1" operator="containsText" text="NO CUMPLE">
      <formula>NOT(ISERROR(SEARCH("NO CUMPLE",H2207)))</formula>
    </cfRule>
    <cfRule type="containsText" dxfId="2618" priority="4035" stopIfTrue="1" operator="containsText" text="CUMPLE">
      <formula>NOT(ISERROR(SEARCH("CUMPLE",H2207)))</formula>
    </cfRule>
  </conditionalFormatting>
  <conditionalFormatting sqref="J2207">
    <cfRule type="containsText" dxfId="2617" priority="4032" stopIfTrue="1" operator="containsText" text="NO CUMPLE">
      <formula>NOT(ISERROR(SEARCH("NO CUMPLE",J2207)))</formula>
    </cfRule>
    <cfRule type="containsText" dxfId="2616" priority="4033" stopIfTrue="1" operator="containsText" text="CUMPLE">
      <formula>NOT(ISERROR(SEARCH("CUMPLE",J2207)))</formula>
    </cfRule>
  </conditionalFormatting>
  <conditionalFormatting sqref="K2207">
    <cfRule type="containsText" dxfId="2615" priority="4030" stopIfTrue="1" operator="containsText" text="NO CUMPLE">
      <formula>NOT(ISERROR(SEARCH("NO CUMPLE",K2207)))</formula>
    </cfRule>
    <cfRule type="containsText" dxfId="2614" priority="4031" stopIfTrue="1" operator="containsText" text="CUMPLE">
      <formula>NOT(ISERROR(SEARCH("CUMPLE",K2207)))</formula>
    </cfRule>
  </conditionalFormatting>
  <conditionalFormatting sqref="O2206">
    <cfRule type="containsText" dxfId="2613" priority="4028" stopIfTrue="1" operator="containsText" text="NO CUMPLE">
      <formula>NOT(ISERROR(SEARCH("NO CUMPLE",O2206)))</formula>
    </cfRule>
    <cfRule type="containsText" dxfId="2612" priority="4029" stopIfTrue="1" operator="containsText" text="CUMPLE">
      <formula>NOT(ISERROR(SEARCH("CUMPLE",O2206)))</formula>
    </cfRule>
  </conditionalFormatting>
  <conditionalFormatting sqref="O2207:S2207">
    <cfRule type="cellIs" dxfId="2611" priority="4027" operator="equal">
      <formula>"EL PROPONENTE SE DEBE REQUERIR POR EXPERIENCIA MINIMA EXIGIDA"</formula>
    </cfRule>
  </conditionalFormatting>
  <conditionalFormatting sqref="J2184:J2193">
    <cfRule type="cellIs" dxfId="2610" priority="4026" stopIfTrue="1" operator="greaterThan">
      <formula>0</formula>
    </cfRule>
  </conditionalFormatting>
  <conditionalFormatting sqref="N2201:N2206">
    <cfRule type="cellIs" dxfId="2609" priority="4024" operator="equal">
      <formula>"NO"</formula>
    </cfRule>
    <cfRule type="cellIs" dxfId="2608" priority="4025" operator="equal">
      <formula>"SI"</formula>
    </cfRule>
  </conditionalFormatting>
  <conditionalFormatting sqref="I2193">
    <cfRule type="cellIs" dxfId="2607" priority="4023" stopIfTrue="1" operator="greaterThan">
      <formula>0</formula>
    </cfRule>
  </conditionalFormatting>
  <conditionalFormatting sqref="K2187:L2193">
    <cfRule type="cellIs" dxfId="2606" priority="4021" operator="equal">
      <formula>0</formula>
    </cfRule>
    <cfRule type="cellIs" dxfId="2605" priority="4022" operator="notBetween">
      <formula>$Q$17</formula>
      <formula>$R$17</formula>
    </cfRule>
  </conditionalFormatting>
  <conditionalFormatting sqref="B2184:B2193">
    <cfRule type="cellIs" dxfId="2604" priority="4020" stopIfTrue="1" operator="greaterThan">
      <formula>0</formula>
    </cfRule>
  </conditionalFormatting>
  <conditionalFormatting sqref="T2184:V2186 T2187 V2187">
    <cfRule type="cellIs" dxfId="2603" priority="4018" stopIfTrue="1" operator="equal">
      <formula>"NO"</formula>
    </cfRule>
    <cfRule type="cellIs" dxfId="2602" priority="4019" stopIfTrue="1" operator="equal">
      <formula>"SI"</formula>
    </cfRule>
  </conditionalFormatting>
  <conditionalFormatting sqref="T2184:V2185 T2186:T2187 V2186:V2187">
    <cfRule type="cellIs" dxfId="2601" priority="4017" stopIfTrue="1" operator="equal">
      <formula>"NO APLICA"</formula>
    </cfRule>
  </conditionalFormatting>
  <conditionalFormatting sqref="T2186:U2186 T2187">
    <cfRule type="cellIs" dxfId="2600" priority="4016" stopIfTrue="1" operator="equal">
      <formula>"NO APLICA"</formula>
    </cfRule>
  </conditionalFormatting>
  <conditionalFormatting sqref="T2186:U2186 T2187">
    <cfRule type="cellIs" dxfId="2599" priority="4015" stopIfTrue="1" operator="equal">
      <formula>"NO APLICA"</formula>
    </cfRule>
  </conditionalFormatting>
  <conditionalFormatting sqref="V2186:V2187">
    <cfRule type="cellIs" dxfId="2598" priority="4014" stopIfTrue="1" operator="equal">
      <formula>"NO APLICA"</formula>
    </cfRule>
  </conditionalFormatting>
  <conditionalFormatting sqref="K2184:L2186">
    <cfRule type="cellIs" dxfId="2597" priority="4013" operator="notBetween">
      <formula>$Q$17</formula>
      <formula>$R$17</formula>
    </cfRule>
  </conditionalFormatting>
  <conditionalFormatting sqref="K2184:M2193 C2184:I2193 P2184:V2193">
    <cfRule type="cellIs" dxfId="2596" priority="4012" operator="equal">
      <formula>0</formula>
    </cfRule>
  </conditionalFormatting>
  <conditionalFormatting sqref="P2200">
    <cfRule type="cellIs" dxfId="2595" priority="4009" operator="equal">
      <formula>"NO VÁLIDO"</formula>
    </cfRule>
    <cfRule type="cellIs" dxfId="2594" priority="4010" operator="equal">
      <formula>"VÁLIDO"</formula>
    </cfRule>
  </conditionalFormatting>
  <conditionalFormatting sqref="M2207">
    <cfRule type="cellIs" dxfId="2593" priority="4006" operator="notEqual">
      <formula>"NO CUMPLE"</formula>
    </cfRule>
    <cfRule type="containsText" dxfId="2592" priority="4007" stopIfTrue="1" operator="containsText" text="NO CUMPLE">
      <formula>NOT(ISERROR(SEARCH("NO CUMPLE",M2207)))</formula>
    </cfRule>
    <cfRule type="containsText" dxfId="2591" priority="4008" stopIfTrue="1" operator="containsText" text="CUMPLE">
      <formula>NOT(ISERROR(SEARCH("CUMPLE",M2207)))</formula>
    </cfRule>
  </conditionalFormatting>
  <conditionalFormatting sqref="M2201:M2206">
    <cfRule type="cellIs" dxfId="2590" priority="4004" stopIfTrue="1" operator="equal">
      <formula>"cumple"</formula>
    </cfRule>
    <cfRule type="containsText" dxfId="2589" priority="4005" stopIfTrue="1" operator="containsText" text="NO CUMPLE">
      <formula>NOT(ISERROR(SEARCH("NO CUMPLE",M2201)))</formula>
    </cfRule>
  </conditionalFormatting>
  <conditionalFormatting sqref="L2201:L2206">
    <cfRule type="cellIs" dxfId="2588" priority="4002" stopIfTrue="1" operator="equal">
      <formula>"cumple"</formula>
    </cfRule>
    <cfRule type="containsText" dxfId="2587" priority="4003" stopIfTrue="1" operator="containsText" text="NO CUMPLE">
      <formula>NOT(ISERROR(SEARCH("NO CUMPLE",L2201)))</formula>
    </cfRule>
  </conditionalFormatting>
  <conditionalFormatting sqref="K2214:M2223 P2214:V2223 C2214:I2223">
    <cfRule type="cellIs" dxfId="2586" priority="3983" stopIfTrue="1" operator="greaterThan">
      <formula>0</formula>
    </cfRule>
  </conditionalFormatting>
  <conditionalFormatting sqref="D2217:D2222">
    <cfRule type="cellIs" dxfId="2585" priority="3982" stopIfTrue="1" operator="greaterThan">
      <formula>0</formula>
    </cfRule>
  </conditionalFormatting>
  <conditionalFormatting sqref="D2217:D2222 F2217:H2222">
    <cfRule type="cellIs" dxfId="2584" priority="3981" stopIfTrue="1" operator="greaterThan">
      <formula>0</formula>
    </cfRule>
  </conditionalFormatting>
  <conditionalFormatting sqref="H2214:H2222">
    <cfRule type="cellIs" dxfId="2583" priority="3980" stopIfTrue="1" operator="greaterThan">
      <formula>0</formula>
    </cfRule>
  </conditionalFormatting>
  <conditionalFormatting sqref="E2214:E2222">
    <cfRule type="cellIs" dxfId="2582" priority="3979" stopIfTrue="1" operator="greaterThan">
      <formula>0</formula>
    </cfRule>
  </conditionalFormatting>
  <conditionalFormatting sqref="K2231:K2236">
    <cfRule type="containsText" dxfId="2581" priority="3977" stopIfTrue="1" operator="containsText" text="NO CUMPLE">
      <formula>NOT(ISERROR(SEARCH("NO CUMPLE",K2231)))</formula>
    </cfRule>
    <cfRule type="containsText" dxfId="2580" priority="3978" stopIfTrue="1" operator="containsText" text="CUMPLE">
      <formula>NOT(ISERROR(SEARCH("CUMPLE",K2231)))</formula>
    </cfRule>
  </conditionalFormatting>
  <conditionalFormatting sqref="S2230">
    <cfRule type="cellIs" dxfId="2579" priority="3975" operator="greaterThanOrEqual">
      <formula>NUMMINCONT</formula>
    </cfRule>
    <cfRule type="cellIs" dxfId="2578" priority="3976" operator="lessThan">
      <formula>NUMMINCONT</formula>
    </cfRule>
  </conditionalFormatting>
  <conditionalFormatting sqref="T2217:V2222">
    <cfRule type="cellIs" dxfId="2577" priority="3973" stopIfTrue="1" operator="equal">
      <formula>"NO"</formula>
    </cfRule>
    <cfRule type="cellIs" dxfId="2576" priority="3974" stopIfTrue="1" operator="equal">
      <formula>"SI"</formula>
    </cfRule>
  </conditionalFormatting>
  <conditionalFormatting sqref="T2217:V2218">
    <cfRule type="cellIs" dxfId="2575" priority="3972" stopIfTrue="1" operator="equal">
      <formula>"NO APLICA"</formula>
    </cfRule>
  </conditionalFormatting>
  <conditionalFormatting sqref="T2219:U2222">
    <cfRule type="cellIs" dxfId="2574" priority="3971" stopIfTrue="1" operator="equal">
      <formula>"NO APLICA"</formula>
    </cfRule>
  </conditionalFormatting>
  <conditionalFormatting sqref="T2219:U2219">
    <cfRule type="cellIs" dxfId="2573" priority="3970" stopIfTrue="1" operator="equal">
      <formula>"NO APLICA"</formula>
    </cfRule>
  </conditionalFormatting>
  <conditionalFormatting sqref="V2219:V2222">
    <cfRule type="cellIs" dxfId="2572" priority="3969" stopIfTrue="1" operator="equal">
      <formula>"NO APLICA"</formula>
    </cfRule>
  </conditionalFormatting>
  <conditionalFormatting sqref="V2228">
    <cfRule type="cellIs" dxfId="2571" priority="3967" operator="equal">
      <formula>"CUMPLE"</formula>
    </cfRule>
    <cfRule type="cellIs" dxfId="2570" priority="3968" operator="equal">
      <formula>"NO CUMPLE"</formula>
    </cfRule>
  </conditionalFormatting>
  <conditionalFormatting sqref="V2228:V2230">
    <cfRule type="cellIs" dxfId="2569" priority="3966" operator="equal">
      <formula>"VERIFICAR"</formula>
    </cfRule>
  </conditionalFormatting>
  <conditionalFormatting sqref="T2223:V2223">
    <cfRule type="cellIs" dxfId="2568" priority="3964" stopIfTrue="1" operator="equal">
      <formula>"NO"</formula>
    </cfRule>
    <cfRule type="cellIs" dxfId="2567" priority="3965" stopIfTrue="1" operator="equal">
      <formula>"SI"</formula>
    </cfRule>
  </conditionalFormatting>
  <conditionalFormatting sqref="T2223:U2223">
    <cfRule type="cellIs" dxfId="2566" priority="3963" stopIfTrue="1" operator="equal">
      <formula>"NO APLICA"</formula>
    </cfRule>
  </conditionalFormatting>
  <conditionalFormatting sqref="V2223">
    <cfRule type="cellIs" dxfId="2565" priority="3962" stopIfTrue="1" operator="equal">
      <formula>"NO APLICA"</formula>
    </cfRule>
  </conditionalFormatting>
  <conditionalFormatting sqref="T2233">
    <cfRule type="cellIs" dxfId="2564" priority="3960" operator="equal">
      <formula>"CUMPLE"</formula>
    </cfRule>
    <cfRule type="cellIs" dxfId="2563" priority="3961" operator="equal">
      <formula>"NO CUMPLE"</formula>
    </cfRule>
  </conditionalFormatting>
  <conditionalFormatting sqref="T2233">
    <cfRule type="cellIs" dxfId="2562" priority="3959" operator="equal">
      <formula>"VERIFICAR"</formula>
    </cfRule>
  </conditionalFormatting>
  <conditionalFormatting sqref="H2237">
    <cfRule type="containsText" dxfId="2561" priority="3940" stopIfTrue="1" operator="containsText" text="NO CUMPLE">
      <formula>NOT(ISERROR(SEARCH("NO CUMPLE",H2237)))</formula>
    </cfRule>
    <cfRule type="containsText" dxfId="2560" priority="3941" stopIfTrue="1" operator="containsText" text="CUMPLE">
      <formula>NOT(ISERROR(SEARCH("CUMPLE",H2237)))</formula>
    </cfRule>
  </conditionalFormatting>
  <conditionalFormatting sqref="J2237">
    <cfRule type="containsText" dxfId="2559" priority="3938" stopIfTrue="1" operator="containsText" text="NO CUMPLE">
      <formula>NOT(ISERROR(SEARCH("NO CUMPLE",J2237)))</formula>
    </cfRule>
    <cfRule type="containsText" dxfId="2558" priority="3939" stopIfTrue="1" operator="containsText" text="CUMPLE">
      <formula>NOT(ISERROR(SEARCH("CUMPLE",J2237)))</formula>
    </cfRule>
  </conditionalFormatting>
  <conditionalFormatting sqref="K2237">
    <cfRule type="containsText" dxfId="2557" priority="3936" stopIfTrue="1" operator="containsText" text="NO CUMPLE">
      <formula>NOT(ISERROR(SEARCH("NO CUMPLE",K2237)))</formula>
    </cfRule>
    <cfRule type="containsText" dxfId="2556" priority="3937" stopIfTrue="1" operator="containsText" text="CUMPLE">
      <formula>NOT(ISERROR(SEARCH("CUMPLE",K2237)))</formula>
    </cfRule>
  </conditionalFormatting>
  <conditionalFormatting sqref="O2236">
    <cfRule type="containsText" dxfId="2555" priority="3934" stopIfTrue="1" operator="containsText" text="NO CUMPLE">
      <formula>NOT(ISERROR(SEARCH("NO CUMPLE",O2236)))</formula>
    </cfRule>
    <cfRule type="containsText" dxfId="2554" priority="3935" stopIfTrue="1" operator="containsText" text="CUMPLE">
      <formula>NOT(ISERROR(SEARCH("CUMPLE",O2236)))</formula>
    </cfRule>
  </conditionalFormatting>
  <conditionalFormatting sqref="O2237:S2237">
    <cfRule type="cellIs" dxfId="2553" priority="3933" operator="equal">
      <formula>"EL PROPONENTE SE DEBE REQUERIR POR EXPERIENCIA MINIMA EXIGIDA"</formula>
    </cfRule>
  </conditionalFormatting>
  <conditionalFormatting sqref="J2214:J2223">
    <cfRule type="cellIs" dxfId="2552" priority="3932" stopIfTrue="1" operator="greaterThan">
      <formula>0</formula>
    </cfRule>
  </conditionalFormatting>
  <conditionalFormatting sqref="N2231:N2236">
    <cfRule type="cellIs" dxfId="2551" priority="3930" operator="equal">
      <formula>"NO"</formula>
    </cfRule>
    <cfRule type="cellIs" dxfId="2550" priority="3931" operator="equal">
      <formula>"SI"</formula>
    </cfRule>
  </conditionalFormatting>
  <conditionalFormatting sqref="I2223">
    <cfRule type="cellIs" dxfId="2549" priority="3929" stopIfTrue="1" operator="greaterThan">
      <formula>0</formula>
    </cfRule>
  </conditionalFormatting>
  <conditionalFormatting sqref="K2217:L2223">
    <cfRule type="cellIs" dxfId="2548" priority="3927" operator="equal">
      <formula>0</formula>
    </cfRule>
    <cfRule type="cellIs" dxfId="2547" priority="3928" operator="notBetween">
      <formula>$Q$17</formula>
      <formula>$R$17</formula>
    </cfRule>
  </conditionalFormatting>
  <conditionalFormatting sqref="B2214:B2223">
    <cfRule type="cellIs" dxfId="2546" priority="3926" stopIfTrue="1" operator="greaterThan">
      <formula>0</formula>
    </cfRule>
  </conditionalFormatting>
  <conditionalFormatting sqref="T2214:V2216">
    <cfRule type="cellIs" dxfId="2545" priority="3924" stopIfTrue="1" operator="equal">
      <formula>"NO"</formula>
    </cfRule>
    <cfRule type="cellIs" dxfId="2544" priority="3925" stopIfTrue="1" operator="equal">
      <formula>"SI"</formula>
    </cfRule>
  </conditionalFormatting>
  <conditionalFormatting sqref="T2214:V2215 T2216 V2216">
    <cfRule type="cellIs" dxfId="2543" priority="3923" stopIfTrue="1" operator="equal">
      <formula>"NO APLICA"</formula>
    </cfRule>
  </conditionalFormatting>
  <conditionalFormatting sqref="T2216:U2216">
    <cfRule type="cellIs" dxfId="2542" priority="3922" stopIfTrue="1" operator="equal">
      <formula>"NO APLICA"</formula>
    </cfRule>
  </conditionalFormatting>
  <conditionalFormatting sqref="T2216:U2216">
    <cfRule type="cellIs" dxfId="2541" priority="3921" stopIfTrue="1" operator="equal">
      <formula>"NO APLICA"</formula>
    </cfRule>
  </conditionalFormatting>
  <conditionalFormatting sqref="V2216">
    <cfRule type="cellIs" dxfId="2540" priority="3920" stopIfTrue="1" operator="equal">
      <formula>"NO APLICA"</formula>
    </cfRule>
  </conditionalFormatting>
  <conditionalFormatting sqref="K2214:L2216">
    <cfRule type="cellIs" dxfId="2539" priority="3919" operator="notBetween">
      <formula>$Q$17</formula>
      <formula>$R$17</formula>
    </cfRule>
  </conditionalFormatting>
  <conditionalFormatting sqref="K2214:M2223 P2214:V2223 C2214:I2223">
    <cfRule type="cellIs" dxfId="2538" priority="3918" operator="equal">
      <formula>0</formula>
    </cfRule>
  </conditionalFormatting>
  <conditionalFormatting sqref="P2230">
    <cfRule type="cellIs" dxfId="2537" priority="3915" operator="equal">
      <formula>"NO VÁLIDO"</formula>
    </cfRule>
    <cfRule type="cellIs" dxfId="2536" priority="3916" operator="equal">
      <formula>"VÁLIDO"</formula>
    </cfRule>
  </conditionalFormatting>
  <conditionalFormatting sqref="M2237">
    <cfRule type="cellIs" dxfId="2535" priority="3912" operator="notEqual">
      <formula>"NO CUMPLE"</formula>
    </cfRule>
    <cfRule type="containsText" dxfId="2534" priority="3913" stopIfTrue="1" operator="containsText" text="NO CUMPLE">
      <formula>NOT(ISERROR(SEARCH("NO CUMPLE",M2237)))</formula>
    </cfRule>
    <cfRule type="containsText" dxfId="2533" priority="3914" stopIfTrue="1" operator="containsText" text="CUMPLE">
      <formula>NOT(ISERROR(SEARCH("CUMPLE",M2237)))</formula>
    </cfRule>
  </conditionalFormatting>
  <conditionalFormatting sqref="M2231:M2236">
    <cfRule type="cellIs" dxfId="2532" priority="3910" stopIfTrue="1" operator="equal">
      <formula>"cumple"</formula>
    </cfRule>
    <cfRule type="containsText" dxfId="2531" priority="3911" stopIfTrue="1" operator="containsText" text="NO CUMPLE">
      <formula>NOT(ISERROR(SEARCH("NO CUMPLE",M2231)))</formula>
    </cfRule>
  </conditionalFormatting>
  <conditionalFormatting sqref="L2231:L2236">
    <cfRule type="cellIs" dxfId="2530" priority="3908" stopIfTrue="1" operator="equal">
      <formula>"cumple"</formula>
    </cfRule>
    <cfRule type="containsText" dxfId="2529" priority="3909" stopIfTrue="1" operator="containsText" text="NO CUMPLE">
      <formula>NOT(ISERROR(SEARCH("NO CUMPLE",L2231)))</formula>
    </cfRule>
  </conditionalFormatting>
  <conditionalFormatting sqref="K2244:M2253 C2244:I2253 P2244:V2253">
    <cfRule type="cellIs" dxfId="2528" priority="3889" stopIfTrue="1" operator="greaterThan">
      <formula>0</formula>
    </cfRule>
  </conditionalFormatting>
  <conditionalFormatting sqref="D2247:D2252">
    <cfRule type="cellIs" dxfId="2527" priority="3888" stopIfTrue="1" operator="greaterThan">
      <formula>0</formula>
    </cfRule>
  </conditionalFormatting>
  <conditionalFormatting sqref="D2247:D2252 F2247:H2252">
    <cfRule type="cellIs" dxfId="2526" priority="3887" stopIfTrue="1" operator="greaterThan">
      <formula>0</formula>
    </cfRule>
  </conditionalFormatting>
  <conditionalFormatting sqref="H2244:H2252">
    <cfRule type="cellIs" dxfId="2525" priority="3886" stopIfTrue="1" operator="greaterThan">
      <formula>0</formula>
    </cfRule>
  </conditionalFormatting>
  <conditionalFormatting sqref="E2244:E2252">
    <cfRule type="cellIs" dxfId="2524" priority="3885" stopIfTrue="1" operator="greaterThan">
      <formula>0</formula>
    </cfRule>
  </conditionalFormatting>
  <conditionalFormatting sqref="K2261:K2266">
    <cfRule type="containsText" dxfId="2523" priority="3883" stopIfTrue="1" operator="containsText" text="NO CUMPLE">
      <formula>NOT(ISERROR(SEARCH("NO CUMPLE",K2261)))</formula>
    </cfRule>
    <cfRule type="containsText" dxfId="2522" priority="3884" stopIfTrue="1" operator="containsText" text="CUMPLE">
      <formula>NOT(ISERROR(SEARCH("CUMPLE",K2261)))</formula>
    </cfRule>
  </conditionalFormatting>
  <conditionalFormatting sqref="S2260">
    <cfRule type="cellIs" dxfId="2521" priority="3881" operator="greaterThanOrEqual">
      <formula>NUMMINCONT</formula>
    </cfRule>
    <cfRule type="cellIs" dxfId="2520" priority="3882" operator="lessThan">
      <formula>NUMMINCONT</formula>
    </cfRule>
  </conditionalFormatting>
  <conditionalFormatting sqref="T2247:V2252">
    <cfRule type="cellIs" dxfId="2519" priority="3879" stopIfTrue="1" operator="equal">
      <formula>"NO"</formula>
    </cfRule>
    <cfRule type="cellIs" dxfId="2518" priority="3880" stopIfTrue="1" operator="equal">
      <formula>"SI"</formula>
    </cfRule>
  </conditionalFormatting>
  <conditionalFormatting sqref="T2247:V2248">
    <cfRule type="cellIs" dxfId="2517" priority="3878" stopIfTrue="1" operator="equal">
      <formula>"NO APLICA"</formula>
    </cfRule>
  </conditionalFormatting>
  <conditionalFormatting sqref="T2249:U2252">
    <cfRule type="cellIs" dxfId="2516" priority="3877" stopIfTrue="1" operator="equal">
      <formula>"NO APLICA"</formula>
    </cfRule>
  </conditionalFormatting>
  <conditionalFormatting sqref="T2249:U2249">
    <cfRule type="cellIs" dxfId="2515" priority="3876" stopIfTrue="1" operator="equal">
      <formula>"NO APLICA"</formula>
    </cfRule>
  </conditionalFormatting>
  <conditionalFormatting sqref="V2249:V2252">
    <cfRule type="cellIs" dxfId="2514" priority="3875" stopIfTrue="1" operator="equal">
      <formula>"NO APLICA"</formula>
    </cfRule>
  </conditionalFormatting>
  <conditionalFormatting sqref="V2258">
    <cfRule type="cellIs" dxfId="2513" priority="3873" operator="equal">
      <formula>"CUMPLE"</formula>
    </cfRule>
    <cfRule type="cellIs" dxfId="2512" priority="3874" operator="equal">
      <formula>"NO CUMPLE"</formula>
    </cfRule>
  </conditionalFormatting>
  <conditionalFormatting sqref="V2258:V2260">
    <cfRule type="cellIs" dxfId="2511" priority="3872" operator="equal">
      <formula>"VERIFICAR"</formula>
    </cfRule>
  </conditionalFormatting>
  <conditionalFormatting sqref="T2253:V2253">
    <cfRule type="cellIs" dxfId="2510" priority="3870" stopIfTrue="1" operator="equal">
      <formula>"NO"</formula>
    </cfRule>
    <cfRule type="cellIs" dxfId="2509" priority="3871" stopIfTrue="1" operator="equal">
      <formula>"SI"</formula>
    </cfRule>
  </conditionalFormatting>
  <conditionalFormatting sqref="T2253:U2253">
    <cfRule type="cellIs" dxfId="2508" priority="3869" stopIfTrue="1" operator="equal">
      <formula>"NO APLICA"</formula>
    </cfRule>
  </conditionalFormatting>
  <conditionalFormatting sqref="V2253">
    <cfRule type="cellIs" dxfId="2507" priority="3868" stopIfTrue="1" operator="equal">
      <formula>"NO APLICA"</formula>
    </cfRule>
  </conditionalFormatting>
  <conditionalFormatting sqref="T2263">
    <cfRule type="cellIs" dxfId="2506" priority="3866" operator="equal">
      <formula>"CUMPLE"</formula>
    </cfRule>
    <cfRule type="cellIs" dxfId="2505" priority="3867" operator="equal">
      <formula>"NO CUMPLE"</formula>
    </cfRule>
  </conditionalFormatting>
  <conditionalFormatting sqref="T2263">
    <cfRule type="cellIs" dxfId="2504" priority="3865" operator="equal">
      <formula>"VERIFICAR"</formula>
    </cfRule>
  </conditionalFormatting>
  <conditionalFormatting sqref="H2267">
    <cfRule type="containsText" dxfId="2503" priority="3846" stopIfTrue="1" operator="containsText" text="NO CUMPLE">
      <formula>NOT(ISERROR(SEARCH("NO CUMPLE",H2267)))</formula>
    </cfRule>
    <cfRule type="containsText" dxfId="2502" priority="3847" stopIfTrue="1" operator="containsText" text="CUMPLE">
      <formula>NOT(ISERROR(SEARCH("CUMPLE",H2267)))</formula>
    </cfRule>
  </conditionalFormatting>
  <conditionalFormatting sqref="J2267">
    <cfRule type="containsText" dxfId="2501" priority="3844" stopIfTrue="1" operator="containsText" text="NO CUMPLE">
      <formula>NOT(ISERROR(SEARCH("NO CUMPLE",J2267)))</formula>
    </cfRule>
    <cfRule type="containsText" dxfId="2500" priority="3845" stopIfTrue="1" operator="containsText" text="CUMPLE">
      <formula>NOT(ISERROR(SEARCH("CUMPLE",J2267)))</formula>
    </cfRule>
  </conditionalFormatting>
  <conditionalFormatting sqref="K2267">
    <cfRule type="containsText" dxfId="2499" priority="3842" stopIfTrue="1" operator="containsText" text="NO CUMPLE">
      <formula>NOT(ISERROR(SEARCH("NO CUMPLE",K2267)))</formula>
    </cfRule>
    <cfRule type="containsText" dxfId="2498" priority="3843" stopIfTrue="1" operator="containsText" text="CUMPLE">
      <formula>NOT(ISERROR(SEARCH("CUMPLE",K2267)))</formula>
    </cfRule>
  </conditionalFormatting>
  <conditionalFormatting sqref="O2266">
    <cfRule type="containsText" dxfId="2497" priority="3840" stopIfTrue="1" operator="containsText" text="NO CUMPLE">
      <formula>NOT(ISERROR(SEARCH("NO CUMPLE",O2266)))</formula>
    </cfRule>
    <cfRule type="containsText" dxfId="2496" priority="3841" stopIfTrue="1" operator="containsText" text="CUMPLE">
      <formula>NOT(ISERROR(SEARCH("CUMPLE",O2266)))</formula>
    </cfRule>
  </conditionalFormatting>
  <conditionalFormatting sqref="O2267:S2267">
    <cfRule type="cellIs" dxfId="2495" priority="3839" operator="equal">
      <formula>"EL PROPONENTE SE DEBE REQUERIR POR EXPERIENCIA MINIMA EXIGIDA"</formula>
    </cfRule>
  </conditionalFormatting>
  <conditionalFormatting sqref="J2244:J2253">
    <cfRule type="cellIs" dxfId="2494" priority="3838" stopIfTrue="1" operator="greaterThan">
      <formula>0</formula>
    </cfRule>
  </conditionalFormatting>
  <conditionalFormatting sqref="N2261:N2266">
    <cfRule type="cellIs" dxfId="2493" priority="3836" operator="equal">
      <formula>"NO"</formula>
    </cfRule>
    <cfRule type="cellIs" dxfId="2492" priority="3837" operator="equal">
      <formula>"SI"</formula>
    </cfRule>
  </conditionalFormatting>
  <conditionalFormatting sqref="I2253">
    <cfRule type="cellIs" dxfId="2491" priority="3835" stopIfTrue="1" operator="greaterThan">
      <formula>0</formula>
    </cfRule>
  </conditionalFormatting>
  <conditionalFormatting sqref="K2247:L2253">
    <cfRule type="cellIs" dxfId="2490" priority="3833" operator="equal">
      <formula>0</formula>
    </cfRule>
    <cfRule type="cellIs" dxfId="2489" priority="3834" operator="notBetween">
      <formula>$Q$17</formula>
      <formula>$R$17</formula>
    </cfRule>
  </conditionalFormatting>
  <conditionalFormatting sqref="B2244:B2253">
    <cfRule type="cellIs" dxfId="2488" priority="3832" stopIfTrue="1" operator="greaterThan">
      <formula>0</formula>
    </cfRule>
  </conditionalFormatting>
  <conditionalFormatting sqref="T2244:V2246">
    <cfRule type="cellIs" dxfId="2487" priority="3830" stopIfTrue="1" operator="equal">
      <formula>"NO"</formula>
    </cfRule>
    <cfRule type="cellIs" dxfId="2486" priority="3831" stopIfTrue="1" operator="equal">
      <formula>"SI"</formula>
    </cfRule>
  </conditionalFormatting>
  <conditionalFormatting sqref="T2244:V2245">
    <cfRule type="cellIs" dxfId="2485" priority="3829" stopIfTrue="1" operator="equal">
      <formula>"NO APLICA"</formula>
    </cfRule>
  </conditionalFormatting>
  <conditionalFormatting sqref="T2246:U2246">
    <cfRule type="cellIs" dxfId="2484" priority="3828" stopIfTrue="1" operator="equal">
      <formula>"NO APLICA"</formula>
    </cfRule>
  </conditionalFormatting>
  <conditionalFormatting sqref="T2246:U2246">
    <cfRule type="cellIs" dxfId="2483" priority="3827" stopIfTrue="1" operator="equal">
      <formula>"NO APLICA"</formula>
    </cfRule>
  </conditionalFormatting>
  <conditionalFormatting sqref="V2246">
    <cfRule type="cellIs" dxfId="2482" priority="3826" stopIfTrue="1" operator="equal">
      <formula>"NO APLICA"</formula>
    </cfRule>
  </conditionalFormatting>
  <conditionalFormatting sqref="K2244:L2246">
    <cfRule type="cellIs" dxfId="2481" priority="3825" operator="notBetween">
      <formula>$Q$17</formula>
      <formula>$R$17</formula>
    </cfRule>
  </conditionalFormatting>
  <conditionalFormatting sqref="K2244:M2253 C2244:I2253 P2244:V2253">
    <cfRule type="cellIs" dxfId="2480" priority="3824" operator="equal">
      <formula>0</formula>
    </cfRule>
  </conditionalFormatting>
  <conditionalFormatting sqref="P2260">
    <cfRule type="cellIs" dxfId="2479" priority="3821" operator="equal">
      <formula>"NO VÁLIDO"</formula>
    </cfRule>
    <cfRule type="cellIs" dxfId="2478" priority="3822" operator="equal">
      <formula>"VÁLIDO"</formula>
    </cfRule>
  </conditionalFormatting>
  <conditionalFormatting sqref="M2267">
    <cfRule type="cellIs" dxfId="2477" priority="3818" operator="notEqual">
      <formula>"NO CUMPLE"</formula>
    </cfRule>
    <cfRule type="containsText" dxfId="2476" priority="3819" stopIfTrue="1" operator="containsText" text="NO CUMPLE">
      <formula>NOT(ISERROR(SEARCH("NO CUMPLE",M2267)))</formula>
    </cfRule>
    <cfRule type="containsText" dxfId="2475" priority="3820" stopIfTrue="1" operator="containsText" text="CUMPLE">
      <formula>NOT(ISERROR(SEARCH("CUMPLE",M2267)))</formula>
    </cfRule>
  </conditionalFormatting>
  <conditionalFormatting sqref="M2261:M2266">
    <cfRule type="cellIs" dxfId="2474" priority="3816" stopIfTrue="1" operator="equal">
      <formula>"cumple"</formula>
    </cfRule>
    <cfRule type="containsText" dxfId="2473" priority="3817" stopIfTrue="1" operator="containsText" text="NO CUMPLE">
      <formula>NOT(ISERROR(SEARCH("NO CUMPLE",M2261)))</formula>
    </cfRule>
  </conditionalFormatting>
  <conditionalFormatting sqref="L2261:L2266">
    <cfRule type="cellIs" dxfId="2472" priority="3814" stopIfTrue="1" operator="equal">
      <formula>"cumple"</formula>
    </cfRule>
    <cfRule type="containsText" dxfId="2471" priority="3815" stopIfTrue="1" operator="containsText" text="NO CUMPLE">
      <formula>NOT(ISERROR(SEARCH("NO CUMPLE",L2261)))</formula>
    </cfRule>
  </conditionalFormatting>
  <conditionalFormatting sqref="C2274:I2283 K2274:M2283 P2274:V2283">
    <cfRule type="cellIs" dxfId="2470" priority="3795" stopIfTrue="1" operator="greaterThan">
      <formula>0</formula>
    </cfRule>
  </conditionalFormatting>
  <conditionalFormatting sqref="D2277:D2282">
    <cfRule type="cellIs" dxfId="2469" priority="3794" stopIfTrue="1" operator="greaterThan">
      <formula>0</formula>
    </cfRule>
  </conditionalFormatting>
  <conditionalFormatting sqref="D2277:D2282 F2277:H2282">
    <cfRule type="cellIs" dxfId="2468" priority="3793" stopIfTrue="1" operator="greaterThan">
      <formula>0</formula>
    </cfRule>
  </conditionalFormatting>
  <conditionalFormatting sqref="H2274:H2282">
    <cfRule type="cellIs" dxfId="2467" priority="3792" stopIfTrue="1" operator="greaterThan">
      <formula>0</formula>
    </cfRule>
  </conditionalFormatting>
  <conditionalFormatting sqref="E2274:E2282">
    <cfRule type="cellIs" dxfId="2466" priority="3791" stopIfTrue="1" operator="greaterThan">
      <formula>0</formula>
    </cfRule>
  </conditionalFormatting>
  <conditionalFormatting sqref="K2291:K2296">
    <cfRule type="containsText" dxfId="2465" priority="3789" stopIfTrue="1" operator="containsText" text="NO CUMPLE">
      <formula>NOT(ISERROR(SEARCH("NO CUMPLE",K2291)))</formula>
    </cfRule>
    <cfRule type="containsText" dxfId="2464" priority="3790" stopIfTrue="1" operator="containsText" text="CUMPLE">
      <formula>NOT(ISERROR(SEARCH("CUMPLE",K2291)))</formula>
    </cfRule>
  </conditionalFormatting>
  <conditionalFormatting sqref="S2290">
    <cfRule type="cellIs" dxfId="2463" priority="3787" operator="greaterThanOrEqual">
      <formula>NUMMINCONT</formula>
    </cfRule>
    <cfRule type="cellIs" dxfId="2462" priority="3788" operator="lessThan">
      <formula>NUMMINCONT</formula>
    </cfRule>
  </conditionalFormatting>
  <conditionalFormatting sqref="T2277:V2282">
    <cfRule type="cellIs" dxfId="2461" priority="3785" stopIfTrue="1" operator="equal">
      <formula>"NO"</formula>
    </cfRule>
    <cfRule type="cellIs" dxfId="2460" priority="3786" stopIfTrue="1" operator="equal">
      <formula>"SI"</formula>
    </cfRule>
  </conditionalFormatting>
  <conditionalFormatting sqref="T2277:V2278">
    <cfRule type="cellIs" dxfId="2459" priority="3784" stopIfTrue="1" operator="equal">
      <formula>"NO APLICA"</formula>
    </cfRule>
  </conditionalFormatting>
  <conditionalFormatting sqref="T2279:U2282">
    <cfRule type="cellIs" dxfId="2458" priority="3783" stopIfTrue="1" operator="equal">
      <formula>"NO APLICA"</formula>
    </cfRule>
  </conditionalFormatting>
  <conditionalFormatting sqref="T2279:U2279">
    <cfRule type="cellIs" dxfId="2457" priority="3782" stopIfTrue="1" operator="equal">
      <formula>"NO APLICA"</formula>
    </cfRule>
  </conditionalFormatting>
  <conditionalFormatting sqref="V2279:V2282">
    <cfRule type="cellIs" dxfId="2456" priority="3781" stopIfTrue="1" operator="equal">
      <formula>"NO APLICA"</formula>
    </cfRule>
  </conditionalFormatting>
  <conditionalFormatting sqref="V2288">
    <cfRule type="cellIs" dxfId="2455" priority="3779" operator="equal">
      <formula>"CUMPLE"</formula>
    </cfRule>
    <cfRule type="cellIs" dxfId="2454" priority="3780" operator="equal">
      <formula>"NO CUMPLE"</formula>
    </cfRule>
  </conditionalFormatting>
  <conditionalFormatting sqref="V2288:V2290">
    <cfRule type="cellIs" dxfId="2453" priority="3778" operator="equal">
      <formula>"VERIFICAR"</formula>
    </cfRule>
  </conditionalFormatting>
  <conditionalFormatting sqref="T2283:V2283">
    <cfRule type="cellIs" dxfId="2452" priority="3776" stopIfTrue="1" operator="equal">
      <formula>"NO"</formula>
    </cfRule>
    <cfRule type="cellIs" dxfId="2451" priority="3777" stopIfTrue="1" operator="equal">
      <formula>"SI"</formula>
    </cfRule>
  </conditionalFormatting>
  <conditionalFormatting sqref="T2283:U2283">
    <cfRule type="cellIs" dxfId="2450" priority="3775" stopIfTrue="1" operator="equal">
      <formula>"NO APLICA"</formula>
    </cfRule>
  </conditionalFormatting>
  <conditionalFormatting sqref="V2283">
    <cfRule type="cellIs" dxfId="2449" priority="3774" stopIfTrue="1" operator="equal">
      <formula>"NO APLICA"</formula>
    </cfRule>
  </conditionalFormatting>
  <conditionalFormatting sqref="T2293">
    <cfRule type="cellIs" dxfId="2448" priority="3772" operator="equal">
      <formula>"CUMPLE"</formula>
    </cfRule>
    <cfRule type="cellIs" dxfId="2447" priority="3773" operator="equal">
      <formula>"NO CUMPLE"</formula>
    </cfRule>
  </conditionalFormatting>
  <conditionalFormatting sqref="T2293">
    <cfRule type="cellIs" dxfId="2446" priority="3771" operator="equal">
      <formula>"VERIFICAR"</formula>
    </cfRule>
  </conditionalFormatting>
  <conditionalFormatting sqref="H2297">
    <cfRule type="containsText" dxfId="2445" priority="3752" stopIfTrue="1" operator="containsText" text="NO CUMPLE">
      <formula>NOT(ISERROR(SEARCH("NO CUMPLE",H2297)))</formula>
    </cfRule>
    <cfRule type="containsText" dxfId="2444" priority="3753" stopIfTrue="1" operator="containsText" text="CUMPLE">
      <formula>NOT(ISERROR(SEARCH("CUMPLE",H2297)))</formula>
    </cfRule>
  </conditionalFormatting>
  <conditionalFormatting sqref="J2297">
    <cfRule type="containsText" dxfId="2443" priority="3750" stopIfTrue="1" operator="containsText" text="NO CUMPLE">
      <formula>NOT(ISERROR(SEARCH("NO CUMPLE",J2297)))</formula>
    </cfRule>
    <cfRule type="containsText" dxfId="2442" priority="3751" stopIfTrue="1" operator="containsText" text="CUMPLE">
      <formula>NOT(ISERROR(SEARCH("CUMPLE",J2297)))</formula>
    </cfRule>
  </conditionalFormatting>
  <conditionalFormatting sqref="K2297">
    <cfRule type="containsText" dxfId="2441" priority="3748" stopIfTrue="1" operator="containsText" text="NO CUMPLE">
      <formula>NOT(ISERROR(SEARCH("NO CUMPLE",K2297)))</formula>
    </cfRule>
    <cfRule type="containsText" dxfId="2440" priority="3749" stopIfTrue="1" operator="containsText" text="CUMPLE">
      <formula>NOT(ISERROR(SEARCH("CUMPLE",K2297)))</formula>
    </cfRule>
  </conditionalFormatting>
  <conditionalFormatting sqref="O2296">
    <cfRule type="containsText" dxfId="2439" priority="3746" stopIfTrue="1" operator="containsText" text="NO CUMPLE">
      <formula>NOT(ISERROR(SEARCH("NO CUMPLE",O2296)))</formula>
    </cfRule>
    <cfRule type="containsText" dxfId="2438" priority="3747" stopIfTrue="1" operator="containsText" text="CUMPLE">
      <formula>NOT(ISERROR(SEARCH("CUMPLE",O2296)))</formula>
    </cfRule>
  </conditionalFormatting>
  <conditionalFormatting sqref="O2297:S2297">
    <cfRule type="cellIs" dxfId="2437" priority="3745" operator="equal">
      <formula>"EL PROPONENTE SE DEBE REQUERIR POR EXPERIENCIA MINIMA EXIGIDA"</formula>
    </cfRule>
  </conditionalFormatting>
  <conditionalFormatting sqref="J2274:J2283">
    <cfRule type="cellIs" dxfId="2436" priority="3744" stopIfTrue="1" operator="greaterThan">
      <formula>0</formula>
    </cfRule>
  </conditionalFormatting>
  <conditionalFormatting sqref="N2291:N2296">
    <cfRule type="cellIs" dxfId="2435" priority="3742" operator="equal">
      <formula>"NO"</formula>
    </cfRule>
    <cfRule type="cellIs" dxfId="2434" priority="3743" operator="equal">
      <formula>"SI"</formula>
    </cfRule>
  </conditionalFormatting>
  <conditionalFormatting sqref="I2283">
    <cfRule type="cellIs" dxfId="2433" priority="3741" stopIfTrue="1" operator="greaterThan">
      <formula>0</formula>
    </cfRule>
  </conditionalFormatting>
  <conditionalFormatting sqref="K2277:L2283">
    <cfRule type="cellIs" dxfId="2432" priority="3739" operator="equal">
      <formula>0</formula>
    </cfRule>
    <cfRule type="cellIs" dxfId="2431" priority="3740" operator="notBetween">
      <formula>$Q$17</formula>
      <formula>$R$17</formula>
    </cfRule>
  </conditionalFormatting>
  <conditionalFormatting sqref="B2274:B2283">
    <cfRule type="cellIs" dxfId="2430" priority="3738" stopIfTrue="1" operator="greaterThan">
      <formula>0</formula>
    </cfRule>
  </conditionalFormatting>
  <conditionalFormatting sqref="T2274:V2276">
    <cfRule type="cellIs" dxfId="2429" priority="3736" stopIfTrue="1" operator="equal">
      <formula>"NO"</formula>
    </cfRule>
    <cfRule type="cellIs" dxfId="2428" priority="3737" stopIfTrue="1" operator="equal">
      <formula>"SI"</formula>
    </cfRule>
  </conditionalFormatting>
  <conditionalFormatting sqref="T2274:V2275">
    <cfRule type="cellIs" dxfId="2427" priority="3735" stopIfTrue="1" operator="equal">
      <formula>"NO APLICA"</formula>
    </cfRule>
  </conditionalFormatting>
  <conditionalFormatting sqref="T2276:U2276">
    <cfRule type="cellIs" dxfId="2426" priority="3734" stopIfTrue="1" operator="equal">
      <formula>"NO APLICA"</formula>
    </cfRule>
  </conditionalFormatting>
  <conditionalFormatting sqref="T2276:U2276">
    <cfRule type="cellIs" dxfId="2425" priority="3733" stopIfTrue="1" operator="equal">
      <formula>"NO APLICA"</formula>
    </cfRule>
  </conditionalFormatting>
  <conditionalFormatting sqref="V2276">
    <cfRule type="cellIs" dxfId="2424" priority="3732" stopIfTrue="1" operator="equal">
      <formula>"NO APLICA"</formula>
    </cfRule>
  </conditionalFormatting>
  <conditionalFormatting sqref="K2274:L2276">
    <cfRule type="cellIs" dxfId="2423" priority="3731" operator="notBetween">
      <formula>$Q$17</formula>
      <formula>$R$17</formula>
    </cfRule>
  </conditionalFormatting>
  <conditionalFormatting sqref="C2274:I2283 K2274:M2283 P2274:V2283">
    <cfRule type="cellIs" dxfId="2422" priority="3730" operator="equal">
      <formula>0</formula>
    </cfRule>
  </conditionalFormatting>
  <conditionalFormatting sqref="P2290">
    <cfRule type="cellIs" dxfId="2421" priority="3727" operator="equal">
      <formula>"NO VÁLIDO"</formula>
    </cfRule>
    <cfRule type="cellIs" dxfId="2420" priority="3728" operator="equal">
      <formula>"VÁLIDO"</formula>
    </cfRule>
  </conditionalFormatting>
  <conditionalFormatting sqref="M2297">
    <cfRule type="cellIs" dxfId="2419" priority="3724" operator="notEqual">
      <formula>"NO CUMPLE"</formula>
    </cfRule>
    <cfRule type="containsText" dxfId="2418" priority="3725" stopIfTrue="1" operator="containsText" text="NO CUMPLE">
      <formula>NOT(ISERROR(SEARCH("NO CUMPLE",M2297)))</formula>
    </cfRule>
    <cfRule type="containsText" dxfId="2417" priority="3726" stopIfTrue="1" operator="containsText" text="CUMPLE">
      <formula>NOT(ISERROR(SEARCH("CUMPLE",M2297)))</formula>
    </cfRule>
  </conditionalFormatting>
  <conditionalFormatting sqref="M2291:M2296">
    <cfRule type="cellIs" dxfId="2416" priority="3722" stopIfTrue="1" operator="equal">
      <formula>"cumple"</formula>
    </cfRule>
    <cfRule type="containsText" dxfId="2415" priority="3723" stopIfTrue="1" operator="containsText" text="NO CUMPLE">
      <formula>NOT(ISERROR(SEARCH("NO CUMPLE",M2291)))</formula>
    </cfRule>
  </conditionalFormatting>
  <conditionalFormatting sqref="L2291:L2296">
    <cfRule type="cellIs" dxfId="2414" priority="3720" stopIfTrue="1" operator="equal">
      <formula>"cumple"</formula>
    </cfRule>
    <cfRule type="containsText" dxfId="2413" priority="3721" stopIfTrue="1" operator="containsText" text="NO CUMPLE">
      <formula>NOT(ISERROR(SEARCH("NO CUMPLE",L2291)))</formula>
    </cfRule>
  </conditionalFormatting>
  <conditionalFormatting sqref="K2304:M2313 C2304:I2313 P2304:V2313">
    <cfRule type="cellIs" dxfId="2412" priority="3701" stopIfTrue="1" operator="greaterThan">
      <formula>0</formula>
    </cfRule>
  </conditionalFormatting>
  <conditionalFormatting sqref="D2308:D2312">
    <cfRule type="cellIs" dxfId="2411" priority="3700" stopIfTrue="1" operator="greaterThan">
      <formula>0</formula>
    </cfRule>
  </conditionalFormatting>
  <conditionalFormatting sqref="D2308:D2312 F2307:H2312">
    <cfRule type="cellIs" dxfId="2410" priority="3699" stopIfTrue="1" operator="greaterThan">
      <formula>0</formula>
    </cfRule>
  </conditionalFormatting>
  <conditionalFormatting sqref="H2304:H2312">
    <cfRule type="cellIs" dxfId="2409" priority="3698" stopIfTrue="1" operator="greaterThan">
      <formula>0</formula>
    </cfRule>
  </conditionalFormatting>
  <conditionalFormatting sqref="E2304:E2312">
    <cfRule type="cellIs" dxfId="2408" priority="3697" stopIfTrue="1" operator="greaterThan">
      <formula>0</formula>
    </cfRule>
  </conditionalFormatting>
  <conditionalFormatting sqref="K2321:K2326">
    <cfRule type="containsText" dxfId="2407" priority="3695" stopIfTrue="1" operator="containsText" text="NO CUMPLE">
      <formula>NOT(ISERROR(SEARCH("NO CUMPLE",K2321)))</formula>
    </cfRule>
    <cfRule type="containsText" dxfId="2406" priority="3696" stopIfTrue="1" operator="containsText" text="CUMPLE">
      <formula>NOT(ISERROR(SEARCH("CUMPLE",K2321)))</formula>
    </cfRule>
  </conditionalFormatting>
  <conditionalFormatting sqref="S2320">
    <cfRule type="cellIs" dxfId="2405" priority="3693" operator="greaterThanOrEqual">
      <formula>NUMMINCONT</formula>
    </cfRule>
    <cfRule type="cellIs" dxfId="2404" priority="3694" operator="lessThan">
      <formula>NUMMINCONT</formula>
    </cfRule>
  </conditionalFormatting>
  <conditionalFormatting sqref="T2307:V2312">
    <cfRule type="cellIs" dxfId="2403" priority="3691" stopIfTrue="1" operator="equal">
      <formula>"NO"</formula>
    </cfRule>
    <cfRule type="cellIs" dxfId="2402" priority="3692" stopIfTrue="1" operator="equal">
      <formula>"SI"</formula>
    </cfRule>
  </conditionalFormatting>
  <conditionalFormatting sqref="T2307:V2308">
    <cfRule type="cellIs" dxfId="2401" priority="3690" stopIfTrue="1" operator="equal">
      <formula>"NO APLICA"</formula>
    </cfRule>
  </conditionalFormatting>
  <conditionalFormatting sqref="T2309:U2312">
    <cfRule type="cellIs" dxfId="2400" priority="3689" stopIfTrue="1" operator="equal">
      <formula>"NO APLICA"</formula>
    </cfRule>
  </conditionalFormatting>
  <conditionalFormatting sqref="T2309:U2309">
    <cfRule type="cellIs" dxfId="2399" priority="3688" stopIfTrue="1" operator="equal">
      <formula>"NO APLICA"</formula>
    </cfRule>
  </conditionalFormatting>
  <conditionalFormatting sqref="V2309:V2312">
    <cfRule type="cellIs" dxfId="2398" priority="3687" stopIfTrue="1" operator="equal">
      <formula>"NO APLICA"</formula>
    </cfRule>
  </conditionalFormatting>
  <conditionalFormatting sqref="V2318">
    <cfRule type="cellIs" dxfId="2397" priority="3685" operator="equal">
      <formula>"CUMPLE"</formula>
    </cfRule>
    <cfRule type="cellIs" dxfId="2396" priority="3686" operator="equal">
      <formula>"NO CUMPLE"</formula>
    </cfRule>
  </conditionalFormatting>
  <conditionalFormatting sqref="V2318:V2320">
    <cfRule type="cellIs" dxfId="2395" priority="3684" operator="equal">
      <formula>"VERIFICAR"</formula>
    </cfRule>
  </conditionalFormatting>
  <conditionalFormatting sqref="T2313:V2313">
    <cfRule type="cellIs" dxfId="2394" priority="3682" stopIfTrue="1" operator="equal">
      <formula>"NO"</formula>
    </cfRule>
    <cfRule type="cellIs" dxfId="2393" priority="3683" stopIfTrue="1" operator="equal">
      <formula>"SI"</formula>
    </cfRule>
  </conditionalFormatting>
  <conditionalFormatting sqref="T2313:U2313">
    <cfRule type="cellIs" dxfId="2392" priority="3681" stopIfTrue="1" operator="equal">
      <formula>"NO APLICA"</formula>
    </cfRule>
  </conditionalFormatting>
  <conditionalFormatting sqref="V2313">
    <cfRule type="cellIs" dxfId="2391" priority="3680" stopIfTrue="1" operator="equal">
      <formula>"NO APLICA"</formula>
    </cfRule>
  </conditionalFormatting>
  <conditionalFormatting sqref="T2323">
    <cfRule type="cellIs" dxfId="2390" priority="3678" operator="equal">
      <formula>"CUMPLE"</formula>
    </cfRule>
    <cfRule type="cellIs" dxfId="2389" priority="3679" operator="equal">
      <formula>"NO CUMPLE"</formula>
    </cfRule>
  </conditionalFormatting>
  <conditionalFormatting sqref="T2323">
    <cfRule type="cellIs" dxfId="2388" priority="3677" operator="equal">
      <formula>"VERIFICAR"</formula>
    </cfRule>
  </conditionalFormatting>
  <conditionalFormatting sqref="H2327">
    <cfRule type="containsText" dxfId="2387" priority="3658" stopIfTrue="1" operator="containsText" text="NO CUMPLE">
      <formula>NOT(ISERROR(SEARCH("NO CUMPLE",H2327)))</formula>
    </cfRule>
    <cfRule type="containsText" dxfId="2386" priority="3659" stopIfTrue="1" operator="containsText" text="CUMPLE">
      <formula>NOT(ISERROR(SEARCH("CUMPLE",H2327)))</formula>
    </cfRule>
  </conditionalFormatting>
  <conditionalFormatting sqref="J2327">
    <cfRule type="containsText" dxfId="2385" priority="3656" stopIfTrue="1" operator="containsText" text="NO CUMPLE">
      <formula>NOT(ISERROR(SEARCH("NO CUMPLE",J2327)))</formula>
    </cfRule>
    <cfRule type="containsText" dxfId="2384" priority="3657" stopIfTrue="1" operator="containsText" text="CUMPLE">
      <formula>NOT(ISERROR(SEARCH("CUMPLE",J2327)))</formula>
    </cfRule>
  </conditionalFormatting>
  <conditionalFormatting sqref="K2327">
    <cfRule type="containsText" dxfId="2383" priority="3654" stopIfTrue="1" operator="containsText" text="NO CUMPLE">
      <formula>NOT(ISERROR(SEARCH("NO CUMPLE",K2327)))</formula>
    </cfRule>
    <cfRule type="containsText" dxfId="2382" priority="3655" stopIfTrue="1" operator="containsText" text="CUMPLE">
      <formula>NOT(ISERROR(SEARCH("CUMPLE",K2327)))</formula>
    </cfRule>
  </conditionalFormatting>
  <conditionalFormatting sqref="O2326">
    <cfRule type="containsText" dxfId="2381" priority="3652" stopIfTrue="1" operator="containsText" text="NO CUMPLE">
      <formula>NOT(ISERROR(SEARCH("NO CUMPLE",O2326)))</formula>
    </cfRule>
    <cfRule type="containsText" dxfId="2380" priority="3653" stopIfTrue="1" operator="containsText" text="CUMPLE">
      <formula>NOT(ISERROR(SEARCH("CUMPLE",O2326)))</formula>
    </cfRule>
  </conditionalFormatting>
  <conditionalFormatting sqref="O2327:S2327">
    <cfRule type="cellIs" dxfId="2379" priority="3651" operator="equal">
      <formula>"EL PROPONENTE SE DEBE REQUERIR POR EXPERIENCIA MINIMA EXIGIDA"</formula>
    </cfRule>
  </conditionalFormatting>
  <conditionalFormatting sqref="J2304:J2313">
    <cfRule type="cellIs" dxfId="2378" priority="3650" stopIfTrue="1" operator="greaterThan">
      <formula>0</formula>
    </cfRule>
  </conditionalFormatting>
  <conditionalFormatting sqref="N2321:N2326">
    <cfRule type="cellIs" dxfId="2377" priority="3648" operator="equal">
      <formula>"NO"</formula>
    </cfRule>
    <cfRule type="cellIs" dxfId="2376" priority="3649" operator="equal">
      <formula>"SI"</formula>
    </cfRule>
  </conditionalFormatting>
  <conditionalFormatting sqref="I2313">
    <cfRule type="cellIs" dxfId="2375" priority="3647" stopIfTrue="1" operator="greaterThan">
      <formula>0</formula>
    </cfRule>
  </conditionalFormatting>
  <conditionalFormatting sqref="K2307:L2313">
    <cfRule type="cellIs" dxfId="2374" priority="3645" operator="equal">
      <formula>0</formula>
    </cfRule>
    <cfRule type="cellIs" dxfId="2373" priority="3646" operator="notBetween">
      <formula>$Q$17</formula>
      <formula>$R$17</formula>
    </cfRule>
  </conditionalFormatting>
  <conditionalFormatting sqref="B2304:B2313">
    <cfRule type="cellIs" dxfId="2372" priority="3644" stopIfTrue="1" operator="greaterThan">
      <formula>0</formula>
    </cfRule>
  </conditionalFormatting>
  <conditionalFormatting sqref="T2304:V2306 T2307 V2307">
    <cfRule type="cellIs" dxfId="2371" priority="3642" stopIfTrue="1" operator="equal">
      <formula>"NO"</formula>
    </cfRule>
    <cfRule type="cellIs" dxfId="2370" priority="3643" stopIfTrue="1" operator="equal">
      <formula>"SI"</formula>
    </cfRule>
  </conditionalFormatting>
  <conditionalFormatting sqref="T2304:V2305 T2306:T2307 V2306:V2307">
    <cfRule type="cellIs" dxfId="2369" priority="3641" stopIfTrue="1" operator="equal">
      <formula>"NO APLICA"</formula>
    </cfRule>
  </conditionalFormatting>
  <conditionalFormatting sqref="T2306:U2306 T2307">
    <cfRule type="cellIs" dxfId="2368" priority="3640" stopIfTrue="1" operator="equal">
      <formula>"NO APLICA"</formula>
    </cfRule>
  </conditionalFormatting>
  <conditionalFormatting sqref="T2306:U2306 T2307">
    <cfRule type="cellIs" dxfId="2367" priority="3639" stopIfTrue="1" operator="equal">
      <formula>"NO APLICA"</formula>
    </cfRule>
  </conditionalFormatting>
  <conditionalFormatting sqref="V2306:V2307">
    <cfRule type="cellIs" dxfId="2366" priority="3638" stopIfTrue="1" operator="equal">
      <formula>"NO APLICA"</formula>
    </cfRule>
  </conditionalFormatting>
  <conditionalFormatting sqref="K2304:L2306">
    <cfRule type="cellIs" dxfId="2365" priority="3637" operator="notBetween">
      <formula>$Q$17</formula>
      <formula>$R$17</formula>
    </cfRule>
  </conditionalFormatting>
  <conditionalFormatting sqref="K2304:M2313 C2304:I2313 P2304:V2313">
    <cfRule type="cellIs" dxfId="2364" priority="3636" operator="equal">
      <formula>0</formula>
    </cfRule>
  </conditionalFormatting>
  <conditionalFormatting sqref="P2320">
    <cfRule type="cellIs" dxfId="2363" priority="3633" operator="equal">
      <formula>"NO VÁLIDO"</formula>
    </cfRule>
    <cfRule type="cellIs" dxfId="2362" priority="3634" operator="equal">
      <formula>"VÁLIDO"</formula>
    </cfRule>
  </conditionalFormatting>
  <conditionalFormatting sqref="M2327">
    <cfRule type="cellIs" dxfId="2361" priority="3630" operator="notEqual">
      <formula>"NO CUMPLE"</formula>
    </cfRule>
    <cfRule type="containsText" dxfId="2360" priority="3631" stopIfTrue="1" operator="containsText" text="NO CUMPLE">
      <formula>NOT(ISERROR(SEARCH("NO CUMPLE",M2327)))</formula>
    </cfRule>
    <cfRule type="containsText" dxfId="2359" priority="3632" stopIfTrue="1" operator="containsText" text="CUMPLE">
      <formula>NOT(ISERROR(SEARCH("CUMPLE",M2327)))</formula>
    </cfRule>
  </conditionalFormatting>
  <conditionalFormatting sqref="M2321:M2326">
    <cfRule type="cellIs" dxfId="2358" priority="3628" stopIfTrue="1" operator="equal">
      <formula>"cumple"</formula>
    </cfRule>
    <cfRule type="containsText" dxfId="2357" priority="3629" stopIfTrue="1" operator="containsText" text="NO CUMPLE">
      <formula>NOT(ISERROR(SEARCH("NO CUMPLE",M2321)))</formula>
    </cfRule>
  </conditionalFormatting>
  <conditionalFormatting sqref="L2321:L2326">
    <cfRule type="cellIs" dxfId="2356" priority="3626" stopIfTrue="1" operator="equal">
      <formula>"cumple"</formula>
    </cfRule>
    <cfRule type="containsText" dxfId="2355" priority="3627" stopIfTrue="1" operator="containsText" text="NO CUMPLE">
      <formula>NOT(ISERROR(SEARCH("NO CUMPLE",L2321)))</formula>
    </cfRule>
  </conditionalFormatting>
  <conditionalFormatting sqref="K2334:M2343 C2334:I2343 P2334:V2343">
    <cfRule type="cellIs" dxfId="2354" priority="3607" stopIfTrue="1" operator="greaterThan">
      <formula>0</formula>
    </cfRule>
  </conditionalFormatting>
  <conditionalFormatting sqref="D2337:D2342">
    <cfRule type="cellIs" dxfId="2353" priority="3606" stopIfTrue="1" operator="greaterThan">
      <formula>0</formula>
    </cfRule>
  </conditionalFormatting>
  <conditionalFormatting sqref="D2337:D2342 F2337:H2342">
    <cfRule type="cellIs" dxfId="2352" priority="3605" stopIfTrue="1" operator="greaterThan">
      <formula>0</formula>
    </cfRule>
  </conditionalFormatting>
  <conditionalFormatting sqref="H2334:H2342">
    <cfRule type="cellIs" dxfId="2351" priority="3604" stopIfTrue="1" operator="greaterThan">
      <formula>0</formula>
    </cfRule>
  </conditionalFormatting>
  <conditionalFormatting sqref="E2334:E2342">
    <cfRule type="cellIs" dxfId="2350" priority="3603" stopIfTrue="1" operator="greaterThan">
      <formula>0</formula>
    </cfRule>
  </conditionalFormatting>
  <conditionalFormatting sqref="K2351:K2356">
    <cfRule type="containsText" dxfId="2349" priority="3601" stopIfTrue="1" operator="containsText" text="NO CUMPLE">
      <formula>NOT(ISERROR(SEARCH("NO CUMPLE",K2351)))</formula>
    </cfRule>
    <cfRule type="containsText" dxfId="2348" priority="3602" stopIfTrue="1" operator="containsText" text="CUMPLE">
      <formula>NOT(ISERROR(SEARCH("CUMPLE",K2351)))</formula>
    </cfRule>
  </conditionalFormatting>
  <conditionalFormatting sqref="S2350">
    <cfRule type="cellIs" dxfId="2347" priority="3599" operator="greaterThanOrEqual">
      <formula>NUMMINCONT</formula>
    </cfRule>
    <cfRule type="cellIs" dxfId="2346" priority="3600" operator="lessThan">
      <formula>NUMMINCONT</formula>
    </cfRule>
  </conditionalFormatting>
  <conditionalFormatting sqref="T2337:V2342">
    <cfRule type="cellIs" dxfId="2345" priority="3597" stopIfTrue="1" operator="equal">
      <formula>"NO"</formula>
    </cfRule>
    <cfRule type="cellIs" dxfId="2344" priority="3598" stopIfTrue="1" operator="equal">
      <formula>"SI"</formula>
    </cfRule>
  </conditionalFormatting>
  <conditionalFormatting sqref="T2337:V2338">
    <cfRule type="cellIs" dxfId="2343" priority="3596" stopIfTrue="1" operator="equal">
      <formula>"NO APLICA"</formula>
    </cfRule>
  </conditionalFormatting>
  <conditionalFormatting sqref="T2339:U2342">
    <cfRule type="cellIs" dxfId="2342" priority="3595" stopIfTrue="1" operator="equal">
      <formula>"NO APLICA"</formula>
    </cfRule>
  </conditionalFormatting>
  <conditionalFormatting sqref="T2339:U2339">
    <cfRule type="cellIs" dxfId="2341" priority="3594" stopIfTrue="1" operator="equal">
      <formula>"NO APLICA"</formula>
    </cfRule>
  </conditionalFormatting>
  <conditionalFormatting sqref="V2339:V2342">
    <cfRule type="cellIs" dxfId="2340" priority="3593" stopIfTrue="1" operator="equal">
      <formula>"NO APLICA"</formula>
    </cfRule>
  </conditionalFormatting>
  <conditionalFormatting sqref="V2348">
    <cfRule type="cellIs" dxfId="2339" priority="3591" operator="equal">
      <formula>"CUMPLE"</formula>
    </cfRule>
    <cfRule type="cellIs" dxfId="2338" priority="3592" operator="equal">
      <formula>"NO CUMPLE"</formula>
    </cfRule>
  </conditionalFormatting>
  <conditionalFormatting sqref="V2348:V2350">
    <cfRule type="cellIs" dxfId="2337" priority="3590" operator="equal">
      <formula>"VERIFICAR"</formula>
    </cfRule>
  </conditionalFormatting>
  <conditionalFormatting sqref="T2343:V2343">
    <cfRule type="cellIs" dxfId="2336" priority="3588" stopIfTrue="1" operator="equal">
      <formula>"NO"</formula>
    </cfRule>
    <cfRule type="cellIs" dxfId="2335" priority="3589" stopIfTrue="1" operator="equal">
      <formula>"SI"</formula>
    </cfRule>
  </conditionalFormatting>
  <conditionalFormatting sqref="T2343:U2343">
    <cfRule type="cellIs" dxfId="2334" priority="3587" stopIfTrue="1" operator="equal">
      <formula>"NO APLICA"</formula>
    </cfRule>
  </conditionalFormatting>
  <conditionalFormatting sqref="V2343">
    <cfRule type="cellIs" dxfId="2333" priority="3586" stopIfTrue="1" operator="equal">
      <formula>"NO APLICA"</formula>
    </cfRule>
  </conditionalFormatting>
  <conditionalFormatting sqref="T2353">
    <cfRule type="cellIs" dxfId="2332" priority="3584" operator="equal">
      <formula>"CUMPLE"</formula>
    </cfRule>
    <cfRule type="cellIs" dxfId="2331" priority="3585" operator="equal">
      <formula>"NO CUMPLE"</formula>
    </cfRule>
  </conditionalFormatting>
  <conditionalFormatting sqref="T2353">
    <cfRule type="cellIs" dxfId="2330" priority="3583" operator="equal">
      <formula>"VERIFICAR"</formula>
    </cfRule>
  </conditionalFormatting>
  <conditionalFormatting sqref="H2357">
    <cfRule type="containsText" dxfId="2329" priority="3564" stopIfTrue="1" operator="containsText" text="NO CUMPLE">
      <formula>NOT(ISERROR(SEARCH("NO CUMPLE",H2357)))</formula>
    </cfRule>
    <cfRule type="containsText" dxfId="2328" priority="3565" stopIfTrue="1" operator="containsText" text="CUMPLE">
      <formula>NOT(ISERROR(SEARCH("CUMPLE",H2357)))</formula>
    </cfRule>
  </conditionalFormatting>
  <conditionalFormatting sqref="J2357">
    <cfRule type="containsText" dxfId="2327" priority="3562" stopIfTrue="1" operator="containsText" text="NO CUMPLE">
      <formula>NOT(ISERROR(SEARCH("NO CUMPLE",J2357)))</formula>
    </cfRule>
    <cfRule type="containsText" dxfId="2326" priority="3563" stopIfTrue="1" operator="containsText" text="CUMPLE">
      <formula>NOT(ISERROR(SEARCH("CUMPLE",J2357)))</formula>
    </cfRule>
  </conditionalFormatting>
  <conditionalFormatting sqref="K2357">
    <cfRule type="containsText" dxfId="2325" priority="3560" stopIfTrue="1" operator="containsText" text="NO CUMPLE">
      <formula>NOT(ISERROR(SEARCH("NO CUMPLE",K2357)))</formula>
    </cfRule>
    <cfRule type="containsText" dxfId="2324" priority="3561" stopIfTrue="1" operator="containsText" text="CUMPLE">
      <formula>NOT(ISERROR(SEARCH("CUMPLE",K2357)))</formula>
    </cfRule>
  </conditionalFormatting>
  <conditionalFormatting sqref="O2356">
    <cfRule type="containsText" dxfId="2323" priority="3558" stopIfTrue="1" operator="containsText" text="NO CUMPLE">
      <formula>NOT(ISERROR(SEARCH("NO CUMPLE",O2356)))</formula>
    </cfRule>
    <cfRule type="containsText" dxfId="2322" priority="3559" stopIfTrue="1" operator="containsText" text="CUMPLE">
      <formula>NOT(ISERROR(SEARCH("CUMPLE",O2356)))</formula>
    </cfRule>
  </conditionalFormatting>
  <conditionalFormatting sqref="O2357:S2357">
    <cfRule type="cellIs" dxfId="2321" priority="3557" operator="equal">
      <formula>"EL PROPONENTE SE DEBE REQUERIR POR EXPERIENCIA MINIMA EXIGIDA"</formula>
    </cfRule>
  </conditionalFormatting>
  <conditionalFormatting sqref="J2334:J2343">
    <cfRule type="cellIs" dxfId="2320" priority="3556" stopIfTrue="1" operator="greaterThan">
      <formula>0</formula>
    </cfRule>
  </conditionalFormatting>
  <conditionalFormatting sqref="N2351:N2356">
    <cfRule type="cellIs" dxfId="2319" priority="3554" operator="equal">
      <formula>"NO"</formula>
    </cfRule>
    <cfRule type="cellIs" dxfId="2318" priority="3555" operator="equal">
      <formula>"SI"</formula>
    </cfRule>
  </conditionalFormatting>
  <conditionalFormatting sqref="I2343">
    <cfRule type="cellIs" dxfId="2317" priority="3553" stopIfTrue="1" operator="greaterThan">
      <formula>0</formula>
    </cfRule>
  </conditionalFormatting>
  <conditionalFormatting sqref="K2337:L2343">
    <cfRule type="cellIs" dxfId="2316" priority="3551" operator="equal">
      <formula>0</formula>
    </cfRule>
    <cfRule type="cellIs" dxfId="2315" priority="3552" operator="notBetween">
      <formula>$Q$17</formula>
      <formula>$R$17</formula>
    </cfRule>
  </conditionalFormatting>
  <conditionalFormatting sqref="B2334:B2343">
    <cfRule type="cellIs" dxfId="2314" priority="3550" stopIfTrue="1" operator="greaterThan">
      <formula>0</formula>
    </cfRule>
  </conditionalFormatting>
  <conditionalFormatting sqref="T2334:V2336">
    <cfRule type="cellIs" dxfId="2313" priority="3548" stopIfTrue="1" operator="equal">
      <formula>"NO"</formula>
    </cfRule>
    <cfRule type="cellIs" dxfId="2312" priority="3549" stopIfTrue="1" operator="equal">
      <formula>"SI"</formula>
    </cfRule>
  </conditionalFormatting>
  <conditionalFormatting sqref="T2334:V2335">
    <cfRule type="cellIs" dxfId="2311" priority="3547" stopIfTrue="1" operator="equal">
      <formula>"NO APLICA"</formula>
    </cfRule>
  </conditionalFormatting>
  <conditionalFormatting sqref="T2336:U2336">
    <cfRule type="cellIs" dxfId="2310" priority="3546" stopIfTrue="1" operator="equal">
      <formula>"NO APLICA"</formula>
    </cfRule>
  </conditionalFormatting>
  <conditionalFormatting sqref="T2336:U2336">
    <cfRule type="cellIs" dxfId="2309" priority="3545" stopIfTrue="1" operator="equal">
      <formula>"NO APLICA"</formula>
    </cfRule>
  </conditionalFormatting>
  <conditionalFormatting sqref="V2336">
    <cfRule type="cellIs" dxfId="2308" priority="3544" stopIfTrue="1" operator="equal">
      <formula>"NO APLICA"</formula>
    </cfRule>
  </conditionalFormatting>
  <conditionalFormatting sqref="K2334:L2336">
    <cfRule type="cellIs" dxfId="2307" priority="3543" operator="notBetween">
      <formula>$Q$17</formula>
      <formula>$R$17</formula>
    </cfRule>
  </conditionalFormatting>
  <conditionalFormatting sqref="K2334:M2343 C2334:I2343 P2334:V2343">
    <cfRule type="cellIs" dxfId="2306" priority="3542" operator="equal">
      <formula>0</formula>
    </cfRule>
  </conditionalFormatting>
  <conditionalFormatting sqref="P2350">
    <cfRule type="cellIs" dxfId="2305" priority="3539" operator="equal">
      <formula>"NO VÁLIDO"</formula>
    </cfRule>
    <cfRule type="cellIs" dxfId="2304" priority="3540" operator="equal">
      <formula>"VÁLIDO"</formula>
    </cfRule>
  </conditionalFormatting>
  <conditionalFormatting sqref="M2357">
    <cfRule type="cellIs" dxfId="2303" priority="3536" operator="notEqual">
      <formula>"NO CUMPLE"</formula>
    </cfRule>
    <cfRule type="containsText" dxfId="2302" priority="3537" stopIfTrue="1" operator="containsText" text="NO CUMPLE">
      <formula>NOT(ISERROR(SEARCH("NO CUMPLE",M2357)))</formula>
    </cfRule>
    <cfRule type="containsText" dxfId="2301" priority="3538" stopIfTrue="1" operator="containsText" text="CUMPLE">
      <formula>NOT(ISERROR(SEARCH("CUMPLE",M2357)))</formula>
    </cfRule>
  </conditionalFormatting>
  <conditionalFormatting sqref="M2351:M2356">
    <cfRule type="cellIs" dxfId="2300" priority="3534" stopIfTrue="1" operator="equal">
      <formula>"cumple"</formula>
    </cfRule>
    <cfRule type="containsText" dxfId="2299" priority="3535" stopIfTrue="1" operator="containsText" text="NO CUMPLE">
      <formula>NOT(ISERROR(SEARCH("NO CUMPLE",M2351)))</formula>
    </cfRule>
  </conditionalFormatting>
  <conditionalFormatting sqref="L2351:L2356">
    <cfRule type="cellIs" dxfId="2298" priority="3532" stopIfTrue="1" operator="equal">
      <formula>"cumple"</formula>
    </cfRule>
    <cfRule type="containsText" dxfId="2297" priority="3533" stopIfTrue="1" operator="containsText" text="NO CUMPLE">
      <formula>NOT(ISERROR(SEARCH("NO CUMPLE",L2351)))</formula>
    </cfRule>
  </conditionalFormatting>
  <conditionalFormatting sqref="C2364:I2373 K2364:M2373 P2364:V2373">
    <cfRule type="cellIs" dxfId="2296" priority="3513" stopIfTrue="1" operator="greaterThan">
      <formula>0</formula>
    </cfRule>
  </conditionalFormatting>
  <conditionalFormatting sqref="D2367:D2372">
    <cfRule type="cellIs" dxfId="2295" priority="3512" stopIfTrue="1" operator="greaterThan">
      <formula>0</formula>
    </cfRule>
  </conditionalFormatting>
  <conditionalFormatting sqref="D2367:D2372 F2367:H2372">
    <cfRule type="cellIs" dxfId="2294" priority="3511" stopIfTrue="1" operator="greaterThan">
      <formula>0</formula>
    </cfRule>
  </conditionalFormatting>
  <conditionalFormatting sqref="H2364:H2372">
    <cfRule type="cellIs" dxfId="2293" priority="3510" stopIfTrue="1" operator="greaterThan">
      <formula>0</formula>
    </cfRule>
  </conditionalFormatting>
  <conditionalFormatting sqref="E2364:E2372">
    <cfRule type="cellIs" dxfId="2292" priority="3509" stopIfTrue="1" operator="greaterThan">
      <formula>0</formula>
    </cfRule>
  </conditionalFormatting>
  <conditionalFormatting sqref="K2381:K2386">
    <cfRule type="containsText" dxfId="2291" priority="3507" stopIfTrue="1" operator="containsText" text="NO CUMPLE">
      <formula>NOT(ISERROR(SEARCH("NO CUMPLE",K2381)))</formula>
    </cfRule>
    <cfRule type="containsText" dxfId="2290" priority="3508" stopIfTrue="1" operator="containsText" text="CUMPLE">
      <formula>NOT(ISERROR(SEARCH("CUMPLE",K2381)))</formula>
    </cfRule>
  </conditionalFormatting>
  <conditionalFormatting sqref="S2380">
    <cfRule type="cellIs" dxfId="2289" priority="3505" operator="greaterThanOrEqual">
      <formula>NUMMINCONT</formula>
    </cfRule>
    <cfRule type="cellIs" dxfId="2288" priority="3506" operator="lessThan">
      <formula>NUMMINCONT</formula>
    </cfRule>
  </conditionalFormatting>
  <conditionalFormatting sqref="T2367:V2372">
    <cfRule type="cellIs" dxfId="2287" priority="3503" stopIfTrue="1" operator="equal">
      <formula>"NO"</formula>
    </cfRule>
    <cfRule type="cellIs" dxfId="2286" priority="3504" stopIfTrue="1" operator="equal">
      <formula>"SI"</formula>
    </cfRule>
  </conditionalFormatting>
  <conditionalFormatting sqref="T2367:V2368">
    <cfRule type="cellIs" dxfId="2285" priority="3502" stopIfTrue="1" operator="equal">
      <formula>"NO APLICA"</formula>
    </cfRule>
  </conditionalFormatting>
  <conditionalFormatting sqref="T2369:U2372">
    <cfRule type="cellIs" dxfId="2284" priority="3501" stopIfTrue="1" operator="equal">
      <formula>"NO APLICA"</formula>
    </cfRule>
  </conditionalFormatting>
  <conditionalFormatting sqref="T2369:U2369">
    <cfRule type="cellIs" dxfId="2283" priority="3500" stopIfTrue="1" operator="equal">
      <formula>"NO APLICA"</formula>
    </cfRule>
  </conditionalFormatting>
  <conditionalFormatting sqref="V2369:V2372">
    <cfRule type="cellIs" dxfId="2282" priority="3499" stopIfTrue="1" operator="equal">
      <formula>"NO APLICA"</formula>
    </cfRule>
  </conditionalFormatting>
  <conditionalFormatting sqref="V2378">
    <cfRule type="cellIs" dxfId="2281" priority="3497" operator="equal">
      <formula>"CUMPLE"</formula>
    </cfRule>
    <cfRule type="cellIs" dxfId="2280" priority="3498" operator="equal">
      <formula>"NO CUMPLE"</formula>
    </cfRule>
  </conditionalFormatting>
  <conditionalFormatting sqref="V2378:V2380">
    <cfRule type="cellIs" dxfId="2279" priority="3496" operator="equal">
      <formula>"VERIFICAR"</formula>
    </cfRule>
  </conditionalFormatting>
  <conditionalFormatting sqref="T2373:V2373">
    <cfRule type="cellIs" dxfId="2278" priority="3494" stopIfTrue="1" operator="equal">
      <formula>"NO"</formula>
    </cfRule>
    <cfRule type="cellIs" dxfId="2277" priority="3495" stopIfTrue="1" operator="equal">
      <formula>"SI"</formula>
    </cfRule>
  </conditionalFormatting>
  <conditionalFormatting sqref="T2373:U2373">
    <cfRule type="cellIs" dxfId="2276" priority="3493" stopIfTrue="1" operator="equal">
      <formula>"NO APLICA"</formula>
    </cfRule>
  </conditionalFormatting>
  <conditionalFormatting sqref="V2373">
    <cfRule type="cellIs" dxfId="2275" priority="3492" stopIfTrue="1" operator="equal">
      <formula>"NO APLICA"</formula>
    </cfRule>
  </conditionalFormatting>
  <conditionalFormatting sqref="T2383">
    <cfRule type="cellIs" dxfId="2274" priority="3490" operator="equal">
      <formula>"CUMPLE"</formula>
    </cfRule>
    <cfRule type="cellIs" dxfId="2273" priority="3491" operator="equal">
      <formula>"NO CUMPLE"</formula>
    </cfRule>
  </conditionalFormatting>
  <conditionalFormatting sqref="T2383">
    <cfRule type="cellIs" dxfId="2272" priority="3489" operator="equal">
      <formula>"VERIFICAR"</formula>
    </cfRule>
  </conditionalFormatting>
  <conditionalFormatting sqref="H2387">
    <cfRule type="containsText" dxfId="2271" priority="3470" stopIfTrue="1" operator="containsText" text="NO CUMPLE">
      <formula>NOT(ISERROR(SEARCH("NO CUMPLE",H2387)))</formula>
    </cfRule>
    <cfRule type="containsText" dxfId="2270" priority="3471" stopIfTrue="1" operator="containsText" text="CUMPLE">
      <formula>NOT(ISERROR(SEARCH("CUMPLE",H2387)))</formula>
    </cfRule>
  </conditionalFormatting>
  <conditionalFormatting sqref="J2387">
    <cfRule type="containsText" dxfId="2269" priority="3468" stopIfTrue="1" operator="containsText" text="NO CUMPLE">
      <formula>NOT(ISERROR(SEARCH("NO CUMPLE",J2387)))</formula>
    </cfRule>
    <cfRule type="containsText" dxfId="2268" priority="3469" stopIfTrue="1" operator="containsText" text="CUMPLE">
      <formula>NOT(ISERROR(SEARCH("CUMPLE",J2387)))</formula>
    </cfRule>
  </conditionalFormatting>
  <conditionalFormatting sqref="K2387">
    <cfRule type="containsText" dxfId="2267" priority="3466" stopIfTrue="1" operator="containsText" text="NO CUMPLE">
      <formula>NOT(ISERROR(SEARCH("NO CUMPLE",K2387)))</formula>
    </cfRule>
    <cfRule type="containsText" dxfId="2266" priority="3467" stopIfTrue="1" operator="containsText" text="CUMPLE">
      <formula>NOT(ISERROR(SEARCH("CUMPLE",K2387)))</formula>
    </cfRule>
  </conditionalFormatting>
  <conditionalFormatting sqref="O2386">
    <cfRule type="containsText" dxfId="2265" priority="3464" stopIfTrue="1" operator="containsText" text="NO CUMPLE">
      <formula>NOT(ISERROR(SEARCH("NO CUMPLE",O2386)))</formula>
    </cfRule>
    <cfRule type="containsText" dxfId="2264" priority="3465" stopIfTrue="1" operator="containsText" text="CUMPLE">
      <formula>NOT(ISERROR(SEARCH("CUMPLE",O2386)))</formula>
    </cfRule>
  </conditionalFormatting>
  <conditionalFormatting sqref="O2387:S2387">
    <cfRule type="cellIs" dxfId="2263" priority="3463" operator="equal">
      <formula>"EL PROPONENTE SE DEBE REQUERIR POR EXPERIENCIA MINIMA EXIGIDA"</formula>
    </cfRule>
  </conditionalFormatting>
  <conditionalFormatting sqref="J2364:J2373">
    <cfRule type="cellIs" dxfId="2262" priority="3462" stopIfTrue="1" operator="greaterThan">
      <formula>0</formula>
    </cfRule>
  </conditionalFormatting>
  <conditionalFormatting sqref="N2381:N2386">
    <cfRule type="cellIs" dxfId="2261" priority="3460" operator="equal">
      <formula>"NO"</formula>
    </cfRule>
    <cfRule type="cellIs" dxfId="2260" priority="3461" operator="equal">
      <formula>"SI"</formula>
    </cfRule>
  </conditionalFormatting>
  <conditionalFormatting sqref="I2373">
    <cfRule type="cellIs" dxfId="2259" priority="3459" stopIfTrue="1" operator="greaterThan">
      <formula>0</formula>
    </cfRule>
  </conditionalFormatting>
  <conditionalFormatting sqref="K2367:L2373">
    <cfRule type="cellIs" dxfId="2258" priority="3457" operator="equal">
      <formula>0</formula>
    </cfRule>
    <cfRule type="cellIs" dxfId="2257" priority="3458" operator="notBetween">
      <formula>$Q$17</formula>
      <formula>$R$17</formula>
    </cfRule>
  </conditionalFormatting>
  <conditionalFormatting sqref="B2364:B2373">
    <cfRule type="cellIs" dxfId="2256" priority="3456" stopIfTrue="1" operator="greaterThan">
      <formula>0</formula>
    </cfRule>
  </conditionalFormatting>
  <conditionalFormatting sqref="T2364:V2366">
    <cfRule type="cellIs" dxfId="2255" priority="3454" stopIfTrue="1" operator="equal">
      <formula>"NO"</formula>
    </cfRule>
    <cfRule type="cellIs" dxfId="2254" priority="3455" stopIfTrue="1" operator="equal">
      <formula>"SI"</formula>
    </cfRule>
  </conditionalFormatting>
  <conditionalFormatting sqref="T2364:V2365">
    <cfRule type="cellIs" dxfId="2253" priority="3453" stopIfTrue="1" operator="equal">
      <formula>"NO APLICA"</formula>
    </cfRule>
  </conditionalFormatting>
  <conditionalFormatting sqref="T2366:U2366">
    <cfRule type="cellIs" dxfId="2252" priority="3452" stopIfTrue="1" operator="equal">
      <formula>"NO APLICA"</formula>
    </cfRule>
  </conditionalFormatting>
  <conditionalFormatting sqref="T2366:U2366">
    <cfRule type="cellIs" dxfId="2251" priority="3451" stopIfTrue="1" operator="equal">
      <formula>"NO APLICA"</formula>
    </cfRule>
  </conditionalFormatting>
  <conditionalFormatting sqref="V2366">
    <cfRule type="cellIs" dxfId="2250" priority="3450" stopIfTrue="1" operator="equal">
      <formula>"NO APLICA"</formula>
    </cfRule>
  </conditionalFormatting>
  <conditionalFormatting sqref="K2364:L2366">
    <cfRule type="cellIs" dxfId="2249" priority="3449" operator="notBetween">
      <formula>$Q$17</formula>
      <formula>$R$17</formula>
    </cfRule>
  </conditionalFormatting>
  <conditionalFormatting sqref="C2364:I2373 K2364:M2373 P2364:V2373">
    <cfRule type="cellIs" dxfId="2248" priority="3448" operator="equal">
      <formula>0</formula>
    </cfRule>
  </conditionalFormatting>
  <conditionalFormatting sqref="P2380">
    <cfRule type="cellIs" dxfId="2247" priority="3445" operator="equal">
      <formula>"NO VÁLIDO"</formula>
    </cfRule>
    <cfRule type="cellIs" dxfId="2246" priority="3446" operator="equal">
      <formula>"VÁLIDO"</formula>
    </cfRule>
  </conditionalFormatting>
  <conditionalFormatting sqref="M2387">
    <cfRule type="cellIs" dxfId="2245" priority="3442" operator="notEqual">
      <formula>"NO CUMPLE"</formula>
    </cfRule>
    <cfRule type="containsText" dxfId="2244" priority="3443" stopIfTrue="1" operator="containsText" text="NO CUMPLE">
      <formula>NOT(ISERROR(SEARCH("NO CUMPLE",M2387)))</formula>
    </cfRule>
    <cfRule type="containsText" dxfId="2243" priority="3444" stopIfTrue="1" operator="containsText" text="CUMPLE">
      <formula>NOT(ISERROR(SEARCH("CUMPLE",M2387)))</formula>
    </cfRule>
  </conditionalFormatting>
  <conditionalFormatting sqref="M2381:M2386">
    <cfRule type="cellIs" dxfId="2242" priority="3440" stopIfTrue="1" operator="equal">
      <formula>"cumple"</formula>
    </cfRule>
    <cfRule type="containsText" dxfId="2241" priority="3441" stopIfTrue="1" operator="containsText" text="NO CUMPLE">
      <formula>NOT(ISERROR(SEARCH("NO CUMPLE",M2381)))</formula>
    </cfRule>
  </conditionalFormatting>
  <conditionalFormatting sqref="L2381:L2386">
    <cfRule type="cellIs" dxfId="2240" priority="3438" stopIfTrue="1" operator="equal">
      <formula>"cumple"</formula>
    </cfRule>
    <cfRule type="containsText" dxfId="2239" priority="3439" stopIfTrue="1" operator="containsText" text="NO CUMPLE">
      <formula>NOT(ISERROR(SEARCH("NO CUMPLE",L2381)))</formula>
    </cfRule>
  </conditionalFormatting>
  <conditionalFormatting sqref="C2394:I2403 K2394:M2403 P2394:V2403">
    <cfRule type="cellIs" dxfId="2238" priority="3419" stopIfTrue="1" operator="greaterThan">
      <formula>0</formula>
    </cfRule>
  </conditionalFormatting>
  <conditionalFormatting sqref="D2397:D2402">
    <cfRule type="cellIs" dxfId="2237" priority="3418" stopIfTrue="1" operator="greaterThan">
      <formula>0</formula>
    </cfRule>
  </conditionalFormatting>
  <conditionalFormatting sqref="D2397:D2402 F2397:H2402">
    <cfRule type="cellIs" dxfId="2236" priority="3417" stopIfTrue="1" operator="greaterThan">
      <formula>0</formula>
    </cfRule>
  </conditionalFormatting>
  <conditionalFormatting sqref="H2394:H2402">
    <cfRule type="cellIs" dxfId="2235" priority="3416" stopIfTrue="1" operator="greaterThan">
      <formula>0</formula>
    </cfRule>
  </conditionalFormatting>
  <conditionalFormatting sqref="E2394:E2402">
    <cfRule type="cellIs" dxfId="2234" priority="3415" stopIfTrue="1" operator="greaterThan">
      <formula>0</formula>
    </cfRule>
  </conditionalFormatting>
  <conditionalFormatting sqref="K2411:K2416">
    <cfRule type="containsText" dxfId="2233" priority="3413" stopIfTrue="1" operator="containsText" text="NO CUMPLE">
      <formula>NOT(ISERROR(SEARCH("NO CUMPLE",K2411)))</formula>
    </cfRule>
    <cfRule type="containsText" dxfId="2232" priority="3414" stopIfTrue="1" operator="containsText" text="CUMPLE">
      <formula>NOT(ISERROR(SEARCH("CUMPLE",K2411)))</formula>
    </cfRule>
  </conditionalFormatting>
  <conditionalFormatting sqref="S2410">
    <cfRule type="cellIs" dxfId="2231" priority="3411" operator="greaterThanOrEqual">
      <formula>NUMMINCONT</formula>
    </cfRule>
    <cfRule type="cellIs" dxfId="2230" priority="3412" operator="lessThan">
      <formula>NUMMINCONT</formula>
    </cfRule>
  </conditionalFormatting>
  <conditionalFormatting sqref="T2397:V2402">
    <cfRule type="cellIs" dxfId="2229" priority="3409" stopIfTrue="1" operator="equal">
      <formula>"NO"</formula>
    </cfRule>
    <cfRule type="cellIs" dxfId="2228" priority="3410" stopIfTrue="1" operator="equal">
      <formula>"SI"</formula>
    </cfRule>
  </conditionalFormatting>
  <conditionalFormatting sqref="T2397:V2398">
    <cfRule type="cellIs" dxfId="2227" priority="3408" stopIfTrue="1" operator="equal">
      <formula>"NO APLICA"</formula>
    </cfRule>
  </conditionalFormatting>
  <conditionalFormatting sqref="T2399:U2402">
    <cfRule type="cellIs" dxfId="2226" priority="3407" stopIfTrue="1" operator="equal">
      <formula>"NO APLICA"</formula>
    </cfRule>
  </conditionalFormatting>
  <conditionalFormatting sqref="T2399:U2399">
    <cfRule type="cellIs" dxfId="2225" priority="3406" stopIfTrue="1" operator="equal">
      <formula>"NO APLICA"</formula>
    </cfRule>
  </conditionalFormatting>
  <conditionalFormatting sqref="V2399:V2402">
    <cfRule type="cellIs" dxfId="2224" priority="3405" stopIfTrue="1" operator="equal">
      <formula>"NO APLICA"</formula>
    </cfRule>
  </conditionalFormatting>
  <conditionalFormatting sqref="V2408">
    <cfRule type="cellIs" dxfId="2223" priority="3403" operator="equal">
      <formula>"CUMPLE"</formula>
    </cfRule>
    <cfRule type="cellIs" dxfId="2222" priority="3404" operator="equal">
      <formula>"NO CUMPLE"</formula>
    </cfRule>
  </conditionalFormatting>
  <conditionalFormatting sqref="V2408:V2410">
    <cfRule type="cellIs" dxfId="2221" priority="3402" operator="equal">
      <formula>"VERIFICAR"</formula>
    </cfRule>
  </conditionalFormatting>
  <conditionalFormatting sqref="T2403:V2403">
    <cfRule type="cellIs" dxfId="2220" priority="3400" stopIfTrue="1" operator="equal">
      <formula>"NO"</formula>
    </cfRule>
    <cfRule type="cellIs" dxfId="2219" priority="3401" stopIfTrue="1" operator="equal">
      <formula>"SI"</formula>
    </cfRule>
  </conditionalFormatting>
  <conditionalFormatting sqref="T2403:U2403">
    <cfRule type="cellIs" dxfId="2218" priority="3399" stopIfTrue="1" operator="equal">
      <formula>"NO APLICA"</formula>
    </cfRule>
  </conditionalFormatting>
  <conditionalFormatting sqref="V2403">
    <cfRule type="cellIs" dxfId="2217" priority="3398" stopIfTrue="1" operator="equal">
      <formula>"NO APLICA"</formula>
    </cfRule>
  </conditionalFormatting>
  <conditionalFormatting sqref="T2413">
    <cfRule type="cellIs" dxfId="2216" priority="3396" operator="equal">
      <formula>"CUMPLE"</formula>
    </cfRule>
    <cfRule type="cellIs" dxfId="2215" priority="3397" operator="equal">
      <formula>"NO CUMPLE"</formula>
    </cfRule>
  </conditionalFormatting>
  <conditionalFormatting sqref="T2413">
    <cfRule type="cellIs" dxfId="2214" priority="3395" operator="equal">
      <formula>"VERIFICAR"</formula>
    </cfRule>
  </conditionalFormatting>
  <conditionalFormatting sqref="H2417">
    <cfRule type="containsText" dxfId="2213" priority="3376" stopIfTrue="1" operator="containsText" text="NO CUMPLE">
      <formula>NOT(ISERROR(SEARCH("NO CUMPLE",H2417)))</formula>
    </cfRule>
    <cfRule type="containsText" dxfId="2212" priority="3377" stopIfTrue="1" operator="containsText" text="CUMPLE">
      <formula>NOT(ISERROR(SEARCH("CUMPLE",H2417)))</formula>
    </cfRule>
  </conditionalFormatting>
  <conditionalFormatting sqref="J2417">
    <cfRule type="containsText" dxfId="2211" priority="3374" stopIfTrue="1" operator="containsText" text="NO CUMPLE">
      <formula>NOT(ISERROR(SEARCH("NO CUMPLE",J2417)))</formula>
    </cfRule>
    <cfRule type="containsText" dxfId="2210" priority="3375" stopIfTrue="1" operator="containsText" text="CUMPLE">
      <formula>NOT(ISERROR(SEARCH("CUMPLE",J2417)))</formula>
    </cfRule>
  </conditionalFormatting>
  <conditionalFormatting sqref="K2417">
    <cfRule type="containsText" dxfId="2209" priority="3372" stopIfTrue="1" operator="containsText" text="NO CUMPLE">
      <formula>NOT(ISERROR(SEARCH("NO CUMPLE",K2417)))</formula>
    </cfRule>
    <cfRule type="containsText" dxfId="2208" priority="3373" stopIfTrue="1" operator="containsText" text="CUMPLE">
      <formula>NOT(ISERROR(SEARCH("CUMPLE",K2417)))</formula>
    </cfRule>
  </conditionalFormatting>
  <conditionalFormatting sqref="O2416">
    <cfRule type="containsText" dxfId="2207" priority="3370" stopIfTrue="1" operator="containsText" text="NO CUMPLE">
      <formula>NOT(ISERROR(SEARCH("NO CUMPLE",O2416)))</formula>
    </cfRule>
    <cfRule type="containsText" dxfId="2206" priority="3371" stopIfTrue="1" operator="containsText" text="CUMPLE">
      <formula>NOT(ISERROR(SEARCH("CUMPLE",O2416)))</formula>
    </cfRule>
  </conditionalFormatting>
  <conditionalFormatting sqref="O2417:S2417">
    <cfRule type="cellIs" dxfId="2205" priority="3369" operator="equal">
      <formula>"EL PROPONENTE SE DEBE REQUERIR POR EXPERIENCIA MINIMA EXIGIDA"</formula>
    </cfRule>
  </conditionalFormatting>
  <conditionalFormatting sqref="J2394:J2403">
    <cfRule type="cellIs" dxfId="2204" priority="3368" stopIfTrue="1" operator="greaterThan">
      <formula>0</formula>
    </cfRule>
  </conditionalFormatting>
  <conditionalFormatting sqref="N2411:N2416">
    <cfRule type="cellIs" dxfId="2203" priority="3366" operator="equal">
      <formula>"NO"</formula>
    </cfRule>
    <cfRule type="cellIs" dxfId="2202" priority="3367" operator="equal">
      <formula>"SI"</formula>
    </cfRule>
  </conditionalFormatting>
  <conditionalFormatting sqref="I2403">
    <cfRule type="cellIs" dxfId="2201" priority="3365" stopIfTrue="1" operator="greaterThan">
      <formula>0</formula>
    </cfRule>
  </conditionalFormatting>
  <conditionalFormatting sqref="K2397:L2403">
    <cfRule type="cellIs" dxfId="2200" priority="3363" operator="equal">
      <formula>0</formula>
    </cfRule>
    <cfRule type="cellIs" dxfId="2199" priority="3364" operator="notBetween">
      <formula>$Q$17</formula>
      <formula>$R$17</formula>
    </cfRule>
  </conditionalFormatting>
  <conditionalFormatting sqref="B2394:B2403">
    <cfRule type="cellIs" dxfId="2198" priority="3362" stopIfTrue="1" operator="greaterThan">
      <formula>0</formula>
    </cfRule>
  </conditionalFormatting>
  <conditionalFormatting sqref="T2394:V2396 T2397:T2398 V2397:V2398">
    <cfRule type="cellIs" dxfId="2197" priority="3360" stopIfTrue="1" operator="equal">
      <formula>"NO"</formula>
    </cfRule>
    <cfRule type="cellIs" dxfId="2196" priority="3361" stopIfTrue="1" operator="equal">
      <formula>"SI"</formula>
    </cfRule>
  </conditionalFormatting>
  <conditionalFormatting sqref="T2394:V2395 T2396:T2398 V2396:V2398">
    <cfRule type="cellIs" dxfId="2195" priority="3359" stopIfTrue="1" operator="equal">
      <formula>"NO APLICA"</formula>
    </cfRule>
  </conditionalFormatting>
  <conditionalFormatting sqref="T2396:U2396 T2397:T2398">
    <cfRule type="cellIs" dxfId="2194" priority="3358" stopIfTrue="1" operator="equal">
      <formula>"NO APLICA"</formula>
    </cfRule>
  </conditionalFormatting>
  <conditionalFormatting sqref="T2396:U2396 T2397:T2398">
    <cfRule type="cellIs" dxfId="2193" priority="3357" stopIfTrue="1" operator="equal">
      <formula>"NO APLICA"</formula>
    </cfRule>
  </conditionalFormatting>
  <conditionalFormatting sqref="V2396:V2398">
    <cfRule type="cellIs" dxfId="2192" priority="3356" stopIfTrue="1" operator="equal">
      <formula>"NO APLICA"</formula>
    </cfRule>
  </conditionalFormatting>
  <conditionalFormatting sqref="K2394:L2396">
    <cfRule type="cellIs" dxfId="2191" priority="3355" operator="notBetween">
      <formula>$Q$17</formula>
      <formula>$R$17</formula>
    </cfRule>
  </conditionalFormatting>
  <conditionalFormatting sqref="C2394:I2403 K2394:M2403 P2394:V2403">
    <cfRule type="cellIs" dxfId="2190" priority="3354" operator="equal">
      <formula>0</formula>
    </cfRule>
  </conditionalFormatting>
  <conditionalFormatting sqref="P2410">
    <cfRule type="cellIs" dxfId="2189" priority="3351" operator="equal">
      <formula>"NO VÁLIDO"</formula>
    </cfRule>
    <cfRule type="cellIs" dxfId="2188" priority="3352" operator="equal">
      <formula>"VÁLIDO"</formula>
    </cfRule>
  </conditionalFormatting>
  <conditionalFormatting sqref="M2417">
    <cfRule type="cellIs" dxfId="2187" priority="3348" operator="notEqual">
      <formula>"NO CUMPLE"</formula>
    </cfRule>
    <cfRule type="containsText" dxfId="2186" priority="3349" stopIfTrue="1" operator="containsText" text="NO CUMPLE">
      <formula>NOT(ISERROR(SEARCH("NO CUMPLE",M2417)))</formula>
    </cfRule>
    <cfRule type="containsText" dxfId="2185" priority="3350" stopIfTrue="1" operator="containsText" text="CUMPLE">
      <formula>NOT(ISERROR(SEARCH("CUMPLE",M2417)))</formula>
    </cfRule>
  </conditionalFormatting>
  <conditionalFormatting sqref="M2411:M2416">
    <cfRule type="cellIs" dxfId="2184" priority="3346" stopIfTrue="1" operator="equal">
      <formula>"cumple"</formula>
    </cfRule>
    <cfRule type="containsText" dxfId="2183" priority="3347" stopIfTrue="1" operator="containsText" text="NO CUMPLE">
      <formula>NOT(ISERROR(SEARCH("NO CUMPLE",M2411)))</formula>
    </cfRule>
  </conditionalFormatting>
  <conditionalFormatting sqref="L2411:L2416">
    <cfRule type="cellIs" dxfId="2182" priority="3344" stopIfTrue="1" operator="equal">
      <formula>"cumple"</formula>
    </cfRule>
    <cfRule type="containsText" dxfId="2181" priority="3345" stopIfTrue="1" operator="containsText" text="NO CUMPLE">
      <formula>NOT(ISERROR(SEARCH("NO CUMPLE",L2411)))</formula>
    </cfRule>
  </conditionalFormatting>
  <conditionalFormatting sqref="K2424:M2433 C2424:I2433 P2424:V2433">
    <cfRule type="cellIs" dxfId="2180" priority="3325" stopIfTrue="1" operator="greaterThan">
      <formula>0</formula>
    </cfRule>
  </conditionalFormatting>
  <conditionalFormatting sqref="D2427:D2432">
    <cfRule type="cellIs" dxfId="2179" priority="3324" stopIfTrue="1" operator="greaterThan">
      <formula>0</formula>
    </cfRule>
  </conditionalFormatting>
  <conditionalFormatting sqref="D2427:D2432 F2427:H2432">
    <cfRule type="cellIs" dxfId="2178" priority="3323" stopIfTrue="1" operator="greaterThan">
      <formula>0</formula>
    </cfRule>
  </conditionalFormatting>
  <conditionalFormatting sqref="H2424:H2432">
    <cfRule type="cellIs" dxfId="2177" priority="3322" stopIfTrue="1" operator="greaterThan">
      <formula>0</formula>
    </cfRule>
  </conditionalFormatting>
  <conditionalFormatting sqref="E2424:E2432">
    <cfRule type="cellIs" dxfId="2176" priority="3321" stopIfTrue="1" operator="greaterThan">
      <formula>0</formula>
    </cfRule>
  </conditionalFormatting>
  <conditionalFormatting sqref="K2441:K2446">
    <cfRule type="containsText" dxfId="2175" priority="3319" stopIfTrue="1" operator="containsText" text="NO CUMPLE">
      <formula>NOT(ISERROR(SEARCH("NO CUMPLE",K2441)))</formula>
    </cfRule>
    <cfRule type="containsText" dxfId="2174" priority="3320" stopIfTrue="1" operator="containsText" text="CUMPLE">
      <formula>NOT(ISERROR(SEARCH("CUMPLE",K2441)))</formula>
    </cfRule>
  </conditionalFormatting>
  <conditionalFormatting sqref="S2440">
    <cfRule type="cellIs" dxfId="2173" priority="3317" operator="greaterThanOrEqual">
      <formula>NUMMINCONT</formula>
    </cfRule>
    <cfRule type="cellIs" dxfId="2172" priority="3318" operator="lessThan">
      <formula>NUMMINCONT</formula>
    </cfRule>
  </conditionalFormatting>
  <conditionalFormatting sqref="T2427:V2432">
    <cfRule type="cellIs" dxfId="2171" priority="3315" stopIfTrue="1" operator="equal">
      <formula>"NO"</formula>
    </cfRule>
    <cfRule type="cellIs" dxfId="2170" priority="3316" stopIfTrue="1" operator="equal">
      <formula>"SI"</formula>
    </cfRule>
  </conditionalFormatting>
  <conditionalFormatting sqref="T2427:V2428">
    <cfRule type="cellIs" dxfId="2169" priority="3314" stopIfTrue="1" operator="equal">
      <formula>"NO APLICA"</formula>
    </cfRule>
  </conditionalFormatting>
  <conditionalFormatting sqref="T2429:U2432">
    <cfRule type="cellIs" dxfId="2168" priority="3313" stopIfTrue="1" operator="equal">
      <formula>"NO APLICA"</formula>
    </cfRule>
  </conditionalFormatting>
  <conditionalFormatting sqref="T2429:U2429">
    <cfRule type="cellIs" dxfId="2167" priority="3312" stopIfTrue="1" operator="equal">
      <formula>"NO APLICA"</formula>
    </cfRule>
  </conditionalFormatting>
  <conditionalFormatting sqref="V2429:V2432">
    <cfRule type="cellIs" dxfId="2166" priority="3311" stopIfTrue="1" operator="equal">
      <formula>"NO APLICA"</formula>
    </cfRule>
  </conditionalFormatting>
  <conditionalFormatting sqref="V2438">
    <cfRule type="cellIs" dxfId="2165" priority="3309" operator="equal">
      <formula>"CUMPLE"</formula>
    </cfRule>
    <cfRule type="cellIs" dxfId="2164" priority="3310" operator="equal">
      <formula>"NO CUMPLE"</formula>
    </cfRule>
  </conditionalFormatting>
  <conditionalFormatting sqref="V2438:V2440">
    <cfRule type="cellIs" dxfId="2163" priority="3308" operator="equal">
      <formula>"VERIFICAR"</formula>
    </cfRule>
  </conditionalFormatting>
  <conditionalFormatting sqref="T2433:V2433">
    <cfRule type="cellIs" dxfId="2162" priority="3306" stopIfTrue="1" operator="equal">
      <formula>"NO"</formula>
    </cfRule>
    <cfRule type="cellIs" dxfId="2161" priority="3307" stopIfTrue="1" operator="equal">
      <formula>"SI"</formula>
    </cfRule>
  </conditionalFormatting>
  <conditionalFormatting sqref="T2433:U2433">
    <cfRule type="cellIs" dxfId="2160" priority="3305" stopIfTrue="1" operator="equal">
      <formula>"NO APLICA"</formula>
    </cfRule>
  </conditionalFormatting>
  <conditionalFormatting sqref="V2433">
    <cfRule type="cellIs" dxfId="2159" priority="3304" stopIfTrue="1" operator="equal">
      <formula>"NO APLICA"</formula>
    </cfRule>
  </conditionalFormatting>
  <conditionalFormatting sqref="T2443">
    <cfRule type="cellIs" dxfId="2158" priority="3302" operator="equal">
      <formula>"CUMPLE"</formula>
    </cfRule>
    <cfRule type="cellIs" dxfId="2157" priority="3303" operator="equal">
      <formula>"NO CUMPLE"</formula>
    </cfRule>
  </conditionalFormatting>
  <conditionalFormatting sqref="T2443">
    <cfRule type="cellIs" dxfId="2156" priority="3301" operator="equal">
      <formula>"VERIFICAR"</formula>
    </cfRule>
  </conditionalFormatting>
  <conditionalFormatting sqref="H2447">
    <cfRule type="containsText" dxfId="2155" priority="3282" stopIfTrue="1" operator="containsText" text="NO CUMPLE">
      <formula>NOT(ISERROR(SEARCH("NO CUMPLE",H2447)))</formula>
    </cfRule>
    <cfRule type="containsText" dxfId="2154" priority="3283" stopIfTrue="1" operator="containsText" text="CUMPLE">
      <formula>NOT(ISERROR(SEARCH("CUMPLE",H2447)))</formula>
    </cfRule>
  </conditionalFormatting>
  <conditionalFormatting sqref="J2447">
    <cfRule type="containsText" dxfId="2153" priority="3280" stopIfTrue="1" operator="containsText" text="NO CUMPLE">
      <formula>NOT(ISERROR(SEARCH("NO CUMPLE",J2447)))</formula>
    </cfRule>
    <cfRule type="containsText" dxfId="2152" priority="3281" stopIfTrue="1" operator="containsText" text="CUMPLE">
      <formula>NOT(ISERROR(SEARCH("CUMPLE",J2447)))</formula>
    </cfRule>
  </conditionalFormatting>
  <conditionalFormatting sqref="K2447">
    <cfRule type="containsText" dxfId="2151" priority="3278" stopIfTrue="1" operator="containsText" text="NO CUMPLE">
      <formula>NOT(ISERROR(SEARCH("NO CUMPLE",K2447)))</formula>
    </cfRule>
    <cfRule type="containsText" dxfId="2150" priority="3279" stopIfTrue="1" operator="containsText" text="CUMPLE">
      <formula>NOT(ISERROR(SEARCH("CUMPLE",K2447)))</formula>
    </cfRule>
  </conditionalFormatting>
  <conditionalFormatting sqref="O2446">
    <cfRule type="containsText" dxfId="2149" priority="3276" stopIfTrue="1" operator="containsText" text="NO CUMPLE">
      <formula>NOT(ISERROR(SEARCH("NO CUMPLE",O2446)))</formula>
    </cfRule>
    <cfRule type="containsText" dxfId="2148" priority="3277" stopIfTrue="1" operator="containsText" text="CUMPLE">
      <formula>NOT(ISERROR(SEARCH("CUMPLE",O2446)))</formula>
    </cfRule>
  </conditionalFormatting>
  <conditionalFormatting sqref="O2447:S2447">
    <cfRule type="cellIs" dxfId="2147" priority="3275" operator="equal">
      <formula>"EL PROPONENTE SE DEBE REQUERIR POR EXPERIENCIA MINIMA EXIGIDA"</formula>
    </cfRule>
  </conditionalFormatting>
  <conditionalFormatting sqref="J2424:J2433">
    <cfRule type="cellIs" dxfId="2146" priority="3274" stopIfTrue="1" operator="greaterThan">
      <formula>0</formula>
    </cfRule>
  </conditionalFormatting>
  <conditionalFormatting sqref="N2441:N2446">
    <cfRule type="cellIs" dxfId="2145" priority="3272" operator="equal">
      <formula>"NO"</formula>
    </cfRule>
    <cfRule type="cellIs" dxfId="2144" priority="3273" operator="equal">
      <formula>"SI"</formula>
    </cfRule>
  </conditionalFormatting>
  <conditionalFormatting sqref="I2433">
    <cfRule type="cellIs" dxfId="2143" priority="3271" stopIfTrue="1" operator="greaterThan">
      <formula>0</formula>
    </cfRule>
  </conditionalFormatting>
  <conditionalFormatting sqref="K2427:L2433">
    <cfRule type="cellIs" dxfId="2142" priority="3269" operator="equal">
      <formula>0</formula>
    </cfRule>
    <cfRule type="cellIs" dxfId="2141" priority="3270" operator="notBetween">
      <formula>$Q$17</formula>
      <formula>$R$17</formula>
    </cfRule>
  </conditionalFormatting>
  <conditionalFormatting sqref="B2424:B2433">
    <cfRule type="cellIs" dxfId="2140" priority="3268" stopIfTrue="1" operator="greaterThan">
      <formula>0</formula>
    </cfRule>
  </conditionalFormatting>
  <conditionalFormatting sqref="T2424:V2426">
    <cfRule type="cellIs" dxfId="2139" priority="3266" stopIfTrue="1" operator="equal">
      <formula>"NO"</formula>
    </cfRule>
    <cfRule type="cellIs" dxfId="2138" priority="3267" stopIfTrue="1" operator="equal">
      <formula>"SI"</formula>
    </cfRule>
  </conditionalFormatting>
  <conditionalFormatting sqref="T2424:V2425 T2426 V2426">
    <cfRule type="cellIs" dxfId="2137" priority="3265" stopIfTrue="1" operator="equal">
      <formula>"NO APLICA"</formula>
    </cfRule>
  </conditionalFormatting>
  <conditionalFormatting sqref="T2426:U2426">
    <cfRule type="cellIs" dxfId="2136" priority="3264" stopIfTrue="1" operator="equal">
      <formula>"NO APLICA"</formula>
    </cfRule>
  </conditionalFormatting>
  <conditionalFormatting sqref="T2426:U2426">
    <cfRule type="cellIs" dxfId="2135" priority="3263" stopIfTrue="1" operator="equal">
      <formula>"NO APLICA"</formula>
    </cfRule>
  </conditionalFormatting>
  <conditionalFormatting sqref="V2426">
    <cfRule type="cellIs" dxfId="2134" priority="3262" stopIfTrue="1" operator="equal">
      <formula>"NO APLICA"</formula>
    </cfRule>
  </conditionalFormatting>
  <conditionalFormatting sqref="K2424:L2426">
    <cfRule type="cellIs" dxfId="2133" priority="3261" operator="notBetween">
      <formula>$Q$17</formula>
      <formula>$R$17</formula>
    </cfRule>
  </conditionalFormatting>
  <conditionalFormatting sqref="K2424:M2433 C2424:I2433 P2424:V2433">
    <cfRule type="cellIs" dxfId="2132" priority="3260" operator="equal">
      <formula>0</formula>
    </cfRule>
  </conditionalFormatting>
  <conditionalFormatting sqref="P2440">
    <cfRule type="cellIs" dxfId="2131" priority="3257" operator="equal">
      <formula>"NO VÁLIDO"</formula>
    </cfRule>
    <cfRule type="cellIs" dxfId="2130" priority="3258" operator="equal">
      <formula>"VÁLIDO"</formula>
    </cfRule>
  </conditionalFormatting>
  <conditionalFormatting sqref="M2447">
    <cfRule type="cellIs" dxfId="2129" priority="3254" operator="notEqual">
      <formula>"NO CUMPLE"</formula>
    </cfRule>
    <cfRule type="containsText" dxfId="2128" priority="3255" stopIfTrue="1" operator="containsText" text="NO CUMPLE">
      <formula>NOT(ISERROR(SEARCH("NO CUMPLE",M2447)))</formula>
    </cfRule>
    <cfRule type="containsText" dxfId="2127" priority="3256" stopIfTrue="1" operator="containsText" text="CUMPLE">
      <formula>NOT(ISERROR(SEARCH("CUMPLE",M2447)))</formula>
    </cfRule>
  </conditionalFormatting>
  <conditionalFormatting sqref="M2441:M2446">
    <cfRule type="cellIs" dxfId="2126" priority="3252" stopIfTrue="1" operator="equal">
      <formula>"cumple"</formula>
    </cfRule>
    <cfRule type="containsText" dxfId="2125" priority="3253" stopIfTrue="1" operator="containsText" text="NO CUMPLE">
      <formula>NOT(ISERROR(SEARCH("NO CUMPLE",M2441)))</formula>
    </cfRule>
  </conditionalFormatting>
  <conditionalFormatting sqref="L2441:L2446">
    <cfRule type="cellIs" dxfId="2124" priority="3250" stopIfTrue="1" operator="equal">
      <formula>"cumple"</formula>
    </cfRule>
    <cfRule type="containsText" dxfId="2123" priority="3251" stopIfTrue="1" operator="containsText" text="NO CUMPLE">
      <formula>NOT(ISERROR(SEARCH("NO CUMPLE",L2441)))</formula>
    </cfRule>
  </conditionalFormatting>
  <conditionalFormatting sqref="K2454:M2463 C2454:I2463 P2454:V2463">
    <cfRule type="cellIs" dxfId="2122" priority="3231" stopIfTrue="1" operator="greaterThan">
      <formula>0</formula>
    </cfRule>
  </conditionalFormatting>
  <conditionalFormatting sqref="D2457:D2462">
    <cfRule type="cellIs" dxfId="2121" priority="3230" stopIfTrue="1" operator="greaterThan">
      <formula>0</formula>
    </cfRule>
  </conditionalFormatting>
  <conditionalFormatting sqref="D2457:D2462 F2457:H2462">
    <cfRule type="cellIs" dxfId="2120" priority="3229" stopIfTrue="1" operator="greaterThan">
      <formula>0</formula>
    </cfRule>
  </conditionalFormatting>
  <conditionalFormatting sqref="H2454:H2462">
    <cfRule type="cellIs" dxfId="2119" priority="3228" stopIfTrue="1" operator="greaterThan">
      <formula>0</formula>
    </cfRule>
  </conditionalFormatting>
  <conditionalFormatting sqref="E2454:E2462">
    <cfRule type="cellIs" dxfId="2118" priority="3227" stopIfTrue="1" operator="greaterThan">
      <formula>0</formula>
    </cfRule>
  </conditionalFormatting>
  <conditionalFormatting sqref="K2471:K2476">
    <cfRule type="containsText" dxfId="2117" priority="3225" stopIfTrue="1" operator="containsText" text="NO CUMPLE">
      <formula>NOT(ISERROR(SEARCH("NO CUMPLE",K2471)))</formula>
    </cfRule>
    <cfRule type="containsText" dxfId="2116" priority="3226" stopIfTrue="1" operator="containsText" text="CUMPLE">
      <formula>NOT(ISERROR(SEARCH("CUMPLE",K2471)))</formula>
    </cfRule>
  </conditionalFormatting>
  <conditionalFormatting sqref="S2470">
    <cfRule type="cellIs" dxfId="2115" priority="3223" operator="greaterThanOrEqual">
      <formula>NUMMINCONT</formula>
    </cfRule>
    <cfRule type="cellIs" dxfId="2114" priority="3224" operator="lessThan">
      <formula>NUMMINCONT</formula>
    </cfRule>
  </conditionalFormatting>
  <conditionalFormatting sqref="T2457:V2462">
    <cfRule type="cellIs" dxfId="2113" priority="3221" stopIfTrue="1" operator="equal">
      <formula>"NO"</formula>
    </cfRule>
    <cfRule type="cellIs" dxfId="2112" priority="3222" stopIfTrue="1" operator="equal">
      <formula>"SI"</formula>
    </cfRule>
  </conditionalFormatting>
  <conditionalFormatting sqref="T2457:V2458">
    <cfRule type="cellIs" dxfId="2111" priority="3220" stopIfTrue="1" operator="equal">
      <formula>"NO APLICA"</formula>
    </cfRule>
  </conditionalFormatting>
  <conditionalFormatting sqref="T2459:U2462">
    <cfRule type="cellIs" dxfId="2110" priority="3219" stopIfTrue="1" operator="equal">
      <formula>"NO APLICA"</formula>
    </cfRule>
  </conditionalFormatting>
  <conditionalFormatting sqref="T2459:U2459">
    <cfRule type="cellIs" dxfId="2109" priority="3218" stopIfTrue="1" operator="equal">
      <formula>"NO APLICA"</formula>
    </cfRule>
  </conditionalFormatting>
  <conditionalFormatting sqref="V2459:V2462">
    <cfRule type="cellIs" dxfId="2108" priority="3217" stopIfTrue="1" operator="equal">
      <formula>"NO APLICA"</formula>
    </cfRule>
  </conditionalFormatting>
  <conditionalFormatting sqref="V2468">
    <cfRule type="cellIs" dxfId="2107" priority="3215" operator="equal">
      <formula>"CUMPLE"</formula>
    </cfRule>
    <cfRule type="cellIs" dxfId="2106" priority="3216" operator="equal">
      <formula>"NO CUMPLE"</formula>
    </cfRule>
  </conditionalFormatting>
  <conditionalFormatting sqref="V2468:V2470">
    <cfRule type="cellIs" dxfId="2105" priority="3214" operator="equal">
      <formula>"VERIFICAR"</formula>
    </cfRule>
  </conditionalFormatting>
  <conditionalFormatting sqref="T2463:V2463">
    <cfRule type="cellIs" dxfId="2104" priority="3212" stopIfTrue="1" operator="equal">
      <formula>"NO"</formula>
    </cfRule>
    <cfRule type="cellIs" dxfId="2103" priority="3213" stopIfTrue="1" operator="equal">
      <formula>"SI"</formula>
    </cfRule>
  </conditionalFormatting>
  <conditionalFormatting sqref="T2463:U2463">
    <cfRule type="cellIs" dxfId="2102" priority="3211" stopIfTrue="1" operator="equal">
      <formula>"NO APLICA"</formula>
    </cfRule>
  </conditionalFormatting>
  <conditionalFormatting sqref="V2463">
    <cfRule type="cellIs" dxfId="2101" priority="3210" stopIfTrue="1" operator="equal">
      <formula>"NO APLICA"</formula>
    </cfRule>
  </conditionalFormatting>
  <conditionalFormatting sqref="T2473">
    <cfRule type="cellIs" dxfId="2100" priority="3208" operator="equal">
      <formula>"CUMPLE"</formula>
    </cfRule>
    <cfRule type="cellIs" dxfId="2099" priority="3209" operator="equal">
      <formula>"NO CUMPLE"</formula>
    </cfRule>
  </conditionalFormatting>
  <conditionalFormatting sqref="T2473">
    <cfRule type="cellIs" dxfId="2098" priority="3207" operator="equal">
      <formula>"VERIFICAR"</formula>
    </cfRule>
  </conditionalFormatting>
  <conditionalFormatting sqref="H2477">
    <cfRule type="containsText" dxfId="2097" priority="3188" stopIfTrue="1" operator="containsText" text="NO CUMPLE">
      <formula>NOT(ISERROR(SEARCH("NO CUMPLE",H2477)))</formula>
    </cfRule>
    <cfRule type="containsText" dxfId="2096" priority="3189" stopIfTrue="1" operator="containsText" text="CUMPLE">
      <formula>NOT(ISERROR(SEARCH("CUMPLE",H2477)))</formula>
    </cfRule>
  </conditionalFormatting>
  <conditionalFormatting sqref="J2477">
    <cfRule type="containsText" dxfId="2095" priority="3186" stopIfTrue="1" operator="containsText" text="NO CUMPLE">
      <formula>NOT(ISERROR(SEARCH("NO CUMPLE",J2477)))</formula>
    </cfRule>
    <cfRule type="containsText" dxfId="2094" priority="3187" stopIfTrue="1" operator="containsText" text="CUMPLE">
      <formula>NOT(ISERROR(SEARCH("CUMPLE",J2477)))</formula>
    </cfRule>
  </conditionalFormatting>
  <conditionalFormatting sqref="K2477">
    <cfRule type="containsText" dxfId="2093" priority="3184" stopIfTrue="1" operator="containsText" text="NO CUMPLE">
      <formula>NOT(ISERROR(SEARCH("NO CUMPLE",K2477)))</formula>
    </cfRule>
    <cfRule type="containsText" dxfId="2092" priority="3185" stopIfTrue="1" operator="containsText" text="CUMPLE">
      <formula>NOT(ISERROR(SEARCH("CUMPLE",K2477)))</formula>
    </cfRule>
  </conditionalFormatting>
  <conditionalFormatting sqref="O2476">
    <cfRule type="containsText" dxfId="2091" priority="3182" stopIfTrue="1" operator="containsText" text="NO CUMPLE">
      <formula>NOT(ISERROR(SEARCH("NO CUMPLE",O2476)))</formula>
    </cfRule>
    <cfRule type="containsText" dxfId="2090" priority="3183" stopIfTrue="1" operator="containsText" text="CUMPLE">
      <formula>NOT(ISERROR(SEARCH("CUMPLE",O2476)))</formula>
    </cfRule>
  </conditionalFormatting>
  <conditionalFormatting sqref="O2477:S2477">
    <cfRule type="cellIs" dxfId="2089" priority="3181" operator="equal">
      <formula>"EL PROPONENTE SE DEBE REQUERIR POR EXPERIENCIA MINIMA EXIGIDA"</formula>
    </cfRule>
  </conditionalFormatting>
  <conditionalFormatting sqref="J2454:J2463">
    <cfRule type="cellIs" dxfId="2088" priority="3180" stopIfTrue="1" operator="greaterThan">
      <formula>0</formula>
    </cfRule>
  </conditionalFormatting>
  <conditionalFormatting sqref="N2471:N2476">
    <cfRule type="cellIs" dxfId="2087" priority="3178" operator="equal">
      <formula>"NO"</formula>
    </cfRule>
    <cfRule type="cellIs" dxfId="2086" priority="3179" operator="equal">
      <formula>"SI"</formula>
    </cfRule>
  </conditionalFormatting>
  <conditionalFormatting sqref="I2463">
    <cfRule type="cellIs" dxfId="2085" priority="3177" stopIfTrue="1" operator="greaterThan">
      <formula>0</formula>
    </cfRule>
  </conditionalFormatting>
  <conditionalFormatting sqref="K2457:L2463">
    <cfRule type="cellIs" dxfId="2084" priority="3175" operator="equal">
      <formula>0</formula>
    </cfRule>
    <cfRule type="cellIs" dxfId="2083" priority="3176" operator="notBetween">
      <formula>$Q$17</formula>
      <formula>$R$17</formula>
    </cfRule>
  </conditionalFormatting>
  <conditionalFormatting sqref="B2454:B2463">
    <cfRule type="cellIs" dxfId="2082" priority="3174" stopIfTrue="1" operator="greaterThan">
      <formula>0</formula>
    </cfRule>
  </conditionalFormatting>
  <conditionalFormatting sqref="T2454:V2456">
    <cfRule type="cellIs" dxfId="2081" priority="3172" stopIfTrue="1" operator="equal">
      <formula>"NO"</formula>
    </cfRule>
    <cfRule type="cellIs" dxfId="2080" priority="3173" stopIfTrue="1" operator="equal">
      <formula>"SI"</formula>
    </cfRule>
  </conditionalFormatting>
  <conditionalFormatting sqref="T2454:V2455 T2456 V2456">
    <cfRule type="cellIs" dxfId="2079" priority="3171" stopIfTrue="1" operator="equal">
      <formula>"NO APLICA"</formula>
    </cfRule>
  </conditionalFormatting>
  <conditionalFormatting sqref="T2456:U2456">
    <cfRule type="cellIs" dxfId="2078" priority="3170" stopIfTrue="1" operator="equal">
      <formula>"NO APLICA"</formula>
    </cfRule>
  </conditionalFormatting>
  <conditionalFormatting sqref="T2456:U2456">
    <cfRule type="cellIs" dxfId="2077" priority="3169" stopIfTrue="1" operator="equal">
      <formula>"NO APLICA"</formula>
    </cfRule>
  </conditionalFormatting>
  <conditionalFormatting sqref="V2456">
    <cfRule type="cellIs" dxfId="2076" priority="3168" stopIfTrue="1" operator="equal">
      <formula>"NO APLICA"</formula>
    </cfRule>
  </conditionalFormatting>
  <conditionalFormatting sqref="K2454:L2456">
    <cfRule type="cellIs" dxfId="2075" priority="3167" operator="notBetween">
      <formula>$Q$17</formula>
      <formula>$R$17</formula>
    </cfRule>
  </conditionalFormatting>
  <conditionalFormatting sqref="K2454:M2463 C2454:I2463 P2454:V2463">
    <cfRule type="cellIs" dxfId="2074" priority="3166" operator="equal">
      <formula>0</formula>
    </cfRule>
  </conditionalFormatting>
  <conditionalFormatting sqref="P2470">
    <cfRule type="cellIs" dxfId="2073" priority="3163" operator="equal">
      <formula>"NO VÁLIDO"</formula>
    </cfRule>
    <cfRule type="cellIs" dxfId="2072" priority="3164" operator="equal">
      <formula>"VÁLIDO"</formula>
    </cfRule>
  </conditionalFormatting>
  <conditionalFormatting sqref="M2477">
    <cfRule type="cellIs" dxfId="2071" priority="3160" operator="notEqual">
      <formula>"NO CUMPLE"</formula>
    </cfRule>
    <cfRule type="containsText" dxfId="2070" priority="3161" stopIfTrue="1" operator="containsText" text="NO CUMPLE">
      <formula>NOT(ISERROR(SEARCH("NO CUMPLE",M2477)))</formula>
    </cfRule>
    <cfRule type="containsText" dxfId="2069" priority="3162" stopIfTrue="1" operator="containsText" text="CUMPLE">
      <formula>NOT(ISERROR(SEARCH("CUMPLE",M2477)))</formula>
    </cfRule>
  </conditionalFormatting>
  <conditionalFormatting sqref="M2471:M2476">
    <cfRule type="cellIs" dxfId="2068" priority="3158" stopIfTrue="1" operator="equal">
      <formula>"cumple"</formula>
    </cfRule>
    <cfRule type="containsText" dxfId="2067" priority="3159" stopIfTrue="1" operator="containsText" text="NO CUMPLE">
      <formula>NOT(ISERROR(SEARCH("NO CUMPLE",M2471)))</formula>
    </cfRule>
  </conditionalFormatting>
  <conditionalFormatting sqref="L2471:L2476">
    <cfRule type="cellIs" dxfId="2066" priority="3156" stopIfTrue="1" operator="equal">
      <formula>"cumple"</formula>
    </cfRule>
    <cfRule type="containsText" dxfId="2065" priority="3157" stopIfTrue="1" operator="containsText" text="NO CUMPLE">
      <formula>NOT(ISERROR(SEARCH("NO CUMPLE",L2471)))</formula>
    </cfRule>
  </conditionalFormatting>
  <conditionalFormatting sqref="C2484:I2493 K2484:M2493 P2484:V2493">
    <cfRule type="cellIs" dxfId="2064" priority="3137" stopIfTrue="1" operator="greaterThan">
      <formula>0</formula>
    </cfRule>
  </conditionalFormatting>
  <conditionalFormatting sqref="D2487:D2492">
    <cfRule type="cellIs" dxfId="2063" priority="3136" stopIfTrue="1" operator="greaterThan">
      <formula>0</formula>
    </cfRule>
  </conditionalFormatting>
  <conditionalFormatting sqref="D2487:D2492 F2487:H2492">
    <cfRule type="cellIs" dxfId="2062" priority="3135" stopIfTrue="1" operator="greaterThan">
      <formula>0</formula>
    </cfRule>
  </conditionalFormatting>
  <conditionalFormatting sqref="H2484:H2492">
    <cfRule type="cellIs" dxfId="2061" priority="3134" stopIfTrue="1" operator="greaterThan">
      <formula>0</formula>
    </cfRule>
  </conditionalFormatting>
  <conditionalFormatting sqref="E2484:E2492">
    <cfRule type="cellIs" dxfId="2060" priority="3133" stopIfTrue="1" operator="greaterThan">
      <formula>0</formula>
    </cfRule>
  </conditionalFormatting>
  <conditionalFormatting sqref="K2501:K2506">
    <cfRule type="containsText" dxfId="2059" priority="3131" stopIfTrue="1" operator="containsText" text="NO CUMPLE">
      <formula>NOT(ISERROR(SEARCH("NO CUMPLE",K2501)))</formula>
    </cfRule>
    <cfRule type="containsText" dxfId="2058" priority="3132" stopIfTrue="1" operator="containsText" text="CUMPLE">
      <formula>NOT(ISERROR(SEARCH("CUMPLE",K2501)))</formula>
    </cfRule>
  </conditionalFormatting>
  <conditionalFormatting sqref="S2500">
    <cfRule type="cellIs" dxfId="2057" priority="3129" operator="greaterThanOrEqual">
      <formula>NUMMINCONT</formula>
    </cfRule>
    <cfRule type="cellIs" dxfId="2056" priority="3130" operator="lessThan">
      <formula>NUMMINCONT</formula>
    </cfRule>
  </conditionalFormatting>
  <conditionalFormatting sqref="T2487:V2492">
    <cfRule type="cellIs" dxfId="2055" priority="3127" stopIfTrue="1" operator="equal">
      <formula>"NO"</formula>
    </cfRule>
    <cfRule type="cellIs" dxfId="2054" priority="3128" stopIfTrue="1" operator="equal">
      <formula>"SI"</formula>
    </cfRule>
  </conditionalFormatting>
  <conditionalFormatting sqref="T2487:V2488">
    <cfRule type="cellIs" dxfId="2053" priority="3126" stopIfTrue="1" operator="equal">
      <formula>"NO APLICA"</formula>
    </cfRule>
  </conditionalFormatting>
  <conditionalFormatting sqref="T2489:U2492">
    <cfRule type="cellIs" dxfId="2052" priority="3125" stopIfTrue="1" operator="equal">
      <formula>"NO APLICA"</formula>
    </cfRule>
  </conditionalFormatting>
  <conditionalFormatting sqref="T2489:U2489">
    <cfRule type="cellIs" dxfId="2051" priority="3124" stopIfTrue="1" operator="equal">
      <formula>"NO APLICA"</formula>
    </cfRule>
  </conditionalFormatting>
  <conditionalFormatting sqref="V2489:V2492">
    <cfRule type="cellIs" dxfId="2050" priority="3123" stopIfTrue="1" operator="equal">
      <formula>"NO APLICA"</formula>
    </cfRule>
  </conditionalFormatting>
  <conditionalFormatting sqref="V2498">
    <cfRule type="cellIs" dxfId="2049" priority="3121" operator="equal">
      <formula>"CUMPLE"</formula>
    </cfRule>
    <cfRule type="cellIs" dxfId="2048" priority="3122" operator="equal">
      <formula>"NO CUMPLE"</formula>
    </cfRule>
  </conditionalFormatting>
  <conditionalFormatting sqref="V2498:V2500">
    <cfRule type="cellIs" dxfId="2047" priority="3120" operator="equal">
      <formula>"VERIFICAR"</formula>
    </cfRule>
  </conditionalFormatting>
  <conditionalFormatting sqref="T2493:V2493">
    <cfRule type="cellIs" dxfId="2046" priority="3118" stopIfTrue="1" operator="equal">
      <formula>"NO"</formula>
    </cfRule>
    <cfRule type="cellIs" dxfId="2045" priority="3119" stopIfTrue="1" operator="equal">
      <formula>"SI"</formula>
    </cfRule>
  </conditionalFormatting>
  <conditionalFormatting sqref="T2493:U2493">
    <cfRule type="cellIs" dxfId="2044" priority="3117" stopIfTrue="1" operator="equal">
      <formula>"NO APLICA"</formula>
    </cfRule>
  </conditionalFormatting>
  <conditionalFormatting sqref="V2493">
    <cfRule type="cellIs" dxfId="2043" priority="3116" stopIfTrue="1" operator="equal">
      <formula>"NO APLICA"</formula>
    </cfRule>
  </conditionalFormatting>
  <conditionalFormatting sqref="T2503">
    <cfRule type="cellIs" dxfId="2042" priority="3114" operator="equal">
      <formula>"CUMPLE"</formula>
    </cfRule>
    <cfRule type="cellIs" dxfId="2041" priority="3115" operator="equal">
      <formula>"NO CUMPLE"</formula>
    </cfRule>
  </conditionalFormatting>
  <conditionalFormatting sqref="T2503">
    <cfRule type="cellIs" dxfId="2040" priority="3113" operator="equal">
      <formula>"VERIFICAR"</formula>
    </cfRule>
  </conditionalFormatting>
  <conditionalFormatting sqref="H2507">
    <cfRule type="containsText" dxfId="2039" priority="3094" stopIfTrue="1" operator="containsText" text="NO CUMPLE">
      <formula>NOT(ISERROR(SEARCH("NO CUMPLE",H2507)))</formula>
    </cfRule>
    <cfRule type="containsText" dxfId="2038" priority="3095" stopIfTrue="1" operator="containsText" text="CUMPLE">
      <formula>NOT(ISERROR(SEARCH("CUMPLE",H2507)))</formula>
    </cfRule>
  </conditionalFormatting>
  <conditionalFormatting sqref="J2507">
    <cfRule type="containsText" dxfId="2037" priority="3092" stopIfTrue="1" operator="containsText" text="NO CUMPLE">
      <formula>NOT(ISERROR(SEARCH("NO CUMPLE",J2507)))</formula>
    </cfRule>
    <cfRule type="containsText" dxfId="2036" priority="3093" stopIfTrue="1" operator="containsText" text="CUMPLE">
      <formula>NOT(ISERROR(SEARCH("CUMPLE",J2507)))</formula>
    </cfRule>
  </conditionalFormatting>
  <conditionalFormatting sqref="K2507">
    <cfRule type="containsText" dxfId="2035" priority="3090" stopIfTrue="1" operator="containsText" text="NO CUMPLE">
      <formula>NOT(ISERROR(SEARCH("NO CUMPLE",K2507)))</formula>
    </cfRule>
    <cfRule type="containsText" dxfId="2034" priority="3091" stopIfTrue="1" operator="containsText" text="CUMPLE">
      <formula>NOT(ISERROR(SEARCH("CUMPLE",K2507)))</formula>
    </cfRule>
  </conditionalFormatting>
  <conditionalFormatting sqref="O2506">
    <cfRule type="containsText" dxfId="2033" priority="3088" stopIfTrue="1" operator="containsText" text="NO CUMPLE">
      <formula>NOT(ISERROR(SEARCH("NO CUMPLE",O2506)))</formula>
    </cfRule>
    <cfRule type="containsText" dxfId="2032" priority="3089" stopIfTrue="1" operator="containsText" text="CUMPLE">
      <formula>NOT(ISERROR(SEARCH("CUMPLE",O2506)))</formula>
    </cfRule>
  </conditionalFormatting>
  <conditionalFormatting sqref="O2507:S2507">
    <cfRule type="cellIs" dxfId="2031" priority="3087" operator="equal">
      <formula>"EL PROPONENTE SE DEBE REQUERIR POR EXPERIENCIA MINIMA EXIGIDA"</formula>
    </cfRule>
  </conditionalFormatting>
  <conditionalFormatting sqref="J2484:J2493">
    <cfRule type="cellIs" dxfId="2030" priority="3086" stopIfTrue="1" operator="greaterThan">
      <formula>0</formula>
    </cfRule>
  </conditionalFormatting>
  <conditionalFormatting sqref="N2501:N2506">
    <cfRule type="cellIs" dxfId="2029" priority="3084" operator="equal">
      <formula>"NO"</formula>
    </cfRule>
    <cfRule type="cellIs" dxfId="2028" priority="3085" operator="equal">
      <formula>"SI"</formula>
    </cfRule>
  </conditionalFormatting>
  <conditionalFormatting sqref="I2493">
    <cfRule type="cellIs" dxfId="2027" priority="3083" stopIfTrue="1" operator="greaterThan">
      <formula>0</formula>
    </cfRule>
  </conditionalFormatting>
  <conditionalFormatting sqref="K2487:L2493">
    <cfRule type="cellIs" dxfId="2026" priority="3081" operator="equal">
      <formula>0</formula>
    </cfRule>
    <cfRule type="cellIs" dxfId="2025" priority="3082" operator="notBetween">
      <formula>$Q$17</formula>
      <formula>$R$17</formula>
    </cfRule>
  </conditionalFormatting>
  <conditionalFormatting sqref="B2484:B2493">
    <cfRule type="cellIs" dxfId="2024" priority="3080" stopIfTrue="1" operator="greaterThan">
      <formula>0</formula>
    </cfRule>
  </conditionalFormatting>
  <conditionalFormatting sqref="T2484:V2486">
    <cfRule type="cellIs" dxfId="2023" priority="3078" stopIfTrue="1" operator="equal">
      <formula>"NO"</formula>
    </cfRule>
    <cfRule type="cellIs" dxfId="2022" priority="3079" stopIfTrue="1" operator="equal">
      <formula>"SI"</formula>
    </cfRule>
  </conditionalFormatting>
  <conditionalFormatting sqref="T2484:V2485">
    <cfRule type="cellIs" dxfId="2021" priority="3077" stopIfTrue="1" operator="equal">
      <formula>"NO APLICA"</formula>
    </cfRule>
  </conditionalFormatting>
  <conditionalFormatting sqref="T2486:U2486">
    <cfRule type="cellIs" dxfId="2020" priority="3076" stopIfTrue="1" operator="equal">
      <formula>"NO APLICA"</formula>
    </cfRule>
  </conditionalFormatting>
  <conditionalFormatting sqref="T2486:U2486">
    <cfRule type="cellIs" dxfId="2019" priority="3075" stopIfTrue="1" operator="equal">
      <formula>"NO APLICA"</formula>
    </cfRule>
  </conditionalFormatting>
  <conditionalFormatting sqref="V2486">
    <cfRule type="cellIs" dxfId="2018" priority="3074" stopIfTrue="1" operator="equal">
      <formula>"NO APLICA"</formula>
    </cfRule>
  </conditionalFormatting>
  <conditionalFormatting sqref="K2484:L2486">
    <cfRule type="cellIs" dxfId="2017" priority="3073" operator="notBetween">
      <formula>$Q$17</formula>
      <formula>$R$17</formula>
    </cfRule>
  </conditionalFormatting>
  <conditionalFormatting sqref="C2484:I2493 K2484:M2493 P2484:V2493">
    <cfRule type="cellIs" dxfId="2016" priority="3072" operator="equal">
      <formula>0</formula>
    </cfRule>
  </conditionalFormatting>
  <conditionalFormatting sqref="P2500">
    <cfRule type="cellIs" dxfId="2015" priority="3069" operator="equal">
      <formula>"NO VÁLIDO"</formula>
    </cfRule>
    <cfRule type="cellIs" dxfId="2014" priority="3070" operator="equal">
      <formula>"VÁLIDO"</formula>
    </cfRule>
  </conditionalFormatting>
  <conditionalFormatting sqref="M2507">
    <cfRule type="cellIs" dxfId="2013" priority="3066" operator="notEqual">
      <formula>"NO CUMPLE"</formula>
    </cfRule>
    <cfRule type="containsText" dxfId="2012" priority="3067" stopIfTrue="1" operator="containsText" text="NO CUMPLE">
      <formula>NOT(ISERROR(SEARCH("NO CUMPLE",M2507)))</formula>
    </cfRule>
    <cfRule type="containsText" dxfId="2011" priority="3068" stopIfTrue="1" operator="containsText" text="CUMPLE">
      <formula>NOT(ISERROR(SEARCH("CUMPLE",M2507)))</formula>
    </cfRule>
  </conditionalFormatting>
  <conditionalFormatting sqref="M2501:M2506">
    <cfRule type="cellIs" dxfId="2010" priority="3064" stopIfTrue="1" operator="equal">
      <formula>"cumple"</formula>
    </cfRule>
    <cfRule type="containsText" dxfId="2009" priority="3065" stopIfTrue="1" operator="containsText" text="NO CUMPLE">
      <formula>NOT(ISERROR(SEARCH("NO CUMPLE",M2501)))</formula>
    </cfRule>
  </conditionalFormatting>
  <conditionalFormatting sqref="L2501:L2506">
    <cfRule type="cellIs" dxfId="2008" priority="3062" stopIfTrue="1" operator="equal">
      <formula>"cumple"</formula>
    </cfRule>
    <cfRule type="containsText" dxfId="2007" priority="3063" stopIfTrue="1" operator="containsText" text="NO CUMPLE">
      <formula>NOT(ISERROR(SEARCH("NO CUMPLE",L2501)))</formula>
    </cfRule>
  </conditionalFormatting>
  <conditionalFormatting sqref="K2514:M2515 C2517:I2523 K2517:M2523 P2517:V2523 V2515 P2514:V2514 C2514:I2515 G2516:I2516">
    <cfRule type="cellIs" dxfId="2006" priority="3043" stopIfTrue="1" operator="greaterThan">
      <formula>0</formula>
    </cfRule>
  </conditionalFormatting>
  <conditionalFormatting sqref="D2517:D2522">
    <cfRule type="cellIs" dxfId="2005" priority="3042" stopIfTrue="1" operator="greaterThan">
      <formula>0</formula>
    </cfRule>
  </conditionalFormatting>
  <conditionalFormatting sqref="D2517:D2522 F2517:H2522">
    <cfRule type="cellIs" dxfId="2004" priority="3041" stopIfTrue="1" operator="greaterThan">
      <formula>0</formula>
    </cfRule>
  </conditionalFormatting>
  <conditionalFormatting sqref="H2514:H2522">
    <cfRule type="cellIs" dxfId="2003" priority="3040" stopIfTrue="1" operator="greaterThan">
      <formula>0</formula>
    </cfRule>
  </conditionalFormatting>
  <conditionalFormatting sqref="E2514:E2515 E2517:E2522">
    <cfRule type="cellIs" dxfId="2002" priority="3039" stopIfTrue="1" operator="greaterThan">
      <formula>0</formula>
    </cfRule>
  </conditionalFormatting>
  <conditionalFormatting sqref="K2531:K2536">
    <cfRule type="containsText" dxfId="2001" priority="3037" stopIfTrue="1" operator="containsText" text="NO CUMPLE">
      <formula>NOT(ISERROR(SEARCH("NO CUMPLE",K2531)))</formula>
    </cfRule>
    <cfRule type="containsText" dxfId="2000" priority="3038" stopIfTrue="1" operator="containsText" text="CUMPLE">
      <formula>NOT(ISERROR(SEARCH("CUMPLE",K2531)))</formula>
    </cfRule>
  </conditionalFormatting>
  <conditionalFormatting sqref="S2530">
    <cfRule type="cellIs" dxfId="1999" priority="3035" operator="greaterThanOrEqual">
      <formula>NUMMINCONT</formula>
    </cfRule>
    <cfRule type="cellIs" dxfId="1998" priority="3036" operator="lessThan">
      <formula>NUMMINCONT</formula>
    </cfRule>
  </conditionalFormatting>
  <conditionalFormatting sqref="T2517:V2522">
    <cfRule type="cellIs" dxfId="1997" priority="3033" stopIfTrue="1" operator="equal">
      <formula>"NO"</formula>
    </cfRule>
    <cfRule type="cellIs" dxfId="1996" priority="3034" stopIfTrue="1" operator="equal">
      <formula>"SI"</formula>
    </cfRule>
  </conditionalFormatting>
  <conditionalFormatting sqref="T2517:V2518">
    <cfRule type="cellIs" dxfId="1995" priority="3032" stopIfTrue="1" operator="equal">
      <formula>"NO APLICA"</formula>
    </cfRule>
  </conditionalFormatting>
  <conditionalFormatting sqref="T2519:U2522">
    <cfRule type="cellIs" dxfId="1994" priority="3031" stopIfTrue="1" operator="equal">
      <formula>"NO APLICA"</formula>
    </cfRule>
  </conditionalFormatting>
  <conditionalFormatting sqref="T2519:U2519">
    <cfRule type="cellIs" dxfId="1993" priority="3030" stopIfTrue="1" operator="equal">
      <formula>"NO APLICA"</formula>
    </cfRule>
  </conditionalFormatting>
  <conditionalFormatting sqref="V2519:V2522">
    <cfRule type="cellIs" dxfId="1992" priority="3029" stopIfTrue="1" operator="equal">
      <formula>"NO APLICA"</formula>
    </cfRule>
  </conditionalFormatting>
  <conditionalFormatting sqref="V2528">
    <cfRule type="cellIs" dxfId="1991" priority="3027" operator="equal">
      <formula>"CUMPLE"</formula>
    </cfRule>
    <cfRule type="cellIs" dxfId="1990" priority="3028" operator="equal">
      <formula>"NO CUMPLE"</formula>
    </cfRule>
  </conditionalFormatting>
  <conditionalFormatting sqref="V2528:V2530">
    <cfRule type="cellIs" dxfId="1989" priority="3026" operator="equal">
      <formula>"VERIFICAR"</formula>
    </cfRule>
  </conditionalFormatting>
  <conditionalFormatting sqref="T2523:V2523">
    <cfRule type="cellIs" dxfId="1988" priority="3024" stopIfTrue="1" operator="equal">
      <formula>"NO"</formula>
    </cfRule>
    <cfRule type="cellIs" dxfId="1987" priority="3025" stopIfTrue="1" operator="equal">
      <formula>"SI"</formula>
    </cfRule>
  </conditionalFormatting>
  <conditionalFormatting sqref="T2523:U2523">
    <cfRule type="cellIs" dxfId="1986" priority="3023" stopIfTrue="1" operator="equal">
      <formula>"NO APLICA"</formula>
    </cfRule>
  </conditionalFormatting>
  <conditionalFormatting sqref="V2523">
    <cfRule type="cellIs" dxfId="1985" priority="3022" stopIfTrue="1" operator="equal">
      <formula>"NO APLICA"</formula>
    </cfRule>
  </conditionalFormatting>
  <conditionalFormatting sqref="T2533">
    <cfRule type="cellIs" dxfId="1984" priority="3020" operator="equal">
      <formula>"CUMPLE"</formula>
    </cfRule>
    <cfRule type="cellIs" dxfId="1983" priority="3021" operator="equal">
      <formula>"NO CUMPLE"</formula>
    </cfRule>
  </conditionalFormatting>
  <conditionalFormatting sqref="T2533">
    <cfRule type="cellIs" dxfId="1982" priority="3019" operator="equal">
      <formula>"VERIFICAR"</formula>
    </cfRule>
  </conditionalFormatting>
  <conditionalFormatting sqref="H2537">
    <cfRule type="containsText" dxfId="1981" priority="3000" stopIfTrue="1" operator="containsText" text="NO CUMPLE">
      <formula>NOT(ISERROR(SEARCH("NO CUMPLE",H2537)))</formula>
    </cfRule>
    <cfRule type="containsText" dxfId="1980" priority="3001" stopIfTrue="1" operator="containsText" text="CUMPLE">
      <formula>NOT(ISERROR(SEARCH("CUMPLE",H2537)))</formula>
    </cfRule>
  </conditionalFormatting>
  <conditionalFormatting sqref="J2537">
    <cfRule type="containsText" dxfId="1979" priority="2998" stopIfTrue="1" operator="containsText" text="NO CUMPLE">
      <formula>NOT(ISERROR(SEARCH("NO CUMPLE",J2537)))</formula>
    </cfRule>
    <cfRule type="containsText" dxfId="1978" priority="2999" stopIfTrue="1" operator="containsText" text="CUMPLE">
      <formula>NOT(ISERROR(SEARCH("CUMPLE",J2537)))</formula>
    </cfRule>
  </conditionalFormatting>
  <conditionalFormatting sqref="K2537">
    <cfRule type="containsText" dxfId="1977" priority="2996" stopIfTrue="1" operator="containsText" text="NO CUMPLE">
      <formula>NOT(ISERROR(SEARCH("NO CUMPLE",K2537)))</formula>
    </cfRule>
    <cfRule type="containsText" dxfId="1976" priority="2997" stopIfTrue="1" operator="containsText" text="CUMPLE">
      <formula>NOT(ISERROR(SEARCH("CUMPLE",K2537)))</formula>
    </cfRule>
  </conditionalFormatting>
  <conditionalFormatting sqref="O2536">
    <cfRule type="containsText" dxfId="1975" priority="2994" stopIfTrue="1" operator="containsText" text="NO CUMPLE">
      <formula>NOT(ISERROR(SEARCH("NO CUMPLE",O2536)))</formula>
    </cfRule>
    <cfRule type="containsText" dxfId="1974" priority="2995" stopIfTrue="1" operator="containsText" text="CUMPLE">
      <formula>NOT(ISERROR(SEARCH("CUMPLE",O2536)))</formula>
    </cfRule>
  </conditionalFormatting>
  <conditionalFormatting sqref="O2537:S2537">
    <cfRule type="cellIs" dxfId="1973" priority="2993" operator="equal">
      <formula>"EL PROPONENTE SE DEBE REQUERIR POR EXPERIENCIA MINIMA EXIGIDA"</formula>
    </cfRule>
  </conditionalFormatting>
  <conditionalFormatting sqref="J2514:J2523">
    <cfRule type="cellIs" dxfId="1972" priority="2992" stopIfTrue="1" operator="greaterThan">
      <formula>0</formula>
    </cfRule>
  </conditionalFormatting>
  <conditionalFormatting sqref="N2531:N2536">
    <cfRule type="cellIs" dxfId="1971" priority="2990" operator="equal">
      <formula>"NO"</formula>
    </cfRule>
    <cfRule type="cellIs" dxfId="1970" priority="2991" operator="equal">
      <formula>"SI"</formula>
    </cfRule>
  </conditionalFormatting>
  <conditionalFormatting sqref="I2523">
    <cfRule type="cellIs" dxfId="1969" priority="2989" stopIfTrue="1" operator="greaterThan">
      <formula>0</formula>
    </cfRule>
  </conditionalFormatting>
  <conditionalFormatting sqref="K2517:L2523">
    <cfRule type="cellIs" dxfId="1968" priority="2987" operator="equal">
      <formula>0</formula>
    </cfRule>
    <cfRule type="cellIs" dxfId="1967" priority="2988" operator="notBetween">
      <formula>$Q$17</formula>
      <formula>$R$17</formula>
    </cfRule>
  </conditionalFormatting>
  <conditionalFormatting sqref="B2514:B2523">
    <cfRule type="cellIs" dxfId="1966" priority="2986" stopIfTrue="1" operator="greaterThan">
      <formula>0</formula>
    </cfRule>
  </conditionalFormatting>
  <conditionalFormatting sqref="T2514:V2514 T2515 V2515">
    <cfRule type="cellIs" dxfId="1965" priority="2984" stopIfTrue="1" operator="equal">
      <formula>"NO"</formula>
    </cfRule>
    <cfRule type="cellIs" dxfId="1964" priority="2985" stopIfTrue="1" operator="equal">
      <formula>"SI"</formula>
    </cfRule>
  </conditionalFormatting>
  <conditionalFormatting sqref="T2514:V2514 T2515 V2515">
    <cfRule type="cellIs" dxfId="1963" priority="2983" stopIfTrue="1" operator="equal">
      <formula>"NO APLICA"</formula>
    </cfRule>
  </conditionalFormatting>
  <conditionalFormatting sqref="K2514:L2515">
    <cfRule type="cellIs" dxfId="1962" priority="2982" operator="notBetween">
      <formula>$Q$17</formula>
      <formula>$R$17</formula>
    </cfRule>
  </conditionalFormatting>
  <conditionalFormatting sqref="K2514:M2515 C2517:I2523 K2517:M2523 P2517:V2523 V2515 P2514:V2514 C2514:I2515 G2516:I2516">
    <cfRule type="cellIs" dxfId="1961" priority="2981" operator="equal">
      <formula>0</formula>
    </cfRule>
  </conditionalFormatting>
  <conditionalFormatting sqref="P2530">
    <cfRule type="cellIs" dxfId="1960" priority="2978" operator="equal">
      <formula>"NO VÁLIDO"</formula>
    </cfRule>
    <cfRule type="cellIs" dxfId="1959" priority="2979" operator="equal">
      <formula>"VÁLIDO"</formula>
    </cfRule>
  </conditionalFormatting>
  <conditionalFormatting sqref="M2537">
    <cfRule type="cellIs" dxfId="1958" priority="2975" operator="notEqual">
      <formula>"NO CUMPLE"</formula>
    </cfRule>
    <cfRule type="containsText" dxfId="1957" priority="2976" stopIfTrue="1" operator="containsText" text="NO CUMPLE">
      <formula>NOT(ISERROR(SEARCH("NO CUMPLE",M2537)))</formula>
    </cfRule>
    <cfRule type="containsText" dxfId="1956" priority="2977" stopIfTrue="1" operator="containsText" text="CUMPLE">
      <formula>NOT(ISERROR(SEARCH("CUMPLE",M2537)))</formula>
    </cfRule>
  </conditionalFormatting>
  <conditionalFormatting sqref="M2531:M2536">
    <cfRule type="cellIs" dxfId="1955" priority="2973" stopIfTrue="1" operator="equal">
      <formula>"cumple"</formula>
    </cfRule>
    <cfRule type="containsText" dxfId="1954" priority="2974" stopIfTrue="1" operator="containsText" text="NO CUMPLE">
      <formula>NOT(ISERROR(SEARCH("NO CUMPLE",M2531)))</formula>
    </cfRule>
  </conditionalFormatting>
  <conditionalFormatting sqref="L2531:L2536">
    <cfRule type="cellIs" dxfId="1953" priority="2971" stopIfTrue="1" operator="equal">
      <formula>"cumple"</formula>
    </cfRule>
    <cfRule type="containsText" dxfId="1952" priority="2972" stopIfTrue="1" operator="containsText" text="NO CUMPLE">
      <formula>NOT(ISERROR(SEARCH("NO CUMPLE",L2531)))</formula>
    </cfRule>
  </conditionalFormatting>
  <conditionalFormatting sqref="K2544:M2553 C2544:I2553 P2544:V2553">
    <cfRule type="cellIs" dxfId="1951" priority="2952" stopIfTrue="1" operator="greaterThan">
      <formula>0</formula>
    </cfRule>
  </conditionalFormatting>
  <conditionalFormatting sqref="D2547:D2552">
    <cfRule type="cellIs" dxfId="1950" priority="2951" stopIfTrue="1" operator="greaterThan">
      <formula>0</formula>
    </cfRule>
  </conditionalFormatting>
  <conditionalFormatting sqref="D2547:D2552 F2547:H2552">
    <cfRule type="cellIs" dxfId="1949" priority="2950" stopIfTrue="1" operator="greaterThan">
      <formula>0</formula>
    </cfRule>
  </conditionalFormatting>
  <conditionalFormatting sqref="H2544:H2552">
    <cfRule type="cellIs" dxfId="1948" priority="2949" stopIfTrue="1" operator="greaterThan">
      <formula>0</formula>
    </cfRule>
  </conditionalFormatting>
  <conditionalFormatting sqref="E2544:E2552">
    <cfRule type="cellIs" dxfId="1947" priority="2948" stopIfTrue="1" operator="greaterThan">
      <formula>0</formula>
    </cfRule>
  </conditionalFormatting>
  <conditionalFormatting sqref="K2561:K2566">
    <cfRule type="containsText" dxfId="1946" priority="2946" stopIfTrue="1" operator="containsText" text="NO CUMPLE">
      <formula>NOT(ISERROR(SEARCH("NO CUMPLE",K2561)))</formula>
    </cfRule>
    <cfRule type="containsText" dxfId="1945" priority="2947" stopIfTrue="1" operator="containsText" text="CUMPLE">
      <formula>NOT(ISERROR(SEARCH("CUMPLE",K2561)))</formula>
    </cfRule>
  </conditionalFormatting>
  <conditionalFormatting sqref="S2560">
    <cfRule type="cellIs" dxfId="1944" priority="2944" operator="greaterThanOrEqual">
      <formula>NUMMINCONT</formula>
    </cfRule>
    <cfRule type="cellIs" dxfId="1943" priority="2945" operator="lessThan">
      <formula>NUMMINCONT</formula>
    </cfRule>
  </conditionalFormatting>
  <conditionalFormatting sqref="T2547:V2552">
    <cfRule type="cellIs" dxfId="1942" priority="2942" stopIfTrue="1" operator="equal">
      <formula>"NO"</formula>
    </cfRule>
    <cfRule type="cellIs" dxfId="1941" priority="2943" stopIfTrue="1" operator="equal">
      <formula>"SI"</formula>
    </cfRule>
  </conditionalFormatting>
  <conditionalFormatting sqref="T2547:V2548">
    <cfRule type="cellIs" dxfId="1940" priority="2941" stopIfTrue="1" operator="equal">
      <formula>"NO APLICA"</formula>
    </cfRule>
  </conditionalFormatting>
  <conditionalFormatting sqref="T2549:U2552">
    <cfRule type="cellIs" dxfId="1939" priority="2940" stopIfTrue="1" operator="equal">
      <formula>"NO APLICA"</formula>
    </cfRule>
  </conditionalFormatting>
  <conditionalFormatting sqref="T2549:U2549">
    <cfRule type="cellIs" dxfId="1938" priority="2939" stopIfTrue="1" operator="equal">
      <formula>"NO APLICA"</formula>
    </cfRule>
  </conditionalFormatting>
  <conditionalFormatting sqref="V2549:V2552">
    <cfRule type="cellIs" dxfId="1937" priority="2938" stopIfTrue="1" operator="equal">
      <formula>"NO APLICA"</formula>
    </cfRule>
  </conditionalFormatting>
  <conditionalFormatting sqref="V2558">
    <cfRule type="cellIs" dxfId="1936" priority="2936" operator="equal">
      <formula>"CUMPLE"</formula>
    </cfRule>
    <cfRule type="cellIs" dxfId="1935" priority="2937" operator="equal">
      <formula>"NO CUMPLE"</formula>
    </cfRule>
  </conditionalFormatting>
  <conditionalFormatting sqref="V2558:V2560">
    <cfRule type="cellIs" dxfId="1934" priority="2935" operator="equal">
      <formula>"VERIFICAR"</formula>
    </cfRule>
  </conditionalFormatting>
  <conditionalFormatting sqref="T2553:V2553">
    <cfRule type="cellIs" dxfId="1933" priority="2933" stopIfTrue="1" operator="equal">
      <formula>"NO"</formula>
    </cfRule>
    <cfRule type="cellIs" dxfId="1932" priority="2934" stopIfTrue="1" operator="equal">
      <formula>"SI"</formula>
    </cfRule>
  </conditionalFormatting>
  <conditionalFormatting sqref="T2553:U2553">
    <cfRule type="cellIs" dxfId="1931" priority="2932" stopIfTrue="1" operator="equal">
      <formula>"NO APLICA"</formula>
    </cfRule>
  </conditionalFormatting>
  <conditionalFormatting sqref="V2553">
    <cfRule type="cellIs" dxfId="1930" priority="2931" stopIfTrue="1" operator="equal">
      <formula>"NO APLICA"</formula>
    </cfRule>
  </conditionalFormatting>
  <conditionalFormatting sqref="T2563">
    <cfRule type="cellIs" dxfId="1929" priority="2929" operator="equal">
      <formula>"CUMPLE"</formula>
    </cfRule>
    <cfRule type="cellIs" dxfId="1928" priority="2930" operator="equal">
      <formula>"NO CUMPLE"</formula>
    </cfRule>
  </conditionalFormatting>
  <conditionalFormatting sqref="T2563">
    <cfRule type="cellIs" dxfId="1927" priority="2928" operator="equal">
      <formula>"VERIFICAR"</formula>
    </cfRule>
  </conditionalFormatting>
  <conditionalFormatting sqref="H2567">
    <cfRule type="containsText" dxfId="1926" priority="2909" stopIfTrue="1" operator="containsText" text="NO CUMPLE">
      <formula>NOT(ISERROR(SEARCH("NO CUMPLE",H2567)))</formula>
    </cfRule>
    <cfRule type="containsText" dxfId="1925" priority="2910" stopIfTrue="1" operator="containsText" text="CUMPLE">
      <formula>NOT(ISERROR(SEARCH("CUMPLE",H2567)))</formula>
    </cfRule>
  </conditionalFormatting>
  <conditionalFormatting sqref="J2567">
    <cfRule type="containsText" dxfId="1924" priority="2907" stopIfTrue="1" operator="containsText" text="NO CUMPLE">
      <formula>NOT(ISERROR(SEARCH("NO CUMPLE",J2567)))</formula>
    </cfRule>
    <cfRule type="containsText" dxfId="1923" priority="2908" stopIfTrue="1" operator="containsText" text="CUMPLE">
      <formula>NOT(ISERROR(SEARCH("CUMPLE",J2567)))</formula>
    </cfRule>
  </conditionalFormatting>
  <conditionalFormatting sqref="K2567">
    <cfRule type="containsText" dxfId="1922" priority="2905" stopIfTrue="1" operator="containsText" text="NO CUMPLE">
      <formula>NOT(ISERROR(SEARCH("NO CUMPLE",K2567)))</formula>
    </cfRule>
    <cfRule type="containsText" dxfId="1921" priority="2906" stopIfTrue="1" operator="containsText" text="CUMPLE">
      <formula>NOT(ISERROR(SEARCH("CUMPLE",K2567)))</formula>
    </cfRule>
  </conditionalFormatting>
  <conditionalFormatting sqref="O2566">
    <cfRule type="containsText" dxfId="1920" priority="2903" stopIfTrue="1" operator="containsText" text="NO CUMPLE">
      <formula>NOT(ISERROR(SEARCH("NO CUMPLE",O2566)))</formula>
    </cfRule>
    <cfRule type="containsText" dxfId="1919" priority="2904" stopIfTrue="1" operator="containsText" text="CUMPLE">
      <formula>NOT(ISERROR(SEARCH("CUMPLE",O2566)))</formula>
    </cfRule>
  </conditionalFormatting>
  <conditionalFormatting sqref="O2567:S2567">
    <cfRule type="cellIs" dxfId="1918" priority="2902" operator="equal">
      <formula>"EL PROPONENTE SE DEBE REQUERIR POR EXPERIENCIA MINIMA EXIGIDA"</formula>
    </cfRule>
  </conditionalFormatting>
  <conditionalFormatting sqref="J2544:J2553">
    <cfRule type="cellIs" dxfId="1917" priority="2901" stopIfTrue="1" operator="greaterThan">
      <formula>0</formula>
    </cfRule>
  </conditionalFormatting>
  <conditionalFormatting sqref="N2561:N2566">
    <cfRule type="cellIs" dxfId="1916" priority="2899" operator="equal">
      <formula>"NO"</formula>
    </cfRule>
    <cfRule type="cellIs" dxfId="1915" priority="2900" operator="equal">
      <formula>"SI"</formula>
    </cfRule>
  </conditionalFormatting>
  <conditionalFormatting sqref="I2553">
    <cfRule type="cellIs" dxfId="1914" priority="2898" stopIfTrue="1" operator="greaterThan">
      <formula>0</formula>
    </cfRule>
  </conditionalFormatting>
  <conditionalFormatting sqref="K2547:L2553">
    <cfRule type="cellIs" dxfId="1913" priority="2896" operator="equal">
      <formula>0</formula>
    </cfRule>
    <cfRule type="cellIs" dxfId="1912" priority="2897" operator="notBetween">
      <formula>$Q$17</formula>
      <formula>$R$17</formula>
    </cfRule>
  </conditionalFormatting>
  <conditionalFormatting sqref="B2544:B2553">
    <cfRule type="cellIs" dxfId="1911" priority="2895" stopIfTrue="1" operator="greaterThan">
      <formula>0</formula>
    </cfRule>
  </conditionalFormatting>
  <conditionalFormatting sqref="T2544:V2546">
    <cfRule type="cellIs" dxfId="1910" priority="2893" stopIfTrue="1" operator="equal">
      <formula>"NO"</formula>
    </cfRule>
    <cfRule type="cellIs" dxfId="1909" priority="2894" stopIfTrue="1" operator="equal">
      <formula>"SI"</formula>
    </cfRule>
  </conditionalFormatting>
  <conditionalFormatting sqref="T2544:V2545 T2546 V2546">
    <cfRule type="cellIs" dxfId="1908" priority="2892" stopIfTrue="1" operator="equal">
      <formula>"NO APLICA"</formula>
    </cfRule>
  </conditionalFormatting>
  <conditionalFormatting sqref="T2546:U2546">
    <cfRule type="cellIs" dxfId="1907" priority="2891" stopIfTrue="1" operator="equal">
      <formula>"NO APLICA"</formula>
    </cfRule>
  </conditionalFormatting>
  <conditionalFormatting sqref="T2546:U2546">
    <cfRule type="cellIs" dxfId="1906" priority="2890" stopIfTrue="1" operator="equal">
      <formula>"NO APLICA"</formula>
    </cfRule>
  </conditionalFormatting>
  <conditionalFormatting sqref="V2546">
    <cfRule type="cellIs" dxfId="1905" priority="2889" stopIfTrue="1" operator="equal">
      <formula>"NO APLICA"</formula>
    </cfRule>
  </conditionalFormatting>
  <conditionalFormatting sqref="K2544:L2546">
    <cfRule type="cellIs" dxfId="1904" priority="2888" operator="notBetween">
      <formula>$Q$17</formula>
      <formula>$R$17</formula>
    </cfRule>
  </conditionalFormatting>
  <conditionalFormatting sqref="K2544:M2553 C2544:I2553 P2544:V2553">
    <cfRule type="cellIs" dxfId="1903" priority="2887" operator="equal">
      <formula>0</formula>
    </cfRule>
  </conditionalFormatting>
  <conditionalFormatting sqref="P2560">
    <cfRule type="cellIs" dxfId="1902" priority="2884" operator="equal">
      <formula>"NO VÁLIDO"</formula>
    </cfRule>
    <cfRule type="cellIs" dxfId="1901" priority="2885" operator="equal">
      <formula>"VÁLIDO"</formula>
    </cfRule>
  </conditionalFormatting>
  <conditionalFormatting sqref="M2567">
    <cfRule type="cellIs" dxfId="1900" priority="2881" operator="notEqual">
      <formula>"NO CUMPLE"</formula>
    </cfRule>
    <cfRule type="containsText" dxfId="1899" priority="2882" stopIfTrue="1" operator="containsText" text="NO CUMPLE">
      <formula>NOT(ISERROR(SEARCH("NO CUMPLE",M2567)))</formula>
    </cfRule>
    <cfRule type="containsText" dxfId="1898" priority="2883" stopIfTrue="1" operator="containsText" text="CUMPLE">
      <formula>NOT(ISERROR(SEARCH("CUMPLE",M2567)))</formula>
    </cfRule>
  </conditionalFormatting>
  <conditionalFormatting sqref="M2561:M2566">
    <cfRule type="cellIs" dxfId="1897" priority="2879" stopIfTrue="1" operator="equal">
      <formula>"cumple"</formula>
    </cfRule>
    <cfRule type="containsText" dxfId="1896" priority="2880" stopIfTrue="1" operator="containsText" text="NO CUMPLE">
      <formula>NOT(ISERROR(SEARCH("NO CUMPLE",M2561)))</formula>
    </cfRule>
  </conditionalFormatting>
  <conditionalFormatting sqref="L2561:L2566">
    <cfRule type="cellIs" dxfId="1895" priority="2877" stopIfTrue="1" operator="equal">
      <formula>"cumple"</formula>
    </cfRule>
    <cfRule type="containsText" dxfId="1894" priority="2878" stopIfTrue="1" operator="containsText" text="NO CUMPLE">
      <formula>NOT(ISERROR(SEARCH("NO CUMPLE",L2561)))</formula>
    </cfRule>
  </conditionalFormatting>
  <conditionalFormatting sqref="K2574:M2583 C2574:I2583 P2574:V2583">
    <cfRule type="cellIs" dxfId="1893" priority="2858" stopIfTrue="1" operator="greaterThan">
      <formula>0</formula>
    </cfRule>
  </conditionalFormatting>
  <conditionalFormatting sqref="D2577:D2582">
    <cfRule type="cellIs" dxfId="1892" priority="2857" stopIfTrue="1" operator="greaterThan">
      <formula>0</formula>
    </cfRule>
  </conditionalFormatting>
  <conditionalFormatting sqref="D2577:D2582 F2577:H2582">
    <cfRule type="cellIs" dxfId="1891" priority="2856" stopIfTrue="1" operator="greaterThan">
      <formula>0</formula>
    </cfRule>
  </conditionalFormatting>
  <conditionalFormatting sqref="H2574:H2582">
    <cfRule type="cellIs" dxfId="1890" priority="2855" stopIfTrue="1" operator="greaterThan">
      <formula>0</formula>
    </cfRule>
  </conditionalFormatting>
  <conditionalFormatting sqref="E2574:E2582">
    <cfRule type="cellIs" dxfId="1889" priority="2854" stopIfTrue="1" operator="greaterThan">
      <formula>0</formula>
    </cfRule>
  </conditionalFormatting>
  <conditionalFormatting sqref="K2591:K2596">
    <cfRule type="containsText" dxfId="1888" priority="2852" stopIfTrue="1" operator="containsText" text="NO CUMPLE">
      <formula>NOT(ISERROR(SEARCH("NO CUMPLE",K2591)))</formula>
    </cfRule>
    <cfRule type="containsText" dxfId="1887" priority="2853" stopIfTrue="1" operator="containsText" text="CUMPLE">
      <formula>NOT(ISERROR(SEARCH("CUMPLE",K2591)))</formula>
    </cfRule>
  </conditionalFormatting>
  <conditionalFormatting sqref="S2590">
    <cfRule type="cellIs" dxfId="1886" priority="2850" operator="greaterThanOrEqual">
      <formula>NUMMINCONT</formula>
    </cfRule>
    <cfRule type="cellIs" dxfId="1885" priority="2851" operator="lessThan">
      <formula>NUMMINCONT</formula>
    </cfRule>
  </conditionalFormatting>
  <conditionalFormatting sqref="T2577:V2582">
    <cfRule type="cellIs" dxfId="1884" priority="2848" stopIfTrue="1" operator="equal">
      <formula>"NO"</formula>
    </cfRule>
    <cfRule type="cellIs" dxfId="1883" priority="2849" stopIfTrue="1" operator="equal">
      <formula>"SI"</formula>
    </cfRule>
  </conditionalFormatting>
  <conditionalFormatting sqref="T2577:V2578">
    <cfRule type="cellIs" dxfId="1882" priority="2847" stopIfTrue="1" operator="equal">
      <formula>"NO APLICA"</formula>
    </cfRule>
  </conditionalFormatting>
  <conditionalFormatting sqref="T2579:U2582">
    <cfRule type="cellIs" dxfId="1881" priority="2846" stopIfTrue="1" operator="equal">
      <formula>"NO APLICA"</formula>
    </cfRule>
  </conditionalFormatting>
  <conditionalFormatting sqref="T2579:U2579">
    <cfRule type="cellIs" dxfId="1880" priority="2845" stopIfTrue="1" operator="equal">
      <formula>"NO APLICA"</formula>
    </cfRule>
  </conditionalFormatting>
  <conditionalFormatting sqref="V2579:V2582">
    <cfRule type="cellIs" dxfId="1879" priority="2844" stopIfTrue="1" operator="equal">
      <formula>"NO APLICA"</formula>
    </cfRule>
  </conditionalFormatting>
  <conditionalFormatting sqref="V2588">
    <cfRule type="cellIs" dxfId="1878" priority="2842" operator="equal">
      <formula>"CUMPLE"</formula>
    </cfRule>
    <cfRule type="cellIs" dxfId="1877" priority="2843" operator="equal">
      <formula>"NO CUMPLE"</formula>
    </cfRule>
  </conditionalFormatting>
  <conditionalFormatting sqref="V2588:V2590">
    <cfRule type="cellIs" dxfId="1876" priority="2841" operator="equal">
      <formula>"VERIFICAR"</formula>
    </cfRule>
  </conditionalFormatting>
  <conditionalFormatting sqref="T2583:V2583">
    <cfRule type="cellIs" dxfId="1875" priority="2839" stopIfTrue="1" operator="equal">
      <formula>"NO"</formula>
    </cfRule>
    <cfRule type="cellIs" dxfId="1874" priority="2840" stopIfTrue="1" operator="equal">
      <formula>"SI"</formula>
    </cfRule>
  </conditionalFormatting>
  <conditionalFormatting sqref="T2583:U2583">
    <cfRule type="cellIs" dxfId="1873" priority="2838" stopIfTrue="1" operator="equal">
      <formula>"NO APLICA"</formula>
    </cfRule>
  </conditionalFormatting>
  <conditionalFormatting sqref="V2583">
    <cfRule type="cellIs" dxfId="1872" priority="2837" stopIfTrue="1" operator="equal">
      <formula>"NO APLICA"</formula>
    </cfRule>
  </conditionalFormatting>
  <conditionalFormatting sqref="T2593">
    <cfRule type="cellIs" dxfId="1871" priority="2835" operator="equal">
      <formula>"CUMPLE"</formula>
    </cfRule>
    <cfRule type="cellIs" dxfId="1870" priority="2836" operator="equal">
      <formula>"NO CUMPLE"</formula>
    </cfRule>
  </conditionalFormatting>
  <conditionalFormatting sqref="T2593">
    <cfRule type="cellIs" dxfId="1869" priority="2834" operator="equal">
      <formula>"VERIFICAR"</formula>
    </cfRule>
  </conditionalFormatting>
  <conditionalFormatting sqref="H2597">
    <cfRule type="containsText" dxfId="1868" priority="2815" stopIfTrue="1" operator="containsText" text="NO CUMPLE">
      <formula>NOT(ISERROR(SEARCH("NO CUMPLE",H2597)))</formula>
    </cfRule>
    <cfRule type="containsText" dxfId="1867" priority="2816" stopIfTrue="1" operator="containsText" text="CUMPLE">
      <formula>NOT(ISERROR(SEARCH("CUMPLE",H2597)))</formula>
    </cfRule>
  </conditionalFormatting>
  <conditionalFormatting sqref="J2597">
    <cfRule type="containsText" dxfId="1866" priority="2813" stopIfTrue="1" operator="containsText" text="NO CUMPLE">
      <formula>NOT(ISERROR(SEARCH("NO CUMPLE",J2597)))</formula>
    </cfRule>
    <cfRule type="containsText" dxfId="1865" priority="2814" stopIfTrue="1" operator="containsText" text="CUMPLE">
      <formula>NOT(ISERROR(SEARCH("CUMPLE",J2597)))</formula>
    </cfRule>
  </conditionalFormatting>
  <conditionalFormatting sqref="K2597">
    <cfRule type="containsText" dxfId="1864" priority="2811" stopIfTrue="1" operator="containsText" text="NO CUMPLE">
      <formula>NOT(ISERROR(SEARCH("NO CUMPLE",K2597)))</formula>
    </cfRule>
    <cfRule type="containsText" dxfId="1863" priority="2812" stopIfTrue="1" operator="containsText" text="CUMPLE">
      <formula>NOT(ISERROR(SEARCH("CUMPLE",K2597)))</formula>
    </cfRule>
  </conditionalFormatting>
  <conditionalFormatting sqref="O2596">
    <cfRule type="containsText" dxfId="1862" priority="2809" stopIfTrue="1" operator="containsText" text="NO CUMPLE">
      <formula>NOT(ISERROR(SEARCH("NO CUMPLE",O2596)))</formula>
    </cfRule>
    <cfRule type="containsText" dxfId="1861" priority="2810" stopIfTrue="1" operator="containsText" text="CUMPLE">
      <formula>NOT(ISERROR(SEARCH("CUMPLE",O2596)))</formula>
    </cfRule>
  </conditionalFormatting>
  <conditionalFormatting sqref="O2597:S2597">
    <cfRule type="cellIs" dxfId="1860" priority="2808" operator="equal">
      <formula>"EL PROPONENTE SE DEBE REQUERIR POR EXPERIENCIA MINIMA EXIGIDA"</formula>
    </cfRule>
  </conditionalFormatting>
  <conditionalFormatting sqref="J2574:J2583">
    <cfRule type="cellIs" dxfId="1859" priority="2807" stopIfTrue="1" operator="greaterThan">
      <formula>0</formula>
    </cfRule>
  </conditionalFormatting>
  <conditionalFormatting sqref="N2591:N2596">
    <cfRule type="cellIs" dxfId="1858" priority="2805" operator="equal">
      <formula>"NO"</formula>
    </cfRule>
    <cfRule type="cellIs" dxfId="1857" priority="2806" operator="equal">
      <formula>"SI"</formula>
    </cfRule>
  </conditionalFormatting>
  <conditionalFormatting sqref="I2583">
    <cfRule type="cellIs" dxfId="1856" priority="2804" stopIfTrue="1" operator="greaterThan">
      <formula>0</formula>
    </cfRule>
  </conditionalFormatting>
  <conditionalFormatting sqref="K2577:L2583">
    <cfRule type="cellIs" dxfId="1855" priority="2802" operator="equal">
      <formula>0</formula>
    </cfRule>
    <cfRule type="cellIs" dxfId="1854" priority="2803" operator="notBetween">
      <formula>$Q$17</formula>
      <formula>$R$17</formula>
    </cfRule>
  </conditionalFormatting>
  <conditionalFormatting sqref="B2574:B2583">
    <cfRule type="cellIs" dxfId="1853" priority="2801" stopIfTrue="1" operator="greaterThan">
      <formula>0</formula>
    </cfRule>
  </conditionalFormatting>
  <conditionalFormatting sqref="T2574:V2576">
    <cfRule type="cellIs" dxfId="1852" priority="2799" stopIfTrue="1" operator="equal">
      <formula>"NO"</formula>
    </cfRule>
    <cfRule type="cellIs" dxfId="1851" priority="2800" stopIfTrue="1" operator="equal">
      <formula>"SI"</formula>
    </cfRule>
  </conditionalFormatting>
  <conditionalFormatting sqref="T2576 V2576 T2574:V2575">
    <cfRule type="cellIs" dxfId="1850" priority="2798" stopIfTrue="1" operator="equal">
      <formula>"NO APLICA"</formula>
    </cfRule>
  </conditionalFormatting>
  <conditionalFormatting sqref="T2576:U2576">
    <cfRule type="cellIs" dxfId="1849" priority="2797" stopIfTrue="1" operator="equal">
      <formula>"NO APLICA"</formula>
    </cfRule>
  </conditionalFormatting>
  <conditionalFormatting sqref="T2576:U2576">
    <cfRule type="cellIs" dxfId="1848" priority="2796" stopIfTrue="1" operator="equal">
      <formula>"NO APLICA"</formula>
    </cfRule>
  </conditionalFormatting>
  <conditionalFormatting sqref="V2576">
    <cfRule type="cellIs" dxfId="1847" priority="2795" stopIfTrue="1" operator="equal">
      <formula>"NO APLICA"</formula>
    </cfRule>
  </conditionalFormatting>
  <conditionalFormatting sqref="K2574:L2576">
    <cfRule type="cellIs" dxfId="1846" priority="2794" operator="notBetween">
      <formula>$Q$17</formula>
      <formula>$R$17</formula>
    </cfRule>
  </conditionalFormatting>
  <conditionalFormatting sqref="K2574:M2583 C2574:I2583 P2574:V2583">
    <cfRule type="cellIs" dxfId="1845" priority="2793" operator="equal">
      <formula>0</formula>
    </cfRule>
  </conditionalFormatting>
  <conditionalFormatting sqref="P2590">
    <cfRule type="cellIs" dxfId="1844" priority="2790" operator="equal">
      <formula>"NO VÁLIDO"</formula>
    </cfRule>
    <cfRule type="cellIs" dxfId="1843" priority="2791" operator="equal">
      <formula>"VÁLIDO"</formula>
    </cfRule>
  </conditionalFormatting>
  <conditionalFormatting sqref="M2597">
    <cfRule type="cellIs" dxfId="1842" priority="2787" operator="notEqual">
      <formula>"NO CUMPLE"</formula>
    </cfRule>
    <cfRule type="containsText" dxfId="1841" priority="2788" stopIfTrue="1" operator="containsText" text="NO CUMPLE">
      <formula>NOT(ISERROR(SEARCH("NO CUMPLE",M2597)))</formula>
    </cfRule>
    <cfRule type="containsText" dxfId="1840" priority="2789" stopIfTrue="1" operator="containsText" text="CUMPLE">
      <formula>NOT(ISERROR(SEARCH("CUMPLE",M2597)))</formula>
    </cfRule>
  </conditionalFormatting>
  <conditionalFormatting sqref="M2591:M2596">
    <cfRule type="cellIs" dxfId="1839" priority="2785" stopIfTrue="1" operator="equal">
      <formula>"cumple"</formula>
    </cfRule>
    <cfRule type="containsText" dxfId="1838" priority="2786" stopIfTrue="1" operator="containsText" text="NO CUMPLE">
      <formula>NOT(ISERROR(SEARCH("NO CUMPLE",M2591)))</formula>
    </cfRule>
  </conditionalFormatting>
  <conditionalFormatting sqref="L2591:L2596">
    <cfRule type="cellIs" dxfId="1837" priority="2783" stopIfTrue="1" operator="equal">
      <formula>"cumple"</formula>
    </cfRule>
    <cfRule type="containsText" dxfId="1836" priority="2784" stopIfTrue="1" operator="containsText" text="NO CUMPLE">
      <formula>NOT(ISERROR(SEARCH("NO CUMPLE",L2591)))</formula>
    </cfRule>
  </conditionalFormatting>
  <conditionalFormatting sqref="K2604:M2613 C2604:I2613 P2604:V2613">
    <cfRule type="cellIs" dxfId="1835" priority="2764" stopIfTrue="1" operator="greaterThan">
      <formula>0</formula>
    </cfRule>
  </conditionalFormatting>
  <conditionalFormatting sqref="D2607:D2612">
    <cfRule type="cellIs" dxfId="1834" priority="2763" stopIfTrue="1" operator="greaterThan">
      <formula>0</formula>
    </cfRule>
  </conditionalFormatting>
  <conditionalFormatting sqref="D2607:D2612 F2607:H2612">
    <cfRule type="cellIs" dxfId="1833" priority="2762" stopIfTrue="1" operator="greaterThan">
      <formula>0</formula>
    </cfRule>
  </conditionalFormatting>
  <conditionalFormatting sqref="H2604:H2612">
    <cfRule type="cellIs" dxfId="1832" priority="2761" stopIfTrue="1" operator="greaterThan">
      <formula>0</formula>
    </cfRule>
  </conditionalFormatting>
  <conditionalFormatting sqref="E2604:E2612">
    <cfRule type="cellIs" dxfId="1831" priority="2760" stopIfTrue="1" operator="greaterThan">
      <formula>0</formula>
    </cfRule>
  </conditionalFormatting>
  <conditionalFormatting sqref="K2621:K2626">
    <cfRule type="containsText" dxfId="1830" priority="2758" stopIfTrue="1" operator="containsText" text="NO CUMPLE">
      <formula>NOT(ISERROR(SEARCH("NO CUMPLE",K2621)))</formula>
    </cfRule>
    <cfRule type="containsText" dxfId="1829" priority="2759" stopIfTrue="1" operator="containsText" text="CUMPLE">
      <formula>NOT(ISERROR(SEARCH("CUMPLE",K2621)))</formula>
    </cfRule>
  </conditionalFormatting>
  <conditionalFormatting sqref="S2620">
    <cfRule type="cellIs" dxfId="1828" priority="2756" operator="greaterThanOrEqual">
      <formula>NUMMINCONT</formula>
    </cfRule>
    <cfRule type="cellIs" dxfId="1827" priority="2757" operator="lessThan">
      <formula>NUMMINCONT</formula>
    </cfRule>
  </conditionalFormatting>
  <conditionalFormatting sqref="T2607:V2612">
    <cfRule type="cellIs" dxfId="1826" priority="2754" stopIfTrue="1" operator="equal">
      <formula>"NO"</formula>
    </cfRule>
    <cfRule type="cellIs" dxfId="1825" priority="2755" stopIfTrue="1" operator="equal">
      <formula>"SI"</formula>
    </cfRule>
  </conditionalFormatting>
  <conditionalFormatting sqref="T2607:V2608">
    <cfRule type="cellIs" dxfId="1824" priority="2753" stopIfTrue="1" operator="equal">
      <formula>"NO APLICA"</formula>
    </cfRule>
  </conditionalFormatting>
  <conditionalFormatting sqref="T2609:U2612">
    <cfRule type="cellIs" dxfId="1823" priority="2752" stopIfTrue="1" operator="equal">
      <formula>"NO APLICA"</formula>
    </cfRule>
  </conditionalFormatting>
  <conditionalFormatting sqref="T2609:U2609">
    <cfRule type="cellIs" dxfId="1822" priority="2751" stopIfTrue="1" operator="equal">
      <formula>"NO APLICA"</formula>
    </cfRule>
  </conditionalFormatting>
  <conditionalFormatting sqref="V2609:V2612">
    <cfRule type="cellIs" dxfId="1821" priority="2750" stopIfTrue="1" operator="equal">
      <formula>"NO APLICA"</formula>
    </cfRule>
  </conditionalFormatting>
  <conditionalFormatting sqref="V2618">
    <cfRule type="cellIs" dxfId="1820" priority="2748" operator="equal">
      <formula>"CUMPLE"</formula>
    </cfRule>
    <cfRule type="cellIs" dxfId="1819" priority="2749" operator="equal">
      <formula>"NO CUMPLE"</formula>
    </cfRule>
  </conditionalFormatting>
  <conditionalFormatting sqref="V2618:V2620">
    <cfRule type="cellIs" dxfId="1818" priority="2747" operator="equal">
      <formula>"VERIFICAR"</formula>
    </cfRule>
  </conditionalFormatting>
  <conditionalFormatting sqref="T2613:V2613">
    <cfRule type="cellIs" dxfId="1817" priority="2745" stopIfTrue="1" operator="equal">
      <formula>"NO"</formula>
    </cfRule>
    <cfRule type="cellIs" dxfId="1816" priority="2746" stopIfTrue="1" operator="equal">
      <formula>"SI"</formula>
    </cfRule>
  </conditionalFormatting>
  <conditionalFormatting sqref="T2613:U2613">
    <cfRule type="cellIs" dxfId="1815" priority="2744" stopIfTrue="1" operator="equal">
      <formula>"NO APLICA"</formula>
    </cfRule>
  </conditionalFormatting>
  <conditionalFormatting sqref="V2613">
    <cfRule type="cellIs" dxfId="1814" priority="2743" stopIfTrue="1" operator="equal">
      <formula>"NO APLICA"</formula>
    </cfRule>
  </conditionalFormatting>
  <conditionalFormatting sqref="T2623">
    <cfRule type="cellIs" dxfId="1813" priority="2741" operator="equal">
      <formula>"CUMPLE"</formula>
    </cfRule>
    <cfRule type="cellIs" dxfId="1812" priority="2742" operator="equal">
      <formula>"NO CUMPLE"</formula>
    </cfRule>
  </conditionalFormatting>
  <conditionalFormatting sqref="T2623">
    <cfRule type="cellIs" dxfId="1811" priority="2740" operator="equal">
      <formula>"VERIFICAR"</formula>
    </cfRule>
  </conditionalFormatting>
  <conditionalFormatting sqref="H2627">
    <cfRule type="containsText" dxfId="1810" priority="2721" stopIfTrue="1" operator="containsText" text="NO CUMPLE">
      <formula>NOT(ISERROR(SEARCH("NO CUMPLE",H2627)))</formula>
    </cfRule>
    <cfRule type="containsText" dxfId="1809" priority="2722" stopIfTrue="1" operator="containsText" text="CUMPLE">
      <formula>NOT(ISERROR(SEARCH("CUMPLE",H2627)))</formula>
    </cfRule>
  </conditionalFormatting>
  <conditionalFormatting sqref="J2627">
    <cfRule type="containsText" dxfId="1808" priority="2719" stopIfTrue="1" operator="containsText" text="NO CUMPLE">
      <formula>NOT(ISERROR(SEARCH("NO CUMPLE",J2627)))</formula>
    </cfRule>
    <cfRule type="containsText" dxfId="1807" priority="2720" stopIfTrue="1" operator="containsText" text="CUMPLE">
      <formula>NOT(ISERROR(SEARCH("CUMPLE",J2627)))</formula>
    </cfRule>
  </conditionalFormatting>
  <conditionalFormatting sqref="K2627">
    <cfRule type="containsText" dxfId="1806" priority="2717" stopIfTrue="1" operator="containsText" text="NO CUMPLE">
      <formula>NOT(ISERROR(SEARCH("NO CUMPLE",K2627)))</formula>
    </cfRule>
    <cfRule type="containsText" dxfId="1805" priority="2718" stopIfTrue="1" operator="containsText" text="CUMPLE">
      <formula>NOT(ISERROR(SEARCH("CUMPLE",K2627)))</formula>
    </cfRule>
  </conditionalFormatting>
  <conditionalFormatting sqref="O2626">
    <cfRule type="containsText" dxfId="1804" priority="2715" stopIfTrue="1" operator="containsText" text="NO CUMPLE">
      <formula>NOT(ISERROR(SEARCH("NO CUMPLE",O2626)))</formula>
    </cfRule>
    <cfRule type="containsText" dxfId="1803" priority="2716" stopIfTrue="1" operator="containsText" text="CUMPLE">
      <formula>NOT(ISERROR(SEARCH("CUMPLE",O2626)))</formula>
    </cfRule>
  </conditionalFormatting>
  <conditionalFormatting sqref="O2627:S2627">
    <cfRule type="cellIs" dxfId="1802" priority="2714" operator="equal">
      <formula>"EL PROPONENTE SE DEBE REQUERIR POR EXPERIENCIA MINIMA EXIGIDA"</formula>
    </cfRule>
  </conditionalFormatting>
  <conditionalFormatting sqref="J2604:J2613">
    <cfRule type="cellIs" dxfId="1801" priority="2713" stopIfTrue="1" operator="greaterThan">
      <formula>0</formula>
    </cfRule>
  </conditionalFormatting>
  <conditionalFormatting sqref="N2621:N2626">
    <cfRule type="cellIs" dxfId="1800" priority="2711" operator="equal">
      <formula>"NO"</formula>
    </cfRule>
    <cfRule type="cellIs" dxfId="1799" priority="2712" operator="equal">
      <formula>"SI"</formula>
    </cfRule>
  </conditionalFormatting>
  <conditionalFormatting sqref="I2613">
    <cfRule type="cellIs" dxfId="1798" priority="2710" stopIfTrue="1" operator="greaterThan">
      <formula>0</formula>
    </cfRule>
  </conditionalFormatting>
  <conditionalFormatting sqref="K2607:L2613">
    <cfRule type="cellIs" dxfId="1797" priority="2708" operator="equal">
      <formula>0</formula>
    </cfRule>
    <cfRule type="cellIs" dxfId="1796" priority="2709" operator="notBetween">
      <formula>$Q$17</formula>
      <formula>$R$17</formula>
    </cfRule>
  </conditionalFormatting>
  <conditionalFormatting sqref="B2604:B2613">
    <cfRule type="cellIs" dxfId="1795" priority="2707" stopIfTrue="1" operator="greaterThan">
      <formula>0</formula>
    </cfRule>
  </conditionalFormatting>
  <conditionalFormatting sqref="T2604:V2606">
    <cfRule type="cellIs" dxfId="1794" priority="2705" stopIfTrue="1" operator="equal">
      <formula>"NO"</formula>
    </cfRule>
    <cfRule type="cellIs" dxfId="1793" priority="2706" stopIfTrue="1" operator="equal">
      <formula>"SI"</formula>
    </cfRule>
  </conditionalFormatting>
  <conditionalFormatting sqref="T2604:V2605">
    <cfRule type="cellIs" dxfId="1792" priority="2704" stopIfTrue="1" operator="equal">
      <formula>"NO APLICA"</formula>
    </cfRule>
  </conditionalFormatting>
  <conditionalFormatting sqref="T2606:U2606">
    <cfRule type="cellIs" dxfId="1791" priority="2703" stopIfTrue="1" operator="equal">
      <formula>"NO APLICA"</formula>
    </cfRule>
  </conditionalFormatting>
  <conditionalFormatting sqref="T2606:U2606">
    <cfRule type="cellIs" dxfId="1790" priority="2702" stopIfTrue="1" operator="equal">
      <formula>"NO APLICA"</formula>
    </cfRule>
  </conditionalFormatting>
  <conditionalFormatting sqref="V2606">
    <cfRule type="cellIs" dxfId="1789" priority="2701" stopIfTrue="1" operator="equal">
      <formula>"NO APLICA"</formula>
    </cfRule>
  </conditionalFormatting>
  <conditionalFormatting sqref="K2604:L2606">
    <cfRule type="cellIs" dxfId="1788" priority="2700" operator="notBetween">
      <formula>$Q$17</formula>
      <formula>$R$17</formula>
    </cfRule>
  </conditionalFormatting>
  <conditionalFormatting sqref="K2604:M2613 C2604:I2613 P2604:V2613">
    <cfRule type="cellIs" dxfId="1787" priority="2699" operator="equal">
      <formula>0</formula>
    </cfRule>
  </conditionalFormatting>
  <conditionalFormatting sqref="P2620">
    <cfRule type="cellIs" dxfId="1786" priority="2696" operator="equal">
      <formula>"NO VÁLIDO"</formula>
    </cfRule>
    <cfRule type="cellIs" dxfId="1785" priority="2697" operator="equal">
      <formula>"VÁLIDO"</formula>
    </cfRule>
  </conditionalFormatting>
  <conditionalFormatting sqref="M2627">
    <cfRule type="cellIs" dxfId="1784" priority="2693" operator="notEqual">
      <formula>"NO CUMPLE"</formula>
    </cfRule>
    <cfRule type="containsText" dxfId="1783" priority="2694" stopIfTrue="1" operator="containsText" text="NO CUMPLE">
      <formula>NOT(ISERROR(SEARCH("NO CUMPLE",M2627)))</formula>
    </cfRule>
    <cfRule type="containsText" dxfId="1782" priority="2695" stopIfTrue="1" operator="containsText" text="CUMPLE">
      <formula>NOT(ISERROR(SEARCH("CUMPLE",M2627)))</formula>
    </cfRule>
  </conditionalFormatting>
  <conditionalFormatting sqref="M2621:M2626">
    <cfRule type="cellIs" dxfId="1781" priority="2691" stopIfTrue="1" operator="equal">
      <formula>"cumple"</formula>
    </cfRule>
    <cfRule type="containsText" dxfId="1780" priority="2692" stopIfTrue="1" operator="containsText" text="NO CUMPLE">
      <formula>NOT(ISERROR(SEARCH("NO CUMPLE",M2621)))</formula>
    </cfRule>
  </conditionalFormatting>
  <conditionalFormatting sqref="L2621:L2626">
    <cfRule type="cellIs" dxfId="1779" priority="2689" stopIfTrue="1" operator="equal">
      <formula>"cumple"</formula>
    </cfRule>
    <cfRule type="containsText" dxfId="1778" priority="2690" stopIfTrue="1" operator="containsText" text="NO CUMPLE">
      <formula>NOT(ISERROR(SEARCH("NO CUMPLE",L2621)))</formula>
    </cfRule>
  </conditionalFormatting>
  <conditionalFormatting sqref="K2634:M2643 C2634:I2643 P2634:V2643">
    <cfRule type="cellIs" dxfId="1777" priority="2670" stopIfTrue="1" operator="greaterThan">
      <formula>0</formula>
    </cfRule>
  </conditionalFormatting>
  <conditionalFormatting sqref="D2637:D2642">
    <cfRule type="cellIs" dxfId="1776" priority="2669" stopIfTrue="1" operator="greaterThan">
      <formula>0</formula>
    </cfRule>
  </conditionalFormatting>
  <conditionalFormatting sqref="D2637:D2642 F2637:H2642">
    <cfRule type="cellIs" dxfId="1775" priority="2668" stopIfTrue="1" operator="greaterThan">
      <formula>0</formula>
    </cfRule>
  </conditionalFormatting>
  <conditionalFormatting sqref="H2634:H2642">
    <cfRule type="cellIs" dxfId="1774" priority="2667" stopIfTrue="1" operator="greaterThan">
      <formula>0</formula>
    </cfRule>
  </conditionalFormatting>
  <conditionalFormatting sqref="E2634:E2642">
    <cfRule type="cellIs" dxfId="1773" priority="2666" stopIfTrue="1" operator="greaterThan">
      <formula>0</formula>
    </cfRule>
  </conditionalFormatting>
  <conditionalFormatting sqref="K2651:K2656">
    <cfRule type="containsText" dxfId="1772" priority="2664" stopIfTrue="1" operator="containsText" text="NO CUMPLE">
      <formula>NOT(ISERROR(SEARCH("NO CUMPLE",K2651)))</formula>
    </cfRule>
    <cfRule type="containsText" dxfId="1771" priority="2665" stopIfTrue="1" operator="containsText" text="CUMPLE">
      <formula>NOT(ISERROR(SEARCH("CUMPLE",K2651)))</formula>
    </cfRule>
  </conditionalFormatting>
  <conditionalFormatting sqref="S2650">
    <cfRule type="cellIs" dxfId="1770" priority="2662" operator="greaterThanOrEqual">
      <formula>NUMMINCONT</formula>
    </cfRule>
    <cfRule type="cellIs" dxfId="1769" priority="2663" operator="lessThan">
      <formula>NUMMINCONT</formula>
    </cfRule>
  </conditionalFormatting>
  <conditionalFormatting sqref="T2637:V2642">
    <cfRule type="cellIs" dxfId="1768" priority="2660" stopIfTrue="1" operator="equal">
      <formula>"NO"</formula>
    </cfRule>
    <cfRule type="cellIs" dxfId="1767" priority="2661" stopIfTrue="1" operator="equal">
      <formula>"SI"</formula>
    </cfRule>
  </conditionalFormatting>
  <conditionalFormatting sqref="T2637:V2638">
    <cfRule type="cellIs" dxfId="1766" priority="2659" stopIfTrue="1" operator="equal">
      <formula>"NO APLICA"</formula>
    </cfRule>
  </conditionalFormatting>
  <conditionalFormatting sqref="T2639:U2642">
    <cfRule type="cellIs" dxfId="1765" priority="2658" stopIfTrue="1" operator="equal">
      <formula>"NO APLICA"</formula>
    </cfRule>
  </conditionalFormatting>
  <conditionalFormatting sqref="T2639:U2639">
    <cfRule type="cellIs" dxfId="1764" priority="2657" stopIfTrue="1" operator="equal">
      <formula>"NO APLICA"</formula>
    </cfRule>
  </conditionalFormatting>
  <conditionalFormatting sqref="V2639:V2642">
    <cfRule type="cellIs" dxfId="1763" priority="2656" stopIfTrue="1" operator="equal">
      <formula>"NO APLICA"</formula>
    </cfRule>
  </conditionalFormatting>
  <conditionalFormatting sqref="V2648">
    <cfRule type="cellIs" dxfId="1762" priority="2654" operator="equal">
      <formula>"CUMPLE"</formula>
    </cfRule>
    <cfRule type="cellIs" dxfId="1761" priority="2655" operator="equal">
      <formula>"NO CUMPLE"</formula>
    </cfRule>
  </conditionalFormatting>
  <conditionalFormatting sqref="V2648:V2650">
    <cfRule type="cellIs" dxfId="1760" priority="2653" operator="equal">
      <formula>"VERIFICAR"</formula>
    </cfRule>
  </conditionalFormatting>
  <conditionalFormatting sqref="T2643:V2643">
    <cfRule type="cellIs" dxfId="1759" priority="2651" stopIfTrue="1" operator="equal">
      <formula>"NO"</formula>
    </cfRule>
    <cfRule type="cellIs" dxfId="1758" priority="2652" stopIfTrue="1" operator="equal">
      <formula>"SI"</formula>
    </cfRule>
  </conditionalFormatting>
  <conditionalFormatting sqref="T2643:U2643">
    <cfRule type="cellIs" dxfId="1757" priority="2650" stopIfTrue="1" operator="equal">
      <formula>"NO APLICA"</formula>
    </cfRule>
  </conditionalFormatting>
  <conditionalFormatting sqref="V2643">
    <cfRule type="cellIs" dxfId="1756" priority="2649" stopIfTrue="1" operator="equal">
      <formula>"NO APLICA"</formula>
    </cfRule>
  </conditionalFormatting>
  <conditionalFormatting sqref="T2653">
    <cfRule type="cellIs" dxfId="1755" priority="2647" operator="equal">
      <formula>"CUMPLE"</formula>
    </cfRule>
    <cfRule type="cellIs" dxfId="1754" priority="2648" operator="equal">
      <formula>"NO CUMPLE"</formula>
    </cfRule>
  </conditionalFormatting>
  <conditionalFormatting sqref="T2653">
    <cfRule type="cellIs" dxfId="1753" priority="2646" operator="equal">
      <formula>"VERIFICAR"</formula>
    </cfRule>
  </conditionalFormatting>
  <conditionalFormatting sqref="H2657">
    <cfRule type="containsText" dxfId="1752" priority="2627" stopIfTrue="1" operator="containsText" text="NO CUMPLE">
      <formula>NOT(ISERROR(SEARCH("NO CUMPLE",H2657)))</formula>
    </cfRule>
    <cfRule type="containsText" dxfId="1751" priority="2628" stopIfTrue="1" operator="containsText" text="CUMPLE">
      <formula>NOT(ISERROR(SEARCH("CUMPLE",H2657)))</formula>
    </cfRule>
  </conditionalFormatting>
  <conditionalFormatting sqref="J2657">
    <cfRule type="containsText" dxfId="1750" priority="2625" stopIfTrue="1" operator="containsText" text="NO CUMPLE">
      <formula>NOT(ISERROR(SEARCH("NO CUMPLE",J2657)))</formula>
    </cfRule>
    <cfRule type="containsText" dxfId="1749" priority="2626" stopIfTrue="1" operator="containsText" text="CUMPLE">
      <formula>NOT(ISERROR(SEARCH("CUMPLE",J2657)))</formula>
    </cfRule>
  </conditionalFormatting>
  <conditionalFormatting sqref="K2657">
    <cfRule type="containsText" dxfId="1748" priority="2623" stopIfTrue="1" operator="containsText" text="NO CUMPLE">
      <formula>NOT(ISERROR(SEARCH("NO CUMPLE",K2657)))</formula>
    </cfRule>
    <cfRule type="containsText" dxfId="1747" priority="2624" stopIfTrue="1" operator="containsText" text="CUMPLE">
      <formula>NOT(ISERROR(SEARCH("CUMPLE",K2657)))</formula>
    </cfRule>
  </conditionalFormatting>
  <conditionalFormatting sqref="O2656">
    <cfRule type="containsText" dxfId="1746" priority="2621" stopIfTrue="1" operator="containsText" text="NO CUMPLE">
      <formula>NOT(ISERROR(SEARCH("NO CUMPLE",O2656)))</formula>
    </cfRule>
    <cfRule type="containsText" dxfId="1745" priority="2622" stopIfTrue="1" operator="containsText" text="CUMPLE">
      <formula>NOT(ISERROR(SEARCH("CUMPLE",O2656)))</formula>
    </cfRule>
  </conditionalFormatting>
  <conditionalFormatting sqref="O2657:S2657">
    <cfRule type="cellIs" dxfId="1744" priority="2620" operator="equal">
      <formula>"EL PROPONENTE SE DEBE REQUERIR POR EXPERIENCIA MINIMA EXIGIDA"</formula>
    </cfRule>
  </conditionalFormatting>
  <conditionalFormatting sqref="J2634:J2643">
    <cfRule type="cellIs" dxfId="1743" priority="2619" stopIfTrue="1" operator="greaterThan">
      <formula>0</formula>
    </cfRule>
  </conditionalFormatting>
  <conditionalFormatting sqref="N2651:N2656">
    <cfRule type="cellIs" dxfId="1742" priority="2617" operator="equal">
      <formula>"NO"</formula>
    </cfRule>
    <cfRule type="cellIs" dxfId="1741" priority="2618" operator="equal">
      <formula>"SI"</formula>
    </cfRule>
  </conditionalFormatting>
  <conditionalFormatting sqref="I2643">
    <cfRule type="cellIs" dxfId="1740" priority="2616" stopIfTrue="1" operator="greaterThan">
      <formula>0</formula>
    </cfRule>
  </conditionalFormatting>
  <conditionalFormatting sqref="K2637:L2643">
    <cfRule type="cellIs" dxfId="1739" priority="2614" operator="equal">
      <formula>0</formula>
    </cfRule>
    <cfRule type="cellIs" dxfId="1738" priority="2615" operator="notBetween">
      <formula>$Q$17</formula>
      <formula>$R$17</formula>
    </cfRule>
  </conditionalFormatting>
  <conditionalFormatting sqref="B2634:B2643">
    <cfRule type="cellIs" dxfId="1737" priority="2613" stopIfTrue="1" operator="greaterThan">
      <formula>0</formula>
    </cfRule>
  </conditionalFormatting>
  <conditionalFormatting sqref="T2637:T2638 V2637:V2638 T2634:V2636">
    <cfRule type="cellIs" dxfId="1736" priority="2611" stopIfTrue="1" operator="equal">
      <formula>"NO"</formula>
    </cfRule>
    <cfRule type="cellIs" dxfId="1735" priority="2612" stopIfTrue="1" operator="equal">
      <formula>"SI"</formula>
    </cfRule>
  </conditionalFormatting>
  <conditionalFormatting sqref="T2634:V2635">
    <cfRule type="cellIs" dxfId="1734" priority="2610" stopIfTrue="1" operator="equal">
      <formula>"NO APLICA"</formula>
    </cfRule>
  </conditionalFormatting>
  <conditionalFormatting sqref="T2636:U2636 T2637:T2638">
    <cfRule type="cellIs" dxfId="1733" priority="2609" stopIfTrue="1" operator="equal">
      <formula>"NO APLICA"</formula>
    </cfRule>
  </conditionalFormatting>
  <conditionalFormatting sqref="T2636:U2636 T2637:T2638">
    <cfRule type="cellIs" dxfId="1732" priority="2608" stopIfTrue="1" operator="equal">
      <formula>"NO APLICA"</formula>
    </cfRule>
  </conditionalFormatting>
  <conditionalFormatting sqref="V2636:V2638">
    <cfRule type="cellIs" dxfId="1731" priority="2607" stopIfTrue="1" operator="equal">
      <formula>"NO APLICA"</formula>
    </cfRule>
  </conditionalFormatting>
  <conditionalFormatting sqref="K2634:L2636">
    <cfRule type="cellIs" dxfId="1730" priority="2606" operator="notBetween">
      <formula>$Q$17</formula>
      <formula>$R$17</formula>
    </cfRule>
  </conditionalFormatting>
  <conditionalFormatting sqref="K2634:M2643 C2634:I2643 P2634:V2643">
    <cfRule type="cellIs" dxfId="1729" priority="2605" operator="equal">
      <formula>0</formula>
    </cfRule>
  </conditionalFormatting>
  <conditionalFormatting sqref="P2650">
    <cfRule type="cellIs" dxfId="1728" priority="2602" operator="equal">
      <formula>"NO VÁLIDO"</formula>
    </cfRule>
    <cfRule type="cellIs" dxfId="1727" priority="2603" operator="equal">
      <formula>"VÁLIDO"</formula>
    </cfRule>
  </conditionalFormatting>
  <conditionalFormatting sqref="M2657">
    <cfRule type="cellIs" dxfId="1726" priority="2599" operator="notEqual">
      <formula>"NO CUMPLE"</formula>
    </cfRule>
    <cfRule type="containsText" dxfId="1725" priority="2600" stopIfTrue="1" operator="containsText" text="NO CUMPLE">
      <formula>NOT(ISERROR(SEARCH("NO CUMPLE",M2657)))</formula>
    </cfRule>
    <cfRule type="containsText" dxfId="1724" priority="2601" stopIfTrue="1" operator="containsText" text="CUMPLE">
      <formula>NOT(ISERROR(SEARCH("CUMPLE",M2657)))</formula>
    </cfRule>
  </conditionalFormatting>
  <conditionalFormatting sqref="M2651:M2656">
    <cfRule type="cellIs" dxfId="1723" priority="2597" stopIfTrue="1" operator="equal">
      <formula>"cumple"</formula>
    </cfRule>
    <cfRule type="containsText" dxfId="1722" priority="2598" stopIfTrue="1" operator="containsText" text="NO CUMPLE">
      <formula>NOT(ISERROR(SEARCH("NO CUMPLE",M2651)))</formula>
    </cfRule>
  </conditionalFormatting>
  <conditionalFormatting sqref="L2651:L2656">
    <cfRule type="cellIs" dxfId="1721" priority="2595" stopIfTrue="1" operator="equal">
      <formula>"cumple"</formula>
    </cfRule>
    <cfRule type="containsText" dxfId="1720" priority="2596" stopIfTrue="1" operator="containsText" text="NO CUMPLE">
      <formula>NOT(ISERROR(SEARCH("NO CUMPLE",L2651)))</formula>
    </cfRule>
  </conditionalFormatting>
  <conditionalFormatting sqref="C2664:I2673 K2664:M2673 P2664:V2673">
    <cfRule type="cellIs" dxfId="1719" priority="2576" stopIfTrue="1" operator="greaterThan">
      <formula>0</formula>
    </cfRule>
  </conditionalFormatting>
  <conditionalFormatting sqref="D2667:D2672">
    <cfRule type="cellIs" dxfId="1718" priority="2575" stopIfTrue="1" operator="greaterThan">
      <formula>0</formula>
    </cfRule>
  </conditionalFormatting>
  <conditionalFormatting sqref="D2667:D2672 F2667:H2672">
    <cfRule type="cellIs" dxfId="1717" priority="2574" stopIfTrue="1" operator="greaterThan">
      <formula>0</formula>
    </cfRule>
  </conditionalFormatting>
  <conditionalFormatting sqref="H2664:H2672">
    <cfRule type="cellIs" dxfId="1716" priority="2573" stopIfTrue="1" operator="greaterThan">
      <formula>0</formula>
    </cfRule>
  </conditionalFormatting>
  <conditionalFormatting sqref="E2664:E2672">
    <cfRule type="cellIs" dxfId="1715" priority="2572" stopIfTrue="1" operator="greaterThan">
      <formula>0</formula>
    </cfRule>
  </conditionalFormatting>
  <conditionalFormatting sqref="K2681:K2686">
    <cfRule type="containsText" dxfId="1714" priority="2570" stopIfTrue="1" operator="containsText" text="NO CUMPLE">
      <formula>NOT(ISERROR(SEARCH("NO CUMPLE",K2681)))</formula>
    </cfRule>
    <cfRule type="containsText" dxfId="1713" priority="2571" stopIfTrue="1" operator="containsText" text="CUMPLE">
      <formula>NOT(ISERROR(SEARCH("CUMPLE",K2681)))</formula>
    </cfRule>
  </conditionalFormatting>
  <conditionalFormatting sqref="S2680">
    <cfRule type="cellIs" dxfId="1712" priority="2568" operator="greaterThanOrEqual">
      <formula>NUMMINCONT</formula>
    </cfRule>
    <cfRule type="cellIs" dxfId="1711" priority="2569" operator="lessThan">
      <formula>NUMMINCONT</formula>
    </cfRule>
  </conditionalFormatting>
  <conditionalFormatting sqref="T2667:V2672">
    <cfRule type="cellIs" dxfId="1710" priority="2566" stopIfTrue="1" operator="equal">
      <formula>"NO"</formula>
    </cfRule>
    <cfRule type="cellIs" dxfId="1709" priority="2567" stopIfTrue="1" operator="equal">
      <formula>"SI"</formula>
    </cfRule>
  </conditionalFormatting>
  <conditionalFormatting sqref="T2667:V2668">
    <cfRule type="cellIs" dxfId="1708" priority="2565" stopIfTrue="1" operator="equal">
      <formula>"NO APLICA"</formula>
    </cfRule>
  </conditionalFormatting>
  <conditionalFormatting sqref="T2669:U2672">
    <cfRule type="cellIs" dxfId="1707" priority="2564" stopIfTrue="1" operator="equal">
      <formula>"NO APLICA"</formula>
    </cfRule>
  </conditionalFormatting>
  <conditionalFormatting sqref="T2669:U2669">
    <cfRule type="cellIs" dxfId="1706" priority="2563" stopIfTrue="1" operator="equal">
      <formula>"NO APLICA"</formula>
    </cfRule>
  </conditionalFormatting>
  <conditionalFormatting sqref="V2669:V2672">
    <cfRule type="cellIs" dxfId="1705" priority="2562" stopIfTrue="1" operator="equal">
      <formula>"NO APLICA"</formula>
    </cfRule>
  </conditionalFormatting>
  <conditionalFormatting sqref="V2678">
    <cfRule type="cellIs" dxfId="1704" priority="2560" operator="equal">
      <formula>"CUMPLE"</formula>
    </cfRule>
    <cfRule type="cellIs" dxfId="1703" priority="2561" operator="equal">
      <formula>"NO CUMPLE"</formula>
    </cfRule>
  </conditionalFormatting>
  <conditionalFormatting sqref="V2678:V2680">
    <cfRule type="cellIs" dxfId="1702" priority="2559" operator="equal">
      <formula>"VERIFICAR"</formula>
    </cfRule>
  </conditionalFormatting>
  <conditionalFormatting sqref="T2673:V2673">
    <cfRule type="cellIs" dxfId="1701" priority="2557" stopIfTrue="1" operator="equal">
      <formula>"NO"</formula>
    </cfRule>
    <cfRule type="cellIs" dxfId="1700" priority="2558" stopIfTrue="1" operator="equal">
      <formula>"SI"</formula>
    </cfRule>
  </conditionalFormatting>
  <conditionalFormatting sqref="T2673:U2673">
    <cfRule type="cellIs" dxfId="1699" priority="2556" stopIfTrue="1" operator="equal">
      <formula>"NO APLICA"</formula>
    </cfRule>
  </conditionalFormatting>
  <conditionalFormatting sqref="V2673">
    <cfRule type="cellIs" dxfId="1698" priority="2555" stopIfTrue="1" operator="equal">
      <formula>"NO APLICA"</formula>
    </cfRule>
  </conditionalFormatting>
  <conditionalFormatting sqref="T2683">
    <cfRule type="cellIs" dxfId="1697" priority="2553" operator="equal">
      <formula>"CUMPLE"</formula>
    </cfRule>
    <cfRule type="cellIs" dxfId="1696" priority="2554" operator="equal">
      <formula>"NO CUMPLE"</formula>
    </cfRule>
  </conditionalFormatting>
  <conditionalFormatting sqref="T2683">
    <cfRule type="cellIs" dxfId="1695" priority="2552" operator="equal">
      <formula>"VERIFICAR"</formula>
    </cfRule>
  </conditionalFormatting>
  <conditionalFormatting sqref="H2687">
    <cfRule type="containsText" dxfId="1694" priority="2533" stopIfTrue="1" operator="containsText" text="NO CUMPLE">
      <formula>NOT(ISERROR(SEARCH("NO CUMPLE",H2687)))</formula>
    </cfRule>
    <cfRule type="containsText" dxfId="1693" priority="2534" stopIfTrue="1" operator="containsText" text="CUMPLE">
      <formula>NOT(ISERROR(SEARCH("CUMPLE",H2687)))</formula>
    </cfRule>
  </conditionalFormatting>
  <conditionalFormatting sqref="J2687">
    <cfRule type="containsText" dxfId="1692" priority="2531" stopIfTrue="1" operator="containsText" text="NO CUMPLE">
      <formula>NOT(ISERROR(SEARCH("NO CUMPLE",J2687)))</formula>
    </cfRule>
    <cfRule type="containsText" dxfId="1691" priority="2532" stopIfTrue="1" operator="containsText" text="CUMPLE">
      <formula>NOT(ISERROR(SEARCH("CUMPLE",J2687)))</formula>
    </cfRule>
  </conditionalFormatting>
  <conditionalFormatting sqref="K2687">
    <cfRule type="containsText" dxfId="1690" priority="2529" stopIfTrue="1" operator="containsText" text="NO CUMPLE">
      <formula>NOT(ISERROR(SEARCH("NO CUMPLE",K2687)))</formula>
    </cfRule>
    <cfRule type="containsText" dxfId="1689" priority="2530" stopIfTrue="1" operator="containsText" text="CUMPLE">
      <formula>NOT(ISERROR(SEARCH("CUMPLE",K2687)))</formula>
    </cfRule>
  </conditionalFormatting>
  <conditionalFormatting sqref="O2686">
    <cfRule type="containsText" dxfId="1688" priority="2527" stopIfTrue="1" operator="containsText" text="NO CUMPLE">
      <formula>NOT(ISERROR(SEARCH("NO CUMPLE",O2686)))</formula>
    </cfRule>
    <cfRule type="containsText" dxfId="1687" priority="2528" stopIfTrue="1" operator="containsText" text="CUMPLE">
      <formula>NOT(ISERROR(SEARCH("CUMPLE",O2686)))</formula>
    </cfRule>
  </conditionalFormatting>
  <conditionalFormatting sqref="O2687:S2687">
    <cfRule type="cellIs" dxfId="1686" priority="2526" operator="equal">
      <formula>"EL PROPONENTE SE DEBE REQUERIR POR EXPERIENCIA MINIMA EXIGIDA"</formula>
    </cfRule>
  </conditionalFormatting>
  <conditionalFormatting sqref="J2664:J2673">
    <cfRule type="cellIs" dxfId="1685" priority="2525" stopIfTrue="1" operator="greaterThan">
      <formula>0</formula>
    </cfRule>
  </conditionalFormatting>
  <conditionalFormatting sqref="N2681:N2686">
    <cfRule type="cellIs" dxfId="1684" priority="2523" operator="equal">
      <formula>"NO"</formula>
    </cfRule>
    <cfRule type="cellIs" dxfId="1683" priority="2524" operator="equal">
      <formula>"SI"</formula>
    </cfRule>
  </conditionalFormatting>
  <conditionalFormatting sqref="I2673">
    <cfRule type="cellIs" dxfId="1682" priority="2522" stopIfTrue="1" operator="greaterThan">
      <formula>0</formula>
    </cfRule>
  </conditionalFormatting>
  <conditionalFormatting sqref="K2667:L2673">
    <cfRule type="cellIs" dxfId="1681" priority="2520" operator="equal">
      <formula>0</formula>
    </cfRule>
    <cfRule type="cellIs" dxfId="1680" priority="2521" operator="notBetween">
      <formula>$Q$17</formula>
      <formula>$R$17</formula>
    </cfRule>
  </conditionalFormatting>
  <conditionalFormatting sqref="B2664:B2673">
    <cfRule type="cellIs" dxfId="1679" priority="2519" stopIfTrue="1" operator="greaterThan">
      <formula>0</formula>
    </cfRule>
  </conditionalFormatting>
  <conditionalFormatting sqref="T2664:V2666">
    <cfRule type="cellIs" dxfId="1678" priority="2517" stopIfTrue="1" operator="equal">
      <formula>"NO"</formula>
    </cfRule>
    <cfRule type="cellIs" dxfId="1677" priority="2518" stopIfTrue="1" operator="equal">
      <formula>"SI"</formula>
    </cfRule>
  </conditionalFormatting>
  <conditionalFormatting sqref="T2664:V2665">
    <cfRule type="cellIs" dxfId="1676" priority="2516" stopIfTrue="1" operator="equal">
      <formula>"NO APLICA"</formula>
    </cfRule>
  </conditionalFormatting>
  <conditionalFormatting sqref="T2666:U2666">
    <cfRule type="cellIs" dxfId="1675" priority="2515" stopIfTrue="1" operator="equal">
      <formula>"NO APLICA"</formula>
    </cfRule>
  </conditionalFormatting>
  <conditionalFormatting sqref="T2666:U2666">
    <cfRule type="cellIs" dxfId="1674" priority="2514" stopIfTrue="1" operator="equal">
      <formula>"NO APLICA"</formula>
    </cfRule>
  </conditionalFormatting>
  <conditionalFormatting sqref="V2666">
    <cfRule type="cellIs" dxfId="1673" priority="2513" stopIfTrue="1" operator="equal">
      <formula>"NO APLICA"</formula>
    </cfRule>
  </conditionalFormatting>
  <conditionalFormatting sqref="K2664:L2666">
    <cfRule type="cellIs" dxfId="1672" priority="2512" operator="notBetween">
      <formula>$Q$17</formula>
      <formula>$R$17</formula>
    </cfRule>
  </conditionalFormatting>
  <conditionalFormatting sqref="C2664:I2673 K2664:M2673 P2664:V2673">
    <cfRule type="cellIs" dxfId="1671" priority="2511" operator="equal">
      <formula>0</formula>
    </cfRule>
  </conditionalFormatting>
  <conditionalFormatting sqref="P2680">
    <cfRule type="cellIs" dxfId="1670" priority="2508" operator="equal">
      <formula>"NO VÁLIDO"</formula>
    </cfRule>
    <cfRule type="cellIs" dxfId="1669" priority="2509" operator="equal">
      <formula>"VÁLIDO"</formula>
    </cfRule>
  </conditionalFormatting>
  <conditionalFormatting sqref="M2687">
    <cfRule type="cellIs" dxfId="1668" priority="2505" operator="notEqual">
      <formula>"NO CUMPLE"</formula>
    </cfRule>
    <cfRule type="containsText" dxfId="1667" priority="2506" stopIfTrue="1" operator="containsText" text="NO CUMPLE">
      <formula>NOT(ISERROR(SEARCH("NO CUMPLE",M2687)))</formula>
    </cfRule>
    <cfRule type="containsText" dxfId="1666" priority="2507" stopIfTrue="1" operator="containsText" text="CUMPLE">
      <formula>NOT(ISERROR(SEARCH("CUMPLE",M2687)))</formula>
    </cfRule>
  </conditionalFormatting>
  <conditionalFormatting sqref="M2681:M2686">
    <cfRule type="cellIs" dxfId="1665" priority="2503" stopIfTrue="1" operator="equal">
      <formula>"cumple"</formula>
    </cfRule>
    <cfRule type="containsText" dxfId="1664" priority="2504" stopIfTrue="1" operator="containsText" text="NO CUMPLE">
      <formula>NOT(ISERROR(SEARCH("NO CUMPLE",M2681)))</formula>
    </cfRule>
  </conditionalFormatting>
  <conditionalFormatting sqref="L2681:L2686">
    <cfRule type="cellIs" dxfId="1663" priority="2501" stopIfTrue="1" operator="equal">
      <formula>"cumple"</formula>
    </cfRule>
    <cfRule type="containsText" dxfId="1662" priority="2502" stopIfTrue="1" operator="containsText" text="NO CUMPLE">
      <formula>NOT(ISERROR(SEARCH("NO CUMPLE",L2681)))</formula>
    </cfRule>
  </conditionalFormatting>
  <conditionalFormatting sqref="K2694:M2703 C2694:I2703 P2694:V2703">
    <cfRule type="cellIs" dxfId="1661" priority="2482" stopIfTrue="1" operator="greaterThan">
      <formula>0</formula>
    </cfRule>
  </conditionalFormatting>
  <conditionalFormatting sqref="D2697:D2702">
    <cfRule type="cellIs" dxfId="1660" priority="2481" stopIfTrue="1" operator="greaterThan">
      <formula>0</formula>
    </cfRule>
  </conditionalFormatting>
  <conditionalFormatting sqref="D2697:D2702 F2697:H2702">
    <cfRule type="cellIs" dxfId="1659" priority="2480" stopIfTrue="1" operator="greaterThan">
      <formula>0</formula>
    </cfRule>
  </conditionalFormatting>
  <conditionalFormatting sqref="H2694:H2702">
    <cfRule type="cellIs" dxfId="1658" priority="2479" stopIfTrue="1" operator="greaterThan">
      <formula>0</formula>
    </cfRule>
  </conditionalFormatting>
  <conditionalFormatting sqref="E2694:E2702">
    <cfRule type="cellIs" dxfId="1657" priority="2478" stopIfTrue="1" operator="greaterThan">
      <formula>0</formula>
    </cfRule>
  </conditionalFormatting>
  <conditionalFormatting sqref="K2711:K2716">
    <cfRule type="containsText" dxfId="1656" priority="2476" stopIfTrue="1" operator="containsText" text="NO CUMPLE">
      <formula>NOT(ISERROR(SEARCH("NO CUMPLE",K2711)))</formula>
    </cfRule>
    <cfRule type="containsText" dxfId="1655" priority="2477" stopIfTrue="1" operator="containsText" text="CUMPLE">
      <formula>NOT(ISERROR(SEARCH("CUMPLE",K2711)))</formula>
    </cfRule>
  </conditionalFormatting>
  <conditionalFormatting sqref="S2710">
    <cfRule type="cellIs" dxfId="1654" priority="2474" operator="greaterThanOrEqual">
      <formula>NUMMINCONT</formula>
    </cfRule>
    <cfRule type="cellIs" dxfId="1653" priority="2475" operator="lessThan">
      <formula>NUMMINCONT</formula>
    </cfRule>
  </conditionalFormatting>
  <conditionalFormatting sqref="T2697:V2702">
    <cfRule type="cellIs" dxfId="1652" priority="2472" stopIfTrue="1" operator="equal">
      <formula>"NO"</formula>
    </cfRule>
    <cfRule type="cellIs" dxfId="1651" priority="2473" stopIfTrue="1" operator="equal">
      <formula>"SI"</formula>
    </cfRule>
  </conditionalFormatting>
  <conditionalFormatting sqref="T2697:V2698">
    <cfRule type="cellIs" dxfId="1650" priority="2471" stopIfTrue="1" operator="equal">
      <formula>"NO APLICA"</formula>
    </cfRule>
  </conditionalFormatting>
  <conditionalFormatting sqref="T2699:U2702">
    <cfRule type="cellIs" dxfId="1649" priority="2470" stopIfTrue="1" operator="equal">
      <formula>"NO APLICA"</formula>
    </cfRule>
  </conditionalFormatting>
  <conditionalFormatting sqref="T2699:U2699">
    <cfRule type="cellIs" dxfId="1648" priority="2469" stopIfTrue="1" operator="equal">
      <formula>"NO APLICA"</formula>
    </cfRule>
  </conditionalFormatting>
  <conditionalFormatting sqref="V2699:V2702">
    <cfRule type="cellIs" dxfId="1647" priority="2468" stopIfTrue="1" operator="equal">
      <formula>"NO APLICA"</formula>
    </cfRule>
  </conditionalFormatting>
  <conditionalFormatting sqref="V2708">
    <cfRule type="cellIs" dxfId="1646" priority="2466" operator="equal">
      <formula>"CUMPLE"</formula>
    </cfRule>
    <cfRule type="cellIs" dxfId="1645" priority="2467" operator="equal">
      <formula>"NO CUMPLE"</formula>
    </cfRule>
  </conditionalFormatting>
  <conditionalFormatting sqref="V2708:V2710">
    <cfRule type="cellIs" dxfId="1644" priority="2465" operator="equal">
      <formula>"VERIFICAR"</formula>
    </cfRule>
  </conditionalFormatting>
  <conditionalFormatting sqref="T2703:V2703">
    <cfRule type="cellIs" dxfId="1643" priority="2463" stopIfTrue="1" operator="equal">
      <formula>"NO"</formula>
    </cfRule>
    <cfRule type="cellIs" dxfId="1642" priority="2464" stopIfTrue="1" operator="equal">
      <formula>"SI"</formula>
    </cfRule>
  </conditionalFormatting>
  <conditionalFormatting sqref="T2703:U2703">
    <cfRule type="cellIs" dxfId="1641" priority="2462" stopIfTrue="1" operator="equal">
      <formula>"NO APLICA"</formula>
    </cfRule>
  </conditionalFormatting>
  <conditionalFormatting sqref="V2703">
    <cfRule type="cellIs" dxfId="1640" priority="2461" stopIfTrue="1" operator="equal">
      <formula>"NO APLICA"</formula>
    </cfRule>
  </conditionalFormatting>
  <conditionalFormatting sqref="T2713">
    <cfRule type="cellIs" dxfId="1639" priority="2459" operator="equal">
      <formula>"CUMPLE"</formula>
    </cfRule>
    <cfRule type="cellIs" dxfId="1638" priority="2460" operator="equal">
      <formula>"NO CUMPLE"</formula>
    </cfRule>
  </conditionalFormatting>
  <conditionalFormatting sqref="T2713">
    <cfRule type="cellIs" dxfId="1637" priority="2458" operator="equal">
      <formula>"VERIFICAR"</formula>
    </cfRule>
  </conditionalFormatting>
  <conditionalFormatting sqref="H2717">
    <cfRule type="containsText" dxfId="1636" priority="2439" stopIfTrue="1" operator="containsText" text="NO CUMPLE">
      <formula>NOT(ISERROR(SEARCH("NO CUMPLE",H2717)))</formula>
    </cfRule>
    <cfRule type="containsText" dxfId="1635" priority="2440" stopIfTrue="1" operator="containsText" text="CUMPLE">
      <formula>NOT(ISERROR(SEARCH("CUMPLE",H2717)))</formula>
    </cfRule>
  </conditionalFormatting>
  <conditionalFormatting sqref="J2717">
    <cfRule type="containsText" dxfId="1634" priority="2437" stopIfTrue="1" operator="containsText" text="NO CUMPLE">
      <formula>NOT(ISERROR(SEARCH("NO CUMPLE",J2717)))</formula>
    </cfRule>
    <cfRule type="containsText" dxfId="1633" priority="2438" stopIfTrue="1" operator="containsText" text="CUMPLE">
      <formula>NOT(ISERROR(SEARCH("CUMPLE",J2717)))</formula>
    </cfRule>
  </conditionalFormatting>
  <conditionalFormatting sqref="K2717">
    <cfRule type="containsText" dxfId="1632" priority="2435" stopIfTrue="1" operator="containsText" text="NO CUMPLE">
      <formula>NOT(ISERROR(SEARCH("NO CUMPLE",K2717)))</formula>
    </cfRule>
    <cfRule type="containsText" dxfId="1631" priority="2436" stopIfTrue="1" operator="containsText" text="CUMPLE">
      <formula>NOT(ISERROR(SEARCH("CUMPLE",K2717)))</formula>
    </cfRule>
  </conditionalFormatting>
  <conditionalFormatting sqref="O2716">
    <cfRule type="containsText" dxfId="1630" priority="2433" stopIfTrue="1" operator="containsText" text="NO CUMPLE">
      <formula>NOT(ISERROR(SEARCH("NO CUMPLE",O2716)))</formula>
    </cfRule>
    <cfRule type="containsText" dxfId="1629" priority="2434" stopIfTrue="1" operator="containsText" text="CUMPLE">
      <formula>NOT(ISERROR(SEARCH("CUMPLE",O2716)))</formula>
    </cfRule>
  </conditionalFormatting>
  <conditionalFormatting sqref="O2717:S2717">
    <cfRule type="cellIs" dxfId="1628" priority="2432" operator="equal">
      <formula>"EL PROPONENTE SE DEBE REQUERIR POR EXPERIENCIA MINIMA EXIGIDA"</formula>
    </cfRule>
  </conditionalFormatting>
  <conditionalFormatting sqref="J2694:J2703">
    <cfRule type="cellIs" dxfId="1627" priority="2431" stopIfTrue="1" operator="greaterThan">
      <formula>0</formula>
    </cfRule>
  </conditionalFormatting>
  <conditionalFormatting sqref="N2711:N2716">
    <cfRule type="cellIs" dxfId="1626" priority="2429" operator="equal">
      <formula>"NO"</formula>
    </cfRule>
    <cfRule type="cellIs" dxfId="1625" priority="2430" operator="equal">
      <formula>"SI"</formula>
    </cfRule>
  </conditionalFormatting>
  <conditionalFormatting sqref="I2703">
    <cfRule type="cellIs" dxfId="1624" priority="2428" stopIfTrue="1" operator="greaterThan">
      <formula>0</formula>
    </cfRule>
  </conditionalFormatting>
  <conditionalFormatting sqref="K2697:L2703">
    <cfRule type="cellIs" dxfId="1623" priority="2426" operator="equal">
      <formula>0</formula>
    </cfRule>
    <cfRule type="cellIs" dxfId="1622" priority="2427" operator="notBetween">
      <formula>$Q$17</formula>
      <formula>$R$17</formula>
    </cfRule>
  </conditionalFormatting>
  <conditionalFormatting sqref="B2694:B2703">
    <cfRule type="cellIs" dxfId="1621" priority="2425" stopIfTrue="1" operator="greaterThan">
      <formula>0</formula>
    </cfRule>
  </conditionalFormatting>
  <conditionalFormatting sqref="T2694:V2696">
    <cfRule type="cellIs" dxfId="1620" priority="2423" stopIfTrue="1" operator="equal">
      <formula>"NO"</formula>
    </cfRule>
    <cfRule type="cellIs" dxfId="1619" priority="2424" stopIfTrue="1" operator="equal">
      <formula>"SI"</formula>
    </cfRule>
  </conditionalFormatting>
  <conditionalFormatting sqref="T2694:V2695">
    <cfRule type="cellIs" dxfId="1618" priority="2422" stopIfTrue="1" operator="equal">
      <formula>"NO APLICA"</formula>
    </cfRule>
  </conditionalFormatting>
  <conditionalFormatting sqref="T2696:U2696">
    <cfRule type="cellIs" dxfId="1617" priority="2421" stopIfTrue="1" operator="equal">
      <formula>"NO APLICA"</formula>
    </cfRule>
  </conditionalFormatting>
  <conditionalFormatting sqref="T2696:U2696">
    <cfRule type="cellIs" dxfId="1616" priority="2420" stopIfTrue="1" operator="equal">
      <formula>"NO APLICA"</formula>
    </cfRule>
  </conditionalFormatting>
  <conditionalFormatting sqref="V2696">
    <cfRule type="cellIs" dxfId="1615" priority="2419" stopIfTrue="1" operator="equal">
      <formula>"NO APLICA"</formula>
    </cfRule>
  </conditionalFormatting>
  <conditionalFormatting sqref="K2694:L2696">
    <cfRule type="cellIs" dxfId="1614" priority="2418" operator="notBetween">
      <formula>$Q$17</formula>
      <formula>$R$17</formula>
    </cfRule>
  </conditionalFormatting>
  <conditionalFormatting sqref="K2694:M2703 C2694:I2703 P2694:V2703">
    <cfRule type="cellIs" dxfId="1613" priority="2417" operator="equal">
      <formula>0</formula>
    </cfRule>
  </conditionalFormatting>
  <conditionalFormatting sqref="P2710">
    <cfRule type="cellIs" dxfId="1612" priority="2414" operator="equal">
      <formula>"NO VÁLIDO"</formula>
    </cfRule>
    <cfRule type="cellIs" dxfId="1611" priority="2415" operator="equal">
      <formula>"VÁLIDO"</formula>
    </cfRule>
  </conditionalFormatting>
  <conditionalFormatting sqref="M2717">
    <cfRule type="cellIs" dxfId="1610" priority="2411" operator="notEqual">
      <formula>"NO CUMPLE"</formula>
    </cfRule>
    <cfRule type="containsText" dxfId="1609" priority="2412" stopIfTrue="1" operator="containsText" text="NO CUMPLE">
      <formula>NOT(ISERROR(SEARCH("NO CUMPLE",M2717)))</formula>
    </cfRule>
    <cfRule type="containsText" dxfId="1608" priority="2413" stopIfTrue="1" operator="containsText" text="CUMPLE">
      <formula>NOT(ISERROR(SEARCH("CUMPLE",M2717)))</formula>
    </cfRule>
  </conditionalFormatting>
  <conditionalFormatting sqref="M2711:M2716">
    <cfRule type="cellIs" dxfId="1607" priority="2409" stopIfTrue="1" operator="equal">
      <formula>"cumple"</formula>
    </cfRule>
    <cfRule type="containsText" dxfId="1606" priority="2410" stopIfTrue="1" operator="containsText" text="NO CUMPLE">
      <formula>NOT(ISERROR(SEARCH("NO CUMPLE",M2711)))</formula>
    </cfRule>
  </conditionalFormatting>
  <conditionalFormatting sqref="L2711:L2716">
    <cfRule type="cellIs" dxfId="1605" priority="2407" stopIfTrue="1" operator="equal">
      <formula>"cumple"</formula>
    </cfRule>
    <cfRule type="containsText" dxfId="1604" priority="2408" stopIfTrue="1" operator="containsText" text="NO CUMPLE">
      <formula>NOT(ISERROR(SEARCH("NO CUMPLE",L2711)))</formula>
    </cfRule>
  </conditionalFormatting>
  <conditionalFormatting sqref="C2724:I2733 K2724:M2733 P2724:V2733">
    <cfRule type="cellIs" dxfId="1603" priority="2388" stopIfTrue="1" operator="greaterThan">
      <formula>0</formula>
    </cfRule>
  </conditionalFormatting>
  <conditionalFormatting sqref="D2727:D2732">
    <cfRule type="cellIs" dxfId="1602" priority="2387" stopIfTrue="1" operator="greaterThan">
      <formula>0</formula>
    </cfRule>
  </conditionalFormatting>
  <conditionalFormatting sqref="D2727:D2732 F2727:H2732">
    <cfRule type="cellIs" dxfId="1601" priority="2386" stopIfTrue="1" operator="greaterThan">
      <formula>0</formula>
    </cfRule>
  </conditionalFormatting>
  <conditionalFormatting sqref="H2724:H2732">
    <cfRule type="cellIs" dxfId="1600" priority="2385" stopIfTrue="1" operator="greaterThan">
      <formula>0</formula>
    </cfRule>
  </conditionalFormatting>
  <conditionalFormatting sqref="E2724:E2732">
    <cfRule type="cellIs" dxfId="1599" priority="2384" stopIfTrue="1" operator="greaterThan">
      <formula>0</formula>
    </cfRule>
  </conditionalFormatting>
  <conditionalFormatting sqref="K2741:K2746">
    <cfRule type="containsText" dxfId="1598" priority="2382" stopIfTrue="1" operator="containsText" text="NO CUMPLE">
      <formula>NOT(ISERROR(SEARCH("NO CUMPLE",K2741)))</formula>
    </cfRule>
    <cfRule type="containsText" dxfId="1597" priority="2383" stopIfTrue="1" operator="containsText" text="CUMPLE">
      <formula>NOT(ISERROR(SEARCH("CUMPLE",K2741)))</formula>
    </cfRule>
  </conditionalFormatting>
  <conditionalFormatting sqref="S2740">
    <cfRule type="cellIs" dxfId="1596" priority="2380" operator="greaterThanOrEqual">
      <formula>NUMMINCONT</formula>
    </cfRule>
    <cfRule type="cellIs" dxfId="1595" priority="2381" operator="lessThan">
      <formula>NUMMINCONT</formula>
    </cfRule>
  </conditionalFormatting>
  <conditionalFormatting sqref="T2727:V2732">
    <cfRule type="cellIs" dxfId="1594" priority="2378" stopIfTrue="1" operator="equal">
      <formula>"NO"</formula>
    </cfRule>
    <cfRule type="cellIs" dxfId="1593" priority="2379" stopIfTrue="1" operator="equal">
      <formula>"SI"</formula>
    </cfRule>
  </conditionalFormatting>
  <conditionalFormatting sqref="T2727:V2728">
    <cfRule type="cellIs" dxfId="1592" priority="2377" stopIfTrue="1" operator="equal">
      <formula>"NO APLICA"</formula>
    </cfRule>
  </conditionalFormatting>
  <conditionalFormatting sqref="T2729:U2732">
    <cfRule type="cellIs" dxfId="1591" priority="2376" stopIfTrue="1" operator="equal">
      <formula>"NO APLICA"</formula>
    </cfRule>
  </conditionalFormatting>
  <conditionalFormatting sqref="T2729:U2729">
    <cfRule type="cellIs" dxfId="1590" priority="2375" stopIfTrue="1" operator="equal">
      <formula>"NO APLICA"</formula>
    </cfRule>
  </conditionalFormatting>
  <conditionalFormatting sqref="V2729:V2732">
    <cfRule type="cellIs" dxfId="1589" priority="2374" stopIfTrue="1" operator="equal">
      <formula>"NO APLICA"</formula>
    </cfRule>
  </conditionalFormatting>
  <conditionalFormatting sqref="V2738">
    <cfRule type="cellIs" dxfId="1588" priority="2372" operator="equal">
      <formula>"CUMPLE"</formula>
    </cfRule>
    <cfRule type="cellIs" dxfId="1587" priority="2373" operator="equal">
      <formula>"NO CUMPLE"</formula>
    </cfRule>
  </conditionalFormatting>
  <conditionalFormatting sqref="V2738:V2740">
    <cfRule type="cellIs" dxfId="1586" priority="2371" operator="equal">
      <formula>"VERIFICAR"</formula>
    </cfRule>
  </conditionalFormatting>
  <conditionalFormatting sqref="T2733:V2733">
    <cfRule type="cellIs" dxfId="1585" priority="2369" stopIfTrue="1" operator="equal">
      <formula>"NO"</formula>
    </cfRule>
    <cfRule type="cellIs" dxfId="1584" priority="2370" stopIfTrue="1" operator="equal">
      <formula>"SI"</formula>
    </cfRule>
  </conditionalFormatting>
  <conditionalFormatting sqref="T2733:U2733">
    <cfRule type="cellIs" dxfId="1583" priority="2368" stopIfTrue="1" operator="equal">
      <formula>"NO APLICA"</formula>
    </cfRule>
  </conditionalFormatting>
  <conditionalFormatting sqref="V2733">
    <cfRule type="cellIs" dxfId="1582" priority="2367" stopIfTrue="1" operator="equal">
      <formula>"NO APLICA"</formula>
    </cfRule>
  </conditionalFormatting>
  <conditionalFormatting sqref="T2743">
    <cfRule type="cellIs" dxfId="1581" priority="2365" operator="equal">
      <formula>"CUMPLE"</formula>
    </cfRule>
    <cfRule type="cellIs" dxfId="1580" priority="2366" operator="equal">
      <formula>"NO CUMPLE"</formula>
    </cfRule>
  </conditionalFormatting>
  <conditionalFormatting sqref="T2743">
    <cfRule type="cellIs" dxfId="1579" priority="2364" operator="equal">
      <formula>"VERIFICAR"</formula>
    </cfRule>
  </conditionalFormatting>
  <conditionalFormatting sqref="H2747">
    <cfRule type="containsText" dxfId="1578" priority="2345" stopIfTrue="1" operator="containsText" text="NO CUMPLE">
      <formula>NOT(ISERROR(SEARCH("NO CUMPLE",H2747)))</formula>
    </cfRule>
    <cfRule type="containsText" dxfId="1577" priority="2346" stopIfTrue="1" operator="containsText" text="CUMPLE">
      <formula>NOT(ISERROR(SEARCH("CUMPLE",H2747)))</formula>
    </cfRule>
  </conditionalFormatting>
  <conditionalFormatting sqref="J2747">
    <cfRule type="containsText" dxfId="1576" priority="2343" stopIfTrue="1" operator="containsText" text="NO CUMPLE">
      <formula>NOT(ISERROR(SEARCH("NO CUMPLE",J2747)))</formula>
    </cfRule>
    <cfRule type="containsText" dxfId="1575" priority="2344" stopIfTrue="1" operator="containsText" text="CUMPLE">
      <formula>NOT(ISERROR(SEARCH("CUMPLE",J2747)))</formula>
    </cfRule>
  </conditionalFormatting>
  <conditionalFormatting sqref="K2747">
    <cfRule type="containsText" dxfId="1574" priority="2341" stopIfTrue="1" operator="containsText" text="NO CUMPLE">
      <formula>NOT(ISERROR(SEARCH("NO CUMPLE",K2747)))</formula>
    </cfRule>
    <cfRule type="containsText" dxfId="1573" priority="2342" stopIfTrue="1" operator="containsText" text="CUMPLE">
      <formula>NOT(ISERROR(SEARCH("CUMPLE",K2747)))</formula>
    </cfRule>
  </conditionalFormatting>
  <conditionalFormatting sqref="O2746">
    <cfRule type="containsText" dxfId="1572" priority="2339" stopIfTrue="1" operator="containsText" text="NO CUMPLE">
      <formula>NOT(ISERROR(SEARCH("NO CUMPLE",O2746)))</formula>
    </cfRule>
    <cfRule type="containsText" dxfId="1571" priority="2340" stopIfTrue="1" operator="containsText" text="CUMPLE">
      <formula>NOT(ISERROR(SEARCH("CUMPLE",O2746)))</formula>
    </cfRule>
  </conditionalFormatting>
  <conditionalFormatting sqref="O2747:S2747">
    <cfRule type="cellIs" dxfId="1570" priority="2338" operator="equal">
      <formula>"EL PROPONENTE SE DEBE REQUERIR POR EXPERIENCIA MINIMA EXIGIDA"</formula>
    </cfRule>
  </conditionalFormatting>
  <conditionalFormatting sqref="J2724:J2733">
    <cfRule type="cellIs" dxfId="1569" priority="2337" stopIfTrue="1" operator="greaterThan">
      <formula>0</formula>
    </cfRule>
  </conditionalFormatting>
  <conditionalFormatting sqref="N2741:N2746">
    <cfRule type="cellIs" dxfId="1568" priority="2335" operator="equal">
      <formula>"NO"</formula>
    </cfRule>
    <cfRule type="cellIs" dxfId="1567" priority="2336" operator="equal">
      <formula>"SI"</formula>
    </cfRule>
  </conditionalFormatting>
  <conditionalFormatting sqref="I2733">
    <cfRule type="cellIs" dxfId="1566" priority="2334" stopIfTrue="1" operator="greaterThan">
      <formula>0</formula>
    </cfRule>
  </conditionalFormatting>
  <conditionalFormatting sqref="K2727:L2733">
    <cfRule type="cellIs" dxfId="1565" priority="2332" operator="equal">
      <formula>0</formula>
    </cfRule>
    <cfRule type="cellIs" dxfId="1564" priority="2333" operator="notBetween">
      <formula>$Q$17</formula>
      <formula>$R$17</formula>
    </cfRule>
  </conditionalFormatting>
  <conditionalFormatting sqref="B2724:B2733">
    <cfRule type="cellIs" dxfId="1563" priority="2331" stopIfTrue="1" operator="greaterThan">
      <formula>0</formula>
    </cfRule>
  </conditionalFormatting>
  <conditionalFormatting sqref="T2724:V2726">
    <cfRule type="cellIs" dxfId="1562" priority="2329" stopIfTrue="1" operator="equal">
      <formula>"NO"</formula>
    </cfRule>
    <cfRule type="cellIs" dxfId="1561" priority="2330" stopIfTrue="1" operator="equal">
      <formula>"SI"</formula>
    </cfRule>
  </conditionalFormatting>
  <conditionalFormatting sqref="T2724:V2725">
    <cfRule type="cellIs" dxfId="1560" priority="2328" stopIfTrue="1" operator="equal">
      <formula>"NO APLICA"</formula>
    </cfRule>
  </conditionalFormatting>
  <conditionalFormatting sqref="T2726:U2726">
    <cfRule type="cellIs" dxfId="1559" priority="2327" stopIfTrue="1" operator="equal">
      <formula>"NO APLICA"</formula>
    </cfRule>
  </conditionalFormatting>
  <conditionalFormatting sqref="T2726:U2726">
    <cfRule type="cellIs" dxfId="1558" priority="2326" stopIfTrue="1" operator="equal">
      <formula>"NO APLICA"</formula>
    </cfRule>
  </conditionalFormatting>
  <conditionalFormatting sqref="V2726">
    <cfRule type="cellIs" dxfId="1557" priority="2325" stopIfTrue="1" operator="equal">
      <formula>"NO APLICA"</formula>
    </cfRule>
  </conditionalFormatting>
  <conditionalFormatting sqref="K2724:L2726">
    <cfRule type="cellIs" dxfId="1556" priority="2324" operator="notBetween">
      <formula>$Q$17</formula>
      <formula>$R$17</formula>
    </cfRule>
  </conditionalFormatting>
  <conditionalFormatting sqref="C2724:I2733 K2724:M2733 P2724:V2733">
    <cfRule type="cellIs" dxfId="1555" priority="2323" operator="equal">
      <formula>0</formula>
    </cfRule>
  </conditionalFormatting>
  <conditionalFormatting sqref="P2740">
    <cfRule type="cellIs" dxfId="1554" priority="2320" operator="equal">
      <formula>"NO VÁLIDO"</formula>
    </cfRule>
    <cfRule type="cellIs" dxfId="1553" priority="2321" operator="equal">
      <formula>"VÁLIDO"</formula>
    </cfRule>
  </conditionalFormatting>
  <conditionalFormatting sqref="M2747">
    <cfRule type="cellIs" dxfId="1552" priority="2317" operator="notEqual">
      <formula>"NO CUMPLE"</formula>
    </cfRule>
    <cfRule type="containsText" dxfId="1551" priority="2318" stopIfTrue="1" operator="containsText" text="NO CUMPLE">
      <formula>NOT(ISERROR(SEARCH("NO CUMPLE",M2747)))</formula>
    </cfRule>
    <cfRule type="containsText" dxfId="1550" priority="2319" stopIfTrue="1" operator="containsText" text="CUMPLE">
      <formula>NOT(ISERROR(SEARCH("CUMPLE",M2747)))</formula>
    </cfRule>
  </conditionalFormatting>
  <conditionalFormatting sqref="M2741:M2746">
    <cfRule type="cellIs" dxfId="1549" priority="2315" stopIfTrue="1" operator="equal">
      <formula>"cumple"</formula>
    </cfRule>
    <cfRule type="containsText" dxfId="1548" priority="2316" stopIfTrue="1" operator="containsText" text="NO CUMPLE">
      <formula>NOT(ISERROR(SEARCH("NO CUMPLE",M2741)))</formula>
    </cfRule>
  </conditionalFormatting>
  <conditionalFormatting sqref="L2741:L2746">
    <cfRule type="cellIs" dxfId="1547" priority="2313" stopIfTrue="1" operator="equal">
      <formula>"cumple"</formula>
    </cfRule>
    <cfRule type="containsText" dxfId="1546" priority="2314" stopIfTrue="1" operator="containsText" text="NO CUMPLE">
      <formula>NOT(ISERROR(SEARCH("NO CUMPLE",L2741)))</formula>
    </cfRule>
  </conditionalFormatting>
  <conditionalFormatting sqref="C2754:H2754 K2754:L2754 K2756:M2763 G2755 I2754:I2755 M2754:M2755 C2756:I2763 P2756:V2763 P2754:R2754 P2755:Q2755 T2754:V2755">
    <cfRule type="cellIs" dxfId="1545" priority="2294" stopIfTrue="1" operator="greaterThan">
      <formula>0</formula>
    </cfRule>
  </conditionalFormatting>
  <conditionalFormatting sqref="D2757:D2762">
    <cfRule type="cellIs" dxfId="1544" priority="2293" stopIfTrue="1" operator="greaterThan">
      <formula>0</formula>
    </cfRule>
  </conditionalFormatting>
  <conditionalFormatting sqref="D2757:D2762 F2757:H2762">
    <cfRule type="cellIs" dxfId="1543" priority="2292" stopIfTrue="1" operator="greaterThan">
      <formula>0</formula>
    </cfRule>
  </conditionalFormatting>
  <conditionalFormatting sqref="H2754 H2756:H2762">
    <cfRule type="cellIs" dxfId="1542" priority="2291" stopIfTrue="1" operator="greaterThan">
      <formula>0</formula>
    </cfRule>
  </conditionalFormatting>
  <conditionalFormatting sqref="E2754 E2756:E2762">
    <cfRule type="cellIs" dxfId="1541" priority="2290" stopIfTrue="1" operator="greaterThan">
      <formula>0</formula>
    </cfRule>
  </conditionalFormatting>
  <conditionalFormatting sqref="K2771:K2776">
    <cfRule type="containsText" dxfId="1540" priority="2288" stopIfTrue="1" operator="containsText" text="NO CUMPLE">
      <formula>NOT(ISERROR(SEARCH("NO CUMPLE",K2771)))</formula>
    </cfRule>
    <cfRule type="containsText" dxfId="1539" priority="2289" stopIfTrue="1" operator="containsText" text="CUMPLE">
      <formula>NOT(ISERROR(SEARCH("CUMPLE",K2771)))</formula>
    </cfRule>
  </conditionalFormatting>
  <conditionalFormatting sqref="S2770">
    <cfRule type="cellIs" dxfId="1538" priority="2286" operator="greaterThanOrEqual">
      <formula>NUMMINCONT</formula>
    </cfRule>
    <cfRule type="cellIs" dxfId="1537" priority="2287" operator="lessThan">
      <formula>NUMMINCONT</formula>
    </cfRule>
  </conditionalFormatting>
  <conditionalFormatting sqref="T2757:V2762">
    <cfRule type="cellIs" dxfId="1536" priority="2284" stopIfTrue="1" operator="equal">
      <formula>"NO"</formula>
    </cfRule>
    <cfRule type="cellIs" dxfId="1535" priority="2285" stopIfTrue="1" operator="equal">
      <formula>"SI"</formula>
    </cfRule>
  </conditionalFormatting>
  <conditionalFormatting sqref="T2757:V2758">
    <cfRule type="cellIs" dxfId="1534" priority="2283" stopIfTrue="1" operator="equal">
      <formula>"NO APLICA"</formula>
    </cfRule>
  </conditionalFormatting>
  <conditionalFormatting sqref="T2759:U2762">
    <cfRule type="cellIs" dxfId="1533" priority="2282" stopIfTrue="1" operator="equal">
      <formula>"NO APLICA"</formula>
    </cfRule>
  </conditionalFormatting>
  <conditionalFormatting sqref="T2759:U2759">
    <cfRule type="cellIs" dxfId="1532" priority="2281" stopIfTrue="1" operator="equal">
      <formula>"NO APLICA"</formula>
    </cfRule>
  </conditionalFormatting>
  <conditionalFormatting sqref="V2759:V2762">
    <cfRule type="cellIs" dxfId="1531" priority="2280" stopIfTrue="1" operator="equal">
      <formula>"NO APLICA"</formula>
    </cfRule>
  </conditionalFormatting>
  <conditionalFormatting sqref="V2768">
    <cfRule type="cellIs" dxfId="1530" priority="2278" operator="equal">
      <formula>"CUMPLE"</formula>
    </cfRule>
    <cfRule type="cellIs" dxfId="1529" priority="2279" operator="equal">
      <formula>"NO CUMPLE"</formula>
    </cfRule>
  </conditionalFormatting>
  <conditionalFormatting sqref="V2768:V2770">
    <cfRule type="cellIs" dxfId="1528" priority="2277" operator="equal">
      <formula>"VERIFICAR"</formula>
    </cfRule>
  </conditionalFormatting>
  <conditionalFormatting sqref="T2763:V2763">
    <cfRule type="cellIs" dxfId="1527" priority="2275" stopIfTrue="1" operator="equal">
      <formula>"NO"</formula>
    </cfRule>
    <cfRule type="cellIs" dxfId="1526" priority="2276" stopIfTrue="1" operator="equal">
      <formula>"SI"</formula>
    </cfRule>
  </conditionalFormatting>
  <conditionalFormatting sqref="T2763:U2763">
    <cfRule type="cellIs" dxfId="1525" priority="2274" stopIfTrue="1" operator="equal">
      <formula>"NO APLICA"</formula>
    </cfRule>
  </conditionalFormatting>
  <conditionalFormatting sqref="V2763">
    <cfRule type="cellIs" dxfId="1524" priority="2273" stopIfTrue="1" operator="equal">
      <formula>"NO APLICA"</formula>
    </cfRule>
  </conditionalFormatting>
  <conditionalFormatting sqref="T2773">
    <cfRule type="cellIs" dxfId="1523" priority="2271" operator="equal">
      <formula>"CUMPLE"</formula>
    </cfRule>
    <cfRule type="cellIs" dxfId="1522" priority="2272" operator="equal">
      <formula>"NO CUMPLE"</formula>
    </cfRule>
  </conditionalFormatting>
  <conditionalFormatting sqref="T2773">
    <cfRule type="cellIs" dxfId="1521" priority="2270" operator="equal">
      <formula>"VERIFICAR"</formula>
    </cfRule>
  </conditionalFormatting>
  <conditionalFormatting sqref="H2777">
    <cfRule type="containsText" dxfId="1520" priority="2251" stopIfTrue="1" operator="containsText" text="NO CUMPLE">
      <formula>NOT(ISERROR(SEARCH("NO CUMPLE",H2777)))</formula>
    </cfRule>
    <cfRule type="containsText" dxfId="1519" priority="2252" stopIfTrue="1" operator="containsText" text="CUMPLE">
      <formula>NOT(ISERROR(SEARCH("CUMPLE",H2777)))</formula>
    </cfRule>
  </conditionalFormatting>
  <conditionalFormatting sqref="J2777">
    <cfRule type="containsText" dxfId="1518" priority="2249" stopIfTrue="1" operator="containsText" text="NO CUMPLE">
      <formula>NOT(ISERROR(SEARCH("NO CUMPLE",J2777)))</formula>
    </cfRule>
    <cfRule type="containsText" dxfId="1517" priority="2250" stopIfTrue="1" operator="containsText" text="CUMPLE">
      <formula>NOT(ISERROR(SEARCH("CUMPLE",J2777)))</formula>
    </cfRule>
  </conditionalFormatting>
  <conditionalFormatting sqref="K2777">
    <cfRule type="containsText" dxfId="1516" priority="2247" stopIfTrue="1" operator="containsText" text="NO CUMPLE">
      <formula>NOT(ISERROR(SEARCH("NO CUMPLE",K2777)))</formula>
    </cfRule>
    <cfRule type="containsText" dxfId="1515" priority="2248" stopIfTrue="1" operator="containsText" text="CUMPLE">
      <formula>NOT(ISERROR(SEARCH("CUMPLE",K2777)))</formula>
    </cfRule>
  </conditionalFormatting>
  <conditionalFormatting sqref="O2776">
    <cfRule type="containsText" dxfId="1514" priority="2245" stopIfTrue="1" operator="containsText" text="NO CUMPLE">
      <formula>NOT(ISERROR(SEARCH("NO CUMPLE",O2776)))</formula>
    </cfRule>
    <cfRule type="containsText" dxfId="1513" priority="2246" stopIfTrue="1" operator="containsText" text="CUMPLE">
      <formula>NOT(ISERROR(SEARCH("CUMPLE",O2776)))</formula>
    </cfRule>
  </conditionalFormatting>
  <conditionalFormatting sqref="O2777:S2777">
    <cfRule type="cellIs" dxfId="1512" priority="2244" operator="equal">
      <formula>"EL PROPONENTE SE DEBE REQUERIR POR EXPERIENCIA MINIMA EXIGIDA"</formula>
    </cfRule>
  </conditionalFormatting>
  <conditionalFormatting sqref="J2754:J2763">
    <cfRule type="cellIs" dxfId="1511" priority="2243" stopIfTrue="1" operator="greaterThan">
      <formula>0</formula>
    </cfRule>
  </conditionalFormatting>
  <conditionalFormatting sqref="N2771:N2776">
    <cfRule type="cellIs" dxfId="1510" priority="2241" operator="equal">
      <formula>"NO"</formula>
    </cfRule>
    <cfRule type="cellIs" dxfId="1509" priority="2242" operator="equal">
      <formula>"SI"</formula>
    </cfRule>
  </conditionalFormatting>
  <conditionalFormatting sqref="I2763">
    <cfRule type="cellIs" dxfId="1508" priority="2240" stopIfTrue="1" operator="greaterThan">
      <formula>0</formula>
    </cfRule>
  </conditionalFormatting>
  <conditionalFormatting sqref="K2757:L2763">
    <cfRule type="cellIs" dxfId="1507" priority="2238" operator="equal">
      <formula>0</formula>
    </cfRule>
    <cfRule type="cellIs" dxfId="1506" priority="2239" operator="notBetween">
      <formula>$Q$17</formula>
      <formula>$R$17</formula>
    </cfRule>
  </conditionalFormatting>
  <conditionalFormatting sqref="B2754 B2756:B2763">
    <cfRule type="cellIs" dxfId="1505" priority="2237" stopIfTrue="1" operator="greaterThan">
      <formula>0</formula>
    </cfRule>
  </conditionalFormatting>
  <conditionalFormatting sqref="T2754:V2756">
    <cfRule type="cellIs" dxfId="1504" priority="2235" stopIfTrue="1" operator="equal">
      <formula>"NO"</formula>
    </cfRule>
    <cfRule type="cellIs" dxfId="1503" priority="2236" stopIfTrue="1" operator="equal">
      <formula>"SI"</formula>
    </cfRule>
  </conditionalFormatting>
  <conditionalFormatting sqref="T2754:V2755">
    <cfRule type="cellIs" dxfId="1502" priority="2234" stopIfTrue="1" operator="equal">
      <formula>"NO APLICA"</formula>
    </cfRule>
  </conditionalFormatting>
  <conditionalFormatting sqref="T2756:U2756">
    <cfRule type="cellIs" dxfId="1501" priority="2233" stopIfTrue="1" operator="equal">
      <formula>"NO APLICA"</formula>
    </cfRule>
  </conditionalFormatting>
  <conditionalFormatting sqref="T2756:U2756">
    <cfRule type="cellIs" dxfId="1500" priority="2232" stopIfTrue="1" operator="equal">
      <formula>"NO APLICA"</formula>
    </cfRule>
  </conditionalFormatting>
  <conditionalFormatting sqref="V2756">
    <cfRule type="cellIs" dxfId="1499" priority="2231" stopIfTrue="1" operator="equal">
      <formula>"NO APLICA"</formula>
    </cfRule>
  </conditionalFormatting>
  <conditionalFormatting sqref="K2754:L2754 K2756:L2756">
    <cfRule type="cellIs" dxfId="1498" priority="2230" operator="notBetween">
      <formula>$Q$17</formula>
      <formula>$R$17</formula>
    </cfRule>
  </conditionalFormatting>
  <conditionalFormatting sqref="C2754:H2754 K2754:L2754 K2756:M2763 G2755 I2754:I2755 M2754:M2755 C2756:I2763 P2756:V2763 P2754:R2754 P2755:Q2755 T2754:V2755">
    <cfRule type="cellIs" dxfId="1497" priority="2229" operator="equal">
      <formula>0</formula>
    </cfRule>
  </conditionalFormatting>
  <conditionalFormatting sqref="P2770">
    <cfRule type="cellIs" dxfId="1496" priority="2226" operator="equal">
      <formula>"NO VÁLIDO"</formula>
    </cfRule>
    <cfRule type="cellIs" dxfId="1495" priority="2227" operator="equal">
      <formula>"VÁLIDO"</formula>
    </cfRule>
  </conditionalFormatting>
  <conditionalFormatting sqref="M2777">
    <cfRule type="cellIs" dxfId="1494" priority="2223" operator="notEqual">
      <formula>"NO CUMPLE"</formula>
    </cfRule>
    <cfRule type="containsText" dxfId="1493" priority="2224" stopIfTrue="1" operator="containsText" text="NO CUMPLE">
      <formula>NOT(ISERROR(SEARCH("NO CUMPLE",M2777)))</formula>
    </cfRule>
    <cfRule type="containsText" dxfId="1492" priority="2225" stopIfTrue="1" operator="containsText" text="CUMPLE">
      <formula>NOT(ISERROR(SEARCH("CUMPLE",M2777)))</formula>
    </cfRule>
  </conditionalFormatting>
  <conditionalFormatting sqref="M2771:M2776">
    <cfRule type="cellIs" dxfId="1491" priority="2221" stopIfTrue="1" operator="equal">
      <formula>"cumple"</formula>
    </cfRule>
    <cfRule type="containsText" dxfId="1490" priority="2222" stopIfTrue="1" operator="containsText" text="NO CUMPLE">
      <formula>NOT(ISERROR(SEARCH("NO CUMPLE",M2771)))</formula>
    </cfRule>
  </conditionalFormatting>
  <conditionalFormatting sqref="L2771:L2776">
    <cfRule type="cellIs" dxfId="1489" priority="2219" stopIfTrue="1" operator="equal">
      <formula>"cumple"</formula>
    </cfRule>
    <cfRule type="containsText" dxfId="1488" priority="2220" stopIfTrue="1" operator="containsText" text="NO CUMPLE">
      <formula>NOT(ISERROR(SEARCH("NO CUMPLE",L2771)))</formula>
    </cfRule>
  </conditionalFormatting>
  <conditionalFormatting sqref="K2784:M2793 C2784:I2793 P2784:V2793">
    <cfRule type="cellIs" dxfId="1487" priority="2200" stopIfTrue="1" operator="greaterThan">
      <formula>0</formula>
    </cfRule>
  </conditionalFormatting>
  <conditionalFormatting sqref="D2787:D2792">
    <cfRule type="cellIs" dxfId="1486" priority="2199" stopIfTrue="1" operator="greaterThan">
      <formula>0</formula>
    </cfRule>
  </conditionalFormatting>
  <conditionalFormatting sqref="D2787:D2792 F2787:H2792">
    <cfRule type="cellIs" dxfId="1485" priority="2198" stopIfTrue="1" operator="greaterThan">
      <formula>0</formula>
    </cfRule>
  </conditionalFormatting>
  <conditionalFormatting sqref="H2784:H2792">
    <cfRule type="cellIs" dxfId="1484" priority="2197" stopIfTrue="1" operator="greaterThan">
      <formula>0</formula>
    </cfRule>
  </conditionalFormatting>
  <conditionalFormatting sqref="E2784:E2792">
    <cfRule type="cellIs" dxfId="1483" priority="2196" stopIfTrue="1" operator="greaterThan">
      <formula>0</formula>
    </cfRule>
  </conditionalFormatting>
  <conditionalFormatting sqref="K2801:K2806">
    <cfRule type="containsText" dxfId="1482" priority="2194" stopIfTrue="1" operator="containsText" text="NO CUMPLE">
      <formula>NOT(ISERROR(SEARCH("NO CUMPLE",K2801)))</formula>
    </cfRule>
    <cfRule type="containsText" dxfId="1481" priority="2195" stopIfTrue="1" operator="containsText" text="CUMPLE">
      <formula>NOT(ISERROR(SEARCH("CUMPLE",K2801)))</formula>
    </cfRule>
  </conditionalFormatting>
  <conditionalFormatting sqref="S2800">
    <cfRule type="cellIs" dxfId="1480" priority="2192" operator="greaterThanOrEqual">
      <formula>NUMMINCONT</formula>
    </cfRule>
    <cfRule type="cellIs" dxfId="1479" priority="2193" operator="lessThan">
      <formula>NUMMINCONT</formula>
    </cfRule>
  </conditionalFormatting>
  <conditionalFormatting sqref="T2787:V2792">
    <cfRule type="cellIs" dxfId="1478" priority="2190" stopIfTrue="1" operator="equal">
      <formula>"NO"</formula>
    </cfRule>
    <cfRule type="cellIs" dxfId="1477" priority="2191" stopIfTrue="1" operator="equal">
      <formula>"SI"</formula>
    </cfRule>
  </conditionalFormatting>
  <conditionalFormatting sqref="T2787:V2788">
    <cfRule type="cellIs" dxfId="1476" priority="2189" stopIfTrue="1" operator="equal">
      <formula>"NO APLICA"</formula>
    </cfRule>
  </conditionalFormatting>
  <conditionalFormatting sqref="T2789:U2792">
    <cfRule type="cellIs" dxfId="1475" priority="2188" stopIfTrue="1" operator="equal">
      <formula>"NO APLICA"</formula>
    </cfRule>
  </conditionalFormatting>
  <conditionalFormatting sqref="T2789:U2789">
    <cfRule type="cellIs" dxfId="1474" priority="2187" stopIfTrue="1" operator="equal">
      <formula>"NO APLICA"</formula>
    </cfRule>
  </conditionalFormatting>
  <conditionalFormatting sqref="V2789:V2792">
    <cfRule type="cellIs" dxfId="1473" priority="2186" stopIfTrue="1" operator="equal">
      <formula>"NO APLICA"</formula>
    </cfRule>
  </conditionalFormatting>
  <conditionalFormatting sqref="V2798">
    <cfRule type="cellIs" dxfId="1472" priority="2184" operator="equal">
      <formula>"CUMPLE"</formula>
    </cfRule>
    <cfRule type="cellIs" dxfId="1471" priority="2185" operator="equal">
      <formula>"NO CUMPLE"</formula>
    </cfRule>
  </conditionalFormatting>
  <conditionalFormatting sqref="V2798:V2800">
    <cfRule type="cellIs" dxfId="1470" priority="2183" operator="equal">
      <formula>"VERIFICAR"</formula>
    </cfRule>
  </conditionalFormatting>
  <conditionalFormatting sqref="T2793:V2793">
    <cfRule type="cellIs" dxfId="1469" priority="2181" stopIfTrue="1" operator="equal">
      <formula>"NO"</formula>
    </cfRule>
    <cfRule type="cellIs" dxfId="1468" priority="2182" stopIfTrue="1" operator="equal">
      <formula>"SI"</formula>
    </cfRule>
  </conditionalFormatting>
  <conditionalFormatting sqref="T2793:U2793">
    <cfRule type="cellIs" dxfId="1467" priority="2180" stopIfTrue="1" operator="equal">
      <formula>"NO APLICA"</formula>
    </cfRule>
  </conditionalFormatting>
  <conditionalFormatting sqref="V2793">
    <cfRule type="cellIs" dxfId="1466" priority="2179" stopIfTrue="1" operator="equal">
      <formula>"NO APLICA"</formula>
    </cfRule>
  </conditionalFormatting>
  <conditionalFormatting sqref="T2803">
    <cfRule type="cellIs" dxfId="1465" priority="2177" operator="equal">
      <formula>"CUMPLE"</formula>
    </cfRule>
    <cfRule type="cellIs" dxfId="1464" priority="2178" operator="equal">
      <formula>"NO CUMPLE"</formula>
    </cfRule>
  </conditionalFormatting>
  <conditionalFormatting sqref="T2803">
    <cfRule type="cellIs" dxfId="1463" priority="2176" operator="equal">
      <formula>"VERIFICAR"</formula>
    </cfRule>
  </conditionalFormatting>
  <conditionalFormatting sqref="H2807">
    <cfRule type="containsText" dxfId="1462" priority="2157" stopIfTrue="1" operator="containsText" text="NO CUMPLE">
      <formula>NOT(ISERROR(SEARCH("NO CUMPLE",H2807)))</formula>
    </cfRule>
    <cfRule type="containsText" dxfId="1461" priority="2158" stopIfTrue="1" operator="containsText" text="CUMPLE">
      <formula>NOT(ISERROR(SEARCH("CUMPLE",H2807)))</formula>
    </cfRule>
  </conditionalFormatting>
  <conditionalFormatting sqref="J2807">
    <cfRule type="containsText" dxfId="1460" priority="2155" stopIfTrue="1" operator="containsText" text="NO CUMPLE">
      <formula>NOT(ISERROR(SEARCH("NO CUMPLE",J2807)))</formula>
    </cfRule>
    <cfRule type="containsText" dxfId="1459" priority="2156" stopIfTrue="1" operator="containsText" text="CUMPLE">
      <formula>NOT(ISERROR(SEARCH("CUMPLE",J2807)))</formula>
    </cfRule>
  </conditionalFormatting>
  <conditionalFormatting sqref="K2807">
    <cfRule type="containsText" dxfId="1458" priority="2153" stopIfTrue="1" operator="containsText" text="NO CUMPLE">
      <formula>NOT(ISERROR(SEARCH("NO CUMPLE",K2807)))</formula>
    </cfRule>
    <cfRule type="containsText" dxfId="1457" priority="2154" stopIfTrue="1" operator="containsText" text="CUMPLE">
      <formula>NOT(ISERROR(SEARCH("CUMPLE",K2807)))</formula>
    </cfRule>
  </conditionalFormatting>
  <conditionalFormatting sqref="O2806">
    <cfRule type="containsText" dxfId="1456" priority="2151" stopIfTrue="1" operator="containsText" text="NO CUMPLE">
      <formula>NOT(ISERROR(SEARCH("NO CUMPLE",O2806)))</formula>
    </cfRule>
    <cfRule type="containsText" dxfId="1455" priority="2152" stopIfTrue="1" operator="containsText" text="CUMPLE">
      <formula>NOT(ISERROR(SEARCH("CUMPLE",O2806)))</formula>
    </cfRule>
  </conditionalFormatting>
  <conditionalFormatting sqref="O2807:S2807">
    <cfRule type="cellIs" dxfId="1454" priority="2150" operator="equal">
      <formula>"EL PROPONENTE SE DEBE REQUERIR POR EXPERIENCIA MINIMA EXIGIDA"</formula>
    </cfRule>
  </conditionalFormatting>
  <conditionalFormatting sqref="J2784:J2793">
    <cfRule type="cellIs" dxfId="1453" priority="2149" stopIfTrue="1" operator="greaterThan">
      <formula>0</formula>
    </cfRule>
  </conditionalFormatting>
  <conditionalFormatting sqref="N2801:N2806">
    <cfRule type="cellIs" dxfId="1452" priority="2147" operator="equal">
      <formula>"NO"</formula>
    </cfRule>
    <cfRule type="cellIs" dxfId="1451" priority="2148" operator="equal">
      <formula>"SI"</formula>
    </cfRule>
  </conditionalFormatting>
  <conditionalFormatting sqref="I2793">
    <cfRule type="cellIs" dxfId="1450" priority="2146" stopIfTrue="1" operator="greaterThan">
      <formula>0</formula>
    </cfRule>
  </conditionalFormatting>
  <conditionalFormatting sqref="K2787:L2793">
    <cfRule type="cellIs" dxfId="1449" priority="2144" operator="equal">
      <formula>0</formula>
    </cfRule>
    <cfRule type="cellIs" dxfId="1448" priority="2145" operator="notBetween">
      <formula>$Q$17</formula>
      <formula>$R$17</formula>
    </cfRule>
  </conditionalFormatting>
  <conditionalFormatting sqref="B2784:B2793">
    <cfRule type="cellIs" dxfId="1447" priority="2143" stopIfTrue="1" operator="greaterThan">
      <formula>0</formula>
    </cfRule>
  </conditionalFormatting>
  <conditionalFormatting sqref="T2784:V2786 T2787:T2788 V2787:V2788">
    <cfRule type="cellIs" dxfId="1446" priority="2141" stopIfTrue="1" operator="equal">
      <formula>"NO"</formula>
    </cfRule>
    <cfRule type="cellIs" dxfId="1445" priority="2142" stopIfTrue="1" operator="equal">
      <formula>"SI"</formula>
    </cfRule>
  </conditionalFormatting>
  <conditionalFormatting sqref="T2784:V2785 T2786:T2788 V2786:V2788">
    <cfRule type="cellIs" dxfId="1444" priority="2140" stopIfTrue="1" operator="equal">
      <formula>"NO APLICA"</formula>
    </cfRule>
  </conditionalFormatting>
  <conditionalFormatting sqref="T2786:U2786 T2787:T2788">
    <cfRule type="cellIs" dxfId="1443" priority="2139" stopIfTrue="1" operator="equal">
      <formula>"NO APLICA"</formula>
    </cfRule>
  </conditionalFormatting>
  <conditionalFormatting sqref="T2786:U2786 T2787:T2788">
    <cfRule type="cellIs" dxfId="1442" priority="2138" stopIfTrue="1" operator="equal">
      <formula>"NO APLICA"</formula>
    </cfRule>
  </conditionalFormatting>
  <conditionalFormatting sqref="V2786:V2788">
    <cfRule type="cellIs" dxfId="1441" priority="2137" stopIfTrue="1" operator="equal">
      <formula>"NO APLICA"</formula>
    </cfRule>
  </conditionalFormatting>
  <conditionalFormatting sqref="K2784:L2786">
    <cfRule type="cellIs" dxfId="1440" priority="2136" operator="notBetween">
      <formula>$Q$17</formula>
      <formula>$R$17</formula>
    </cfRule>
  </conditionalFormatting>
  <conditionalFormatting sqref="K2784:M2793 C2784:I2793 P2784:V2793">
    <cfRule type="cellIs" dxfId="1439" priority="2135" operator="equal">
      <formula>0</formula>
    </cfRule>
  </conditionalFormatting>
  <conditionalFormatting sqref="P2800">
    <cfRule type="cellIs" dxfId="1438" priority="2132" operator="equal">
      <formula>"NO VÁLIDO"</formula>
    </cfRule>
    <cfRule type="cellIs" dxfId="1437" priority="2133" operator="equal">
      <formula>"VÁLIDO"</formula>
    </cfRule>
  </conditionalFormatting>
  <conditionalFormatting sqref="M2807">
    <cfRule type="cellIs" dxfId="1436" priority="2129" operator="notEqual">
      <formula>"NO CUMPLE"</formula>
    </cfRule>
    <cfRule type="containsText" dxfId="1435" priority="2130" stopIfTrue="1" operator="containsText" text="NO CUMPLE">
      <formula>NOT(ISERROR(SEARCH("NO CUMPLE",M2807)))</formula>
    </cfRule>
    <cfRule type="containsText" dxfId="1434" priority="2131" stopIfTrue="1" operator="containsText" text="CUMPLE">
      <formula>NOT(ISERROR(SEARCH("CUMPLE",M2807)))</formula>
    </cfRule>
  </conditionalFormatting>
  <conditionalFormatting sqref="M2801:M2806">
    <cfRule type="cellIs" dxfId="1433" priority="2127" stopIfTrue="1" operator="equal">
      <formula>"cumple"</formula>
    </cfRule>
    <cfRule type="containsText" dxfId="1432" priority="2128" stopIfTrue="1" operator="containsText" text="NO CUMPLE">
      <formula>NOT(ISERROR(SEARCH("NO CUMPLE",M2801)))</formula>
    </cfRule>
  </conditionalFormatting>
  <conditionalFormatting sqref="L2801:L2806">
    <cfRule type="cellIs" dxfId="1431" priority="2125" stopIfTrue="1" operator="equal">
      <formula>"cumple"</formula>
    </cfRule>
    <cfRule type="containsText" dxfId="1430" priority="2126" stopIfTrue="1" operator="containsText" text="NO CUMPLE">
      <formula>NOT(ISERROR(SEARCH("NO CUMPLE",L2801)))</formula>
    </cfRule>
  </conditionalFormatting>
  <conditionalFormatting sqref="K2814:M2823 C2814:I2823 P2814:V2823">
    <cfRule type="cellIs" dxfId="1429" priority="2106" stopIfTrue="1" operator="greaterThan">
      <formula>0</formula>
    </cfRule>
  </conditionalFormatting>
  <conditionalFormatting sqref="D2817:D2822">
    <cfRule type="cellIs" dxfId="1428" priority="2105" stopIfTrue="1" operator="greaterThan">
      <formula>0</formula>
    </cfRule>
  </conditionalFormatting>
  <conditionalFormatting sqref="D2817:D2822 F2817:H2822">
    <cfRule type="cellIs" dxfId="1427" priority="2104" stopIfTrue="1" operator="greaterThan">
      <formula>0</formula>
    </cfRule>
  </conditionalFormatting>
  <conditionalFormatting sqref="H2814:H2822">
    <cfRule type="cellIs" dxfId="1426" priority="2103" stopIfTrue="1" operator="greaterThan">
      <formula>0</formula>
    </cfRule>
  </conditionalFormatting>
  <conditionalFormatting sqref="E2814:E2822">
    <cfRule type="cellIs" dxfId="1425" priority="2102" stopIfTrue="1" operator="greaterThan">
      <formula>0</formula>
    </cfRule>
  </conditionalFormatting>
  <conditionalFormatting sqref="K2831:K2836">
    <cfRule type="containsText" dxfId="1424" priority="2100" stopIfTrue="1" operator="containsText" text="NO CUMPLE">
      <formula>NOT(ISERROR(SEARCH("NO CUMPLE",K2831)))</formula>
    </cfRule>
    <cfRule type="containsText" dxfId="1423" priority="2101" stopIfTrue="1" operator="containsText" text="CUMPLE">
      <formula>NOT(ISERROR(SEARCH("CUMPLE",K2831)))</formula>
    </cfRule>
  </conditionalFormatting>
  <conditionalFormatting sqref="S2830">
    <cfRule type="cellIs" dxfId="1422" priority="2098" operator="greaterThanOrEqual">
      <formula>NUMMINCONT</formula>
    </cfRule>
    <cfRule type="cellIs" dxfId="1421" priority="2099" operator="lessThan">
      <formula>NUMMINCONT</formula>
    </cfRule>
  </conditionalFormatting>
  <conditionalFormatting sqref="T2817:V2822">
    <cfRule type="cellIs" dxfId="1420" priority="2096" stopIfTrue="1" operator="equal">
      <formula>"NO"</formula>
    </cfRule>
    <cfRule type="cellIs" dxfId="1419" priority="2097" stopIfTrue="1" operator="equal">
      <formula>"SI"</formula>
    </cfRule>
  </conditionalFormatting>
  <conditionalFormatting sqref="T2817:V2818">
    <cfRule type="cellIs" dxfId="1418" priority="2095" stopIfTrue="1" operator="equal">
      <formula>"NO APLICA"</formula>
    </cfRule>
  </conditionalFormatting>
  <conditionalFormatting sqref="T2819:U2822">
    <cfRule type="cellIs" dxfId="1417" priority="2094" stopIfTrue="1" operator="equal">
      <formula>"NO APLICA"</formula>
    </cfRule>
  </conditionalFormatting>
  <conditionalFormatting sqref="T2819:U2819">
    <cfRule type="cellIs" dxfId="1416" priority="2093" stopIfTrue="1" operator="equal">
      <formula>"NO APLICA"</formula>
    </cfRule>
  </conditionalFormatting>
  <conditionalFormatting sqref="V2819:V2822">
    <cfRule type="cellIs" dxfId="1415" priority="2092" stopIfTrue="1" operator="equal">
      <formula>"NO APLICA"</formula>
    </cfRule>
  </conditionalFormatting>
  <conditionalFormatting sqref="V2828">
    <cfRule type="cellIs" dxfId="1414" priority="2090" operator="equal">
      <formula>"CUMPLE"</formula>
    </cfRule>
    <cfRule type="cellIs" dxfId="1413" priority="2091" operator="equal">
      <formula>"NO CUMPLE"</formula>
    </cfRule>
  </conditionalFormatting>
  <conditionalFormatting sqref="V2828:V2830">
    <cfRule type="cellIs" dxfId="1412" priority="2089" operator="equal">
      <formula>"VERIFICAR"</formula>
    </cfRule>
  </conditionalFormatting>
  <conditionalFormatting sqref="T2823:V2823">
    <cfRule type="cellIs" dxfId="1411" priority="2087" stopIfTrue="1" operator="equal">
      <formula>"NO"</formula>
    </cfRule>
    <cfRule type="cellIs" dxfId="1410" priority="2088" stopIfTrue="1" operator="equal">
      <formula>"SI"</formula>
    </cfRule>
  </conditionalFormatting>
  <conditionalFormatting sqref="T2823:U2823">
    <cfRule type="cellIs" dxfId="1409" priority="2086" stopIfTrue="1" operator="equal">
      <formula>"NO APLICA"</formula>
    </cfRule>
  </conditionalFormatting>
  <conditionalFormatting sqref="V2823">
    <cfRule type="cellIs" dxfId="1408" priority="2085" stopIfTrue="1" operator="equal">
      <formula>"NO APLICA"</formula>
    </cfRule>
  </conditionalFormatting>
  <conditionalFormatting sqref="T2833">
    <cfRule type="cellIs" dxfId="1407" priority="2083" operator="equal">
      <formula>"CUMPLE"</formula>
    </cfRule>
    <cfRule type="cellIs" dxfId="1406" priority="2084" operator="equal">
      <formula>"NO CUMPLE"</formula>
    </cfRule>
  </conditionalFormatting>
  <conditionalFormatting sqref="T2833">
    <cfRule type="cellIs" dxfId="1405" priority="2082" operator="equal">
      <formula>"VERIFICAR"</formula>
    </cfRule>
  </conditionalFormatting>
  <conditionalFormatting sqref="H2837">
    <cfRule type="containsText" dxfId="1404" priority="2063" stopIfTrue="1" operator="containsText" text="NO CUMPLE">
      <formula>NOT(ISERROR(SEARCH("NO CUMPLE",H2837)))</formula>
    </cfRule>
    <cfRule type="containsText" dxfId="1403" priority="2064" stopIfTrue="1" operator="containsText" text="CUMPLE">
      <formula>NOT(ISERROR(SEARCH("CUMPLE",H2837)))</formula>
    </cfRule>
  </conditionalFormatting>
  <conditionalFormatting sqref="J2837">
    <cfRule type="containsText" dxfId="1402" priority="2061" stopIfTrue="1" operator="containsText" text="NO CUMPLE">
      <formula>NOT(ISERROR(SEARCH("NO CUMPLE",J2837)))</formula>
    </cfRule>
    <cfRule type="containsText" dxfId="1401" priority="2062" stopIfTrue="1" operator="containsText" text="CUMPLE">
      <formula>NOT(ISERROR(SEARCH("CUMPLE",J2837)))</formula>
    </cfRule>
  </conditionalFormatting>
  <conditionalFormatting sqref="K2837">
    <cfRule type="containsText" dxfId="1400" priority="2059" stopIfTrue="1" operator="containsText" text="NO CUMPLE">
      <formula>NOT(ISERROR(SEARCH("NO CUMPLE",K2837)))</formula>
    </cfRule>
    <cfRule type="containsText" dxfId="1399" priority="2060" stopIfTrue="1" operator="containsText" text="CUMPLE">
      <formula>NOT(ISERROR(SEARCH("CUMPLE",K2837)))</formula>
    </cfRule>
  </conditionalFormatting>
  <conditionalFormatting sqref="O2836">
    <cfRule type="containsText" dxfId="1398" priority="2057" stopIfTrue="1" operator="containsText" text="NO CUMPLE">
      <formula>NOT(ISERROR(SEARCH("NO CUMPLE",O2836)))</formula>
    </cfRule>
    <cfRule type="containsText" dxfId="1397" priority="2058" stopIfTrue="1" operator="containsText" text="CUMPLE">
      <formula>NOT(ISERROR(SEARCH("CUMPLE",O2836)))</formula>
    </cfRule>
  </conditionalFormatting>
  <conditionalFormatting sqref="O2837:S2837">
    <cfRule type="cellIs" dxfId="1396" priority="2056" operator="equal">
      <formula>"EL PROPONENTE SE DEBE REQUERIR POR EXPERIENCIA MINIMA EXIGIDA"</formula>
    </cfRule>
  </conditionalFormatting>
  <conditionalFormatting sqref="J2814:J2823">
    <cfRule type="cellIs" dxfId="1395" priority="2055" stopIfTrue="1" operator="greaterThan">
      <formula>0</formula>
    </cfRule>
  </conditionalFormatting>
  <conditionalFormatting sqref="N2831:N2836">
    <cfRule type="cellIs" dxfId="1394" priority="2053" operator="equal">
      <formula>"NO"</formula>
    </cfRule>
    <cfRule type="cellIs" dxfId="1393" priority="2054" operator="equal">
      <formula>"SI"</formula>
    </cfRule>
  </conditionalFormatting>
  <conditionalFormatting sqref="I2823">
    <cfRule type="cellIs" dxfId="1392" priority="2052" stopIfTrue="1" operator="greaterThan">
      <formula>0</formula>
    </cfRule>
  </conditionalFormatting>
  <conditionalFormatting sqref="K2817:L2823">
    <cfRule type="cellIs" dxfId="1391" priority="2050" operator="equal">
      <formula>0</formula>
    </cfRule>
    <cfRule type="cellIs" dxfId="1390" priority="2051" operator="notBetween">
      <formula>$Q$17</formula>
      <formula>$R$17</formula>
    </cfRule>
  </conditionalFormatting>
  <conditionalFormatting sqref="B2814:B2823">
    <cfRule type="cellIs" dxfId="1389" priority="2049" stopIfTrue="1" operator="greaterThan">
      <formula>0</formula>
    </cfRule>
  </conditionalFormatting>
  <conditionalFormatting sqref="T2814:V2816">
    <cfRule type="cellIs" dxfId="1388" priority="2047" stopIfTrue="1" operator="equal">
      <formula>"NO"</formula>
    </cfRule>
    <cfRule type="cellIs" dxfId="1387" priority="2048" stopIfTrue="1" operator="equal">
      <formula>"SI"</formula>
    </cfRule>
  </conditionalFormatting>
  <conditionalFormatting sqref="T2814:V2815">
    <cfRule type="cellIs" dxfId="1386" priority="2046" stopIfTrue="1" operator="equal">
      <formula>"NO APLICA"</formula>
    </cfRule>
  </conditionalFormatting>
  <conditionalFormatting sqref="T2816:U2816">
    <cfRule type="cellIs" dxfId="1385" priority="2045" stopIfTrue="1" operator="equal">
      <formula>"NO APLICA"</formula>
    </cfRule>
  </conditionalFormatting>
  <conditionalFormatting sqref="T2816:U2816">
    <cfRule type="cellIs" dxfId="1384" priority="2044" stopIfTrue="1" operator="equal">
      <formula>"NO APLICA"</formula>
    </cfRule>
  </conditionalFormatting>
  <conditionalFormatting sqref="V2816">
    <cfRule type="cellIs" dxfId="1383" priority="2043" stopIfTrue="1" operator="equal">
      <formula>"NO APLICA"</formula>
    </cfRule>
  </conditionalFormatting>
  <conditionalFormatting sqref="K2814:L2816">
    <cfRule type="cellIs" dxfId="1382" priority="2042" operator="notBetween">
      <formula>$Q$17</formula>
      <formula>$R$17</formula>
    </cfRule>
  </conditionalFormatting>
  <conditionalFormatting sqref="K2814:M2823 C2814:I2823 P2814:V2823">
    <cfRule type="cellIs" dxfId="1381" priority="2041" operator="equal">
      <formula>0</formula>
    </cfRule>
  </conditionalFormatting>
  <conditionalFormatting sqref="P2830">
    <cfRule type="cellIs" dxfId="1380" priority="2038" operator="equal">
      <formula>"NO VÁLIDO"</formula>
    </cfRule>
    <cfRule type="cellIs" dxfId="1379" priority="2039" operator="equal">
      <formula>"VÁLIDO"</formula>
    </cfRule>
  </conditionalFormatting>
  <conditionalFormatting sqref="M2837">
    <cfRule type="cellIs" dxfId="1378" priority="2035" operator="notEqual">
      <formula>"NO CUMPLE"</formula>
    </cfRule>
    <cfRule type="containsText" dxfId="1377" priority="2036" stopIfTrue="1" operator="containsText" text="NO CUMPLE">
      <formula>NOT(ISERROR(SEARCH("NO CUMPLE",M2837)))</formula>
    </cfRule>
    <cfRule type="containsText" dxfId="1376" priority="2037" stopIfTrue="1" operator="containsText" text="CUMPLE">
      <formula>NOT(ISERROR(SEARCH("CUMPLE",M2837)))</formula>
    </cfRule>
  </conditionalFormatting>
  <conditionalFormatting sqref="M2831:M2836">
    <cfRule type="cellIs" dxfId="1375" priority="2033" stopIfTrue="1" operator="equal">
      <formula>"cumple"</formula>
    </cfRule>
    <cfRule type="containsText" dxfId="1374" priority="2034" stopIfTrue="1" operator="containsText" text="NO CUMPLE">
      <formula>NOT(ISERROR(SEARCH("NO CUMPLE",M2831)))</formula>
    </cfRule>
  </conditionalFormatting>
  <conditionalFormatting sqref="L2831:L2836">
    <cfRule type="cellIs" dxfId="1373" priority="2031" stopIfTrue="1" operator="equal">
      <formula>"cumple"</formula>
    </cfRule>
    <cfRule type="containsText" dxfId="1372" priority="2032" stopIfTrue="1" operator="containsText" text="NO CUMPLE">
      <formula>NOT(ISERROR(SEARCH("NO CUMPLE",L2831)))</formula>
    </cfRule>
  </conditionalFormatting>
  <conditionalFormatting sqref="K2844:M2849 C2844:I2849 C2851:I2853 F2850:G2850 K2851:M2853 M2850 P2844:V2853 I2850">
    <cfRule type="cellIs" dxfId="1371" priority="2012" stopIfTrue="1" operator="greaterThan">
      <formula>0</formula>
    </cfRule>
  </conditionalFormatting>
  <conditionalFormatting sqref="D2847:D2849 D2851:D2852">
    <cfRule type="cellIs" dxfId="1370" priority="2011" stopIfTrue="1" operator="greaterThan">
      <formula>0</formula>
    </cfRule>
  </conditionalFormatting>
  <conditionalFormatting sqref="D2847:D2849 D2851:D2852 F2847:H2849 F2851:H2852 F2850:G2850">
    <cfRule type="cellIs" dxfId="1369" priority="2010" stopIfTrue="1" operator="greaterThan">
      <formula>0</formula>
    </cfRule>
  </conditionalFormatting>
  <conditionalFormatting sqref="H2844:H2849 H2851:H2852">
    <cfRule type="cellIs" dxfId="1368" priority="2009" stopIfTrue="1" operator="greaterThan">
      <formula>0</formula>
    </cfRule>
  </conditionalFormatting>
  <conditionalFormatting sqref="E2844:E2849 E2851:E2852">
    <cfRule type="cellIs" dxfId="1367" priority="2008" stopIfTrue="1" operator="greaterThan">
      <formula>0</formula>
    </cfRule>
  </conditionalFormatting>
  <conditionalFormatting sqref="K2861:K2866">
    <cfRule type="containsText" dxfId="1366" priority="2006" stopIfTrue="1" operator="containsText" text="NO CUMPLE">
      <formula>NOT(ISERROR(SEARCH("NO CUMPLE",K2861)))</formula>
    </cfRule>
    <cfRule type="containsText" dxfId="1365" priority="2007" stopIfTrue="1" operator="containsText" text="CUMPLE">
      <formula>NOT(ISERROR(SEARCH("CUMPLE",K2861)))</formula>
    </cfRule>
  </conditionalFormatting>
  <conditionalFormatting sqref="S2860">
    <cfRule type="cellIs" dxfId="1364" priority="2004" operator="greaterThanOrEqual">
      <formula>NUMMINCONT</formula>
    </cfRule>
    <cfRule type="cellIs" dxfId="1363" priority="2005" operator="lessThan">
      <formula>NUMMINCONT</formula>
    </cfRule>
  </conditionalFormatting>
  <conditionalFormatting sqref="T2847:V2852">
    <cfRule type="cellIs" dxfId="1362" priority="2002" stopIfTrue="1" operator="equal">
      <formula>"NO"</formula>
    </cfRule>
    <cfRule type="cellIs" dxfId="1361" priority="2003" stopIfTrue="1" operator="equal">
      <formula>"SI"</formula>
    </cfRule>
  </conditionalFormatting>
  <conditionalFormatting sqref="T2847:V2848 T2849:T2850 V2849:V2850">
    <cfRule type="cellIs" dxfId="1360" priority="2001" stopIfTrue="1" operator="equal">
      <formula>"NO APLICA"</formula>
    </cfRule>
  </conditionalFormatting>
  <conditionalFormatting sqref="T2849:U2852">
    <cfRule type="cellIs" dxfId="1359" priority="2000" stopIfTrue="1" operator="equal">
      <formula>"NO APLICA"</formula>
    </cfRule>
  </conditionalFormatting>
  <conditionalFormatting sqref="T2849:U2849 T2850">
    <cfRule type="cellIs" dxfId="1358" priority="1999" stopIfTrue="1" operator="equal">
      <formula>"NO APLICA"</formula>
    </cfRule>
  </conditionalFormatting>
  <conditionalFormatting sqref="V2849:V2852">
    <cfRule type="cellIs" dxfId="1357" priority="1998" stopIfTrue="1" operator="equal">
      <formula>"NO APLICA"</formula>
    </cfRule>
  </conditionalFormatting>
  <conditionalFormatting sqref="V2858">
    <cfRule type="cellIs" dxfId="1356" priority="1996" operator="equal">
      <formula>"CUMPLE"</formula>
    </cfRule>
    <cfRule type="cellIs" dxfId="1355" priority="1997" operator="equal">
      <formula>"NO CUMPLE"</formula>
    </cfRule>
  </conditionalFormatting>
  <conditionalFormatting sqref="V2858:V2860">
    <cfRule type="cellIs" dxfId="1354" priority="1995" operator="equal">
      <formula>"VERIFICAR"</formula>
    </cfRule>
  </conditionalFormatting>
  <conditionalFormatting sqref="T2853:V2853">
    <cfRule type="cellIs" dxfId="1353" priority="1993" stopIfTrue="1" operator="equal">
      <formula>"NO"</formula>
    </cfRule>
    <cfRule type="cellIs" dxfId="1352" priority="1994" stopIfTrue="1" operator="equal">
      <formula>"SI"</formula>
    </cfRule>
  </conditionalFormatting>
  <conditionalFormatting sqref="T2853:U2853">
    <cfRule type="cellIs" dxfId="1351" priority="1992" stopIfTrue="1" operator="equal">
      <formula>"NO APLICA"</formula>
    </cfRule>
  </conditionalFormatting>
  <conditionalFormatting sqref="V2853">
    <cfRule type="cellIs" dxfId="1350" priority="1991" stopIfTrue="1" operator="equal">
      <formula>"NO APLICA"</formula>
    </cfRule>
  </conditionalFormatting>
  <conditionalFormatting sqref="T2863">
    <cfRule type="cellIs" dxfId="1349" priority="1989" operator="equal">
      <formula>"CUMPLE"</formula>
    </cfRule>
    <cfRule type="cellIs" dxfId="1348" priority="1990" operator="equal">
      <formula>"NO CUMPLE"</formula>
    </cfRule>
  </conditionalFormatting>
  <conditionalFormatting sqref="T2863">
    <cfRule type="cellIs" dxfId="1347" priority="1988" operator="equal">
      <formula>"VERIFICAR"</formula>
    </cfRule>
  </conditionalFormatting>
  <conditionalFormatting sqref="H2867">
    <cfRule type="containsText" dxfId="1346" priority="1969" stopIfTrue="1" operator="containsText" text="NO CUMPLE">
      <formula>NOT(ISERROR(SEARCH("NO CUMPLE",H2867)))</formula>
    </cfRule>
    <cfRule type="containsText" dxfId="1345" priority="1970" stopIfTrue="1" operator="containsText" text="CUMPLE">
      <formula>NOT(ISERROR(SEARCH("CUMPLE",H2867)))</formula>
    </cfRule>
  </conditionalFormatting>
  <conditionalFormatting sqref="J2867">
    <cfRule type="containsText" dxfId="1344" priority="1967" stopIfTrue="1" operator="containsText" text="NO CUMPLE">
      <formula>NOT(ISERROR(SEARCH("NO CUMPLE",J2867)))</formula>
    </cfRule>
    <cfRule type="containsText" dxfId="1343" priority="1968" stopIfTrue="1" operator="containsText" text="CUMPLE">
      <formula>NOT(ISERROR(SEARCH("CUMPLE",J2867)))</formula>
    </cfRule>
  </conditionalFormatting>
  <conditionalFormatting sqref="K2867">
    <cfRule type="containsText" dxfId="1342" priority="1965" stopIfTrue="1" operator="containsText" text="NO CUMPLE">
      <formula>NOT(ISERROR(SEARCH("NO CUMPLE",K2867)))</formula>
    </cfRule>
    <cfRule type="containsText" dxfId="1341" priority="1966" stopIfTrue="1" operator="containsText" text="CUMPLE">
      <formula>NOT(ISERROR(SEARCH("CUMPLE",K2867)))</formula>
    </cfRule>
  </conditionalFormatting>
  <conditionalFormatting sqref="O2866">
    <cfRule type="containsText" dxfId="1340" priority="1963" stopIfTrue="1" operator="containsText" text="NO CUMPLE">
      <formula>NOT(ISERROR(SEARCH("NO CUMPLE",O2866)))</formula>
    </cfRule>
    <cfRule type="containsText" dxfId="1339" priority="1964" stopIfTrue="1" operator="containsText" text="CUMPLE">
      <formula>NOT(ISERROR(SEARCH("CUMPLE",O2866)))</formula>
    </cfRule>
  </conditionalFormatting>
  <conditionalFormatting sqref="O2867:S2867">
    <cfRule type="cellIs" dxfId="1338" priority="1962" operator="equal">
      <formula>"EL PROPONENTE SE DEBE REQUERIR POR EXPERIENCIA MINIMA EXIGIDA"</formula>
    </cfRule>
  </conditionalFormatting>
  <conditionalFormatting sqref="J2844:J2853">
    <cfRule type="cellIs" dxfId="1337" priority="1961" stopIfTrue="1" operator="greaterThan">
      <formula>0</formula>
    </cfRule>
  </conditionalFormatting>
  <conditionalFormatting sqref="N2861:N2866">
    <cfRule type="cellIs" dxfId="1336" priority="1959" operator="equal">
      <formula>"NO"</formula>
    </cfRule>
    <cfRule type="cellIs" dxfId="1335" priority="1960" operator="equal">
      <formula>"SI"</formula>
    </cfRule>
  </conditionalFormatting>
  <conditionalFormatting sqref="I2853">
    <cfRule type="cellIs" dxfId="1334" priority="1958" stopIfTrue="1" operator="greaterThan">
      <formula>0</formula>
    </cfRule>
  </conditionalFormatting>
  <conditionalFormatting sqref="K2847:L2849 K2851:L2853">
    <cfRule type="cellIs" dxfId="1333" priority="1956" operator="equal">
      <formula>0</formula>
    </cfRule>
    <cfRule type="cellIs" dxfId="1332" priority="1957" operator="notBetween">
      <formula>$Q$17</formula>
      <formula>$R$17</formula>
    </cfRule>
  </conditionalFormatting>
  <conditionalFormatting sqref="B2844:B2849 B2851:B2853">
    <cfRule type="cellIs" dxfId="1331" priority="1955" stopIfTrue="1" operator="greaterThan">
      <formula>0</formula>
    </cfRule>
  </conditionalFormatting>
  <conditionalFormatting sqref="T2844:V2846 T2847:T2850 V2847:V2850">
    <cfRule type="cellIs" dxfId="1330" priority="1953" stopIfTrue="1" operator="equal">
      <formula>"NO"</formula>
    </cfRule>
    <cfRule type="cellIs" dxfId="1329" priority="1954" stopIfTrue="1" operator="equal">
      <formula>"SI"</formula>
    </cfRule>
  </conditionalFormatting>
  <conditionalFormatting sqref="T2844:V2845 T2846:T2850 V2846:V2850">
    <cfRule type="cellIs" dxfId="1328" priority="1952" stopIfTrue="1" operator="equal">
      <formula>"NO APLICA"</formula>
    </cfRule>
  </conditionalFormatting>
  <conditionalFormatting sqref="T2846:U2846 T2847:T2850">
    <cfRule type="cellIs" dxfId="1327" priority="1951" stopIfTrue="1" operator="equal">
      <formula>"NO APLICA"</formula>
    </cfRule>
  </conditionalFormatting>
  <conditionalFormatting sqref="T2846:U2846 T2847:T2850">
    <cfRule type="cellIs" dxfId="1326" priority="1950" stopIfTrue="1" operator="equal">
      <formula>"NO APLICA"</formula>
    </cfRule>
  </conditionalFormatting>
  <conditionalFormatting sqref="V2846:V2850">
    <cfRule type="cellIs" dxfId="1325" priority="1949" stopIfTrue="1" operator="equal">
      <formula>"NO APLICA"</formula>
    </cfRule>
  </conditionalFormatting>
  <conditionalFormatting sqref="K2844:L2846">
    <cfRule type="cellIs" dxfId="1324" priority="1948" operator="notBetween">
      <formula>$Q$17</formula>
      <formula>$R$17</formula>
    </cfRule>
  </conditionalFormatting>
  <conditionalFormatting sqref="K2844:M2849 C2844:I2849 C2851:I2853 F2850:G2850 K2851:M2853 M2850 P2844:V2853 I2850">
    <cfRule type="cellIs" dxfId="1323" priority="1947" operator="equal">
      <formula>0</formula>
    </cfRule>
  </conditionalFormatting>
  <conditionalFormatting sqref="P2860">
    <cfRule type="cellIs" dxfId="1322" priority="1944" operator="equal">
      <formula>"NO VÁLIDO"</formula>
    </cfRule>
    <cfRule type="cellIs" dxfId="1321" priority="1945" operator="equal">
      <formula>"VÁLIDO"</formula>
    </cfRule>
  </conditionalFormatting>
  <conditionalFormatting sqref="M2867">
    <cfRule type="cellIs" dxfId="1320" priority="1941" operator="notEqual">
      <formula>"NO CUMPLE"</formula>
    </cfRule>
    <cfRule type="containsText" dxfId="1319" priority="1942" stopIfTrue="1" operator="containsText" text="NO CUMPLE">
      <formula>NOT(ISERROR(SEARCH("NO CUMPLE",M2867)))</formula>
    </cfRule>
    <cfRule type="containsText" dxfId="1318" priority="1943" stopIfTrue="1" operator="containsText" text="CUMPLE">
      <formula>NOT(ISERROR(SEARCH("CUMPLE",M2867)))</formula>
    </cfRule>
  </conditionalFormatting>
  <conditionalFormatting sqref="M2861:M2866">
    <cfRule type="cellIs" dxfId="1317" priority="1939" stopIfTrue="1" operator="equal">
      <formula>"cumple"</formula>
    </cfRule>
    <cfRule type="containsText" dxfId="1316" priority="1940" stopIfTrue="1" operator="containsText" text="NO CUMPLE">
      <formula>NOT(ISERROR(SEARCH("NO CUMPLE",M2861)))</formula>
    </cfRule>
  </conditionalFormatting>
  <conditionalFormatting sqref="L2861:L2866">
    <cfRule type="cellIs" dxfId="1315" priority="1937" stopIfTrue="1" operator="equal">
      <formula>"cumple"</formula>
    </cfRule>
    <cfRule type="containsText" dxfId="1314" priority="1938" stopIfTrue="1" operator="containsText" text="NO CUMPLE">
      <formula>NOT(ISERROR(SEARCH("NO CUMPLE",L2861)))</formula>
    </cfRule>
  </conditionalFormatting>
  <conditionalFormatting sqref="K2874:M2883 C2874:I2883 P2874:V2883">
    <cfRule type="cellIs" dxfId="1313" priority="1918" stopIfTrue="1" operator="greaterThan">
      <formula>0</formula>
    </cfRule>
  </conditionalFormatting>
  <conditionalFormatting sqref="D2877:D2882">
    <cfRule type="cellIs" dxfId="1312" priority="1917" stopIfTrue="1" operator="greaterThan">
      <formula>0</formula>
    </cfRule>
  </conditionalFormatting>
  <conditionalFormatting sqref="D2877:D2882 F2877:H2882">
    <cfRule type="cellIs" dxfId="1311" priority="1916" stopIfTrue="1" operator="greaterThan">
      <formula>0</formula>
    </cfRule>
  </conditionalFormatting>
  <conditionalFormatting sqref="H2874:H2882">
    <cfRule type="cellIs" dxfId="1310" priority="1915" stopIfTrue="1" operator="greaterThan">
      <formula>0</formula>
    </cfRule>
  </conditionalFormatting>
  <conditionalFormatting sqref="E2874:E2882">
    <cfRule type="cellIs" dxfId="1309" priority="1914" stopIfTrue="1" operator="greaterThan">
      <formula>0</formula>
    </cfRule>
  </conditionalFormatting>
  <conditionalFormatting sqref="K2891:K2896">
    <cfRule type="containsText" dxfId="1308" priority="1912" stopIfTrue="1" operator="containsText" text="NO CUMPLE">
      <formula>NOT(ISERROR(SEARCH("NO CUMPLE",K2891)))</formula>
    </cfRule>
    <cfRule type="containsText" dxfId="1307" priority="1913" stopIfTrue="1" operator="containsText" text="CUMPLE">
      <formula>NOT(ISERROR(SEARCH("CUMPLE",K2891)))</formula>
    </cfRule>
  </conditionalFormatting>
  <conditionalFormatting sqref="S2890">
    <cfRule type="cellIs" dxfId="1306" priority="1910" operator="greaterThanOrEqual">
      <formula>NUMMINCONT</formula>
    </cfRule>
    <cfRule type="cellIs" dxfId="1305" priority="1911" operator="lessThan">
      <formula>NUMMINCONT</formula>
    </cfRule>
  </conditionalFormatting>
  <conditionalFormatting sqref="T2877:V2882">
    <cfRule type="cellIs" dxfId="1304" priority="1908" stopIfTrue="1" operator="equal">
      <formula>"NO"</formula>
    </cfRule>
    <cfRule type="cellIs" dxfId="1303" priority="1909" stopIfTrue="1" operator="equal">
      <formula>"SI"</formula>
    </cfRule>
  </conditionalFormatting>
  <conditionalFormatting sqref="T2877:V2878">
    <cfRule type="cellIs" dxfId="1302" priority="1907" stopIfTrue="1" operator="equal">
      <formula>"NO APLICA"</formula>
    </cfRule>
  </conditionalFormatting>
  <conditionalFormatting sqref="T2879:U2882">
    <cfRule type="cellIs" dxfId="1301" priority="1906" stopIfTrue="1" operator="equal">
      <formula>"NO APLICA"</formula>
    </cfRule>
  </conditionalFormatting>
  <conditionalFormatting sqref="T2879:U2879">
    <cfRule type="cellIs" dxfId="1300" priority="1905" stopIfTrue="1" operator="equal">
      <formula>"NO APLICA"</formula>
    </cfRule>
  </conditionalFormatting>
  <conditionalFormatting sqref="V2879:V2882">
    <cfRule type="cellIs" dxfId="1299" priority="1904" stopIfTrue="1" operator="equal">
      <formula>"NO APLICA"</formula>
    </cfRule>
  </conditionalFormatting>
  <conditionalFormatting sqref="V2888">
    <cfRule type="cellIs" dxfId="1298" priority="1902" operator="equal">
      <formula>"CUMPLE"</formula>
    </cfRule>
    <cfRule type="cellIs" dxfId="1297" priority="1903" operator="equal">
      <formula>"NO CUMPLE"</formula>
    </cfRule>
  </conditionalFormatting>
  <conditionalFormatting sqref="V2888:V2890">
    <cfRule type="cellIs" dxfId="1296" priority="1901" operator="equal">
      <formula>"VERIFICAR"</formula>
    </cfRule>
  </conditionalFormatting>
  <conditionalFormatting sqref="T2883:V2883">
    <cfRule type="cellIs" dxfId="1295" priority="1899" stopIfTrue="1" operator="equal">
      <formula>"NO"</formula>
    </cfRule>
    <cfRule type="cellIs" dxfId="1294" priority="1900" stopIfTrue="1" operator="equal">
      <formula>"SI"</formula>
    </cfRule>
  </conditionalFormatting>
  <conditionalFormatting sqref="T2883:U2883">
    <cfRule type="cellIs" dxfId="1293" priority="1898" stopIfTrue="1" operator="equal">
      <formula>"NO APLICA"</formula>
    </cfRule>
  </conditionalFormatting>
  <conditionalFormatting sqref="V2883">
    <cfRule type="cellIs" dxfId="1292" priority="1897" stopIfTrue="1" operator="equal">
      <formula>"NO APLICA"</formula>
    </cfRule>
  </conditionalFormatting>
  <conditionalFormatting sqref="T2893">
    <cfRule type="cellIs" dxfId="1291" priority="1895" operator="equal">
      <formula>"CUMPLE"</formula>
    </cfRule>
    <cfRule type="cellIs" dxfId="1290" priority="1896" operator="equal">
      <formula>"NO CUMPLE"</formula>
    </cfRule>
  </conditionalFormatting>
  <conditionalFormatting sqref="T2893">
    <cfRule type="cellIs" dxfId="1289" priority="1894" operator="equal">
      <formula>"VERIFICAR"</formula>
    </cfRule>
  </conditionalFormatting>
  <conditionalFormatting sqref="H2897">
    <cfRule type="containsText" dxfId="1288" priority="1875" stopIfTrue="1" operator="containsText" text="NO CUMPLE">
      <formula>NOT(ISERROR(SEARCH("NO CUMPLE",H2897)))</formula>
    </cfRule>
    <cfRule type="containsText" dxfId="1287" priority="1876" stopIfTrue="1" operator="containsText" text="CUMPLE">
      <formula>NOT(ISERROR(SEARCH("CUMPLE",H2897)))</formula>
    </cfRule>
  </conditionalFormatting>
  <conditionalFormatting sqref="J2897">
    <cfRule type="containsText" dxfId="1286" priority="1873" stopIfTrue="1" operator="containsText" text="NO CUMPLE">
      <formula>NOT(ISERROR(SEARCH("NO CUMPLE",J2897)))</formula>
    </cfRule>
    <cfRule type="containsText" dxfId="1285" priority="1874" stopIfTrue="1" operator="containsText" text="CUMPLE">
      <formula>NOT(ISERROR(SEARCH("CUMPLE",J2897)))</formula>
    </cfRule>
  </conditionalFormatting>
  <conditionalFormatting sqref="K2897">
    <cfRule type="containsText" dxfId="1284" priority="1871" stopIfTrue="1" operator="containsText" text="NO CUMPLE">
      <formula>NOT(ISERROR(SEARCH("NO CUMPLE",K2897)))</formula>
    </cfRule>
    <cfRule type="containsText" dxfId="1283" priority="1872" stopIfTrue="1" operator="containsText" text="CUMPLE">
      <formula>NOT(ISERROR(SEARCH("CUMPLE",K2897)))</formula>
    </cfRule>
  </conditionalFormatting>
  <conditionalFormatting sqref="O2896">
    <cfRule type="containsText" dxfId="1282" priority="1869" stopIfTrue="1" operator="containsText" text="NO CUMPLE">
      <formula>NOT(ISERROR(SEARCH("NO CUMPLE",O2896)))</formula>
    </cfRule>
    <cfRule type="containsText" dxfId="1281" priority="1870" stopIfTrue="1" operator="containsText" text="CUMPLE">
      <formula>NOT(ISERROR(SEARCH("CUMPLE",O2896)))</formula>
    </cfRule>
  </conditionalFormatting>
  <conditionalFormatting sqref="O2897:S2897">
    <cfRule type="cellIs" dxfId="1280" priority="1868" operator="equal">
      <formula>"EL PROPONENTE SE DEBE REQUERIR POR EXPERIENCIA MINIMA EXIGIDA"</formula>
    </cfRule>
  </conditionalFormatting>
  <conditionalFormatting sqref="J2874:J2883">
    <cfRule type="cellIs" dxfId="1279" priority="1867" stopIfTrue="1" operator="greaterThan">
      <formula>0</formula>
    </cfRule>
  </conditionalFormatting>
  <conditionalFormatting sqref="N2891:N2896">
    <cfRule type="cellIs" dxfId="1278" priority="1865" operator="equal">
      <formula>"NO"</formula>
    </cfRule>
    <cfRule type="cellIs" dxfId="1277" priority="1866" operator="equal">
      <formula>"SI"</formula>
    </cfRule>
  </conditionalFormatting>
  <conditionalFormatting sqref="I2883">
    <cfRule type="cellIs" dxfId="1276" priority="1864" stopIfTrue="1" operator="greaterThan">
      <formula>0</formula>
    </cfRule>
  </conditionalFormatting>
  <conditionalFormatting sqref="K2877:L2883">
    <cfRule type="cellIs" dxfId="1275" priority="1862" operator="equal">
      <formula>0</formula>
    </cfRule>
    <cfRule type="cellIs" dxfId="1274" priority="1863" operator="notBetween">
      <formula>$Q$17</formula>
      <formula>$R$17</formula>
    </cfRule>
  </conditionalFormatting>
  <conditionalFormatting sqref="B2874:B2883">
    <cfRule type="cellIs" dxfId="1273" priority="1861" stopIfTrue="1" operator="greaterThan">
      <formula>0</formula>
    </cfRule>
  </conditionalFormatting>
  <conditionalFormatting sqref="T2874:V2876">
    <cfRule type="cellIs" dxfId="1272" priority="1859" stopIfTrue="1" operator="equal">
      <formula>"NO"</formula>
    </cfRule>
    <cfRule type="cellIs" dxfId="1271" priority="1860" stopIfTrue="1" operator="equal">
      <formula>"SI"</formula>
    </cfRule>
  </conditionalFormatting>
  <conditionalFormatting sqref="T2874:V2875">
    <cfRule type="cellIs" dxfId="1270" priority="1858" stopIfTrue="1" operator="equal">
      <formula>"NO APLICA"</formula>
    </cfRule>
  </conditionalFormatting>
  <conditionalFormatting sqref="T2876:U2876">
    <cfRule type="cellIs" dxfId="1269" priority="1857" stopIfTrue="1" operator="equal">
      <formula>"NO APLICA"</formula>
    </cfRule>
  </conditionalFormatting>
  <conditionalFormatting sqref="T2876:U2876">
    <cfRule type="cellIs" dxfId="1268" priority="1856" stopIfTrue="1" operator="equal">
      <formula>"NO APLICA"</formula>
    </cfRule>
  </conditionalFormatting>
  <conditionalFormatting sqref="V2876">
    <cfRule type="cellIs" dxfId="1267" priority="1855" stopIfTrue="1" operator="equal">
      <formula>"NO APLICA"</formula>
    </cfRule>
  </conditionalFormatting>
  <conditionalFormatting sqref="K2874:L2876">
    <cfRule type="cellIs" dxfId="1266" priority="1854" operator="notBetween">
      <formula>$Q$17</formula>
      <formula>$R$17</formula>
    </cfRule>
  </conditionalFormatting>
  <conditionalFormatting sqref="K2874:M2883 C2874:I2883 P2874:V2883">
    <cfRule type="cellIs" dxfId="1265" priority="1853" operator="equal">
      <formula>0</formula>
    </cfRule>
  </conditionalFormatting>
  <conditionalFormatting sqref="P2890">
    <cfRule type="cellIs" dxfId="1264" priority="1850" operator="equal">
      <formula>"NO VÁLIDO"</formula>
    </cfRule>
    <cfRule type="cellIs" dxfId="1263" priority="1851" operator="equal">
      <formula>"VÁLIDO"</formula>
    </cfRule>
  </conditionalFormatting>
  <conditionalFormatting sqref="M2897">
    <cfRule type="cellIs" dxfId="1262" priority="1847" operator="notEqual">
      <formula>"NO CUMPLE"</formula>
    </cfRule>
    <cfRule type="containsText" dxfId="1261" priority="1848" stopIfTrue="1" operator="containsText" text="NO CUMPLE">
      <formula>NOT(ISERROR(SEARCH("NO CUMPLE",M2897)))</formula>
    </cfRule>
    <cfRule type="containsText" dxfId="1260" priority="1849" stopIfTrue="1" operator="containsText" text="CUMPLE">
      <formula>NOT(ISERROR(SEARCH("CUMPLE",M2897)))</formula>
    </cfRule>
  </conditionalFormatting>
  <conditionalFormatting sqref="M2891:M2896">
    <cfRule type="cellIs" dxfId="1259" priority="1845" stopIfTrue="1" operator="equal">
      <formula>"cumple"</formula>
    </cfRule>
    <cfRule type="containsText" dxfId="1258" priority="1846" stopIfTrue="1" operator="containsText" text="NO CUMPLE">
      <formula>NOT(ISERROR(SEARCH("NO CUMPLE",M2891)))</formula>
    </cfRule>
  </conditionalFormatting>
  <conditionalFormatting sqref="L2891:L2896">
    <cfRule type="cellIs" dxfId="1257" priority="1843" stopIfTrue="1" operator="equal">
      <formula>"cumple"</formula>
    </cfRule>
    <cfRule type="containsText" dxfId="1256" priority="1844" stopIfTrue="1" operator="containsText" text="NO CUMPLE">
      <formula>NOT(ISERROR(SEARCH("NO CUMPLE",L2891)))</formula>
    </cfRule>
  </conditionalFormatting>
  <conditionalFormatting sqref="K2904:M2913 C2904:I2913 P2904:V2913">
    <cfRule type="cellIs" dxfId="1255" priority="1824" stopIfTrue="1" operator="greaterThan">
      <formula>0</formula>
    </cfRule>
  </conditionalFormatting>
  <conditionalFormatting sqref="D2907:D2912">
    <cfRule type="cellIs" dxfId="1254" priority="1823" stopIfTrue="1" operator="greaterThan">
      <formula>0</formula>
    </cfRule>
  </conditionalFormatting>
  <conditionalFormatting sqref="D2907:D2912 F2907:H2912">
    <cfRule type="cellIs" dxfId="1253" priority="1822" stopIfTrue="1" operator="greaterThan">
      <formula>0</formula>
    </cfRule>
  </conditionalFormatting>
  <conditionalFormatting sqref="H2904:H2912">
    <cfRule type="cellIs" dxfId="1252" priority="1821" stopIfTrue="1" operator="greaterThan">
      <formula>0</formula>
    </cfRule>
  </conditionalFormatting>
  <conditionalFormatting sqref="E2904:E2912">
    <cfRule type="cellIs" dxfId="1251" priority="1820" stopIfTrue="1" operator="greaterThan">
      <formula>0</formula>
    </cfRule>
  </conditionalFormatting>
  <conditionalFormatting sqref="K2921:K2926">
    <cfRule type="containsText" dxfId="1250" priority="1818" stopIfTrue="1" operator="containsText" text="NO CUMPLE">
      <formula>NOT(ISERROR(SEARCH("NO CUMPLE",K2921)))</formula>
    </cfRule>
    <cfRule type="containsText" dxfId="1249" priority="1819" stopIfTrue="1" operator="containsText" text="CUMPLE">
      <formula>NOT(ISERROR(SEARCH("CUMPLE",K2921)))</formula>
    </cfRule>
  </conditionalFormatting>
  <conditionalFormatting sqref="S2920">
    <cfRule type="cellIs" dxfId="1248" priority="1816" operator="greaterThanOrEqual">
      <formula>NUMMINCONT</formula>
    </cfRule>
    <cfRule type="cellIs" dxfId="1247" priority="1817" operator="lessThan">
      <formula>NUMMINCONT</formula>
    </cfRule>
  </conditionalFormatting>
  <conditionalFormatting sqref="T2907:V2912">
    <cfRule type="cellIs" dxfId="1246" priority="1814" stopIfTrue="1" operator="equal">
      <formula>"NO"</formula>
    </cfRule>
    <cfRule type="cellIs" dxfId="1245" priority="1815" stopIfTrue="1" operator="equal">
      <formula>"SI"</formula>
    </cfRule>
  </conditionalFormatting>
  <conditionalFormatting sqref="T2907:V2908">
    <cfRule type="cellIs" dxfId="1244" priority="1813" stopIfTrue="1" operator="equal">
      <formula>"NO APLICA"</formula>
    </cfRule>
  </conditionalFormatting>
  <conditionalFormatting sqref="T2909:U2912">
    <cfRule type="cellIs" dxfId="1243" priority="1812" stopIfTrue="1" operator="equal">
      <formula>"NO APLICA"</formula>
    </cfRule>
  </conditionalFormatting>
  <conditionalFormatting sqref="T2909:U2909">
    <cfRule type="cellIs" dxfId="1242" priority="1811" stopIfTrue="1" operator="equal">
      <formula>"NO APLICA"</formula>
    </cfRule>
  </conditionalFormatting>
  <conditionalFormatting sqref="V2909:V2912">
    <cfRule type="cellIs" dxfId="1241" priority="1810" stopIfTrue="1" operator="equal">
      <formula>"NO APLICA"</formula>
    </cfRule>
  </conditionalFormatting>
  <conditionalFormatting sqref="V2918">
    <cfRule type="cellIs" dxfId="1240" priority="1808" operator="equal">
      <formula>"CUMPLE"</formula>
    </cfRule>
    <cfRule type="cellIs" dxfId="1239" priority="1809" operator="equal">
      <formula>"NO CUMPLE"</formula>
    </cfRule>
  </conditionalFormatting>
  <conditionalFormatting sqref="V2918:V2920">
    <cfRule type="cellIs" dxfId="1238" priority="1807" operator="equal">
      <formula>"VERIFICAR"</formula>
    </cfRule>
  </conditionalFormatting>
  <conditionalFormatting sqref="T2913:V2913">
    <cfRule type="cellIs" dxfId="1237" priority="1805" stopIfTrue="1" operator="equal">
      <formula>"NO"</formula>
    </cfRule>
    <cfRule type="cellIs" dxfId="1236" priority="1806" stopIfTrue="1" operator="equal">
      <formula>"SI"</formula>
    </cfRule>
  </conditionalFormatting>
  <conditionalFormatting sqref="T2913:U2913">
    <cfRule type="cellIs" dxfId="1235" priority="1804" stopIfTrue="1" operator="equal">
      <formula>"NO APLICA"</formula>
    </cfRule>
  </conditionalFormatting>
  <conditionalFormatting sqref="V2913">
    <cfRule type="cellIs" dxfId="1234" priority="1803" stopIfTrue="1" operator="equal">
      <formula>"NO APLICA"</formula>
    </cfRule>
  </conditionalFormatting>
  <conditionalFormatting sqref="T2923">
    <cfRule type="cellIs" dxfId="1233" priority="1801" operator="equal">
      <formula>"CUMPLE"</formula>
    </cfRule>
    <cfRule type="cellIs" dxfId="1232" priority="1802" operator="equal">
      <formula>"NO CUMPLE"</formula>
    </cfRule>
  </conditionalFormatting>
  <conditionalFormatting sqref="T2923">
    <cfRule type="cellIs" dxfId="1231" priority="1800" operator="equal">
      <formula>"VERIFICAR"</formula>
    </cfRule>
  </conditionalFormatting>
  <conditionalFormatting sqref="H2927">
    <cfRule type="containsText" dxfId="1230" priority="1781" stopIfTrue="1" operator="containsText" text="NO CUMPLE">
      <formula>NOT(ISERROR(SEARCH("NO CUMPLE",H2927)))</formula>
    </cfRule>
    <cfRule type="containsText" dxfId="1229" priority="1782" stopIfTrue="1" operator="containsText" text="CUMPLE">
      <formula>NOT(ISERROR(SEARCH("CUMPLE",H2927)))</formula>
    </cfRule>
  </conditionalFormatting>
  <conditionalFormatting sqref="J2927">
    <cfRule type="containsText" dxfId="1228" priority="1779" stopIfTrue="1" operator="containsText" text="NO CUMPLE">
      <formula>NOT(ISERROR(SEARCH("NO CUMPLE",J2927)))</formula>
    </cfRule>
    <cfRule type="containsText" dxfId="1227" priority="1780" stopIfTrue="1" operator="containsText" text="CUMPLE">
      <formula>NOT(ISERROR(SEARCH("CUMPLE",J2927)))</formula>
    </cfRule>
  </conditionalFormatting>
  <conditionalFormatting sqref="K2927">
    <cfRule type="containsText" dxfId="1226" priority="1777" stopIfTrue="1" operator="containsText" text="NO CUMPLE">
      <formula>NOT(ISERROR(SEARCH("NO CUMPLE",K2927)))</formula>
    </cfRule>
    <cfRule type="containsText" dxfId="1225" priority="1778" stopIfTrue="1" operator="containsText" text="CUMPLE">
      <formula>NOT(ISERROR(SEARCH("CUMPLE",K2927)))</formula>
    </cfRule>
  </conditionalFormatting>
  <conditionalFormatting sqref="O2926">
    <cfRule type="containsText" dxfId="1224" priority="1775" stopIfTrue="1" operator="containsText" text="NO CUMPLE">
      <formula>NOT(ISERROR(SEARCH("NO CUMPLE",O2926)))</formula>
    </cfRule>
    <cfRule type="containsText" dxfId="1223" priority="1776" stopIfTrue="1" operator="containsText" text="CUMPLE">
      <formula>NOT(ISERROR(SEARCH("CUMPLE",O2926)))</formula>
    </cfRule>
  </conditionalFormatting>
  <conditionalFormatting sqref="O2927:S2927">
    <cfRule type="cellIs" dxfId="1222" priority="1774" operator="equal">
      <formula>"EL PROPONENTE SE DEBE REQUERIR POR EXPERIENCIA MINIMA EXIGIDA"</formula>
    </cfRule>
  </conditionalFormatting>
  <conditionalFormatting sqref="J2904:J2913">
    <cfRule type="cellIs" dxfId="1221" priority="1773" stopIfTrue="1" operator="greaterThan">
      <formula>0</formula>
    </cfRule>
  </conditionalFormatting>
  <conditionalFormatting sqref="N2921:N2926">
    <cfRule type="cellIs" dxfId="1220" priority="1771" operator="equal">
      <formula>"NO"</formula>
    </cfRule>
    <cfRule type="cellIs" dxfId="1219" priority="1772" operator="equal">
      <formula>"SI"</formula>
    </cfRule>
  </conditionalFormatting>
  <conditionalFormatting sqref="I2913">
    <cfRule type="cellIs" dxfId="1218" priority="1770" stopIfTrue="1" operator="greaterThan">
      <formula>0</formula>
    </cfRule>
  </conditionalFormatting>
  <conditionalFormatting sqref="K2907:L2913">
    <cfRule type="cellIs" dxfId="1217" priority="1768" operator="equal">
      <formula>0</formula>
    </cfRule>
    <cfRule type="cellIs" dxfId="1216" priority="1769" operator="notBetween">
      <formula>$Q$17</formula>
      <formula>$R$17</formula>
    </cfRule>
  </conditionalFormatting>
  <conditionalFormatting sqref="B2904:B2913">
    <cfRule type="cellIs" dxfId="1215" priority="1767" stopIfTrue="1" operator="greaterThan">
      <formula>0</formula>
    </cfRule>
  </conditionalFormatting>
  <conditionalFormatting sqref="T2904:V2906">
    <cfRule type="cellIs" dxfId="1214" priority="1765" stopIfTrue="1" operator="equal">
      <formula>"NO"</formula>
    </cfRule>
    <cfRule type="cellIs" dxfId="1213" priority="1766" stopIfTrue="1" operator="equal">
      <formula>"SI"</formula>
    </cfRule>
  </conditionalFormatting>
  <conditionalFormatting sqref="T2904:V2905 T2906 V2906">
    <cfRule type="cellIs" dxfId="1212" priority="1764" stopIfTrue="1" operator="equal">
      <formula>"NO APLICA"</formula>
    </cfRule>
  </conditionalFormatting>
  <conditionalFormatting sqref="T2906:U2906">
    <cfRule type="cellIs" dxfId="1211" priority="1763" stopIfTrue="1" operator="equal">
      <formula>"NO APLICA"</formula>
    </cfRule>
  </conditionalFormatting>
  <conditionalFormatting sqref="T2906:U2906">
    <cfRule type="cellIs" dxfId="1210" priority="1762" stopIfTrue="1" operator="equal">
      <formula>"NO APLICA"</formula>
    </cfRule>
  </conditionalFormatting>
  <conditionalFormatting sqref="V2906">
    <cfRule type="cellIs" dxfId="1209" priority="1761" stopIfTrue="1" operator="equal">
      <formula>"NO APLICA"</formula>
    </cfRule>
  </conditionalFormatting>
  <conditionalFormatting sqref="K2904:L2906">
    <cfRule type="cellIs" dxfId="1208" priority="1760" operator="notBetween">
      <formula>$Q$17</formula>
      <formula>$R$17</formula>
    </cfRule>
  </conditionalFormatting>
  <conditionalFormatting sqref="K2904:M2913 C2904:I2913 P2904:V2913">
    <cfRule type="cellIs" dxfId="1207" priority="1759" operator="equal">
      <formula>0</formula>
    </cfRule>
  </conditionalFormatting>
  <conditionalFormatting sqref="P2920">
    <cfRule type="cellIs" dxfId="1206" priority="1756" operator="equal">
      <formula>"NO VÁLIDO"</formula>
    </cfRule>
    <cfRule type="cellIs" dxfId="1205" priority="1757" operator="equal">
      <formula>"VÁLIDO"</formula>
    </cfRule>
  </conditionalFormatting>
  <conditionalFormatting sqref="M2927">
    <cfRule type="cellIs" dxfId="1204" priority="1753" operator="notEqual">
      <formula>"NO CUMPLE"</formula>
    </cfRule>
    <cfRule type="containsText" dxfId="1203" priority="1754" stopIfTrue="1" operator="containsText" text="NO CUMPLE">
      <formula>NOT(ISERROR(SEARCH("NO CUMPLE",M2927)))</formula>
    </cfRule>
    <cfRule type="containsText" dxfId="1202" priority="1755" stopIfTrue="1" operator="containsText" text="CUMPLE">
      <formula>NOT(ISERROR(SEARCH("CUMPLE",M2927)))</formula>
    </cfRule>
  </conditionalFormatting>
  <conditionalFormatting sqref="M2921:M2926">
    <cfRule type="cellIs" dxfId="1201" priority="1751" stopIfTrue="1" operator="equal">
      <formula>"cumple"</formula>
    </cfRule>
    <cfRule type="containsText" dxfId="1200" priority="1752" stopIfTrue="1" operator="containsText" text="NO CUMPLE">
      <formula>NOT(ISERROR(SEARCH("NO CUMPLE",M2921)))</formula>
    </cfRule>
  </conditionalFormatting>
  <conditionalFormatting sqref="L2921:L2926">
    <cfRule type="cellIs" dxfId="1199" priority="1749" stopIfTrue="1" operator="equal">
      <formula>"cumple"</formula>
    </cfRule>
    <cfRule type="containsText" dxfId="1198" priority="1750" stopIfTrue="1" operator="containsText" text="NO CUMPLE">
      <formula>NOT(ISERROR(SEARCH("NO CUMPLE",L2921)))</formula>
    </cfRule>
  </conditionalFormatting>
  <conditionalFormatting sqref="K2934:M2943 C2934:I2943 P2934:V2943">
    <cfRule type="cellIs" dxfId="1197" priority="1730" stopIfTrue="1" operator="greaterThan">
      <formula>0</formula>
    </cfRule>
  </conditionalFormatting>
  <conditionalFormatting sqref="D2937:D2942">
    <cfRule type="cellIs" dxfId="1196" priority="1729" stopIfTrue="1" operator="greaterThan">
      <formula>0</formula>
    </cfRule>
  </conditionalFormatting>
  <conditionalFormatting sqref="D2937:D2942 F2937:H2942">
    <cfRule type="cellIs" dxfId="1195" priority="1728" stopIfTrue="1" operator="greaterThan">
      <formula>0</formula>
    </cfRule>
  </conditionalFormatting>
  <conditionalFormatting sqref="H2934:H2942">
    <cfRule type="cellIs" dxfId="1194" priority="1727" stopIfTrue="1" operator="greaterThan">
      <formula>0</formula>
    </cfRule>
  </conditionalFormatting>
  <conditionalFormatting sqref="E2934:E2942">
    <cfRule type="cellIs" dxfId="1193" priority="1726" stopIfTrue="1" operator="greaterThan">
      <formula>0</formula>
    </cfRule>
  </conditionalFormatting>
  <conditionalFormatting sqref="K2951:K2956">
    <cfRule type="containsText" dxfId="1192" priority="1724" stopIfTrue="1" operator="containsText" text="NO CUMPLE">
      <formula>NOT(ISERROR(SEARCH("NO CUMPLE",K2951)))</formula>
    </cfRule>
    <cfRule type="containsText" dxfId="1191" priority="1725" stopIfTrue="1" operator="containsText" text="CUMPLE">
      <formula>NOT(ISERROR(SEARCH("CUMPLE",K2951)))</formula>
    </cfRule>
  </conditionalFormatting>
  <conditionalFormatting sqref="S2950">
    <cfRule type="cellIs" dxfId="1190" priority="1722" operator="greaterThanOrEqual">
      <formula>NUMMINCONT</formula>
    </cfRule>
    <cfRule type="cellIs" dxfId="1189" priority="1723" operator="lessThan">
      <formula>NUMMINCONT</formula>
    </cfRule>
  </conditionalFormatting>
  <conditionalFormatting sqref="T2937:V2942">
    <cfRule type="cellIs" dxfId="1188" priority="1720" stopIfTrue="1" operator="equal">
      <formula>"NO"</formula>
    </cfRule>
    <cfRule type="cellIs" dxfId="1187" priority="1721" stopIfTrue="1" operator="equal">
      <formula>"SI"</formula>
    </cfRule>
  </conditionalFormatting>
  <conditionalFormatting sqref="T2937:V2938">
    <cfRule type="cellIs" dxfId="1186" priority="1719" stopIfTrue="1" operator="equal">
      <formula>"NO APLICA"</formula>
    </cfRule>
  </conditionalFormatting>
  <conditionalFormatting sqref="T2939:U2942">
    <cfRule type="cellIs" dxfId="1185" priority="1718" stopIfTrue="1" operator="equal">
      <formula>"NO APLICA"</formula>
    </cfRule>
  </conditionalFormatting>
  <conditionalFormatting sqref="T2939:U2939">
    <cfRule type="cellIs" dxfId="1184" priority="1717" stopIfTrue="1" operator="equal">
      <formula>"NO APLICA"</formula>
    </cfRule>
  </conditionalFormatting>
  <conditionalFormatting sqref="V2939:V2942">
    <cfRule type="cellIs" dxfId="1183" priority="1716" stopIfTrue="1" operator="equal">
      <formula>"NO APLICA"</formula>
    </cfRule>
  </conditionalFormatting>
  <conditionalFormatting sqref="V2948">
    <cfRule type="cellIs" dxfId="1182" priority="1714" operator="equal">
      <formula>"CUMPLE"</formula>
    </cfRule>
    <cfRule type="cellIs" dxfId="1181" priority="1715" operator="equal">
      <formula>"NO CUMPLE"</formula>
    </cfRule>
  </conditionalFormatting>
  <conditionalFormatting sqref="V2948:V2950">
    <cfRule type="cellIs" dxfId="1180" priority="1713" operator="equal">
      <formula>"VERIFICAR"</formula>
    </cfRule>
  </conditionalFormatting>
  <conditionalFormatting sqref="T2943:V2943">
    <cfRule type="cellIs" dxfId="1179" priority="1711" stopIfTrue="1" operator="equal">
      <formula>"NO"</formula>
    </cfRule>
    <cfRule type="cellIs" dxfId="1178" priority="1712" stopIfTrue="1" operator="equal">
      <formula>"SI"</formula>
    </cfRule>
  </conditionalFormatting>
  <conditionalFormatting sqref="T2943:U2943">
    <cfRule type="cellIs" dxfId="1177" priority="1710" stopIfTrue="1" operator="equal">
      <formula>"NO APLICA"</formula>
    </cfRule>
  </conditionalFormatting>
  <conditionalFormatting sqref="V2943">
    <cfRule type="cellIs" dxfId="1176" priority="1709" stopIfTrue="1" operator="equal">
      <formula>"NO APLICA"</formula>
    </cfRule>
  </conditionalFormatting>
  <conditionalFormatting sqref="T2953">
    <cfRule type="cellIs" dxfId="1175" priority="1707" operator="equal">
      <formula>"CUMPLE"</formula>
    </cfRule>
    <cfRule type="cellIs" dxfId="1174" priority="1708" operator="equal">
      <formula>"NO CUMPLE"</formula>
    </cfRule>
  </conditionalFormatting>
  <conditionalFormatting sqref="T2953">
    <cfRule type="cellIs" dxfId="1173" priority="1706" operator="equal">
      <formula>"VERIFICAR"</formula>
    </cfRule>
  </conditionalFormatting>
  <conditionalFormatting sqref="H2957">
    <cfRule type="containsText" dxfId="1172" priority="1687" stopIfTrue="1" operator="containsText" text="NO CUMPLE">
      <formula>NOT(ISERROR(SEARCH("NO CUMPLE",H2957)))</formula>
    </cfRule>
    <cfRule type="containsText" dxfId="1171" priority="1688" stopIfTrue="1" operator="containsText" text="CUMPLE">
      <formula>NOT(ISERROR(SEARCH("CUMPLE",H2957)))</formula>
    </cfRule>
  </conditionalFormatting>
  <conditionalFormatting sqref="J2957">
    <cfRule type="containsText" dxfId="1170" priority="1685" stopIfTrue="1" operator="containsText" text="NO CUMPLE">
      <formula>NOT(ISERROR(SEARCH("NO CUMPLE",J2957)))</formula>
    </cfRule>
    <cfRule type="containsText" dxfId="1169" priority="1686" stopIfTrue="1" operator="containsText" text="CUMPLE">
      <formula>NOT(ISERROR(SEARCH("CUMPLE",J2957)))</formula>
    </cfRule>
  </conditionalFormatting>
  <conditionalFormatting sqref="K2957">
    <cfRule type="containsText" dxfId="1168" priority="1683" stopIfTrue="1" operator="containsText" text="NO CUMPLE">
      <formula>NOT(ISERROR(SEARCH("NO CUMPLE",K2957)))</formula>
    </cfRule>
    <cfRule type="containsText" dxfId="1167" priority="1684" stopIfTrue="1" operator="containsText" text="CUMPLE">
      <formula>NOT(ISERROR(SEARCH("CUMPLE",K2957)))</formula>
    </cfRule>
  </conditionalFormatting>
  <conditionalFormatting sqref="O2956">
    <cfRule type="containsText" dxfId="1166" priority="1681" stopIfTrue="1" operator="containsText" text="NO CUMPLE">
      <formula>NOT(ISERROR(SEARCH("NO CUMPLE",O2956)))</formula>
    </cfRule>
    <cfRule type="containsText" dxfId="1165" priority="1682" stopIfTrue="1" operator="containsText" text="CUMPLE">
      <formula>NOT(ISERROR(SEARCH("CUMPLE",O2956)))</formula>
    </cfRule>
  </conditionalFormatting>
  <conditionalFormatting sqref="O2957:S2957">
    <cfRule type="cellIs" dxfId="1164" priority="1680" operator="equal">
      <formula>"EL PROPONENTE SE DEBE REQUERIR POR EXPERIENCIA MINIMA EXIGIDA"</formula>
    </cfRule>
  </conditionalFormatting>
  <conditionalFormatting sqref="J2934:J2943">
    <cfRule type="cellIs" dxfId="1163" priority="1679" stopIfTrue="1" operator="greaterThan">
      <formula>0</formula>
    </cfRule>
  </conditionalFormatting>
  <conditionalFormatting sqref="N2951:N2956">
    <cfRule type="cellIs" dxfId="1162" priority="1677" operator="equal">
      <formula>"NO"</formula>
    </cfRule>
    <cfRule type="cellIs" dxfId="1161" priority="1678" operator="equal">
      <formula>"SI"</formula>
    </cfRule>
  </conditionalFormatting>
  <conditionalFormatting sqref="I2943">
    <cfRule type="cellIs" dxfId="1160" priority="1676" stopIfTrue="1" operator="greaterThan">
      <formula>0</formula>
    </cfRule>
  </conditionalFormatting>
  <conditionalFormatting sqref="K2937:L2943">
    <cfRule type="cellIs" dxfId="1159" priority="1674" operator="equal">
      <formula>0</formula>
    </cfRule>
    <cfRule type="cellIs" dxfId="1158" priority="1675" operator="notBetween">
      <formula>$Q$17</formula>
      <formula>$R$17</formula>
    </cfRule>
  </conditionalFormatting>
  <conditionalFormatting sqref="B2934:B2943">
    <cfRule type="cellIs" dxfId="1157" priority="1673" stopIfTrue="1" operator="greaterThan">
      <formula>0</formula>
    </cfRule>
  </conditionalFormatting>
  <conditionalFormatting sqref="T2934:V2936">
    <cfRule type="cellIs" dxfId="1156" priority="1671" stopIfTrue="1" operator="equal">
      <formula>"NO"</formula>
    </cfRule>
    <cfRule type="cellIs" dxfId="1155" priority="1672" stopIfTrue="1" operator="equal">
      <formula>"SI"</formula>
    </cfRule>
  </conditionalFormatting>
  <conditionalFormatting sqref="T2934:V2935">
    <cfRule type="cellIs" dxfId="1154" priority="1670" stopIfTrue="1" operator="equal">
      <formula>"NO APLICA"</formula>
    </cfRule>
  </conditionalFormatting>
  <conditionalFormatting sqref="T2936:U2936">
    <cfRule type="cellIs" dxfId="1153" priority="1669" stopIfTrue="1" operator="equal">
      <formula>"NO APLICA"</formula>
    </cfRule>
  </conditionalFormatting>
  <conditionalFormatting sqref="T2936:U2936">
    <cfRule type="cellIs" dxfId="1152" priority="1668" stopIfTrue="1" operator="equal">
      <formula>"NO APLICA"</formula>
    </cfRule>
  </conditionalFormatting>
  <conditionalFormatting sqref="V2936">
    <cfRule type="cellIs" dxfId="1151" priority="1667" stopIfTrue="1" operator="equal">
      <formula>"NO APLICA"</formula>
    </cfRule>
  </conditionalFormatting>
  <conditionalFormatting sqref="K2934:L2936">
    <cfRule type="cellIs" dxfId="1150" priority="1666" operator="notBetween">
      <formula>$Q$17</formula>
      <formula>$R$17</formula>
    </cfRule>
  </conditionalFormatting>
  <conditionalFormatting sqref="K2934:M2943 C2934:I2943 P2934:V2943">
    <cfRule type="cellIs" dxfId="1149" priority="1665" operator="equal">
      <formula>0</formula>
    </cfRule>
  </conditionalFormatting>
  <conditionalFormatting sqref="P2950">
    <cfRule type="cellIs" dxfId="1148" priority="1662" operator="equal">
      <formula>"NO VÁLIDO"</formula>
    </cfRule>
    <cfRule type="cellIs" dxfId="1147" priority="1663" operator="equal">
      <formula>"VÁLIDO"</formula>
    </cfRule>
  </conditionalFormatting>
  <conditionalFormatting sqref="M2957">
    <cfRule type="cellIs" dxfId="1146" priority="1659" operator="notEqual">
      <formula>"NO CUMPLE"</formula>
    </cfRule>
    <cfRule type="containsText" dxfId="1145" priority="1660" stopIfTrue="1" operator="containsText" text="NO CUMPLE">
      <formula>NOT(ISERROR(SEARCH("NO CUMPLE",M2957)))</formula>
    </cfRule>
    <cfRule type="containsText" dxfId="1144" priority="1661" stopIfTrue="1" operator="containsText" text="CUMPLE">
      <formula>NOT(ISERROR(SEARCH("CUMPLE",M2957)))</formula>
    </cfRule>
  </conditionalFormatting>
  <conditionalFormatting sqref="M2951:M2956">
    <cfRule type="cellIs" dxfId="1143" priority="1657" stopIfTrue="1" operator="equal">
      <formula>"cumple"</formula>
    </cfRule>
    <cfRule type="containsText" dxfId="1142" priority="1658" stopIfTrue="1" operator="containsText" text="NO CUMPLE">
      <formula>NOT(ISERROR(SEARCH("NO CUMPLE",M2951)))</formula>
    </cfRule>
  </conditionalFormatting>
  <conditionalFormatting sqref="L2951:L2956">
    <cfRule type="cellIs" dxfId="1141" priority="1655" stopIfTrue="1" operator="equal">
      <formula>"cumple"</formula>
    </cfRule>
    <cfRule type="containsText" dxfId="1140" priority="1656" stopIfTrue="1" operator="containsText" text="NO CUMPLE">
      <formula>NOT(ISERROR(SEARCH("NO CUMPLE",L2951)))</formula>
    </cfRule>
  </conditionalFormatting>
  <conditionalFormatting sqref="K2964:M2973 C2964:I2973 P2964:V2973">
    <cfRule type="cellIs" dxfId="1139" priority="1636" stopIfTrue="1" operator="greaterThan">
      <formula>0</formula>
    </cfRule>
  </conditionalFormatting>
  <conditionalFormatting sqref="D2967:D2972">
    <cfRule type="cellIs" dxfId="1138" priority="1635" stopIfTrue="1" operator="greaterThan">
      <formula>0</formula>
    </cfRule>
  </conditionalFormatting>
  <conditionalFormatting sqref="D2967:D2972 F2967:H2972">
    <cfRule type="cellIs" dxfId="1137" priority="1634" stopIfTrue="1" operator="greaterThan">
      <formula>0</formula>
    </cfRule>
  </conditionalFormatting>
  <conditionalFormatting sqref="H2964:H2972">
    <cfRule type="cellIs" dxfId="1136" priority="1633" stopIfTrue="1" operator="greaterThan">
      <formula>0</formula>
    </cfRule>
  </conditionalFormatting>
  <conditionalFormatting sqref="E2964:E2972">
    <cfRule type="cellIs" dxfId="1135" priority="1632" stopIfTrue="1" operator="greaterThan">
      <formula>0</formula>
    </cfRule>
  </conditionalFormatting>
  <conditionalFormatting sqref="K2981:K2986">
    <cfRule type="containsText" dxfId="1134" priority="1630" stopIfTrue="1" operator="containsText" text="NO CUMPLE">
      <formula>NOT(ISERROR(SEARCH("NO CUMPLE",K2981)))</formula>
    </cfRule>
    <cfRule type="containsText" dxfId="1133" priority="1631" stopIfTrue="1" operator="containsText" text="CUMPLE">
      <formula>NOT(ISERROR(SEARCH("CUMPLE",K2981)))</formula>
    </cfRule>
  </conditionalFormatting>
  <conditionalFormatting sqref="S2980">
    <cfRule type="cellIs" dxfId="1132" priority="1628" operator="greaterThanOrEqual">
      <formula>NUMMINCONT</formula>
    </cfRule>
    <cfRule type="cellIs" dxfId="1131" priority="1629" operator="lessThan">
      <formula>NUMMINCONT</formula>
    </cfRule>
  </conditionalFormatting>
  <conditionalFormatting sqref="T2967:V2972">
    <cfRule type="cellIs" dxfId="1130" priority="1626" stopIfTrue="1" operator="equal">
      <formula>"NO"</formula>
    </cfRule>
    <cfRule type="cellIs" dxfId="1129" priority="1627" stopIfTrue="1" operator="equal">
      <formula>"SI"</formula>
    </cfRule>
  </conditionalFormatting>
  <conditionalFormatting sqref="T2967:V2968">
    <cfRule type="cellIs" dxfId="1128" priority="1625" stopIfTrue="1" operator="equal">
      <formula>"NO APLICA"</formula>
    </cfRule>
  </conditionalFormatting>
  <conditionalFormatting sqref="T2969:U2972">
    <cfRule type="cellIs" dxfId="1127" priority="1624" stopIfTrue="1" operator="equal">
      <formula>"NO APLICA"</formula>
    </cfRule>
  </conditionalFormatting>
  <conditionalFormatting sqref="T2969:U2969">
    <cfRule type="cellIs" dxfId="1126" priority="1623" stopIfTrue="1" operator="equal">
      <formula>"NO APLICA"</formula>
    </cfRule>
  </conditionalFormatting>
  <conditionalFormatting sqref="V2969:V2972">
    <cfRule type="cellIs" dxfId="1125" priority="1622" stopIfTrue="1" operator="equal">
      <formula>"NO APLICA"</formula>
    </cfRule>
  </conditionalFormatting>
  <conditionalFormatting sqref="V2978">
    <cfRule type="cellIs" dxfId="1124" priority="1620" operator="equal">
      <formula>"CUMPLE"</formula>
    </cfRule>
    <cfRule type="cellIs" dxfId="1123" priority="1621" operator="equal">
      <formula>"NO CUMPLE"</formula>
    </cfRule>
  </conditionalFormatting>
  <conditionalFormatting sqref="V2978:V2980">
    <cfRule type="cellIs" dxfId="1122" priority="1619" operator="equal">
      <formula>"VERIFICAR"</formula>
    </cfRule>
  </conditionalFormatting>
  <conditionalFormatting sqref="T2973:V2973">
    <cfRule type="cellIs" dxfId="1121" priority="1617" stopIfTrue="1" operator="equal">
      <formula>"NO"</formula>
    </cfRule>
    <cfRule type="cellIs" dxfId="1120" priority="1618" stopIfTrue="1" operator="equal">
      <formula>"SI"</formula>
    </cfRule>
  </conditionalFormatting>
  <conditionalFormatting sqref="T2973:U2973">
    <cfRule type="cellIs" dxfId="1119" priority="1616" stopIfTrue="1" operator="equal">
      <formula>"NO APLICA"</formula>
    </cfRule>
  </conditionalFormatting>
  <conditionalFormatting sqref="V2973">
    <cfRule type="cellIs" dxfId="1118" priority="1615" stopIfTrue="1" operator="equal">
      <formula>"NO APLICA"</formula>
    </cfRule>
  </conditionalFormatting>
  <conditionalFormatting sqref="T2983">
    <cfRule type="cellIs" dxfId="1117" priority="1613" operator="equal">
      <formula>"CUMPLE"</formula>
    </cfRule>
    <cfRule type="cellIs" dxfId="1116" priority="1614" operator="equal">
      <formula>"NO CUMPLE"</formula>
    </cfRule>
  </conditionalFormatting>
  <conditionalFormatting sqref="T2983">
    <cfRule type="cellIs" dxfId="1115" priority="1612" operator="equal">
      <formula>"VERIFICAR"</formula>
    </cfRule>
  </conditionalFormatting>
  <conditionalFormatting sqref="H2987">
    <cfRule type="containsText" dxfId="1114" priority="1593" stopIfTrue="1" operator="containsText" text="NO CUMPLE">
      <formula>NOT(ISERROR(SEARCH("NO CUMPLE",H2987)))</formula>
    </cfRule>
    <cfRule type="containsText" dxfId="1113" priority="1594" stopIfTrue="1" operator="containsText" text="CUMPLE">
      <formula>NOT(ISERROR(SEARCH("CUMPLE",H2987)))</formula>
    </cfRule>
  </conditionalFormatting>
  <conditionalFormatting sqref="J2987">
    <cfRule type="containsText" dxfId="1112" priority="1591" stopIfTrue="1" operator="containsText" text="NO CUMPLE">
      <formula>NOT(ISERROR(SEARCH("NO CUMPLE",J2987)))</formula>
    </cfRule>
    <cfRule type="containsText" dxfId="1111" priority="1592" stopIfTrue="1" operator="containsText" text="CUMPLE">
      <formula>NOT(ISERROR(SEARCH("CUMPLE",J2987)))</formula>
    </cfRule>
  </conditionalFormatting>
  <conditionalFormatting sqref="K2987">
    <cfRule type="containsText" dxfId="1110" priority="1589" stopIfTrue="1" operator="containsText" text="NO CUMPLE">
      <formula>NOT(ISERROR(SEARCH("NO CUMPLE",K2987)))</formula>
    </cfRule>
    <cfRule type="containsText" dxfId="1109" priority="1590" stopIfTrue="1" operator="containsText" text="CUMPLE">
      <formula>NOT(ISERROR(SEARCH("CUMPLE",K2987)))</formula>
    </cfRule>
  </conditionalFormatting>
  <conditionalFormatting sqref="O2986">
    <cfRule type="containsText" dxfId="1108" priority="1587" stopIfTrue="1" operator="containsText" text="NO CUMPLE">
      <formula>NOT(ISERROR(SEARCH("NO CUMPLE",O2986)))</formula>
    </cfRule>
    <cfRule type="containsText" dxfId="1107" priority="1588" stopIfTrue="1" operator="containsText" text="CUMPLE">
      <formula>NOT(ISERROR(SEARCH("CUMPLE",O2986)))</formula>
    </cfRule>
  </conditionalFormatting>
  <conditionalFormatting sqref="O2987:S2987">
    <cfRule type="cellIs" dxfId="1106" priority="1586" operator="equal">
      <formula>"EL PROPONENTE SE DEBE REQUERIR POR EXPERIENCIA MINIMA EXIGIDA"</formula>
    </cfRule>
  </conditionalFormatting>
  <conditionalFormatting sqref="J2964:J2973">
    <cfRule type="cellIs" dxfId="1105" priority="1585" stopIfTrue="1" operator="greaterThan">
      <formula>0</formula>
    </cfRule>
  </conditionalFormatting>
  <conditionalFormatting sqref="N2981:N2986">
    <cfRule type="cellIs" dxfId="1104" priority="1583" operator="equal">
      <formula>"NO"</formula>
    </cfRule>
    <cfRule type="cellIs" dxfId="1103" priority="1584" operator="equal">
      <formula>"SI"</formula>
    </cfRule>
  </conditionalFormatting>
  <conditionalFormatting sqref="I2973">
    <cfRule type="cellIs" dxfId="1102" priority="1582" stopIfTrue="1" operator="greaterThan">
      <formula>0</formula>
    </cfRule>
  </conditionalFormatting>
  <conditionalFormatting sqref="K2967:L2973">
    <cfRule type="cellIs" dxfId="1101" priority="1580" operator="equal">
      <formula>0</formula>
    </cfRule>
    <cfRule type="cellIs" dxfId="1100" priority="1581" operator="notBetween">
      <formula>$Q$17</formula>
      <formula>$R$17</formula>
    </cfRule>
  </conditionalFormatting>
  <conditionalFormatting sqref="B2964:B2973">
    <cfRule type="cellIs" dxfId="1099" priority="1579" stopIfTrue="1" operator="greaterThan">
      <formula>0</formula>
    </cfRule>
  </conditionalFormatting>
  <conditionalFormatting sqref="T2964:V2966">
    <cfRule type="cellIs" dxfId="1098" priority="1577" stopIfTrue="1" operator="equal">
      <formula>"NO"</formula>
    </cfRule>
    <cfRule type="cellIs" dxfId="1097" priority="1578" stopIfTrue="1" operator="equal">
      <formula>"SI"</formula>
    </cfRule>
  </conditionalFormatting>
  <conditionalFormatting sqref="T2964:V2965 T2966 V2966">
    <cfRule type="cellIs" dxfId="1096" priority="1576" stopIfTrue="1" operator="equal">
      <formula>"NO APLICA"</formula>
    </cfRule>
  </conditionalFormatting>
  <conditionalFormatting sqref="T2966:U2966">
    <cfRule type="cellIs" dxfId="1095" priority="1575" stopIfTrue="1" operator="equal">
      <formula>"NO APLICA"</formula>
    </cfRule>
  </conditionalFormatting>
  <conditionalFormatting sqref="T2966:U2966">
    <cfRule type="cellIs" dxfId="1094" priority="1574" stopIfTrue="1" operator="equal">
      <formula>"NO APLICA"</formula>
    </cfRule>
  </conditionalFormatting>
  <conditionalFormatting sqref="V2966">
    <cfRule type="cellIs" dxfId="1093" priority="1573" stopIfTrue="1" operator="equal">
      <formula>"NO APLICA"</formula>
    </cfRule>
  </conditionalFormatting>
  <conditionalFormatting sqref="K2964:L2966">
    <cfRule type="cellIs" dxfId="1092" priority="1572" operator="notBetween">
      <formula>$Q$17</formula>
      <formula>$R$17</formula>
    </cfRule>
  </conditionalFormatting>
  <conditionalFormatting sqref="K2964:M2973 C2964:I2973 P2964:V2973">
    <cfRule type="cellIs" dxfId="1091" priority="1571" operator="equal">
      <formula>0</formula>
    </cfRule>
  </conditionalFormatting>
  <conditionalFormatting sqref="P2980">
    <cfRule type="cellIs" dxfId="1090" priority="1568" operator="equal">
      <formula>"NO VÁLIDO"</formula>
    </cfRule>
    <cfRule type="cellIs" dxfId="1089" priority="1569" operator="equal">
      <formula>"VÁLIDO"</formula>
    </cfRule>
  </conditionalFormatting>
  <conditionalFormatting sqref="M2987">
    <cfRule type="cellIs" dxfId="1088" priority="1565" operator="notEqual">
      <formula>"NO CUMPLE"</formula>
    </cfRule>
    <cfRule type="containsText" dxfId="1087" priority="1566" stopIfTrue="1" operator="containsText" text="NO CUMPLE">
      <formula>NOT(ISERROR(SEARCH("NO CUMPLE",M2987)))</formula>
    </cfRule>
    <cfRule type="containsText" dxfId="1086" priority="1567" stopIfTrue="1" operator="containsText" text="CUMPLE">
      <formula>NOT(ISERROR(SEARCH("CUMPLE",M2987)))</formula>
    </cfRule>
  </conditionalFormatting>
  <conditionalFormatting sqref="M2981:M2986">
    <cfRule type="cellIs" dxfId="1085" priority="1563" stopIfTrue="1" operator="equal">
      <formula>"cumple"</formula>
    </cfRule>
    <cfRule type="containsText" dxfId="1084" priority="1564" stopIfTrue="1" operator="containsText" text="NO CUMPLE">
      <formula>NOT(ISERROR(SEARCH("NO CUMPLE",M2981)))</formula>
    </cfRule>
  </conditionalFormatting>
  <conditionalFormatting sqref="L2981:L2986">
    <cfRule type="cellIs" dxfId="1083" priority="1561" stopIfTrue="1" operator="equal">
      <formula>"cumple"</formula>
    </cfRule>
    <cfRule type="containsText" dxfId="1082" priority="1562" stopIfTrue="1" operator="containsText" text="NO CUMPLE">
      <formula>NOT(ISERROR(SEARCH("NO CUMPLE",L2981)))</formula>
    </cfRule>
  </conditionalFormatting>
  <conditionalFormatting sqref="K2994:M2994 C2994:I2994 C2996:I3003 F2995:G2995 K2996:M3003 M2995 P2994:V3003 I2995">
    <cfRule type="cellIs" dxfId="1081" priority="1542" stopIfTrue="1" operator="greaterThan">
      <formula>0</formula>
    </cfRule>
  </conditionalFormatting>
  <conditionalFormatting sqref="D2997:D3002">
    <cfRule type="cellIs" dxfId="1080" priority="1541" stopIfTrue="1" operator="greaterThan">
      <formula>0</formula>
    </cfRule>
  </conditionalFormatting>
  <conditionalFormatting sqref="D2997:D3002 F2997:H3002">
    <cfRule type="cellIs" dxfId="1079" priority="1540" stopIfTrue="1" operator="greaterThan">
      <formula>0</formula>
    </cfRule>
  </conditionalFormatting>
  <conditionalFormatting sqref="H2994 H2996:H3002">
    <cfRule type="cellIs" dxfId="1078" priority="1539" stopIfTrue="1" operator="greaterThan">
      <formula>0</formula>
    </cfRule>
  </conditionalFormatting>
  <conditionalFormatting sqref="E2994 E2996:E3002">
    <cfRule type="cellIs" dxfId="1077" priority="1538" stopIfTrue="1" operator="greaterThan">
      <formula>0</formula>
    </cfRule>
  </conditionalFormatting>
  <conditionalFormatting sqref="K3011:K3016">
    <cfRule type="containsText" dxfId="1076" priority="1536" stopIfTrue="1" operator="containsText" text="NO CUMPLE">
      <formula>NOT(ISERROR(SEARCH("NO CUMPLE",K3011)))</formula>
    </cfRule>
    <cfRule type="containsText" dxfId="1075" priority="1537" stopIfTrue="1" operator="containsText" text="CUMPLE">
      <formula>NOT(ISERROR(SEARCH("CUMPLE",K3011)))</formula>
    </cfRule>
  </conditionalFormatting>
  <conditionalFormatting sqref="S3010">
    <cfRule type="cellIs" dxfId="1074" priority="1534" operator="greaterThanOrEqual">
      <formula>NUMMINCONT</formula>
    </cfRule>
    <cfRule type="cellIs" dxfId="1073" priority="1535" operator="lessThan">
      <formula>NUMMINCONT</formula>
    </cfRule>
  </conditionalFormatting>
  <conditionalFormatting sqref="T2997:V3002">
    <cfRule type="cellIs" dxfId="1072" priority="1532" stopIfTrue="1" operator="equal">
      <formula>"NO"</formula>
    </cfRule>
    <cfRule type="cellIs" dxfId="1071" priority="1533" stopIfTrue="1" operator="equal">
      <formula>"SI"</formula>
    </cfRule>
  </conditionalFormatting>
  <conditionalFormatting sqref="T2997:V2998">
    <cfRule type="cellIs" dxfId="1070" priority="1531" stopIfTrue="1" operator="equal">
      <formula>"NO APLICA"</formula>
    </cfRule>
  </conditionalFormatting>
  <conditionalFormatting sqref="T2999:U3002">
    <cfRule type="cellIs" dxfId="1069" priority="1530" stopIfTrue="1" operator="equal">
      <formula>"NO APLICA"</formula>
    </cfRule>
  </conditionalFormatting>
  <conditionalFormatting sqref="T2999:U2999">
    <cfRule type="cellIs" dxfId="1068" priority="1529" stopIfTrue="1" operator="equal">
      <formula>"NO APLICA"</formula>
    </cfRule>
  </conditionalFormatting>
  <conditionalFormatting sqref="V2999:V3002">
    <cfRule type="cellIs" dxfId="1067" priority="1528" stopIfTrue="1" operator="equal">
      <formula>"NO APLICA"</formula>
    </cfRule>
  </conditionalFormatting>
  <conditionalFormatting sqref="V3008">
    <cfRule type="cellIs" dxfId="1066" priority="1526" operator="equal">
      <formula>"CUMPLE"</formula>
    </cfRule>
    <cfRule type="cellIs" dxfId="1065" priority="1527" operator="equal">
      <formula>"NO CUMPLE"</formula>
    </cfRule>
  </conditionalFormatting>
  <conditionalFormatting sqref="V3008:V3010">
    <cfRule type="cellIs" dxfId="1064" priority="1525" operator="equal">
      <formula>"VERIFICAR"</formula>
    </cfRule>
  </conditionalFormatting>
  <conditionalFormatting sqref="T3003:V3003">
    <cfRule type="cellIs" dxfId="1063" priority="1523" stopIfTrue="1" operator="equal">
      <formula>"NO"</formula>
    </cfRule>
    <cfRule type="cellIs" dxfId="1062" priority="1524" stopIfTrue="1" operator="equal">
      <formula>"SI"</formula>
    </cfRule>
  </conditionalFormatting>
  <conditionalFormatting sqref="T3003:U3003">
    <cfRule type="cellIs" dxfId="1061" priority="1522" stopIfTrue="1" operator="equal">
      <formula>"NO APLICA"</formula>
    </cfRule>
  </conditionalFormatting>
  <conditionalFormatting sqref="V3003">
    <cfRule type="cellIs" dxfId="1060" priority="1521" stopIfTrue="1" operator="equal">
      <formula>"NO APLICA"</formula>
    </cfRule>
  </conditionalFormatting>
  <conditionalFormatting sqref="T3013">
    <cfRule type="cellIs" dxfId="1059" priority="1519" operator="equal">
      <formula>"CUMPLE"</formula>
    </cfRule>
    <cfRule type="cellIs" dxfId="1058" priority="1520" operator="equal">
      <formula>"NO CUMPLE"</formula>
    </cfRule>
  </conditionalFormatting>
  <conditionalFormatting sqref="T3013">
    <cfRule type="cellIs" dxfId="1057" priority="1518" operator="equal">
      <formula>"VERIFICAR"</formula>
    </cfRule>
  </conditionalFormatting>
  <conditionalFormatting sqref="H3017">
    <cfRule type="containsText" dxfId="1056" priority="1499" stopIfTrue="1" operator="containsText" text="NO CUMPLE">
      <formula>NOT(ISERROR(SEARCH("NO CUMPLE",H3017)))</formula>
    </cfRule>
    <cfRule type="containsText" dxfId="1055" priority="1500" stopIfTrue="1" operator="containsText" text="CUMPLE">
      <formula>NOT(ISERROR(SEARCH("CUMPLE",H3017)))</formula>
    </cfRule>
  </conditionalFormatting>
  <conditionalFormatting sqref="J3017">
    <cfRule type="containsText" dxfId="1054" priority="1497" stopIfTrue="1" operator="containsText" text="NO CUMPLE">
      <formula>NOT(ISERROR(SEARCH("NO CUMPLE",J3017)))</formula>
    </cfRule>
    <cfRule type="containsText" dxfId="1053" priority="1498" stopIfTrue="1" operator="containsText" text="CUMPLE">
      <formula>NOT(ISERROR(SEARCH("CUMPLE",J3017)))</formula>
    </cfRule>
  </conditionalFormatting>
  <conditionalFormatting sqref="K3017">
    <cfRule type="containsText" dxfId="1052" priority="1495" stopIfTrue="1" operator="containsText" text="NO CUMPLE">
      <formula>NOT(ISERROR(SEARCH("NO CUMPLE",K3017)))</formula>
    </cfRule>
    <cfRule type="containsText" dxfId="1051" priority="1496" stopIfTrue="1" operator="containsText" text="CUMPLE">
      <formula>NOT(ISERROR(SEARCH("CUMPLE",K3017)))</formula>
    </cfRule>
  </conditionalFormatting>
  <conditionalFormatting sqref="O3016">
    <cfRule type="containsText" dxfId="1050" priority="1493" stopIfTrue="1" operator="containsText" text="NO CUMPLE">
      <formula>NOT(ISERROR(SEARCH("NO CUMPLE",O3016)))</formula>
    </cfRule>
    <cfRule type="containsText" dxfId="1049" priority="1494" stopIfTrue="1" operator="containsText" text="CUMPLE">
      <formula>NOT(ISERROR(SEARCH("CUMPLE",O3016)))</formula>
    </cfRule>
  </conditionalFormatting>
  <conditionalFormatting sqref="O3017:S3017">
    <cfRule type="cellIs" dxfId="1048" priority="1492" operator="equal">
      <formula>"EL PROPONENTE SE DEBE REQUERIR POR EXPERIENCIA MINIMA EXIGIDA"</formula>
    </cfRule>
  </conditionalFormatting>
  <conditionalFormatting sqref="J2994:J3003">
    <cfRule type="cellIs" dxfId="1047" priority="1491" stopIfTrue="1" operator="greaterThan">
      <formula>0</formula>
    </cfRule>
  </conditionalFormatting>
  <conditionalFormatting sqref="N3011:N3016">
    <cfRule type="cellIs" dxfId="1046" priority="1489" operator="equal">
      <formula>"NO"</formula>
    </cfRule>
    <cfRule type="cellIs" dxfId="1045" priority="1490" operator="equal">
      <formula>"SI"</formula>
    </cfRule>
  </conditionalFormatting>
  <conditionalFormatting sqref="I3003">
    <cfRule type="cellIs" dxfId="1044" priority="1488" stopIfTrue="1" operator="greaterThan">
      <formula>0</formula>
    </cfRule>
  </conditionalFormatting>
  <conditionalFormatting sqref="K2997:L3003">
    <cfRule type="cellIs" dxfId="1043" priority="1486" operator="equal">
      <formula>0</formula>
    </cfRule>
    <cfRule type="cellIs" dxfId="1042" priority="1487" operator="notBetween">
      <formula>$Q$17</formula>
      <formula>$R$17</formula>
    </cfRule>
  </conditionalFormatting>
  <conditionalFormatting sqref="B2994 B2996:B3003">
    <cfRule type="cellIs" dxfId="1041" priority="1485" stopIfTrue="1" operator="greaterThan">
      <formula>0</formula>
    </cfRule>
  </conditionalFormatting>
  <conditionalFormatting sqref="T2994:V2996">
    <cfRule type="cellIs" dxfId="1040" priority="1483" stopIfTrue="1" operator="equal">
      <formula>"NO"</formula>
    </cfRule>
    <cfRule type="cellIs" dxfId="1039" priority="1484" stopIfTrue="1" operator="equal">
      <formula>"SI"</formula>
    </cfRule>
  </conditionalFormatting>
  <conditionalFormatting sqref="T2994:V2995">
    <cfRule type="cellIs" dxfId="1038" priority="1482" stopIfTrue="1" operator="equal">
      <formula>"NO APLICA"</formula>
    </cfRule>
  </conditionalFormatting>
  <conditionalFormatting sqref="T2996:U2996">
    <cfRule type="cellIs" dxfId="1037" priority="1481" stopIfTrue="1" operator="equal">
      <formula>"NO APLICA"</formula>
    </cfRule>
  </conditionalFormatting>
  <conditionalFormatting sqref="T2996:U2996">
    <cfRule type="cellIs" dxfId="1036" priority="1480" stopIfTrue="1" operator="equal">
      <formula>"NO APLICA"</formula>
    </cfRule>
  </conditionalFormatting>
  <conditionalFormatting sqref="V2996">
    <cfRule type="cellIs" dxfId="1035" priority="1479" stopIfTrue="1" operator="equal">
      <formula>"NO APLICA"</formula>
    </cfRule>
  </conditionalFormatting>
  <conditionalFormatting sqref="K2994:L2994 K2996:L2996">
    <cfRule type="cellIs" dxfId="1034" priority="1478" operator="notBetween">
      <formula>$Q$17</formula>
      <formula>$R$17</formula>
    </cfRule>
  </conditionalFormatting>
  <conditionalFormatting sqref="K2994:M2994 C2994:I2994 C2996:I3003 F2995:G2995 K2996:M3003 M2995 P2994:V3003 I2995">
    <cfRule type="cellIs" dxfId="1033" priority="1477" operator="equal">
      <formula>0</formula>
    </cfRule>
  </conditionalFormatting>
  <conditionalFormatting sqref="P3010">
    <cfRule type="cellIs" dxfId="1032" priority="1474" operator="equal">
      <formula>"NO VÁLIDO"</formula>
    </cfRule>
    <cfRule type="cellIs" dxfId="1031" priority="1475" operator="equal">
      <formula>"VÁLIDO"</formula>
    </cfRule>
  </conditionalFormatting>
  <conditionalFormatting sqref="M3017">
    <cfRule type="cellIs" dxfId="1030" priority="1471" operator="notEqual">
      <formula>"NO CUMPLE"</formula>
    </cfRule>
    <cfRule type="containsText" dxfId="1029" priority="1472" stopIfTrue="1" operator="containsText" text="NO CUMPLE">
      <formula>NOT(ISERROR(SEARCH("NO CUMPLE",M3017)))</formula>
    </cfRule>
    <cfRule type="containsText" dxfId="1028" priority="1473" stopIfTrue="1" operator="containsText" text="CUMPLE">
      <formula>NOT(ISERROR(SEARCH("CUMPLE",M3017)))</formula>
    </cfRule>
  </conditionalFormatting>
  <conditionalFormatting sqref="M3011:M3016">
    <cfRule type="cellIs" dxfId="1027" priority="1469" stopIfTrue="1" operator="equal">
      <formula>"cumple"</formula>
    </cfRule>
    <cfRule type="containsText" dxfId="1026" priority="1470" stopIfTrue="1" operator="containsText" text="NO CUMPLE">
      <formula>NOT(ISERROR(SEARCH("NO CUMPLE",M3011)))</formula>
    </cfRule>
  </conditionalFormatting>
  <conditionalFormatting sqref="L3011:L3016">
    <cfRule type="cellIs" dxfId="1025" priority="1467" stopIfTrue="1" operator="equal">
      <formula>"cumple"</formula>
    </cfRule>
    <cfRule type="containsText" dxfId="1024" priority="1468" stopIfTrue="1" operator="containsText" text="NO CUMPLE">
      <formula>NOT(ISERROR(SEARCH("NO CUMPLE",L3011)))</formula>
    </cfRule>
  </conditionalFormatting>
  <conditionalFormatting sqref="K3024:M3033 C3024:I3033 P3024:V3033">
    <cfRule type="cellIs" dxfId="1023" priority="1448" stopIfTrue="1" operator="greaterThan">
      <formula>0</formula>
    </cfRule>
  </conditionalFormatting>
  <conditionalFormatting sqref="D3027:D3032">
    <cfRule type="cellIs" dxfId="1022" priority="1447" stopIfTrue="1" operator="greaterThan">
      <formula>0</formula>
    </cfRule>
  </conditionalFormatting>
  <conditionalFormatting sqref="D3027:D3032 F3027:H3032">
    <cfRule type="cellIs" dxfId="1021" priority="1446" stopIfTrue="1" operator="greaterThan">
      <formula>0</formula>
    </cfRule>
  </conditionalFormatting>
  <conditionalFormatting sqref="H3024:H3032">
    <cfRule type="cellIs" dxfId="1020" priority="1445" stopIfTrue="1" operator="greaterThan">
      <formula>0</formula>
    </cfRule>
  </conditionalFormatting>
  <conditionalFormatting sqref="E3024:E3032">
    <cfRule type="cellIs" dxfId="1019" priority="1444" stopIfTrue="1" operator="greaterThan">
      <formula>0</formula>
    </cfRule>
  </conditionalFormatting>
  <conditionalFormatting sqref="K3041:K3046">
    <cfRule type="containsText" dxfId="1018" priority="1442" stopIfTrue="1" operator="containsText" text="NO CUMPLE">
      <formula>NOT(ISERROR(SEARCH("NO CUMPLE",K3041)))</formula>
    </cfRule>
    <cfRule type="containsText" dxfId="1017" priority="1443" stopIfTrue="1" operator="containsText" text="CUMPLE">
      <formula>NOT(ISERROR(SEARCH("CUMPLE",K3041)))</formula>
    </cfRule>
  </conditionalFormatting>
  <conditionalFormatting sqref="S3040">
    <cfRule type="cellIs" dxfId="1016" priority="1440" operator="greaterThanOrEqual">
      <formula>NUMMINCONT</formula>
    </cfRule>
    <cfRule type="cellIs" dxfId="1015" priority="1441" operator="lessThan">
      <formula>NUMMINCONT</formula>
    </cfRule>
  </conditionalFormatting>
  <conditionalFormatting sqref="T3027:V3032">
    <cfRule type="cellIs" dxfId="1014" priority="1438" stopIfTrue="1" operator="equal">
      <formula>"NO"</formula>
    </cfRule>
    <cfRule type="cellIs" dxfId="1013" priority="1439" stopIfTrue="1" operator="equal">
      <formula>"SI"</formula>
    </cfRule>
  </conditionalFormatting>
  <conditionalFormatting sqref="T3027:V3028">
    <cfRule type="cellIs" dxfId="1012" priority="1437" stopIfTrue="1" operator="equal">
      <formula>"NO APLICA"</formula>
    </cfRule>
  </conditionalFormatting>
  <conditionalFormatting sqref="T3029:U3032">
    <cfRule type="cellIs" dxfId="1011" priority="1436" stopIfTrue="1" operator="equal">
      <formula>"NO APLICA"</formula>
    </cfRule>
  </conditionalFormatting>
  <conditionalFormatting sqref="T3029:U3029">
    <cfRule type="cellIs" dxfId="1010" priority="1435" stopIfTrue="1" operator="equal">
      <formula>"NO APLICA"</formula>
    </cfRule>
  </conditionalFormatting>
  <conditionalFormatting sqref="V3029:V3032">
    <cfRule type="cellIs" dxfId="1009" priority="1434" stopIfTrue="1" operator="equal">
      <formula>"NO APLICA"</formula>
    </cfRule>
  </conditionalFormatting>
  <conditionalFormatting sqref="V3038">
    <cfRule type="cellIs" dxfId="1008" priority="1432" operator="equal">
      <formula>"CUMPLE"</formula>
    </cfRule>
    <cfRule type="cellIs" dxfId="1007" priority="1433" operator="equal">
      <formula>"NO CUMPLE"</formula>
    </cfRule>
  </conditionalFormatting>
  <conditionalFormatting sqref="V3038:V3040">
    <cfRule type="cellIs" dxfId="1006" priority="1431" operator="equal">
      <formula>"VERIFICAR"</formula>
    </cfRule>
  </conditionalFormatting>
  <conditionalFormatting sqref="T3033:V3033">
    <cfRule type="cellIs" dxfId="1005" priority="1429" stopIfTrue="1" operator="equal">
      <formula>"NO"</formula>
    </cfRule>
    <cfRule type="cellIs" dxfId="1004" priority="1430" stopIfTrue="1" operator="equal">
      <formula>"SI"</formula>
    </cfRule>
  </conditionalFormatting>
  <conditionalFormatting sqref="T3033:U3033">
    <cfRule type="cellIs" dxfId="1003" priority="1428" stopIfTrue="1" operator="equal">
      <formula>"NO APLICA"</formula>
    </cfRule>
  </conditionalFormatting>
  <conditionalFormatting sqref="V3033">
    <cfRule type="cellIs" dxfId="1002" priority="1427" stopIfTrue="1" operator="equal">
      <formula>"NO APLICA"</formula>
    </cfRule>
  </conditionalFormatting>
  <conditionalFormatting sqref="T3043">
    <cfRule type="cellIs" dxfId="1001" priority="1425" operator="equal">
      <formula>"CUMPLE"</formula>
    </cfRule>
    <cfRule type="cellIs" dxfId="1000" priority="1426" operator="equal">
      <formula>"NO CUMPLE"</formula>
    </cfRule>
  </conditionalFormatting>
  <conditionalFormatting sqref="T3043">
    <cfRule type="cellIs" dxfId="999" priority="1424" operator="equal">
      <formula>"VERIFICAR"</formula>
    </cfRule>
  </conditionalFormatting>
  <conditionalFormatting sqref="H3047">
    <cfRule type="containsText" dxfId="998" priority="1405" stopIfTrue="1" operator="containsText" text="NO CUMPLE">
      <formula>NOT(ISERROR(SEARCH("NO CUMPLE",H3047)))</formula>
    </cfRule>
    <cfRule type="containsText" dxfId="997" priority="1406" stopIfTrue="1" operator="containsText" text="CUMPLE">
      <formula>NOT(ISERROR(SEARCH("CUMPLE",H3047)))</formula>
    </cfRule>
  </conditionalFormatting>
  <conditionalFormatting sqref="J3047">
    <cfRule type="containsText" dxfId="996" priority="1403" stopIfTrue="1" operator="containsText" text="NO CUMPLE">
      <formula>NOT(ISERROR(SEARCH("NO CUMPLE",J3047)))</formula>
    </cfRule>
    <cfRule type="containsText" dxfId="995" priority="1404" stopIfTrue="1" operator="containsText" text="CUMPLE">
      <formula>NOT(ISERROR(SEARCH("CUMPLE",J3047)))</formula>
    </cfRule>
  </conditionalFormatting>
  <conditionalFormatting sqref="K3047">
    <cfRule type="containsText" dxfId="994" priority="1401" stopIfTrue="1" operator="containsText" text="NO CUMPLE">
      <formula>NOT(ISERROR(SEARCH("NO CUMPLE",K3047)))</formula>
    </cfRule>
    <cfRule type="containsText" dxfId="993" priority="1402" stopIfTrue="1" operator="containsText" text="CUMPLE">
      <formula>NOT(ISERROR(SEARCH("CUMPLE",K3047)))</formula>
    </cfRule>
  </conditionalFormatting>
  <conditionalFormatting sqref="O3046">
    <cfRule type="containsText" dxfId="992" priority="1399" stopIfTrue="1" operator="containsText" text="NO CUMPLE">
      <formula>NOT(ISERROR(SEARCH("NO CUMPLE",O3046)))</formula>
    </cfRule>
    <cfRule type="containsText" dxfId="991" priority="1400" stopIfTrue="1" operator="containsText" text="CUMPLE">
      <formula>NOT(ISERROR(SEARCH("CUMPLE",O3046)))</formula>
    </cfRule>
  </conditionalFormatting>
  <conditionalFormatting sqref="O3047:S3047">
    <cfRule type="cellIs" dxfId="990" priority="1398" operator="equal">
      <formula>"EL PROPONENTE SE DEBE REQUERIR POR EXPERIENCIA MINIMA EXIGIDA"</formula>
    </cfRule>
  </conditionalFormatting>
  <conditionalFormatting sqref="J3024:J3033">
    <cfRule type="cellIs" dxfId="989" priority="1397" stopIfTrue="1" operator="greaterThan">
      <formula>0</formula>
    </cfRule>
  </conditionalFormatting>
  <conditionalFormatting sqref="N3041:N3046">
    <cfRule type="cellIs" dxfId="988" priority="1395" operator="equal">
      <formula>"NO"</formula>
    </cfRule>
    <cfRule type="cellIs" dxfId="987" priority="1396" operator="equal">
      <formula>"SI"</formula>
    </cfRule>
  </conditionalFormatting>
  <conditionalFormatting sqref="I3033">
    <cfRule type="cellIs" dxfId="986" priority="1394" stopIfTrue="1" operator="greaterThan">
      <formula>0</formula>
    </cfRule>
  </conditionalFormatting>
  <conditionalFormatting sqref="K3027:L3033">
    <cfRule type="cellIs" dxfId="985" priority="1392" operator="equal">
      <formula>0</formula>
    </cfRule>
    <cfRule type="cellIs" dxfId="984" priority="1393" operator="notBetween">
      <formula>$Q$17</formula>
      <formula>$R$17</formula>
    </cfRule>
  </conditionalFormatting>
  <conditionalFormatting sqref="B3024:B3033">
    <cfRule type="cellIs" dxfId="983" priority="1391" stopIfTrue="1" operator="greaterThan">
      <formula>0</formula>
    </cfRule>
  </conditionalFormatting>
  <conditionalFormatting sqref="T3024:V3026">
    <cfRule type="cellIs" dxfId="982" priority="1389" stopIfTrue="1" operator="equal">
      <formula>"NO"</formula>
    </cfRule>
    <cfRule type="cellIs" dxfId="981" priority="1390" stopIfTrue="1" operator="equal">
      <formula>"SI"</formula>
    </cfRule>
  </conditionalFormatting>
  <conditionalFormatting sqref="T3024:V3025">
    <cfRule type="cellIs" dxfId="980" priority="1388" stopIfTrue="1" operator="equal">
      <formula>"NO APLICA"</formula>
    </cfRule>
  </conditionalFormatting>
  <conditionalFormatting sqref="T3026:U3026">
    <cfRule type="cellIs" dxfId="979" priority="1387" stopIfTrue="1" operator="equal">
      <formula>"NO APLICA"</formula>
    </cfRule>
  </conditionalFormatting>
  <conditionalFormatting sqref="T3026:U3026">
    <cfRule type="cellIs" dxfId="978" priority="1386" stopIfTrue="1" operator="equal">
      <formula>"NO APLICA"</formula>
    </cfRule>
  </conditionalFormatting>
  <conditionalFormatting sqref="V3026">
    <cfRule type="cellIs" dxfId="977" priority="1385" stopIfTrue="1" operator="equal">
      <formula>"NO APLICA"</formula>
    </cfRule>
  </conditionalFormatting>
  <conditionalFormatting sqref="K3024:L3026">
    <cfRule type="cellIs" dxfId="976" priority="1384" operator="notBetween">
      <formula>$Q$17</formula>
      <formula>$R$17</formula>
    </cfRule>
  </conditionalFormatting>
  <conditionalFormatting sqref="K3024:M3033 C3024:I3033 P3024:V3033">
    <cfRule type="cellIs" dxfId="975" priority="1383" operator="equal">
      <formula>0</formula>
    </cfRule>
  </conditionalFormatting>
  <conditionalFormatting sqref="P3040">
    <cfRule type="cellIs" dxfId="974" priority="1380" operator="equal">
      <formula>"NO VÁLIDO"</formula>
    </cfRule>
    <cfRule type="cellIs" dxfId="973" priority="1381" operator="equal">
      <formula>"VÁLIDO"</formula>
    </cfRule>
  </conditionalFormatting>
  <conditionalFormatting sqref="M3047">
    <cfRule type="cellIs" dxfId="972" priority="1377" operator="notEqual">
      <formula>"NO CUMPLE"</formula>
    </cfRule>
    <cfRule type="containsText" dxfId="971" priority="1378" stopIfTrue="1" operator="containsText" text="NO CUMPLE">
      <formula>NOT(ISERROR(SEARCH("NO CUMPLE",M3047)))</formula>
    </cfRule>
    <cfRule type="containsText" dxfId="970" priority="1379" stopIfTrue="1" operator="containsText" text="CUMPLE">
      <formula>NOT(ISERROR(SEARCH("CUMPLE",M3047)))</formula>
    </cfRule>
  </conditionalFormatting>
  <conditionalFormatting sqref="M3041:M3046">
    <cfRule type="cellIs" dxfId="969" priority="1375" stopIfTrue="1" operator="equal">
      <formula>"cumple"</formula>
    </cfRule>
    <cfRule type="containsText" dxfId="968" priority="1376" stopIfTrue="1" operator="containsText" text="NO CUMPLE">
      <formula>NOT(ISERROR(SEARCH("NO CUMPLE",M3041)))</formula>
    </cfRule>
  </conditionalFormatting>
  <conditionalFormatting sqref="L3041:L3046">
    <cfRule type="cellIs" dxfId="967" priority="1373" stopIfTrue="1" operator="equal">
      <formula>"cumple"</formula>
    </cfRule>
    <cfRule type="containsText" dxfId="966" priority="1374" stopIfTrue="1" operator="containsText" text="NO CUMPLE">
      <formula>NOT(ISERROR(SEARCH("NO CUMPLE",L3041)))</formula>
    </cfRule>
  </conditionalFormatting>
  <conditionalFormatting sqref="K3054:M3063 C3054:I3063 P3054:V3063">
    <cfRule type="cellIs" dxfId="965" priority="1354" stopIfTrue="1" operator="greaterThan">
      <formula>0</formula>
    </cfRule>
  </conditionalFormatting>
  <conditionalFormatting sqref="D3057:D3062">
    <cfRule type="cellIs" dxfId="964" priority="1353" stopIfTrue="1" operator="greaterThan">
      <formula>0</formula>
    </cfRule>
  </conditionalFormatting>
  <conditionalFormatting sqref="D3057:D3062 F3057:H3062">
    <cfRule type="cellIs" dxfId="963" priority="1352" stopIfTrue="1" operator="greaterThan">
      <formula>0</formula>
    </cfRule>
  </conditionalFormatting>
  <conditionalFormatting sqref="H3054:H3062">
    <cfRule type="cellIs" dxfId="962" priority="1351" stopIfTrue="1" operator="greaterThan">
      <formula>0</formula>
    </cfRule>
  </conditionalFormatting>
  <conditionalFormatting sqref="E3054:E3062">
    <cfRule type="cellIs" dxfId="961" priority="1350" stopIfTrue="1" operator="greaterThan">
      <formula>0</formula>
    </cfRule>
  </conditionalFormatting>
  <conditionalFormatting sqref="K3071:K3076">
    <cfRule type="containsText" dxfId="960" priority="1348" stopIfTrue="1" operator="containsText" text="NO CUMPLE">
      <formula>NOT(ISERROR(SEARCH("NO CUMPLE",K3071)))</formula>
    </cfRule>
    <cfRule type="containsText" dxfId="959" priority="1349" stopIfTrue="1" operator="containsText" text="CUMPLE">
      <formula>NOT(ISERROR(SEARCH("CUMPLE",K3071)))</formula>
    </cfRule>
  </conditionalFormatting>
  <conditionalFormatting sqref="S3070">
    <cfRule type="cellIs" dxfId="958" priority="1346" operator="greaterThanOrEqual">
      <formula>NUMMINCONT</formula>
    </cfRule>
    <cfRule type="cellIs" dxfId="957" priority="1347" operator="lessThan">
      <formula>NUMMINCONT</formula>
    </cfRule>
  </conditionalFormatting>
  <conditionalFormatting sqref="T3057:V3062">
    <cfRule type="cellIs" dxfId="956" priority="1344" stopIfTrue="1" operator="equal">
      <formula>"NO"</formula>
    </cfRule>
    <cfRule type="cellIs" dxfId="955" priority="1345" stopIfTrue="1" operator="equal">
      <formula>"SI"</formula>
    </cfRule>
  </conditionalFormatting>
  <conditionalFormatting sqref="T3057:V3058">
    <cfRule type="cellIs" dxfId="954" priority="1343" stopIfTrue="1" operator="equal">
      <formula>"NO APLICA"</formula>
    </cfRule>
  </conditionalFormatting>
  <conditionalFormatting sqref="T3059:U3062">
    <cfRule type="cellIs" dxfId="953" priority="1342" stopIfTrue="1" operator="equal">
      <formula>"NO APLICA"</formula>
    </cfRule>
  </conditionalFormatting>
  <conditionalFormatting sqref="T3059:U3059">
    <cfRule type="cellIs" dxfId="952" priority="1341" stopIfTrue="1" operator="equal">
      <formula>"NO APLICA"</formula>
    </cfRule>
  </conditionalFormatting>
  <conditionalFormatting sqref="V3059:V3062">
    <cfRule type="cellIs" dxfId="951" priority="1340" stopIfTrue="1" operator="equal">
      <formula>"NO APLICA"</formula>
    </cfRule>
  </conditionalFormatting>
  <conditionalFormatting sqref="V3068">
    <cfRule type="cellIs" dxfId="950" priority="1338" operator="equal">
      <formula>"CUMPLE"</formula>
    </cfRule>
    <cfRule type="cellIs" dxfId="949" priority="1339" operator="equal">
      <formula>"NO CUMPLE"</formula>
    </cfRule>
  </conditionalFormatting>
  <conditionalFormatting sqref="V3068:V3070">
    <cfRule type="cellIs" dxfId="948" priority="1337" operator="equal">
      <formula>"VERIFICAR"</formula>
    </cfRule>
  </conditionalFormatting>
  <conditionalFormatting sqref="T3063:V3063">
    <cfRule type="cellIs" dxfId="947" priority="1335" stopIfTrue="1" operator="equal">
      <formula>"NO"</formula>
    </cfRule>
    <cfRule type="cellIs" dxfId="946" priority="1336" stopIfTrue="1" operator="equal">
      <formula>"SI"</formula>
    </cfRule>
  </conditionalFormatting>
  <conditionalFormatting sqref="T3063:U3063">
    <cfRule type="cellIs" dxfId="945" priority="1334" stopIfTrue="1" operator="equal">
      <formula>"NO APLICA"</formula>
    </cfRule>
  </conditionalFormatting>
  <conditionalFormatting sqref="V3063">
    <cfRule type="cellIs" dxfId="944" priority="1333" stopIfTrue="1" operator="equal">
      <formula>"NO APLICA"</formula>
    </cfRule>
  </conditionalFormatting>
  <conditionalFormatting sqref="T3073">
    <cfRule type="cellIs" dxfId="943" priority="1331" operator="equal">
      <formula>"CUMPLE"</formula>
    </cfRule>
    <cfRule type="cellIs" dxfId="942" priority="1332" operator="equal">
      <formula>"NO CUMPLE"</formula>
    </cfRule>
  </conditionalFormatting>
  <conditionalFormatting sqref="T3073">
    <cfRule type="cellIs" dxfId="941" priority="1330" operator="equal">
      <formula>"VERIFICAR"</formula>
    </cfRule>
  </conditionalFormatting>
  <conditionalFormatting sqref="H3077">
    <cfRule type="containsText" dxfId="940" priority="1311" stopIfTrue="1" operator="containsText" text="NO CUMPLE">
      <formula>NOT(ISERROR(SEARCH("NO CUMPLE",H3077)))</formula>
    </cfRule>
    <cfRule type="containsText" dxfId="939" priority="1312" stopIfTrue="1" operator="containsText" text="CUMPLE">
      <formula>NOT(ISERROR(SEARCH("CUMPLE",H3077)))</formula>
    </cfRule>
  </conditionalFormatting>
  <conditionalFormatting sqref="J3077">
    <cfRule type="containsText" dxfId="938" priority="1309" stopIfTrue="1" operator="containsText" text="NO CUMPLE">
      <formula>NOT(ISERROR(SEARCH("NO CUMPLE",J3077)))</formula>
    </cfRule>
    <cfRule type="containsText" dxfId="937" priority="1310" stopIfTrue="1" operator="containsText" text="CUMPLE">
      <formula>NOT(ISERROR(SEARCH("CUMPLE",J3077)))</formula>
    </cfRule>
  </conditionalFormatting>
  <conditionalFormatting sqref="K3077">
    <cfRule type="containsText" dxfId="936" priority="1307" stopIfTrue="1" operator="containsText" text="NO CUMPLE">
      <formula>NOT(ISERROR(SEARCH("NO CUMPLE",K3077)))</formula>
    </cfRule>
    <cfRule type="containsText" dxfId="935" priority="1308" stopIfTrue="1" operator="containsText" text="CUMPLE">
      <formula>NOT(ISERROR(SEARCH("CUMPLE",K3077)))</formula>
    </cfRule>
  </conditionalFormatting>
  <conditionalFormatting sqref="O3076">
    <cfRule type="containsText" dxfId="934" priority="1305" stopIfTrue="1" operator="containsText" text="NO CUMPLE">
      <formula>NOT(ISERROR(SEARCH("NO CUMPLE",O3076)))</formula>
    </cfRule>
    <cfRule type="containsText" dxfId="933" priority="1306" stopIfTrue="1" operator="containsText" text="CUMPLE">
      <formula>NOT(ISERROR(SEARCH("CUMPLE",O3076)))</formula>
    </cfRule>
  </conditionalFormatting>
  <conditionalFormatting sqref="O3077:S3077">
    <cfRule type="cellIs" dxfId="932" priority="1304" operator="equal">
      <formula>"EL PROPONENTE SE DEBE REQUERIR POR EXPERIENCIA MINIMA EXIGIDA"</formula>
    </cfRule>
  </conditionalFormatting>
  <conditionalFormatting sqref="J3054:J3063">
    <cfRule type="cellIs" dxfId="931" priority="1303" stopIfTrue="1" operator="greaterThan">
      <formula>0</formula>
    </cfRule>
  </conditionalFormatting>
  <conditionalFormatting sqref="N3071:N3076">
    <cfRule type="cellIs" dxfId="930" priority="1301" operator="equal">
      <formula>"NO"</formula>
    </cfRule>
    <cfRule type="cellIs" dxfId="929" priority="1302" operator="equal">
      <formula>"SI"</formula>
    </cfRule>
  </conditionalFormatting>
  <conditionalFormatting sqref="I3063">
    <cfRule type="cellIs" dxfId="928" priority="1300" stopIfTrue="1" operator="greaterThan">
      <formula>0</formula>
    </cfRule>
  </conditionalFormatting>
  <conditionalFormatting sqref="K3057:L3063">
    <cfRule type="cellIs" dxfId="927" priority="1298" operator="equal">
      <formula>0</formula>
    </cfRule>
    <cfRule type="cellIs" dxfId="926" priority="1299" operator="notBetween">
      <formula>$Q$17</formula>
      <formula>$R$17</formula>
    </cfRule>
  </conditionalFormatting>
  <conditionalFormatting sqref="B3054:B3063">
    <cfRule type="cellIs" dxfId="925" priority="1297" stopIfTrue="1" operator="greaterThan">
      <formula>0</formula>
    </cfRule>
  </conditionalFormatting>
  <conditionalFormatting sqref="T3054:V3056">
    <cfRule type="cellIs" dxfId="924" priority="1295" stopIfTrue="1" operator="equal">
      <formula>"NO"</formula>
    </cfRule>
    <cfRule type="cellIs" dxfId="923" priority="1296" stopIfTrue="1" operator="equal">
      <formula>"SI"</formula>
    </cfRule>
  </conditionalFormatting>
  <conditionalFormatting sqref="T3054:V3055">
    <cfRule type="cellIs" dxfId="922" priority="1294" stopIfTrue="1" operator="equal">
      <formula>"NO APLICA"</formula>
    </cfRule>
  </conditionalFormatting>
  <conditionalFormatting sqref="T3056:U3056">
    <cfRule type="cellIs" dxfId="921" priority="1293" stopIfTrue="1" operator="equal">
      <formula>"NO APLICA"</formula>
    </cfRule>
  </conditionalFormatting>
  <conditionalFormatting sqref="T3056:U3056">
    <cfRule type="cellIs" dxfId="920" priority="1292" stopIfTrue="1" operator="equal">
      <formula>"NO APLICA"</formula>
    </cfRule>
  </conditionalFormatting>
  <conditionalFormatting sqref="V3056">
    <cfRule type="cellIs" dxfId="919" priority="1291" stopIfTrue="1" operator="equal">
      <formula>"NO APLICA"</formula>
    </cfRule>
  </conditionalFormatting>
  <conditionalFormatting sqref="K3054:L3056">
    <cfRule type="cellIs" dxfId="918" priority="1290" operator="notBetween">
      <formula>$Q$17</formula>
      <formula>$R$17</formula>
    </cfRule>
  </conditionalFormatting>
  <conditionalFormatting sqref="K3054:M3063 C3054:I3063 P3054:V3063">
    <cfRule type="cellIs" dxfId="917" priority="1289" operator="equal">
      <formula>0</formula>
    </cfRule>
  </conditionalFormatting>
  <conditionalFormatting sqref="P3070">
    <cfRule type="cellIs" dxfId="916" priority="1286" operator="equal">
      <formula>"NO VÁLIDO"</formula>
    </cfRule>
    <cfRule type="cellIs" dxfId="915" priority="1287" operator="equal">
      <formula>"VÁLIDO"</formula>
    </cfRule>
  </conditionalFormatting>
  <conditionalFormatting sqref="M3077">
    <cfRule type="cellIs" dxfId="914" priority="1283" operator="notEqual">
      <formula>"NO CUMPLE"</formula>
    </cfRule>
    <cfRule type="containsText" dxfId="913" priority="1284" stopIfTrue="1" operator="containsText" text="NO CUMPLE">
      <formula>NOT(ISERROR(SEARCH("NO CUMPLE",M3077)))</formula>
    </cfRule>
    <cfRule type="containsText" dxfId="912" priority="1285" stopIfTrue="1" operator="containsText" text="CUMPLE">
      <formula>NOT(ISERROR(SEARCH("CUMPLE",M3077)))</formula>
    </cfRule>
  </conditionalFormatting>
  <conditionalFormatting sqref="M3071:M3076">
    <cfRule type="cellIs" dxfId="911" priority="1281" stopIfTrue="1" operator="equal">
      <formula>"cumple"</formula>
    </cfRule>
    <cfRule type="containsText" dxfId="910" priority="1282" stopIfTrue="1" operator="containsText" text="NO CUMPLE">
      <formula>NOT(ISERROR(SEARCH("NO CUMPLE",M3071)))</formula>
    </cfRule>
  </conditionalFormatting>
  <conditionalFormatting sqref="L3071:L3076">
    <cfRule type="cellIs" dxfId="909" priority="1279" stopIfTrue="1" operator="equal">
      <formula>"cumple"</formula>
    </cfRule>
    <cfRule type="containsText" dxfId="908" priority="1280" stopIfTrue="1" operator="containsText" text="NO CUMPLE">
      <formula>NOT(ISERROR(SEARCH("NO CUMPLE",L3071)))</formula>
    </cfRule>
  </conditionalFormatting>
  <conditionalFormatting sqref="C3084:I3093 K3084:M3093 P3084:V3093">
    <cfRule type="cellIs" dxfId="907" priority="1260" stopIfTrue="1" operator="greaterThan">
      <formula>0</formula>
    </cfRule>
  </conditionalFormatting>
  <conditionalFormatting sqref="D3087:D3092">
    <cfRule type="cellIs" dxfId="906" priority="1259" stopIfTrue="1" operator="greaterThan">
      <formula>0</formula>
    </cfRule>
  </conditionalFormatting>
  <conditionalFormatting sqref="D3087:D3092 F3087:H3092">
    <cfRule type="cellIs" dxfId="905" priority="1258" stopIfTrue="1" operator="greaterThan">
      <formula>0</formula>
    </cfRule>
  </conditionalFormatting>
  <conditionalFormatting sqref="H3084:H3092">
    <cfRule type="cellIs" dxfId="904" priority="1257" stopIfTrue="1" operator="greaterThan">
      <formula>0</formula>
    </cfRule>
  </conditionalFormatting>
  <conditionalFormatting sqref="E3084:E3092">
    <cfRule type="cellIs" dxfId="903" priority="1256" stopIfTrue="1" operator="greaterThan">
      <formula>0</formula>
    </cfRule>
  </conditionalFormatting>
  <conditionalFormatting sqref="K3101:K3106">
    <cfRule type="containsText" dxfId="902" priority="1254" stopIfTrue="1" operator="containsText" text="NO CUMPLE">
      <formula>NOT(ISERROR(SEARCH("NO CUMPLE",K3101)))</formula>
    </cfRule>
    <cfRule type="containsText" dxfId="901" priority="1255" stopIfTrue="1" operator="containsText" text="CUMPLE">
      <formula>NOT(ISERROR(SEARCH("CUMPLE",K3101)))</formula>
    </cfRule>
  </conditionalFormatting>
  <conditionalFormatting sqref="S3100">
    <cfRule type="cellIs" dxfId="900" priority="1252" operator="greaterThanOrEqual">
      <formula>NUMMINCONT</formula>
    </cfRule>
    <cfRule type="cellIs" dxfId="899" priority="1253" operator="lessThan">
      <formula>NUMMINCONT</formula>
    </cfRule>
  </conditionalFormatting>
  <conditionalFormatting sqref="T3087:V3092">
    <cfRule type="cellIs" dxfId="898" priority="1250" stopIfTrue="1" operator="equal">
      <formula>"NO"</formula>
    </cfRule>
    <cfRule type="cellIs" dxfId="897" priority="1251" stopIfTrue="1" operator="equal">
      <formula>"SI"</formula>
    </cfRule>
  </conditionalFormatting>
  <conditionalFormatting sqref="T3087:V3088">
    <cfRule type="cellIs" dxfId="896" priority="1249" stopIfTrue="1" operator="equal">
      <formula>"NO APLICA"</formula>
    </cfRule>
  </conditionalFormatting>
  <conditionalFormatting sqref="T3089:U3092">
    <cfRule type="cellIs" dxfId="895" priority="1248" stopIfTrue="1" operator="equal">
      <formula>"NO APLICA"</formula>
    </cfRule>
  </conditionalFormatting>
  <conditionalFormatting sqref="T3089:U3089">
    <cfRule type="cellIs" dxfId="894" priority="1247" stopIfTrue="1" operator="equal">
      <formula>"NO APLICA"</formula>
    </cfRule>
  </conditionalFormatting>
  <conditionalFormatting sqref="V3089:V3092">
    <cfRule type="cellIs" dxfId="893" priority="1246" stopIfTrue="1" operator="equal">
      <formula>"NO APLICA"</formula>
    </cfRule>
  </conditionalFormatting>
  <conditionalFormatting sqref="V3098">
    <cfRule type="cellIs" dxfId="892" priority="1244" operator="equal">
      <formula>"CUMPLE"</formula>
    </cfRule>
    <cfRule type="cellIs" dxfId="891" priority="1245" operator="equal">
      <formula>"NO CUMPLE"</formula>
    </cfRule>
  </conditionalFormatting>
  <conditionalFormatting sqref="V3098:V3100">
    <cfRule type="cellIs" dxfId="890" priority="1243" operator="equal">
      <formula>"VERIFICAR"</formula>
    </cfRule>
  </conditionalFormatting>
  <conditionalFormatting sqref="T3093:V3093">
    <cfRule type="cellIs" dxfId="889" priority="1241" stopIfTrue="1" operator="equal">
      <formula>"NO"</formula>
    </cfRule>
    <cfRule type="cellIs" dxfId="888" priority="1242" stopIfTrue="1" operator="equal">
      <formula>"SI"</formula>
    </cfRule>
  </conditionalFormatting>
  <conditionalFormatting sqref="T3093:U3093">
    <cfRule type="cellIs" dxfId="887" priority="1240" stopIfTrue="1" operator="equal">
      <formula>"NO APLICA"</formula>
    </cfRule>
  </conditionalFormatting>
  <conditionalFormatting sqref="V3093">
    <cfRule type="cellIs" dxfId="886" priority="1239" stopIfTrue="1" operator="equal">
      <formula>"NO APLICA"</formula>
    </cfRule>
  </conditionalFormatting>
  <conditionalFormatting sqref="T3103">
    <cfRule type="cellIs" dxfId="885" priority="1237" operator="equal">
      <formula>"CUMPLE"</formula>
    </cfRule>
    <cfRule type="cellIs" dxfId="884" priority="1238" operator="equal">
      <formula>"NO CUMPLE"</formula>
    </cfRule>
  </conditionalFormatting>
  <conditionalFormatting sqref="T3103">
    <cfRule type="cellIs" dxfId="883" priority="1236" operator="equal">
      <formula>"VERIFICAR"</formula>
    </cfRule>
  </conditionalFormatting>
  <conditionalFormatting sqref="H3107">
    <cfRule type="containsText" dxfId="882" priority="1217" stopIfTrue="1" operator="containsText" text="NO CUMPLE">
      <formula>NOT(ISERROR(SEARCH("NO CUMPLE",H3107)))</formula>
    </cfRule>
    <cfRule type="containsText" dxfId="881" priority="1218" stopIfTrue="1" operator="containsText" text="CUMPLE">
      <formula>NOT(ISERROR(SEARCH("CUMPLE",H3107)))</formula>
    </cfRule>
  </conditionalFormatting>
  <conditionalFormatting sqref="J3107">
    <cfRule type="containsText" dxfId="880" priority="1215" stopIfTrue="1" operator="containsText" text="NO CUMPLE">
      <formula>NOT(ISERROR(SEARCH("NO CUMPLE",J3107)))</formula>
    </cfRule>
    <cfRule type="containsText" dxfId="879" priority="1216" stopIfTrue="1" operator="containsText" text="CUMPLE">
      <formula>NOT(ISERROR(SEARCH("CUMPLE",J3107)))</formula>
    </cfRule>
  </conditionalFormatting>
  <conditionalFormatting sqref="K3107">
    <cfRule type="containsText" dxfId="878" priority="1213" stopIfTrue="1" operator="containsText" text="NO CUMPLE">
      <formula>NOT(ISERROR(SEARCH("NO CUMPLE",K3107)))</formula>
    </cfRule>
    <cfRule type="containsText" dxfId="877" priority="1214" stopIfTrue="1" operator="containsText" text="CUMPLE">
      <formula>NOT(ISERROR(SEARCH("CUMPLE",K3107)))</formula>
    </cfRule>
  </conditionalFormatting>
  <conditionalFormatting sqref="O3106">
    <cfRule type="containsText" dxfId="876" priority="1211" stopIfTrue="1" operator="containsText" text="NO CUMPLE">
      <formula>NOT(ISERROR(SEARCH("NO CUMPLE",O3106)))</formula>
    </cfRule>
    <cfRule type="containsText" dxfId="875" priority="1212" stopIfTrue="1" operator="containsText" text="CUMPLE">
      <formula>NOT(ISERROR(SEARCH("CUMPLE",O3106)))</formula>
    </cfRule>
  </conditionalFormatting>
  <conditionalFormatting sqref="O3107:S3107">
    <cfRule type="cellIs" dxfId="874" priority="1210" operator="equal">
      <formula>"EL PROPONENTE SE DEBE REQUERIR POR EXPERIENCIA MINIMA EXIGIDA"</formula>
    </cfRule>
  </conditionalFormatting>
  <conditionalFormatting sqref="J3084:J3093">
    <cfRule type="cellIs" dxfId="873" priority="1209" stopIfTrue="1" operator="greaterThan">
      <formula>0</formula>
    </cfRule>
  </conditionalFormatting>
  <conditionalFormatting sqref="N3101:N3106">
    <cfRule type="cellIs" dxfId="872" priority="1207" operator="equal">
      <formula>"NO"</formula>
    </cfRule>
    <cfRule type="cellIs" dxfId="871" priority="1208" operator="equal">
      <formula>"SI"</formula>
    </cfRule>
  </conditionalFormatting>
  <conditionalFormatting sqref="I3093">
    <cfRule type="cellIs" dxfId="870" priority="1206" stopIfTrue="1" operator="greaterThan">
      <formula>0</formula>
    </cfRule>
  </conditionalFormatting>
  <conditionalFormatting sqref="K3087:L3093">
    <cfRule type="cellIs" dxfId="869" priority="1204" operator="equal">
      <formula>0</formula>
    </cfRule>
    <cfRule type="cellIs" dxfId="868" priority="1205" operator="notBetween">
      <formula>$Q$17</formula>
      <formula>$R$17</formula>
    </cfRule>
  </conditionalFormatting>
  <conditionalFormatting sqref="B3084:B3093">
    <cfRule type="cellIs" dxfId="867" priority="1203" stopIfTrue="1" operator="greaterThan">
      <formula>0</formula>
    </cfRule>
  </conditionalFormatting>
  <conditionalFormatting sqref="T3084:V3086">
    <cfRule type="cellIs" dxfId="866" priority="1201" stopIfTrue="1" operator="equal">
      <formula>"NO"</formula>
    </cfRule>
    <cfRule type="cellIs" dxfId="865" priority="1202" stopIfTrue="1" operator="equal">
      <formula>"SI"</formula>
    </cfRule>
  </conditionalFormatting>
  <conditionalFormatting sqref="T3084:V3085">
    <cfRule type="cellIs" dxfId="864" priority="1200" stopIfTrue="1" operator="equal">
      <formula>"NO APLICA"</formula>
    </cfRule>
  </conditionalFormatting>
  <conditionalFormatting sqref="T3086:U3086">
    <cfRule type="cellIs" dxfId="863" priority="1199" stopIfTrue="1" operator="equal">
      <formula>"NO APLICA"</formula>
    </cfRule>
  </conditionalFormatting>
  <conditionalFormatting sqref="T3086:U3086">
    <cfRule type="cellIs" dxfId="862" priority="1198" stopIfTrue="1" operator="equal">
      <formula>"NO APLICA"</formula>
    </cfRule>
  </conditionalFormatting>
  <conditionalFormatting sqref="V3086">
    <cfRule type="cellIs" dxfId="861" priority="1197" stopIfTrue="1" operator="equal">
      <formula>"NO APLICA"</formula>
    </cfRule>
  </conditionalFormatting>
  <conditionalFormatting sqref="K3084:L3086">
    <cfRule type="cellIs" dxfId="860" priority="1196" operator="notBetween">
      <formula>$Q$17</formula>
      <formula>$R$17</formula>
    </cfRule>
  </conditionalFormatting>
  <conditionalFormatting sqref="C3084:I3093 K3084:M3093 P3084:V3093">
    <cfRule type="cellIs" dxfId="859" priority="1195" operator="equal">
      <formula>0</formula>
    </cfRule>
  </conditionalFormatting>
  <conditionalFormatting sqref="P3100">
    <cfRule type="cellIs" dxfId="858" priority="1192" operator="equal">
      <formula>"NO VÁLIDO"</formula>
    </cfRule>
    <cfRule type="cellIs" dxfId="857" priority="1193" operator="equal">
      <formula>"VÁLIDO"</formula>
    </cfRule>
  </conditionalFormatting>
  <conditionalFormatting sqref="M3107">
    <cfRule type="cellIs" dxfId="856" priority="1189" operator="notEqual">
      <formula>"NO CUMPLE"</formula>
    </cfRule>
    <cfRule type="containsText" dxfId="855" priority="1190" stopIfTrue="1" operator="containsText" text="NO CUMPLE">
      <formula>NOT(ISERROR(SEARCH("NO CUMPLE",M3107)))</formula>
    </cfRule>
    <cfRule type="containsText" dxfId="854" priority="1191" stopIfTrue="1" operator="containsText" text="CUMPLE">
      <formula>NOT(ISERROR(SEARCH("CUMPLE",M3107)))</formula>
    </cfRule>
  </conditionalFormatting>
  <conditionalFormatting sqref="M3101:M3106">
    <cfRule type="cellIs" dxfId="853" priority="1187" stopIfTrue="1" operator="equal">
      <formula>"cumple"</formula>
    </cfRule>
    <cfRule type="containsText" dxfId="852" priority="1188" stopIfTrue="1" operator="containsText" text="NO CUMPLE">
      <formula>NOT(ISERROR(SEARCH("NO CUMPLE",M3101)))</formula>
    </cfRule>
  </conditionalFormatting>
  <conditionalFormatting sqref="L3101:L3106">
    <cfRule type="cellIs" dxfId="851" priority="1185" stopIfTrue="1" operator="equal">
      <formula>"cumple"</formula>
    </cfRule>
    <cfRule type="containsText" dxfId="850" priority="1186" stopIfTrue="1" operator="containsText" text="NO CUMPLE">
      <formula>NOT(ISERROR(SEARCH("NO CUMPLE",L3101)))</formula>
    </cfRule>
  </conditionalFormatting>
  <conditionalFormatting sqref="K3114:M3123 C3114:I3123 P3114:V3123">
    <cfRule type="cellIs" dxfId="849" priority="1166" stopIfTrue="1" operator="greaterThan">
      <formula>0</formula>
    </cfRule>
  </conditionalFormatting>
  <conditionalFormatting sqref="D3117:D3122">
    <cfRule type="cellIs" dxfId="848" priority="1165" stopIfTrue="1" operator="greaterThan">
      <formula>0</formula>
    </cfRule>
  </conditionalFormatting>
  <conditionalFormatting sqref="D3117:D3122 F3117:H3122">
    <cfRule type="cellIs" dxfId="847" priority="1164" stopIfTrue="1" operator="greaterThan">
      <formula>0</formula>
    </cfRule>
  </conditionalFormatting>
  <conditionalFormatting sqref="H3114:H3122">
    <cfRule type="cellIs" dxfId="846" priority="1163" stopIfTrue="1" operator="greaterThan">
      <formula>0</formula>
    </cfRule>
  </conditionalFormatting>
  <conditionalFormatting sqref="E3114:E3122">
    <cfRule type="cellIs" dxfId="845" priority="1162" stopIfTrue="1" operator="greaterThan">
      <formula>0</formula>
    </cfRule>
  </conditionalFormatting>
  <conditionalFormatting sqref="K3131:K3136">
    <cfRule type="containsText" dxfId="844" priority="1160" stopIfTrue="1" operator="containsText" text="NO CUMPLE">
      <formula>NOT(ISERROR(SEARCH("NO CUMPLE",K3131)))</formula>
    </cfRule>
    <cfRule type="containsText" dxfId="843" priority="1161" stopIfTrue="1" operator="containsText" text="CUMPLE">
      <formula>NOT(ISERROR(SEARCH("CUMPLE",K3131)))</formula>
    </cfRule>
  </conditionalFormatting>
  <conditionalFormatting sqref="S3130">
    <cfRule type="cellIs" dxfId="842" priority="1158" operator="greaterThanOrEqual">
      <formula>NUMMINCONT</formula>
    </cfRule>
    <cfRule type="cellIs" dxfId="841" priority="1159" operator="lessThan">
      <formula>NUMMINCONT</formula>
    </cfRule>
  </conditionalFormatting>
  <conditionalFormatting sqref="T3117:V3122">
    <cfRule type="cellIs" dxfId="840" priority="1156" stopIfTrue="1" operator="equal">
      <formula>"NO"</formula>
    </cfRule>
    <cfRule type="cellIs" dxfId="839" priority="1157" stopIfTrue="1" operator="equal">
      <formula>"SI"</formula>
    </cfRule>
  </conditionalFormatting>
  <conditionalFormatting sqref="T3117:V3118">
    <cfRule type="cellIs" dxfId="838" priority="1155" stopIfTrue="1" operator="equal">
      <formula>"NO APLICA"</formula>
    </cfRule>
  </conditionalFormatting>
  <conditionalFormatting sqref="T3119:U3122">
    <cfRule type="cellIs" dxfId="837" priority="1154" stopIfTrue="1" operator="equal">
      <formula>"NO APLICA"</formula>
    </cfRule>
  </conditionalFormatting>
  <conditionalFormatting sqref="T3119:U3119">
    <cfRule type="cellIs" dxfId="836" priority="1153" stopIfTrue="1" operator="equal">
      <formula>"NO APLICA"</formula>
    </cfRule>
  </conditionalFormatting>
  <conditionalFormatting sqref="V3119:V3122">
    <cfRule type="cellIs" dxfId="835" priority="1152" stopIfTrue="1" operator="equal">
      <formula>"NO APLICA"</formula>
    </cfRule>
  </conditionalFormatting>
  <conditionalFormatting sqref="V3128">
    <cfRule type="cellIs" dxfId="834" priority="1150" operator="equal">
      <formula>"CUMPLE"</formula>
    </cfRule>
    <cfRule type="cellIs" dxfId="833" priority="1151" operator="equal">
      <formula>"NO CUMPLE"</formula>
    </cfRule>
  </conditionalFormatting>
  <conditionalFormatting sqref="V3128:V3130">
    <cfRule type="cellIs" dxfId="832" priority="1149" operator="equal">
      <formula>"VERIFICAR"</formula>
    </cfRule>
  </conditionalFormatting>
  <conditionalFormatting sqref="T3123:V3123">
    <cfRule type="cellIs" dxfId="831" priority="1147" stopIfTrue="1" operator="equal">
      <formula>"NO"</formula>
    </cfRule>
    <cfRule type="cellIs" dxfId="830" priority="1148" stopIfTrue="1" operator="equal">
      <formula>"SI"</formula>
    </cfRule>
  </conditionalFormatting>
  <conditionalFormatting sqref="T3123:U3123">
    <cfRule type="cellIs" dxfId="829" priority="1146" stopIfTrue="1" operator="equal">
      <formula>"NO APLICA"</formula>
    </cfRule>
  </conditionalFormatting>
  <conditionalFormatting sqref="V3123">
    <cfRule type="cellIs" dxfId="828" priority="1145" stopIfTrue="1" operator="equal">
      <formula>"NO APLICA"</formula>
    </cfRule>
  </conditionalFormatting>
  <conditionalFormatting sqref="T3133">
    <cfRule type="cellIs" dxfId="827" priority="1143" operator="equal">
      <formula>"CUMPLE"</formula>
    </cfRule>
    <cfRule type="cellIs" dxfId="826" priority="1144" operator="equal">
      <formula>"NO CUMPLE"</formula>
    </cfRule>
  </conditionalFormatting>
  <conditionalFormatting sqref="T3133">
    <cfRule type="cellIs" dxfId="825" priority="1142" operator="equal">
      <formula>"VERIFICAR"</formula>
    </cfRule>
  </conditionalFormatting>
  <conditionalFormatting sqref="H3137">
    <cfRule type="containsText" dxfId="824" priority="1123" stopIfTrue="1" operator="containsText" text="NO CUMPLE">
      <formula>NOT(ISERROR(SEARCH("NO CUMPLE",H3137)))</formula>
    </cfRule>
    <cfRule type="containsText" dxfId="823" priority="1124" stopIfTrue="1" operator="containsText" text="CUMPLE">
      <formula>NOT(ISERROR(SEARCH("CUMPLE",H3137)))</formula>
    </cfRule>
  </conditionalFormatting>
  <conditionalFormatting sqref="J3137">
    <cfRule type="containsText" dxfId="822" priority="1121" stopIfTrue="1" operator="containsText" text="NO CUMPLE">
      <formula>NOT(ISERROR(SEARCH("NO CUMPLE",J3137)))</formula>
    </cfRule>
    <cfRule type="containsText" dxfId="821" priority="1122" stopIfTrue="1" operator="containsText" text="CUMPLE">
      <formula>NOT(ISERROR(SEARCH("CUMPLE",J3137)))</formula>
    </cfRule>
  </conditionalFormatting>
  <conditionalFormatting sqref="K3137">
    <cfRule type="containsText" dxfId="820" priority="1119" stopIfTrue="1" operator="containsText" text="NO CUMPLE">
      <formula>NOT(ISERROR(SEARCH("NO CUMPLE",K3137)))</formula>
    </cfRule>
    <cfRule type="containsText" dxfId="819" priority="1120" stopIfTrue="1" operator="containsText" text="CUMPLE">
      <formula>NOT(ISERROR(SEARCH("CUMPLE",K3137)))</formula>
    </cfRule>
  </conditionalFormatting>
  <conditionalFormatting sqref="O3136">
    <cfRule type="containsText" dxfId="818" priority="1117" stopIfTrue="1" operator="containsText" text="NO CUMPLE">
      <formula>NOT(ISERROR(SEARCH("NO CUMPLE",O3136)))</formula>
    </cfRule>
    <cfRule type="containsText" dxfId="817" priority="1118" stopIfTrue="1" operator="containsText" text="CUMPLE">
      <formula>NOT(ISERROR(SEARCH("CUMPLE",O3136)))</formula>
    </cfRule>
  </conditionalFormatting>
  <conditionalFormatting sqref="O3137:S3137">
    <cfRule type="cellIs" dxfId="816" priority="1116" operator="equal">
      <formula>"EL PROPONENTE SE DEBE REQUERIR POR EXPERIENCIA MINIMA EXIGIDA"</formula>
    </cfRule>
  </conditionalFormatting>
  <conditionalFormatting sqref="J3114:J3123">
    <cfRule type="cellIs" dxfId="815" priority="1115" stopIfTrue="1" operator="greaterThan">
      <formula>0</formula>
    </cfRule>
  </conditionalFormatting>
  <conditionalFormatting sqref="N3131:N3136">
    <cfRule type="cellIs" dxfId="814" priority="1113" operator="equal">
      <formula>"NO"</formula>
    </cfRule>
    <cfRule type="cellIs" dxfId="813" priority="1114" operator="equal">
      <formula>"SI"</formula>
    </cfRule>
  </conditionalFormatting>
  <conditionalFormatting sqref="I3123">
    <cfRule type="cellIs" dxfId="812" priority="1112" stopIfTrue="1" operator="greaterThan">
      <formula>0</formula>
    </cfRule>
  </conditionalFormatting>
  <conditionalFormatting sqref="K3117:L3123">
    <cfRule type="cellIs" dxfId="811" priority="1110" operator="equal">
      <formula>0</formula>
    </cfRule>
    <cfRule type="cellIs" dxfId="810" priority="1111" operator="notBetween">
      <formula>$Q$17</formula>
      <formula>$R$17</formula>
    </cfRule>
  </conditionalFormatting>
  <conditionalFormatting sqref="B3114:B3123">
    <cfRule type="cellIs" dxfId="809" priority="1109" stopIfTrue="1" operator="greaterThan">
      <formula>0</formula>
    </cfRule>
  </conditionalFormatting>
  <conditionalFormatting sqref="T3114:V3116 T3117:T3118 V3117:V3118">
    <cfRule type="cellIs" dxfId="808" priority="1107" stopIfTrue="1" operator="equal">
      <formula>"NO"</formula>
    </cfRule>
    <cfRule type="cellIs" dxfId="807" priority="1108" stopIfTrue="1" operator="equal">
      <formula>"SI"</formula>
    </cfRule>
  </conditionalFormatting>
  <conditionalFormatting sqref="T3114:V3115 T3116:T3118 V3116:V3118">
    <cfRule type="cellIs" dxfId="806" priority="1106" stopIfTrue="1" operator="equal">
      <formula>"NO APLICA"</formula>
    </cfRule>
  </conditionalFormatting>
  <conditionalFormatting sqref="T3116:U3116 T3117:T3118">
    <cfRule type="cellIs" dxfId="805" priority="1105" stopIfTrue="1" operator="equal">
      <formula>"NO APLICA"</formula>
    </cfRule>
  </conditionalFormatting>
  <conditionalFormatting sqref="T3116:U3116 T3117:T3118">
    <cfRule type="cellIs" dxfId="804" priority="1104" stopIfTrue="1" operator="equal">
      <formula>"NO APLICA"</formula>
    </cfRule>
  </conditionalFormatting>
  <conditionalFormatting sqref="V3116:V3118">
    <cfRule type="cellIs" dxfId="803" priority="1103" stopIfTrue="1" operator="equal">
      <formula>"NO APLICA"</formula>
    </cfRule>
  </conditionalFormatting>
  <conditionalFormatting sqref="K3114:L3116">
    <cfRule type="cellIs" dxfId="802" priority="1102" operator="notBetween">
      <formula>$Q$17</formula>
      <formula>$R$17</formula>
    </cfRule>
  </conditionalFormatting>
  <conditionalFormatting sqref="K3114:M3123 C3114:I3123 P3114:V3123">
    <cfRule type="cellIs" dxfId="801" priority="1101" operator="equal">
      <formula>0</formula>
    </cfRule>
  </conditionalFormatting>
  <conditionalFormatting sqref="P3130">
    <cfRule type="cellIs" dxfId="800" priority="1098" operator="equal">
      <formula>"NO VÁLIDO"</formula>
    </cfRule>
    <cfRule type="cellIs" dxfId="799" priority="1099" operator="equal">
      <formula>"VÁLIDO"</formula>
    </cfRule>
  </conditionalFormatting>
  <conditionalFormatting sqref="M3137">
    <cfRule type="cellIs" dxfId="798" priority="1095" operator="notEqual">
      <formula>"NO CUMPLE"</formula>
    </cfRule>
    <cfRule type="containsText" dxfId="797" priority="1096" stopIfTrue="1" operator="containsText" text="NO CUMPLE">
      <formula>NOT(ISERROR(SEARCH("NO CUMPLE",M3137)))</formula>
    </cfRule>
    <cfRule type="containsText" dxfId="796" priority="1097" stopIfTrue="1" operator="containsText" text="CUMPLE">
      <formula>NOT(ISERROR(SEARCH("CUMPLE",M3137)))</formula>
    </cfRule>
  </conditionalFormatting>
  <conditionalFormatting sqref="M3131:M3136">
    <cfRule type="cellIs" dxfId="795" priority="1093" stopIfTrue="1" operator="equal">
      <formula>"cumple"</formula>
    </cfRule>
    <cfRule type="containsText" dxfId="794" priority="1094" stopIfTrue="1" operator="containsText" text="NO CUMPLE">
      <formula>NOT(ISERROR(SEARCH("NO CUMPLE",M3131)))</formula>
    </cfRule>
  </conditionalFormatting>
  <conditionalFormatting sqref="L3131:L3136">
    <cfRule type="cellIs" dxfId="793" priority="1091" stopIfTrue="1" operator="equal">
      <formula>"cumple"</formula>
    </cfRule>
    <cfRule type="containsText" dxfId="792" priority="1092" stopIfTrue="1" operator="containsText" text="NO CUMPLE">
      <formula>NOT(ISERROR(SEARCH("NO CUMPLE",L3131)))</formula>
    </cfRule>
  </conditionalFormatting>
  <conditionalFormatting sqref="C3144:I3144 K3144:M3144 C3147:I3147 G3145:G3146 K3147:M3147 M3145:M3146 C3151:I3153 G3148:G3150 K3151:M3153 M3148:M3150 P3144:V3153 I3145:I3146 I3148:I3150">
    <cfRule type="cellIs" dxfId="791" priority="1072" stopIfTrue="1" operator="greaterThan">
      <formula>0</formula>
    </cfRule>
  </conditionalFormatting>
  <conditionalFormatting sqref="D3147 D3151:D3152">
    <cfRule type="cellIs" dxfId="790" priority="1071" stopIfTrue="1" operator="greaterThan">
      <formula>0</formula>
    </cfRule>
  </conditionalFormatting>
  <conditionalFormatting sqref="D3147 F3147:H3147 D3151:D3152 F3151:H3152 G3148:G3150">
    <cfRule type="cellIs" dxfId="789" priority="1070" stopIfTrue="1" operator="greaterThan">
      <formula>0</formula>
    </cfRule>
  </conditionalFormatting>
  <conditionalFormatting sqref="H3144 H3147 H3151:H3152">
    <cfRule type="cellIs" dxfId="788" priority="1069" stopIfTrue="1" operator="greaterThan">
      <formula>0</formula>
    </cfRule>
  </conditionalFormatting>
  <conditionalFormatting sqref="E3144 E3147 E3151:E3152">
    <cfRule type="cellIs" dxfId="787" priority="1068" stopIfTrue="1" operator="greaterThan">
      <formula>0</formula>
    </cfRule>
  </conditionalFormatting>
  <conditionalFormatting sqref="K3161:K3166">
    <cfRule type="containsText" dxfId="786" priority="1066" stopIfTrue="1" operator="containsText" text="NO CUMPLE">
      <formula>NOT(ISERROR(SEARCH("NO CUMPLE",K3161)))</formula>
    </cfRule>
    <cfRule type="containsText" dxfId="785" priority="1067" stopIfTrue="1" operator="containsText" text="CUMPLE">
      <formula>NOT(ISERROR(SEARCH("CUMPLE",K3161)))</formula>
    </cfRule>
  </conditionalFormatting>
  <conditionalFormatting sqref="S3160">
    <cfRule type="cellIs" dxfId="784" priority="1064" operator="greaterThanOrEqual">
      <formula>NUMMINCONT</formula>
    </cfRule>
    <cfRule type="cellIs" dxfId="783" priority="1065" operator="lessThan">
      <formula>NUMMINCONT</formula>
    </cfRule>
  </conditionalFormatting>
  <conditionalFormatting sqref="T3147:V3152">
    <cfRule type="cellIs" dxfId="782" priority="1062" stopIfTrue="1" operator="equal">
      <formula>"NO"</formula>
    </cfRule>
    <cfRule type="cellIs" dxfId="781" priority="1063" stopIfTrue="1" operator="equal">
      <formula>"SI"</formula>
    </cfRule>
  </conditionalFormatting>
  <conditionalFormatting sqref="T3147:V3148">
    <cfRule type="cellIs" dxfId="780" priority="1061" stopIfTrue="1" operator="equal">
      <formula>"NO APLICA"</formula>
    </cfRule>
  </conditionalFormatting>
  <conditionalFormatting sqref="T3149:U3152">
    <cfRule type="cellIs" dxfId="779" priority="1060" stopIfTrue="1" operator="equal">
      <formula>"NO APLICA"</formula>
    </cfRule>
  </conditionalFormatting>
  <conditionalFormatting sqref="T3149:U3149">
    <cfRule type="cellIs" dxfId="778" priority="1059" stopIfTrue="1" operator="equal">
      <formula>"NO APLICA"</formula>
    </cfRule>
  </conditionalFormatting>
  <conditionalFormatting sqref="V3149:V3152">
    <cfRule type="cellIs" dxfId="777" priority="1058" stopIfTrue="1" operator="equal">
      <formula>"NO APLICA"</formula>
    </cfRule>
  </conditionalFormatting>
  <conditionalFormatting sqref="V3158">
    <cfRule type="cellIs" dxfId="776" priority="1056" operator="equal">
      <formula>"CUMPLE"</formula>
    </cfRule>
    <cfRule type="cellIs" dxfId="775" priority="1057" operator="equal">
      <formula>"NO CUMPLE"</formula>
    </cfRule>
  </conditionalFormatting>
  <conditionalFormatting sqref="V3158:V3160">
    <cfRule type="cellIs" dxfId="774" priority="1055" operator="equal">
      <formula>"VERIFICAR"</formula>
    </cfRule>
  </conditionalFormatting>
  <conditionalFormatting sqref="T3153:V3153">
    <cfRule type="cellIs" dxfId="773" priority="1053" stopIfTrue="1" operator="equal">
      <formula>"NO"</formula>
    </cfRule>
    <cfRule type="cellIs" dxfId="772" priority="1054" stopIfTrue="1" operator="equal">
      <formula>"SI"</formula>
    </cfRule>
  </conditionalFormatting>
  <conditionalFormatting sqref="T3153:U3153">
    <cfRule type="cellIs" dxfId="771" priority="1052" stopIfTrue="1" operator="equal">
      <formula>"NO APLICA"</formula>
    </cfRule>
  </conditionalFormatting>
  <conditionalFormatting sqref="V3153">
    <cfRule type="cellIs" dxfId="770" priority="1051" stopIfTrue="1" operator="equal">
      <formula>"NO APLICA"</formula>
    </cfRule>
  </conditionalFormatting>
  <conditionalFormatting sqref="T3163">
    <cfRule type="cellIs" dxfId="769" priority="1049" operator="equal">
      <formula>"CUMPLE"</formula>
    </cfRule>
    <cfRule type="cellIs" dxfId="768" priority="1050" operator="equal">
      <formula>"NO CUMPLE"</formula>
    </cfRule>
  </conditionalFormatting>
  <conditionalFormatting sqref="T3163">
    <cfRule type="cellIs" dxfId="767" priority="1048" operator="equal">
      <formula>"VERIFICAR"</formula>
    </cfRule>
  </conditionalFormatting>
  <conditionalFormatting sqref="H3167">
    <cfRule type="containsText" dxfId="766" priority="1029" stopIfTrue="1" operator="containsText" text="NO CUMPLE">
      <formula>NOT(ISERROR(SEARCH("NO CUMPLE",H3167)))</formula>
    </cfRule>
    <cfRule type="containsText" dxfId="765" priority="1030" stopIfTrue="1" operator="containsText" text="CUMPLE">
      <formula>NOT(ISERROR(SEARCH("CUMPLE",H3167)))</formula>
    </cfRule>
  </conditionalFormatting>
  <conditionalFormatting sqref="J3167">
    <cfRule type="containsText" dxfId="764" priority="1027" stopIfTrue="1" operator="containsText" text="NO CUMPLE">
      <formula>NOT(ISERROR(SEARCH("NO CUMPLE",J3167)))</formula>
    </cfRule>
    <cfRule type="containsText" dxfId="763" priority="1028" stopIfTrue="1" operator="containsText" text="CUMPLE">
      <formula>NOT(ISERROR(SEARCH("CUMPLE",J3167)))</formula>
    </cfRule>
  </conditionalFormatting>
  <conditionalFormatting sqref="K3167">
    <cfRule type="containsText" dxfId="762" priority="1025" stopIfTrue="1" operator="containsText" text="NO CUMPLE">
      <formula>NOT(ISERROR(SEARCH("NO CUMPLE",K3167)))</formula>
    </cfRule>
    <cfRule type="containsText" dxfId="761" priority="1026" stopIfTrue="1" operator="containsText" text="CUMPLE">
      <formula>NOT(ISERROR(SEARCH("CUMPLE",K3167)))</formula>
    </cfRule>
  </conditionalFormatting>
  <conditionalFormatting sqref="O3166">
    <cfRule type="containsText" dxfId="760" priority="1023" stopIfTrue="1" operator="containsText" text="NO CUMPLE">
      <formula>NOT(ISERROR(SEARCH("NO CUMPLE",O3166)))</formula>
    </cfRule>
    <cfRule type="containsText" dxfId="759" priority="1024" stopIfTrue="1" operator="containsText" text="CUMPLE">
      <formula>NOT(ISERROR(SEARCH("CUMPLE",O3166)))</formula>
    </cfRule>
  </conditionalFormatting>
  <conditionalFormatting sqref="O3167:S3167">
    <cfRule type="cellIs" dxfId="758" priority="1022" operator="equal">
      <formula>"EL PROPONENTE SE DEBE REQUERIR POR EXPERIENCIA MINIMA EXIGIDA"</formula>
    </cfRule>
  </conditionalFormatting>
  <conditionalFormatting sqref="J3144:J3153">
    <cfRule type="cellIs" dxfId="757" priority="1021" stopIfTrue="1" operator="greaterThan">
      <formula>0</formula>
    </cfRule>
  </conditionalFormatting>
  <conditionalFormatting sqref="N3161:N3166">
    <cfRule type="cellIs" dxfId="756" priority="1019" operator="equal">
      <formula>"NO"</formula>
    </cfRule>
    <cfRule type="cellIs" dxfId="755" priority="1020" operator="equal">
      <formula>"SI"</formula>
    </cfRule>
  </conditionalFormatting>
  <conditionalFormatting sqref="I3153">
    <cfRule type="cellIs" dxfId="754" priority="1018" stopIfTrue="1" operator="greaterThan">
      <formula>0</formula>
    </cfRule>
  </conditionalFormatting>
  <conditionalFormatting sqref="K3147:L3147 K3151:L3153">
    <cfRule type="cellIs" dxfId="753" priority="1016" operator="equal">
      <formula>0</formula>
    </cfRule>
    <cfRule type="cellIs" dxfId="752" priority="1017" operator="notBetween">
      <formula>$Q$17</formula>
      <formula>$R$17</formula>
    </cfRule>
  </conditionalFormatting>
  <conditionalFormatting sqref="B3144 B3147 B3151:B3153">
    <cfRule type="cellIs" dxfId="751" priority="1015" stopIfTrue="1" operator="greaterThan">
      <formula>0</formula>
    </cfRule>
  </conditionalFormatting>
  <conditionalFormatting sqref="T3144:V3146">
    <cfRule type="cellIs" dxfId="750" priority="1013" stopIfTrue="1" operator="equal">
      <formula>"NO"</formula>
    </cfRule>
    <cfRule type="cellIs" dxfId="749" priority="1014" stopIfTrue="1" operator="equal">
      <formula>"SI"</formula>
    </cfRule>
  </conditionalFormatting>
  <conditionalFormatting sqref="T3144:V3145">
    <cfRule type="cellIs" dxfId="748" priority="1012" stopIfTrue="1" operator="equal">
      <formula>"NO APLICA"</formula>
    </cfRule>
  </conditionalFormatting>
  <conditionalFormatting sqref="T3146:U3146">
    <cfRule type="cellIs" dxfId="747" priority="1011" stopIfTrue="1" operator="equal">
      <formula>"NO APLICA"</formula>
    </cfRule>
  </conditionalFormatting>
  <conditionalFormatting sqref="T3146:U3146">
    <cfRule type="cellIs" dxfId="746" priority="1010" stopIfTrue="1" operator="equal">
      <formula>"NO APLICA"</formula>
    </cfRule>
  </conditionalFormatting>
  <conditionalFormatting sqref="V3146">
    <cfRule type="cellIs" dxfId="745" priority="1009" stopIfTrue="1" operator="equal">
      <formula>"NO APLICA"</formula>
    </cfRule>
  </conditionalFormatting>
  <conditionalFormatting sqref="K3144:L3144">
    <cfRule type="cellIs" dxfId="744" priority="1008" operator="notBetween">
      <formula>$Q$17</formula>
      <formula>$R$17</formula>
    </cfRule>
  </conditionalFormatting>
  <conditionalFormatting sqref="C3144:I3144 K3144:M3144 C3147:I3147 G3145:G3146 K3147:M3147 M3145:M3146 C3151:I3153 G3148:G3150 K3151:M3153 M3148:M3150 P3144:V3153 I3145:I3146 I3148:I3150">
    <cfRule type="cellIs" dxfId="743" priority="1007" operator="equal">
      <formula>0</formula>
    </cfRule>
  </conditionalFormatting>
  <conditionalFormatting sqref="P3160">
    <cfRule type="cellIs" dxfId="742" priority="1004" operator="equal">
      <formula>"NO VÁLIDO"</formula>
    </cfRule>
    <cfRule type="cellIs" dxfId="741" priority="1005" operator="equal">
      <formula>"VÁLIDO"</formula>
    </cfRule>
  </conditionalFormatting>
  <conditionalFormatting sqref="M3167">
    <cfRule type="cellIs" dxfId="740" priority="1001" operator="notEqual">
      <formula>"NO CUMPLE"</formula>
    </cfRule>
    <cfRule type="containsText" dxfId="739" priority="1002" stopIfTrue="1" operator="containsText" text="NO CUMPLE">
      <formula>NOT(ISERROR(SEARCH("NO CUMPLE",M3167)))</formula>
    </cfRule>
    <cfRule type="containsText" dxfId="738" priority="1003" stopIfTrue="1" operator="containsText" text="CUMPLE">
      <formula>NOT(ISERROR(SEARCH("CUMPLE",M3167)))</formula>
    </cfRule>
  </conditionalFormatting>
  <conditionalFormatting sqref="M3161:M3166">
    <cfRule type="cellIs" dxfId="737" priority="999" stopIfTrue="1" operator="equal">
      <formula>"cumple"</formula>
    </cfRule>
    <cfRule type="containsText" dxfId="736" priority="1000" stopIfTrue="1" operator="containsText" text="NO CUMPLE">
      <formula>NOT(ISERROR(SEARCH("NO CUMPLE",M3161)))</formula>
    </cfRule>
  </conditionalFormatting>
  <conditionalFormatting sqref="L3161:L3166">
    <cfRule type="cellIs" dxfId="735" priority="997" stopIfTrue="1" operator="equal">
      <formula>"cumple"</formula>
    </cfRule>
    <cfRule type="containsText" dxfId="734" priority="998" stopIfTrue="1" operator="containsText" text="NO CUMPLE">
      <formula>NOT(ISERROR(SEARCH("NO CUMPLE",L3161)))</formula>
    </cfRule>
  </conditionalFormatting>
  <conditionalFormatting sqref="C3174:I3183 K3174:M3183 P3174:V3183">
    <cfRule type="cellIs" dxfId="733" priority="978" stopIfTrue="1" operator="greaterThan">
      <formula>0</formula>
    </cfRule>
  </conditionalFormatting>
  <conditionalFormatting sqref="D3177:D3182">
    <cfRule type="cellIs" dxfId="732" priority="977" stopIfTrue="1" operator="greaterThan">
      <formula>0</formula>
    </cfRule>
  </conditionalFormatting>
  <conditionalFormatting sqref="D3177:D3182 F3177:H3182">
    <cfRule type="cellIs" dxfId="731" priority="976" stopIfTrue="1" operator="greaterThan">
      <formula>0</formula>
    </cfRule>
  </conditionalFormatting>
  <conditionalFormatting sqref="H3174:H3182">
    <cfRule type="cellIs" dxfId="730" priority="975" stopIfTrue="1" operator="greaterThan">
      <formula>0</formula>
    </cfRule>
  </conditionalFormatting>
  <conditionalFormatting sqref="E3174:E3182">
    <cfRule type="cellIs" dxfId="729" priority="974" stopIfTrue="1" operator="greaterThan">
      <formula>0</formula>
    </cfRule>
  </conditionalFormatting>
  <conditionalFormatting sqref="K3191:K3196">
    <cfRule type="containsText" dxfId="728" priority="972" stopIfTrue="1" operator="containsText" text="NO CUMPLE">
      <formula>NOT(ISERROR(SEARCH("NO CUMPLE",K3191)))</formula>
    </cfRule>
    <cfRule type="containsText" dxfId="727" priority="973" stopIfTrue="1" operator="containsText" text="CUMPLE">
      <formula>NOT(ISERROR(SEARCH("CUMPLE",K3191)))</formula>
    </cfRule>
  </conditionalFormatting>
  <conditionalFormatting sqref="S3190">
    <cfRule type="cellIs" dxfId="726" priority="970" operator="greaterThanOrEqual">
      <formula>NUMMINCONT</formula>
    </cfRule>
    <cfRule type="cellIs" dxfId="725" priority="971" operator="lessThan">
      <formula>NUMMINCONT</formula>
    </cfRule>
  </conditionalFormatting>
  <conditionalFormatting sqref="T3177:V3182">
    <cfRule type="cellIs" dxfId="724" priority="968" stopIfTrue="1" operator="equal">
      <formula>"NO"</formula>
    </cfRule>
    <cfRule type="cellIs" dxfId="723" priority="969" stopIfTrue="1" operator="equal">
      <formula>"SI"</formula>
    </cfRule>
  </conditionalFormatting>
  <conditionalFormatting sqref="T3177:V3178">
    <cfRule type="cellIs" dxfId="722" priority="967" stopIfTrue="1" operator="equal">
      <formula>"NO APLICA"</formula>
    </cfRule>
  </conditionalFormatting>
  <conditionalFormatting sqref="T3179:U3182">
    <cfRule type="cellIs" dxfId="721" priority="966" stopIfTrue="1" operator="equal">
      <formula>"NO APLICA"</formula>
    </cfRule>
  </conditionalFormatting>
  <conditionalFormatting sqref="T3179:U3179">
    <cfRule type="cellIs" dxfId="720" priority="965" stopIfTrue="1" operator="equal">
      <formula>"NO APLICA"</formula>
    </cfRule>
  </conditionalFormatting>
  <conditionalFormatting sqref="V3179:V3182">
    <cfRule type="cellIs" dxfId="719" priority="964" stopIfTrue="1" operator="equal">
      <formula>"NO APLICA"</formula>
    </cfRule>
  </conditionalFormatting>
  <conditionalFormatting sqref="V3188">
    <cfRule type="cellIs" dxfId="718" priority="962" operator="equal">
      <formula>"CUMPLE"</formula>
    </cfRule>
    <cfRule type="cellIs" dxfId="717" priority="963" operator="equal">
      <formula>"NO CUMPLE"</formula>
    </cfRule>
  </conditionalFormatting>
  <conditionalFormatting sqref="V3188:V3190">
    <cfRule type="cellIs" dxfId="716" priority="961" operator="equal">
      <formula>"VERIFICAR"</formula>
    </cfRule>
  </conditionalFormatting>
  <conditionalFormatting sqref="T3183:V3183">
    <cfRule type="cellIs" dxfId="715" priority="959" stopIfTrue="1" operator="equal">
      <formula>"NO"</formula>
    </cfRule>
    <cfRule type="cellIs" dxfId="714" priority="960" stopIfTrue="1" operator="equal">
      <formula>"SI"</formula>
    </cfRule>
  </conditionalFormatting>
  <conditionalFormatting sqref="T3183:U3183">
    <cfRule type="cellIs" dxfId="713" priority="958" stopIfTrue="1" operator="equal">
      <formula>"NO APLICA"</formula>
    </cfRule>
  </conditionalFormatting>
  <conditionalFormatting sqref="V3183">
    <cfRule type="cellIs" dxfId="712" priority="957" stopIfTrue="1" operator="equal">
      <formula>"NO APLICA"</formula>
    </cfRule>
  </conditionalFormatting>
  <conditionalFormatting sqref="T3193">
    <cfRule type="cellIs" dxfId="711" priority="955" operator="equal">
      <formula>"CUMPLE"</formula>
    </cfRule>
    <cfRule type="cellIs" dxfId="710" priority="956" operator="equal">
      <formula>"NO CUMPLE"</formula>
    </cfRule>
  </conditionalFormatting>
  <conditionalFormatting sqref="T3193">
    <cfRule type="cellIs" dxfId="709" priority="954" operator="equal">
      <formula>"VERIFICAR"</formula>
    </cfRule>
  </conditionalFormatting>
  <conditionalFormatting sqref="H3197">
    <cfRule type="containsText" dxfId="708" priority="935" stopIfTrue="1" operator="containsText" text="NO CUMPLE">
      <formula>NOT(ISERROR(SEARCH("NO CUMPLE",H3197)))</formula>
    </cfRule>
    <cfRule type="containsText" dxfId="707" priority="936" stopIfTrue="1" operator="containsText" text="CUMPLE">
      <formula>NOT(ISERROR(SEARCH("CUMPLE",H3197)))</formula>
    </cfRule>
  </conditionalFormatting>
  <conditionalFormatting sqref="J3197">
    <cfRule type="containsText" dxfId="706" priority="933" stopIfTrue="1" operator="containsText" text="NO CUMPLE">
      <formula>NOT(ISERROR(SEARCH("NO CUMPLE",J3197)))</formula>
    </cfRule>
    <cfRule type="containsText" dxfId="705" priority="934" stopIfTrue="1" operator="containsText" text="CUMPLE">
      <formula>NOT(ISERROR(SEARCH("CUMPLE",J3197)))</formula>
    </cfRule>
  </conditionalFormatting>
  <conditionalFormatting sqref="K3197">
    <cfRule type="containsText" dxfId="704" priority="931" stopIfTrue="1" operator="containsText" text="NO CUMPLE">
      <formula>NOT(ISERROR(SEARCH("NO CUMPLE",K3197)))</formula>
    </cfRule>
    <cfRule type="containsText" dxfId="703" priority="932" stopIfTrue="1" operator="containsText" text="CUMPLE">
      <formula>NOT(ISERROR(SEARCH("CUMPLE",K3197)))</formula>
    </cfRule>
  </conditionalFormatting>
  <conditionalFormatting sqref="O3196">
    <cfRule type="containsText" dxfId="702" priority="929" stopIfTrue="1" operator="containsText" text="NO CUMPLE">
      <formula>NOT(ISERROR(SEARCH("NO CUMPLE",O3196)))</formula>
    </cfRule>
    <cfRule type="containsText" dxfId="701" priority="930" stopIfTrue="1" operator="containsText" text="CUMPLE">
      <formula>NOT(ISERROR(SEARCH("CUMPLE",O3196)))</formula>
    </cfRule>
  </conditionalFormatting>
  <conditionalFormatting sqref="O3197:S3197">
    <cfRule type="cellIs" dxfId="700" priority="928" operator="equal">
      <formula>"EL PROPONENTE SE DEBE REQUERIR POR EXPERIENCIA MINIMA EXIGIDA"</formula>
    </cfRule>
  </conditionalFormatting>
  <conditionalFormatting sqref="J3174:J3183">
    <cfRule type="cellIs" dxfId="699" priority="927" stopIfTrue="1" operator="greaterThan">
      <formula>0</formula>
    </cfRule>
  </conditionalFormatting>
  <conditionalFormatting sqref="N3191:N3196">
    <cfRule type="cellIs" dxfId="698" priority="925" operator="equal">
      <formula>"NO"</formula>
    </cfRule>
    <cfRule type="cellIs" dxfId="697" priority="926" operator="equal">
      <formula>"SI"</formula>
    </cfRule>
  </conditionalFormatting>
  <conditionalFormatting sqref="I3183">
    <cfRule type="cellIs" dxfId="696" priority="924" stopIfTrue="1" operator="greaterThan">
      <formula>0</formula>
    </cfRule>
  </conditionalFormatting>
  <conditionalFormatting sqref="K3177:L3183">
    <cfRule type="cellIs" dxfId="695" priority="922" operator="equal">
      <formula>0</formula>
    </cfRule>
    <cfRule type="cellIs" dxfId="694" priority="923" operator="notBetween">
      <formula>$Q$17</formula>
      <formula>$R$17</formula>
    </cfRule>
  </conditionalFormatting>
  <conditionalFormatting sqref="B3174:B3183">
    <cfRule type="cellIs" dxfId="693" priority="921" stopIfTrue="1" operator="greaterThan">
      <formula>0</formula>
    </cfRule>
  </conditionalFormatting>
  <conditionalFormatting sqref="T3174:V3176">
    <cfRule type="cellIs" dxfId="692" priority="919" stopIfTrue="1" operator="equal">
      <formula>"NO"</formula>
    </cfRule>
    <cfRule type="cellIs" dxfId="691" priority="920" stopIfTrue="1" operator="equal">
      <formula>"SI"</formula>
    </cfRule>
  </conditionalFormatting>
  <conditionalFormatting sqref="T3176 V3176 T3174:V3175">
    <cfRule type="cellIs" dxfId="690" priority="918" stopIfTrue="1" operator="equal">
      <formula>"NO APLICA"</formula>
    </cfRule>
  </conditionalFormatting>
  <conditionalFormatting sqref="T3176:U3176">
    <cfRule type="cellIs" dxfId="689" priority="917" stopIfTrue="1" operator="equal">
      <formula>"NO APLICA"</formula>
    </cfRule>
  </conditionalFormatting>
  <conditionalFormatting sqref="T3176:U3176">
    <cfRule type="cellIs" dxfId="688" priority="916" stopIfTrue="1" operator="equal">
      <formula>"NO APLICA"</formula>
    </cfRule>
  </conditionalFormatting>
  <conditionalFormatting sqref="V3176">
    <cfRule type="cellIs" dxfId="687" priority="915" stopIfTrue="1" operator="equal">
      <formula>"NO APLICA"</formula>
    </cfRule>
  </conditionalFormatting>
  <conditionalFormatting sqref="K3174:L3176">
    <cfRule type="cellIs" dxfId="686" priority="914" operator="notBetween">
      <formula>$Q$17</formula>
      <formula>$R$17</formula>
    </cfRule>
  </conditionalFormatting>
  <conditionalFormatting sqref="C3174:I3183 K3174:M3183 P3174:V3183">
    <cfRule type="cellIs" dxfId="685" priority="913" operator="equal">
      <formula>0</formula>
    </cfRule>
  </conditionalFormatting>
  <conditionalFormatting sqref="P3190">
    <cfRule type="cellIs" dxfId="684" priority="910" operator="equal">
      <formula>"NO VÁLIDO"</formula>
    </cfRule>
    <cfRule type="cellIs" dxfId="683" priority="911" operator="equal">
      <formula>"VÁLIDO"</formula>
    </cfRule>
  </conditionalFormatting>
  <conditionalFormatting sqref="M3197">
    <cfRule type="cellIs" dxfId="682" priority="907" operator="notEqual">
      <formula>"NO CUMPLE"</formula>
    </cfRule>
    <cfRule type="containsText" dxfId="681" priority="908" stopIfTrue="1" operator="containsText" text="NO CUMPLE">
      <formula>NOT(ISERROR(SEARCH("NO CUMPLE",M3197)))</formula>
    </cfRule>
    <cfRule type="containsText" dxfId="680" priority="909" stopIfTrue="1" operator="containsText" text="CUMPLE">
      <formula>NOT(ISERROR(SEARCH("CUMPLE",M3197)))</formula>
    </cfRule>
  </conditionalFormatting>
  <conditionalFormatting sqref="M3191:M3196">
    <cfRule type="cellIs" dxfId="679" priority="905" stopIfTrue="1" operator="equal">
      <formula>"cumple"</formula>
    </cfRule>
    <cfRule type="containsText" dxfId="678" priority="906" stopIfTrue="1" operator="containsText" text="NO CUMPLE">
      <formula>NOT(ISERROR(SEARCH("NO CUMPLE",M3191)))</formula>
    </cfRule>
  </conditionalFormatting>
  <conditionalFormatting sqref="L3191:L3196">
    <cfRule type="cellIs" dxfId="677" priority="903" stopIfTrue="1" operator="equal">
      <formula>"cumple"</formula>
    </cfRule>
    <cfRule type="containsText" dxfId="676" priority="904" stopIfTrue="1" operator="containsText" text="NO CUMPLE">
      <formula>NOT(ISERROR(SEARCH("NO CUMPLE",L3191)))</formula>
    </cfRule>
  </conditionalFormatting>
  <conditionalFormatting sqref="C3204:I3213 K3204:M3213 P3204:V3213">
    <cfRule type="cellIs" dxfId="675" priority="884" stopIfTrue="1" operator="greaterThan">
      <formula>0</formula>
    </cfRule>
  </conditionalFormatting>
  <conditionalFormatting sqref="D3207:D3212">
    <cfRule type="cellIs" dxfId="674" priority="883" stopIfTrue="1" operator="greaterThan">
      <formula>0</formula>
    </cfRule>
  </conditionalFormatting>
  <conditionalFormatting sqref="D3207:D3212 F3207:H3212">
    <cfRule type="cellIs" dxfId="673" priority="882" stopIfTrue="1" operator="greaterThan">
      <formula>0</formula>
    </cfRule>
  </conditionalFormatting>
  <conditionalFormatting sqref="H3204:H3212">
    <cfRule type="cellIs" dxfId="672" priority="881" stopIfTrue="1" operator="greaterThan">
      <formula>0</formula>
    </cfRule>
  </conditionalFormatting>
  <conditionalFormatting sqref="E3204:E3212">
    <cfRule type="cellIs" dxfId="671" priority="880" stopIfTrue="1" operator="greaterThan">
      <formula>0</formula>
    </cfRule>
  </conditionalFormatting>
  <conditionalFormatting sqref="K3221:K3226">
    <cfRule type="containsText" dxfId="670" priority="878" stopIfTrue="1" operator="containsText" text="NO CUMPLE">
      <formula>NOT(ISERROR(SEARCH("NO CUMPLE",K3221)))</formula>
    </cfRule>
    <cfRule type="containsText" dxfId="669" priority="879" stopIfTrue="1" operator="containsText" text="CUMPLE">
      <formula>NOT(ISERROR(SEARCH("CUMPLE",K3221)))</formula>
    </cfRule>
  </conditionalFormatting>
  <conditionalFormatting sqref="S3220">
    <cfRule type="cellIs" dxfId="668" priority="876" operator="greaterThanOrEqual">
      <formula>NUMMINCONT</formula>
    </cfRule>
    <cfRule type="cellIs" dxfId="667" priority="877" operator="lessThan">
      <formula>NUMMINCONT</formula>
    </cfRule>
  </conditionalFormatting>
  <conditionalFormatting sqref="T3207:V3212">
    <cfRule type="cellIs" dxfId="666" priority="874" stopIfTrue="1" operator="equal">
      <formula>"NO"</formula>
    </cfRule>
    <cfRule type="cellIs" dxfId="665" priority="875" stopIfTrue="1" operator="equal">
      <formula>"SI"</formula>
    </cfRule>
  </conditionalFormatting>
  <conditionalFormatting sqref="T3207:V3208">
    <cfRule type="cellIs" dxfId="664" priority="873" stopIfTrue="1" operator="equal">
      <formula>"NO APLICA"</formula>
    </cfRule>
  </conditionalFormatting>
  <conditionalFormatting sqref="T3209:U3212">
    <cfRule type="cellIs" dxfId="663" priority="872" stopIfTrue="1" operator="equal">
      <formula>"NO APLICA"</formula>
    </cfRule>
  </conditionalFormatting>
  <conditionalFormatting sqref="T3209:U3209">
    <cfRule type="cellIs" dxfId="662" priority="871" stopIfTrue="1" operator="equal">
      <formula>"NO APLICA"</formula>
    </cfRule>
  </conditionalFormatting>
  <conditionalFormatting sqref="V3209:V3212">
    <cfRule type="cellIs" dxfId="661" priority="870" stopIfTrue="1" operator="equal">
      <formula>"NO APLICA"</formula>
    </cfRule>
  </conditionalFormatting>
  <conditionalFormatting sqref="V3218">
    <cfRule type="cellIs" dxfId="660" priority="868" operator="equal">
      <formula>"CUMPLE"</formula>
    </cfRule>
    <cfRule type="cellIs" dxfId="659" priority="869" operator="equal">
      <formula>"NO CUMPLE"</formula>
    </cfRule>
  </conditionalFormatting>
  <conditionalFormatting sqref="V3218:V3220">
    <cfRule type="cellIs" dxfId="658" priority="867" operator="equal">
      <formula>"VERIFICAR"</formula>
    </cfRule>
  </conditionalFormatting>
  <conditionalFormatting sqref="T3213:V3213">
    <cfRule type="cellIs" dxfId="657" priority="865" stopIfTrue="1" operator="equal">
      <formula>"NO"</formula>
    </cfRule>
    <cfRule type="cellIs" dxfId="656" priority="866" stopIfTrue="1" operator="equal">
      <formula>"SI"</formula>
    </cfRule>
  </conditionalFormatting>
  <conditionalFormatting sqref="T3213:U3213">
    <cfRule type="cellIs" dxfId="655" priority="864" stopIfTrue="1" operator="equal">
      <formula>"NO APLICA"</formula>
    </cfRule>
  </conditionalFormatting>
  <conditionalFormatting sqref="V3213">
    <cfRule type="cellIs" dxfId="654" priority="863" stopIfTrue="1" operator="equal">
      <formula>"NO APLICA"</formula>
    </cfRule>
  </conditionalFormatting>
  <conditionalFormatting sqref="T3223">
    <cfRule type="cellIs" dxfId="653" priority="861" operator="equal">
      <formula>"CUMPLE"</formula>
    </cfRule>
    <cfRule type="cellIs" dxfId="652" priority="862" operator="equal">
      <formula>"NO CUMPLE"</formula>
    </cfRule>
  </conditionalFormatting>
  <conditionalFormatting sqref="T3223">
    <cfRule type="cellIs" dxfId="651" priority="860" operator="equal">
      <formula>"VERIFICAR"</formula>
    </cfRule>
  </conditionalFormatting>
  <conditionalFormatting sqref="H3227">
    <cfRule type="containsText" dxfId="650" priority="841" stopIfTrue="1" operator="containsText" text="NO CUMPLE">
      <formula>NOT(ISERROR(SEARCH("NO CUMPLE",H3227)))</formula>
    </cfRule>
    <cfRule type="containsText" dxfId="649" priority="842" stopIfTrue="1" operator="containsText" text="CUMPLE">
      <formula>NOT(ISERROR(SEARCH("CUMPLE",H3227)))</formula>
    </cfRule>
  </conditionalFormatting>
  <conditionalFormatting sqref="J3227">
    <cfRule type="containsText" dxfId="648" priority="839" stopIfTrue="1" operator="containsText" text="NO CUMPLE">
      <formula>NOT(ISERROR(SEARCH("NO CUMPLE",J3227)))</formula>
    </cfRule>
    <cfRule type="containsText" dxfId="647" priority="840" stopIfTrue="1" operator="containsText" text="CUMPLE">
      <formula>NOT(ISERROR(SEARCH("CUMPLE",J3227)))</formula>
    </cfRule>
  </conditionalFormatting>
  <conditionalFormatting sqref="K3227">
    <cfRule type="containsText" dxfId="646" priority="837" stopIfTrue="1" operator="containsText" text="NO CUMPLE">
      <formula>NOT(ISERROR(SEARCH("NO CUMPLE",K3227)))</formula>
    </cfRule>
    <cfRule type="containsText" dxfId="645" priority="838" stopIfTrue="1" operator="containsText" text="CUMPLE">
      <formula>NOT(ISERROR(SEARCH("CUMPLE",K3227)))</formula>
    </cfRule>
  </conditionalFormatting>
  <conditionalFormatting sqref="O3226">
    <cfRule type="containsText" dxfId="644" priority="835" stopIfTrue="1" operator="containsText" text="NO CUMPLE">
      <formula>NOT(ISERROR(SEARCH("NO CUMPLE",O3226)))</formula>
    </cfRule>
    <cfRule type="containsText" dxfId="643" priority="836" stopIfTrue="1" operator="containsText" text="CUMPLE">
      <formula>NOT(ISERROR(SEARCH("CUMPLE",O3226)))</formula>
    </cfRule>
  </conditionalFormatting>
  <conditionalFormatting sqref="O3227:S3227">
    <cfRule type="cellIs" dxfId="642" priority="834" operator="equal">
      <formula>"EL PROPONENTE SE DEBE REQUERIR POR EXPERIENCIA MINIMA EXIGIDA"</formula>
    </cfRule>
  </conditionalFormatting>
  <conditionalFormatting sqref="J3204:J3213">
    <cfRule type="cellIs" dxfId="641" priority="833" stopIfTrue="1" operator="greaterThan">
      <formula>0</formula>
    </cfRule>
  </conditionalFormatting>
  <conditionalFormatting sqref="N3221:N3226">
    <cfRule type="cellIs" dxfId="640" priority="831" operator="equal">
      <formula>"NO"</formula>
    </cfRule>
    <cfRule type="cellIs" dxfId="639" priority="832" operator="equal">
      <formula>"SI"</formula>
    </cfRule>
  </conditionalFormatting>
  <conditionalFormatting sqref="I3213">
    <cfRule type="cellIs" dxfId="638" priority="830" stopIfTrue="1" operator="greaterThan">
      <formula>0</formula>
    </cfRule>
  </conditionalFormatting>
  <conditionalFormatting sqref="K3207:L3213">
    <cfRule type="cellIs" dxfId="637" priority="828" operator="equal">
      <formula>0</formula>
    </cfRule>
    <cfRule type="cellIs" dxfId="636" priority="829" operator="notBetween">
      <formula>$Q$17</formula>
      <formula>$R$17</formula>
    </cfRule>
  </conditionalFormatting>
  <conditionalFormatting sqref="B3204:B3213">
    <cfRule type="cellIs" dxfId="635" priority="827" stopIfTrue="1" operator="greaterThan">
      <formula>0</formula>
    </cfRule>
  </conditionalFormatting>
  <conditionalFormatting sqref="T3204:V3206">
    <cfRule type="cellIs" dxfId="634" priority="825" stopIfTrue="1" operator="equal">
      <formula>"NO"</formula>
    </cfRule>
    <cfRule type="cellIs" dxfId="633" priority="826" stopIfTrue="1" operator="equal">
      <formula>"SI"</formula>
    </cfRule>
  </conditionalFormatting>
  <conditionalFormatting sqref="T3204:V3205">
    <cfRule type="cellIs" dxfId="632" priority="824" stopIfTrue="1" operator="equal">
      <formula>"NO APLICA"</formula>
    </cfRule>
  </conditionalFormatting>
  <conditionalFormatting sqref="T3206:U3206">
    <cfRule type="cellIs" dxfId="631" priority="823" stopIfTrue="1" operator="equal">
      <formula>"NO APLICA"</formula>
    </cfRule>
  </conditionalFormatting>
  <conditionalFormatting sqref="T3206:U3206">
    <cfRule type="cellIs" dxfId="630" priority="822" stopIfTrue="1" operator="equal">
      <formula>"NO APLICA"</formula>
    </cfRule>
  </conditionalFormatting>
  <conditionalFormatting sqref="V3206">
    <cfRule type="cellIs" dxfId="629" priority="821" stopIfTrue="1" operator="equal">
      <formula>"NO APLICA"</formula>
    </cfRule>
  </conditionalFormatting>
  <conditionalFormatting sqref="K3204:L3206">
    <cfRule type="cellIs" dxfId="628" priority="820" operator="notBetween">
      <formula>$Q$17</formula>
      <formula>$R$17</formula>
    </cfRule>
  </conditionalFormatting>
  <conditionalFormatting sqref="C3204:I3213 K3204:M3213 P3204:V3213">
    <cfRule type="cellIs" dxfId="627" priority="819" operator="equal">
      <formula>0</formula>
    </cfRule>
  </conditionalFormatting>
  <conditionalFormatting sqref="P3220">
    <cfRule type="cellIs" dxfId="626" priority="816" operator="equal">
      <formula>"NO VÁLIDO"</formula>
    </cfRule>
    <cfRule type="cellIs" dxfId="625" priority="817" operator="equal">
      <formula>"VÁLIDO"</formula>
    </cfRule>
  </conditionalFormatting>
  <conditionalFormatting sqref="M3227">
    <cfRule type="cellIs" dxfId="624" priority="813" operator="notEqual">
      <formula>"NO CUMPLE"</formula>
    </cfRule>
    <cfRule type="containsText" dxfId="623" priority="814" stopIfTrue="1" operator="containsText" text="NO CUMPLE">
      <formula>NOT(ISERROR(SEARCH("NO CUMPLE",M3227)))</formula>
    </cfRule>
    <cfRule type="containsText" dxfId="622" priority="815" stopIfTrue="1" operator="containsText" text="CUMPLE">
      <formula>NOT(ISERROR(SEARCH("CUMPLE",M3227)))</formula>
    </cfRule>
  </conditionalFormatting>
  <conditionalFormatting sqref="M3221:M3226">
    <cfRule type="cellIs" dxfId="621" priority="811" stopIfTrue="1" operator="equal">
      <formula>"cumple"</formula>
    </cfRule>
    <cfRule type="containsText" dxfId="620" priority="812" stopIfTrue="1" operator="containsText" text="NO CUMPLE">
      <formula>NOT(ISERROR(SEARCH("NO CUMPLE",M3221)))</formula>
    </cfRule>
  </conditionalFormatting>
  <conditionalFormatting sqref="L3221:L3226">
    <cfRule type="cellIs" dxfId="619" priority="809" stopIfTrue="1" operator="equal">
      <formula>"cumple"</formula>
    </cfRule>
    <cfRule type="containsText" dxfId="618" priority="810" stopIfTrue="1" operator="containsText" text="NO CUMPLE">
      <formula>NOT(ISERROR(SEARCH("NO CUMPLE",L3221)))</formula>
    </cfRule>
  </conditionalFormatting>
  <conditionalFormatting sqref="K3234:M3243 C3234:I3243 P3234:V3243">
    <cfRule type="cellIs" dxfId="617" priority="790" stopIfTrue="1" operator="greaterThan">
      <formula>0</formula>
    </cfRule>
  </conditionalFormatting>
  <conditionalFormatting sqref="D3237:D3242">
    <cfRule type="cellIs" dxfId="616" priority="789" stopIfTrue="1" operator="greaterThan">
      <formula>0</formula>
    </cfRule>
  </conditionalFormatting>
  <conditionalFormatting sqref="D3237:D3242 F3237:H3242">
    <cfRule type="cellIs" dxfId="615" priority="788" stopIfTrue="1" operator="greaterThan">
      <formula>0</formula>
    </cfRule>
  </conditionalFormatting>
  <conditionalFormatting sqref="H3234:H3242">
    <cfRule type="cellIs" dxfId="614" priority="787" stopIfTrue="1" operator="greaterThan">
      <formula>0</formula>
    </cfRule>
  </conditionalFormatting>
  <conditionalFormatting sqref="E3234:E3242">
    <cfRule type="cellIs" dxfId="613" priority="786" stopIfTrue="1" operator="greaterThan">
      <formula>0</formula>
    </cfRule>
  </conditionalFormatting>
  <conditionalFormatting sqref="K3251:K3256">
    <cfRule type="containsText" dxfId="612" priority="784" stopIfTrue="1" operator="containsText" text="NO CUMPLE">
      <formula>NOT(ISERROR(SEARCH("NO CUMPLE",K3251)))</formula>
    </cfRule>
    <cfRule type="containsText" dxfId="611" priority="785" stopIfTrue="1" operator="containsText" text="CUMPLE">
      <formula>NOT(ISERROR(SEARCH("CUMPLE",K3251)))</formula>
    </cfRule>
  </conditionalFormatting>
  <conditionalFormatting sqref="S3250">
    <cfRule type="cellIs" dxfId="610" priority="782" operator="greaterThanOrEqual">
      <formula>NUMMINCONT</formula>
    </cfRule>
    <cfRule type="cellIs" dxfId="609" priority="783" operator="lessThan">
      <formula>NUMMINCONT</formula>
    </cfRule>
  </conditionalFormatting>
  <conditionalFormatting sqref="T3237:V3242">
    <cfRule type="cellIs" dxfId="608" priority="780" stopIfTrue="1" operator="equal">
      <formula>"NO"</formula>
    </cfRule>
    <cfRule type="cellIs" dxfId="607" priority="781" stopIfTrue="1" operator="equal">
      <formula>"SI"</formula>
    </cfRule>
  </conditionalFormatting>
  <conditionalFormatting sqref="T3237:V3238">
    <cfRule type="cellIs" dxfId="606" priority="779" stopIfTrue="1" operator="equal">
      <formula>"NO APLICA"</formula>
    </cfRule>
  </conditionalFormatting>
  <conditionalFormatting sqref="T3239:U3242">
    <cfRule type="cellIs" dxfId="605" priority="778" stopIfTrue="1" operator="equal">
      <formula>"NO APLICA"</formula>
    </cfRule>
  </conditionalFormatting>
  <conditionalFormatting sqref="T3239:U3239">
    <cfRule type="cellIs" dxfId="604" priority="777" stopIfTrue="1" operator="equal">
      <formula>"NO APLICA"</formula>
    </cfRule>
  </conditionalFormatting>
  <conditionalFormatting sqref="V3239:V3242">
    <cfRule type="cellIs" dxfId="603" priority="776" stopIfTrue="1" operator="equal">
      <formula>"NO APLICA"</formula>
    </cfRule>
  </conditionalFormatting>
  <conditionalFormatting sqref="V3248">
    <cfRule type="cellIs" dxfId="602" priority="774" operator="equal">
      <formula>"CUMPLE"</formula>
    </cfRule>
    <cfRule type="cellIs" dxfId="601" priority="775" operator="equal">
      <formula>"NO CUMPLE"</formula>
    </cfRule>
  </conditionalFormatting>
  <conditionalFormatting sqref="V3248:V3250">
    <cfRule type="cellIs" dxfId="600" priority="773" operator="equal">
      <formula>"VERIFICAR"</formula>
    </cfRule>
  </conditionalFormatting>
  <conditionalFormatting sqref="T3243:V3243">
    <cfRule type="cellIs" dxfId="599" priority="771" stopIfTrue="1" operator="equal">
      <formula>"NO"</formula>
    </cfRule>
    <cfRule type="cellIs" dxfId="598" priority="772" stopIfTrue="1" operator="equal">
      <formula>"SI"</formula>
    </cfRule>
  </conditionalFormatting>
  <conditionalFormatting sqref="T3243:U3243">
    <cfRule type="cellIs" dxfId="597" priority="770" stopIfTrue="1" operator="equal">
      <formula>"NO APLICA"</formula>
    </cfRule>
  </conditionalFormatting>
  <conditionalFormatting sqref="V3243">
    <cfRule type="cellIs" dxfId="596" priority="769" stopIfTrue="1" operator="equal">
      <formula>"NO APLICA"</formula>
    </cfRule>
  </conditionalFormatting>
  <conditionalFormatting sqref="T3253">
    <cfRule type="cellIs" dxfId="595" priority="767" operator="equal">
      <formula>"CUMPLE"</formula>
    </cfRule>
    <cfRule type="cellIs" dxfId="594" priority="768" operator="equal">
      <formula>"NO CUMPLE"</formula>
    </cfRule>
  </conditionalFormatting>
  <conditionalFormatting sqref="T3253">
    <cfRule type="cellIs" dxfId="593" priority="766" operator="equal">
      <formula>"VERIFICAR"</formula>
    </cfRule>
  </conditionalFormatting>
  <conditionalFormatting sqref="H3257">
    <cfRule type="containsText" dxfId="592" priority="747" stopIfTrue="1" operator="containsText" text="NO CUMPLE">
      <formula>NOT(ISERROR(SEARCH("NO CUMPLE",H3257)))</formula>
    </cfRule>
    <cfRule type="containsText" dxfId="591" priority="748" stopIfTrue="1" operator="containsText" text="CUMPLE">
      <formula>NOT(ISERROR(SEARCH("CUMPLE",H3257)))</formula>
    </cfRule>
  </conditionalFormatting>
  <conditionalFormatting sqref="J3257">
    <cfRule type="containsText" dxfId="590" priority="745" stopIfTrue="1" operator="containsText" text="NO CUMPLE">
      <formula>NOT(ISERROR(SEARCH("NO CUMPLE",J3257)))</formula>
    </cfRule>
    <cfRule type="containsText" dxfId="589" priority="746" stopIfTrue="1" operator="containsText" text="CUMPLE">
      <formula>NOT(ISERROR(SEARCH("CUMPLE",J3257)))</formula>
    </cfRule>
  </conditionalFormatting>
  <conditionalFormatting sqref="K3257">
    <cfRule type="containsText" dxfId="588" priority="743" stopIfTrue="1" operator="containsText" text="NO CUMPLE">
      <formula>NOT(ISERROR(SEARCH("NO CUMPLE",K3257)))</formula>
    </cfRule>
    <cfRule type="containsText" dxfId="587" priority="744" stopIfTrue="1" operator="containsText" text="CUMPLE">
      <formula>NOT(ISERROR(SEARCH("CUMPLE",K3257)))</formula>
    </cfRule>
  </conditionalFormatting>
  <conditionalFormatting sqref="O3256">
    <cfRule type="containsText" dxfId="586" priority="741" stopIfTrue="1" operator="containsText" text="NO CUMPLE">
      <formula>NOT(ISERROR(SEARCH("NO CUMPLE",O3256)))</formula>
    </cfRule>
    <cfRule type="containsText" dxfId="585" priority="742" stopIfTrue="1" operator="containsText" text="CUMPLE">
      <formula>NOT(ISERROR(SEARCH("CUMPLE",O3256)))</formula>
    </cfRule>
  </conditionalFormatting>
  <conditionalFormatting sqref="O3257:S3257">
    <cfRule type="cellIs" dxfId="584" priority="740" operator="equal">
      <formula>"EL PROPONENTE SE DEBE REQUERIR POR EXPERIENCIA MINIMA EXIGIDA"</formula>
    </cfRule>
  </conditionalFormatting>
  <conditionalFormatting sqref="J3234:J3243">
    <cfRule type="cellIs" dxfId="583" priority="739" stopIfTrue="1" operator="greaterThan">
      <formula>0</formula>
    </cfRule>
  </conditionalFormatting>
  <conditionalFormatting sqref="N3251:N3256">
    <cfRule type="cellIs" dxfId="582" priority="737" operator="equal">
      <formula>"NO"</formula>
    </cfRule>
    <cfRule type="cellIs" dxfId="581" priority="738" operator="equal">
      <formula>"SI"</formula>
    </cfRule>
  </conditionalFormatting>
  <conditionalFormatting sqref="I3243">
    <cfRule type="cellIs" dxfId="580" priority="736" stopIfTrue="1" operator="greaterThan">
      <formula>0</formula>
    </cfRule>
  </conditionalFormatting>
  <conditionalFormatting sqref="K3237:L3243">
    <cfRule type="cellIs" dxfId="579" priority="734" operator="equal">
      <formula>0</formula>
    </cfRule>
    <cfRule type="cellIs" dxfId="578" priority="735" operator="notBetween">
      <formula>$Q$17</formula>
      <formula>$R$17</formula>
    </cfRule>
  </conditionalFormatting>
  <conditionalFormatting sqref="B3234:B3243">
    <cfRule type="cellIs" dxfId="577" priority="733" stopIfTrue="1" operator="greaterThan">
      <formula>0</formula>
    </cfRule>
  </conditionalFormatting>
  <conditionalFormatting sqref="T3234:V3236">
    <cfRule type="cellIs" dxfId="576" priority="731" stopIfTrue="1" operator="equal">
      <formula>"NO"</formula>
    </cfRule>
    <cfRule type="cellIs" dxfId="575" priority="732" stopIfTrue="1" operator="equal">
      <formula>"SI"</formula>
    </cfRule>
  </conditionalFormatting>
  <conditionalFormatting sqref="T3234:V3235">
    <cfRule type="cellIs" dxfId="574" priority="730" stopIfTrue="1" operator="equal">
      <formula>"NO APLICA"</formula>
    </cfRule>
  </conditionalFormatting>
  <conditionalFormatting sqref="T3236:U3236">
    <cfRule type="cellIs" dxfId="573" priority="729" stopIfTrue="1" operator="equal">
      <formula>"NO APLICA"</formula>
    </cfRule>
  </conditionalFormatting>
  <conditionalFormatting sqref="T3236:U3236">
    <cfRule type="cellIs" dxfId="572" priority="728" stopIfTrue="1" operator="equal">
      <formula>"NO APLICA"</formula>
    </cfRule>
  </conditionalFormatting>
  <conditionalFormatting sqref="V3236">
    <cfRule type="cellIs" dxfId="571" priority="727" stopIfTrue="1" operator="equal">
      <formula>"NO APLICA"</formula>
    </cfRule>
  </conditionalFormatting>
  <conditionalFormatting sqref="K3234:L3236">
    <cfRule type="cellIs" dxfId="570" priority="726" operator="notBetween">
      <formula>$Q$17</formula>
      <formula>$R$17</formula>
    </cfRule>
  </conditionalFormatting>
  <conditionalFormatting sqref="K3234:M3243 C3234:I3243 P3234:V3243">
    <cfRule type="cellIs" dxfId="569" priority="725" operator="equal">
      <formula>0</formula>
    </cfRule>
  </conditionalFormatting>
  <conditionalFormatting sqref="P3250">
    <cfRule type="cellIs" dxfId="568" priority="722" operator="equal">
      <formula>"NO VÁLIDO"</formula>
    </cfRule>
    <cfRule type="cellIs" dxfId="567" priority="723" operator="equal">
      <formula>"VÁLIDO"</formula>
    </cfRule>
  </conditionalFormatting>
  <conditionalFormatting sqref="M3257">
    <cfRule type="cellIs" dxfId="566" priority="719" operator="notEqual">
      <formula>"NO CUMPLE"</formula>
    </cfRule>
    <cfRule type="containsText" dxfId="565" priority="720" stopIfTrue="1" operator="containsText" text="NO CUMPLE">
      <formula>NOT(ISERROR(SEARCH("NO CUMPLE",M3257)))</formula>
    </cfRule>
    <cfRule type="containsText" dxfId="564" priority="721" stopIfTrue="1" operator="containsText" text="CUMPLE">
      <formula>NOT(ISERROR(SEARCH("CUMPLE",M3257)))</formula>
    </cfRule>
  </conditionalFormatting>
  <conditionalFormatting sqref="M3251:M3256">
    <cfRule type="cellIs" dxfId="563" priority="717" stopIfTrue="1" operator="equal">
      <formula>"cumple"</formula>
    </cfRule>
    <cfRule type="containsText" dxfId="562" priority="718" stopIfTrue="1" operator="containsText" text="NO CUMPLE">
      <formula>NOT(ISERROR(SEARCH("NO CUMPLE",M3251)))</formula>
    </cfRule>
  </conditionalFormatting>
  <conditionalFormatting sqref="L3251:L3256">
    <cfRule type="cellIs" dxfId="561" priority="715" stopIfTrue="1" operator="equal">
      <formula>"cumple"</formula>
    </cfRule>
    <cfRule type="containsText" dxfId="560" priority="716" stopIfTrue="1" operator="containsText" text="NO CUMPLE">
      <formula>NOT(ISERROR(SEARCH("NO CUMPLE",L3251)))</formula>
    </cfRule>
  </conditionalFormatting>
  <conditionalFormatting sqref="K3264:M3273 C3264:I3273 P3264:V3273">
    <cfRule type="cellIs" dxfId="559" priority="696" stopIfTrue="1" operator="greaterThan">
      <formula>0</formula>
    </cfRule>
  </conditionalFormatting>
  <conditionalFormatting sqref="D3267:D3272">
    <cfRule type="cellIs" dxfId="558" priority="695" stopIfTrue="1" operator="greaterThan">
      <formula>0</formula>
    </cfRule>
  </conditionalFormatting>
  <conditionalFormatting sqref="D3267:D3272 F3267:H3272">
    <cfRule type="cellIs" dxfId="557" priority="694" stopIfTrue="1" operator="greaterThan">
      <formula>0</formula>
    </cfRule>
  </conditionalFormatting>
  <conditionalFormatting sqref="H3264:H3272">
    <cfRule type="cellIs" dxfId="556" priority="693" stopIfTrue="1" operator="greaterThan">
      <formula>0</formula>
    </cfRule>
  </conditionalFormatting>
  <conditionalFormatting sqref="E3264:E3272">
    <cfRule type="cellIs" dxfId="555" priority="692" stopIfTrue="1" operator="greaterThan">
      <formula>0</formula>
    </cfRule>
  </conditionalFormatting>
  <conditionalFormatting sqref="K3281:K3286">
    <cfRule type="containsText" dxfId="554" priority="690" stopIfTrue="1" operator="containsText" text="NO CUMPLE">
      <formula>NOT(ISERROR(SEARCH("NO CUMPLE",K3281)))</formula>
    </cfRule>
    <cfRule type="containsText" dxfId="553" priority="691" stopIfTrue="1" operator="containsText" text="CUMPLE">
      <formula>NOT(ISERROR(SEARCH("CUMPLE",K3281)))</formula>
    </cfRule>
  </conditionalFormatting>
  <conditionalFormatting sqref="S3280">
    <cfRule type="cellIs" dxfId="552" priority="688" operator="greaterThanOrEqual">
      <formula>NUMMINCONT</formula>
    </cfRule>
    <cfRule type="cellIs" dxfId="551" priority="689" operator="lessThan">
      <formula>NUMMINCONT</formula>
    </cfRule>
  </conditionalFormatting>
  <conditionalFormatting sqref="T3267:V3272">
    <cfRule type="cellIs" dxfId="550" priority="686" stopIfTrue="1" operator="equal">
      <formula>"NO"</formula>
    </cfRule>
    <cfRule type="cellIs" dxfId="549" priority="687" stopIfTrue="1" operator="equal">
      <formula>"SI"</formula>
    </cfRule>
  </conditionalFormatting>
  <conditionalFormatting sqref="T3267:V3268">
    <cfRule type="cellIs" dxfId="548" priority="685" stopIfTrue="1" operator="equal">
      <formula>"NO APLICA"</formula>
    </cfRule>
  </conditionalFormatting>
  <conditionalFormatting sqref="T3269:U3272">
    <cfRule type="cellIs" dxfId="547" priority="684" stopIfTrue="1" operator="equal">
      <formula>"NO APLICA"</formula>
    </cfRule>
  </conditionalFormatting>
  <conditionalFormatting sqref="T3269:U3269">
    <cfRule type="cellIs" dxfId="546" priority="683" stopIfTrue="1" operator="equal">
      <formula>"NO APLICA"</formula>
    </cfRule>
  </conditionalFormatting>
  <conditionalFormatting sqref="V3269:V3272">
    <cfRule type="cellIs" dxfId="545" priority="682" stopIfTrue="1" operator="equal">
      <formula>"NO APLICA"</formula>
    </cfRule>
  </conditionalFormatting>
  <conditionalFormatting sqref="V3278">
    <cfRule type="cellIs" dxfId="544" priority="680" operator="equal">
      <formula>"CUMPLE"</formula>
    </cfRule>
    <cfRule type="cellIs" dxfId="543" priority="681" operator="equal">
      <formula>"NO CUMPLE"</formula>
    </cfRule>
  </conditionalFormatting>
  <conditionalFormatting sqref="V3278:V3280">
    <cfRule type="cellIs" dxfId="542" priority="679" operator="equal">
      <formula>"VERIFICAR"</formula>
    </cfRule>
  </conditionalFormatting>
  <conditionalFormatting sqref="T3273:V3273">
    <cfRule type="cellIs" dxfId="541" priority="677" stopIfTrue="1" operator="equal">
      <formula>"NO"</formula>
    </cfRule>
    <cfRule type="cellIs" dxfId="540" priority="678" stopIfTrue="1" operator="equal">
      <formula>"SI"</formula>
    </cfRule>
  </conditionalFormatting>
  <conditionalFormatting sqref="T3273:U3273">
    <cfRule type="cellIs" dxfId="539" priority="676" stopIfTrue="1" operator="equal">
      <formula>"NO APLICA"</formula>
    </cfRule>
  </conditionalFormatting>
  <conditionalFormatting sqref="V3273">
    <cfRule type="cellIs" dxfId="538" priority="675" stopIfTrue="1" operator="equal">
      <formula>"NO APLICA"</formula>
    </cfRule>
  </conditionalFormatting>
  <conditionalFormatting sqref="T3283">
    <cfRule type="cellIs" dxfId="537" priority="673" operator="equal">
      <formula>"CUMPLE"</formula>
    </cfRule>
    <cfRule type="cellIs" dxfId="536" priority="674" operator="equal">
      <formula>"NO CUMPLE"</formula>
    </cfRule>
  </conditionalFormatting>
  <conditionalFormatting sqref="T3283">
    <cfRule type="cellIs" dxfId="535" priority="672" operator="equal">
      <formula>"VERIFICAR"</formula>
    </cfRule>
  </conditionalFormatting>
  <conditionalFormatting sqref="H3287">
    <cfRule type="containsText" dxfId="534" priority="653" stopIfTrue="1" operator="containsText" text="NO CUMPLE">
      <formula>NOT(ISERROR(SEARCH("NO CUMPLE",H3287)))</formula>
    </cfRule>
    <cfRule type="containsText" dxfId="533" priority="654" stopIfTrue="1" operator="containsText" text="CUMPLE">
      <formula>NOT(ISERROR(SEARCH("CUMPLE",H3287)))</formula>
    </cfRule>
  </conditionalFormatting>
  <conditionalFormatting sqref="J3287">
    <cfRule type="containsText" dxfId="532" priority="651" stopIfTrue="1" operator="containsText" text="NO CUMPLE">
      <formula>NOT(ISERROR(SEARCH("NO CUMPLE",J3287)))</formula>
    </cfRule>
    <cfRule type="containsText" dxfId="531" priority="652" stopIfTrue="1" operator="containsText" text="CUMPLE">
      <formula>NOT(ISERROR(SEARCH("CUMPLE",J3287)))</formula>
    </cfRule>
  </conditionalFormatting>
  <conditionalFormatting sqref="K3287">
    <cfRule type="containsText" dxfId="530" priority="649" stopIfTrue="1" operator="containsText" text="NO CUMPLE">
      <formula>NOT(ISERROR(SEARCH("NO CUMPLE",K3287)))</formula>
    </cfRule>
    <cfRule type="containsText" dxfId="529" priority="650" stopIfTrue="1" operator="containsText" text="CUMPLE">
      <formula>NOT(ISERROR(SEARCH("CUMPLE",K3287)))</formula>
    </cfRule>
  </conditionalFormatting>
  <conditionalFormatting sqref="O3286">
    <cfRule type="containsText" dxfId="528" priority="647" stopIfTrue="1" operator="containsText" text="NO CUMPLE">
      <formula>NOT(ISERROR(SEARCH("NO CUMPLE",O3286)))</formula>
    </cfRule>
    <cfRule type="containsText" dxfId="527" priority="648" stopIfTrue="1" operator="containsText" text="CUMPLE">
      <formula>NOT(ISERROR(SEARCH("CUMPLE",O3286)))</formula>
    </cfRule>
  </conditionalFormatting>
  <conditionalFormatting sqref="O3287:S3287">
    <cfRule type="cellIs" dxfId="526" priority="646" operator="equal">
      <formula>"EL PROPONENTE SE DEBE REQUERIR POR EXPERIENCIA MINIMA EXIGIDA"</formula>
    </cfRule>
  </conditionalFormatting>
  <conditionalFormatting sqref="J3264:J3273">
    <cfRule type="cellIs" dxfId="525" priority="645" stopIfTrue="1" operator="greaterThan">
      <formula>0</formula>
    </cfRule>
  </conditionalFormatting>
  <conditionalFormatting sqref="N3281:N3286">
    <cfRule type="cellIs" dxfId="524" priority="643" operator="equal">
      <formula>"NO"</formula>
    </cfRule>
    <cfRule type="cellIs" dxfId="523" priority="644" operator="equal">
      <formula>"SI"</formula>
    </cfRule>
  </conditionalFormatting>
  <conditionalFormatting sqref="I3273">
    <cfRule type="cellIs" dxfId="522" priority="642" stopIfTrue="1" operator="greaterThan">
      <formula>0</formula>
    </cfRule>
  </conditionalFormatting>
  <conditionalFormatting sqref="K3267:L3273">
    <cfRule type="cellIs" dxfId="521" priority="640" operator="equal">
      <formula>0</formula>
    </cfRule>
    <cfRule type="cellIs" dxfId="520" priority="641" operator="notBetween">
      <formula>$Q$17</formula>
      <formula>$R$17</formula>
    </cfRule>
  </conditionalFormatting>
  <conditionalFormatting sqref="B3264:B3273">
    <cfRule type="cellIs" dxfId="519" priority="639" stopIfTrue="1" operator="greaterThan">
      <formula>0</formula>
    </cfRule>
  </conditionalFormatting>
  <conditionalFormatting sqref="T3264:V3266">
    <cfRule type="cellIs" dxfId="518" priority="637" stopIfTrue="1" operator="equal">
      <formula>"NO"</formula>
    </cfRule>
    <cfRule type="cellIs" dxfId="517" priority="638" stopIfTrue="1" operator="equal">
      <formula>"SI"</formula>
    </cfRule>
  </conditionalFormatting>
  <conditionalFormatting sqref="T3264:V3265">
    <cfRule type="cellIs" dxfId="516" priority="636" stopIfTrue="1" operator="equal">
      <formula>"NO APLICA"</formula>
    </cfRule>
  </conditionalFormatting>
  <conditionalFormatting sqref="T3266:U3266">
    <cfRule type="cellIs" dxfId="515" priority="635" stopIfTrue="1" operator="equal">
      <formula>"NO APLICA"</formula>
    </cfRule>
  </conditionalFormatting>
  <conditionalFormatting sqref="T3266:U3266">
    <cfRule type="cellIs" dxfId="514" priority="634" stopIfTrue="1" operator="equal">
      <formula>"NO APLICA"</formula>
    </cfRule>
  </conditionalFormatting>
  <conditionalFormatting sqref="V3266">
    <cfRule type="cellIs" dxfId="513" priority="633" stopIfTrue="1" operator="equal">
      <formula>"NO APLICA"</formula>
    </cfRule>
  </conditionalFormatting>
  <conditionalFormatting sqref="K3264:L3266">
    <cfRule type="cellIs" dxfId="512" priority="632" operator="notBetween">
      <formula>$Q$17</formula>
      <formula>$R$17</formula>
    </cfRule>
  </conditionalFormatting>
  <conditionalFormatting sqref="K3264:M3273 C3264:I3273 P3264:V3273">
    <cfRule type="cellIs" dxfId="511" priority="631" operator="equal">
      <formula>0</formula>
    </cfRule>
  </conditionalFormatting>
  <conditionalFormatting sqref="P3280">
    <cfRule type="cellIs" dxfId="510" priority="628" operator="equal">
      <formula>"NO VÁLIDO"</formula>
    </cfRule>
    <cfRule type="cellIs" dxfId="509" priority="629" operator="equal">
      <formula>"VÁLIDO"</formula>
    </cfRule>
  </conditionalFormatting>
  <conditionalFormatting sqref="M3287">
    <cfRule type="cellIs" dxfId="508" priority="625" operator="notEqual">
      <formula>"NO CUMPLE"</formula>
    </cfRule>
    <cfRule type="containsText" dxfId="507" priority="626" stopIfTrue="1" operator="containsText" text="NO CUMPLE">
      <formula>NOT(ISERROR(SEARCH("NO CUMPLE",M3287)))</formula>
    </cfRule>
    <cfRule type="containsText" dxfId="506" priority="627" stopIfTrue="1" operator="containsText" text="CUMPLE">
      <formula>NOT(ISERROR(SEARCH("CUMPLE",M3287)))</formula>
    </cfRule>
  </conditionalFormatting>
  <conditionalFormatting sqref="M3281:M3286">
    <cfRule type="cellIs" dxfId="505" priority="623" stopIfTrue="1" operator="equal">
      <formula>"cumple"</formula>
    </cfRule>
    <cfRule type="containsText" dxfId="504" priority="624" stopIfTrue="1" operator="containsText" text="NO CUMPLE">
      <formula>NOT(ISERROR(SEARCH("NO CUMPLE",M3281)))</formula>
    </cfRule>
  </conditionalFormatting>
  <conditionalFormatting sqref="L3281:L3286">
    <cfRule type="cellIs" dxfId="503" priority="621" stopIfTrue="1" operator="equal">
      <formula>"cumple"</formula>
    </cfRule>
    <cfRule type="containsText" dxfId="502" priority="622" stopIfTrue="1" operator="containsText" text="NO CUMPLE">
      <formula>NOT(ISERROR(SEARCH("NO CUMPLE",L3281)))</formula>
    </cfRule>
  </conditionalFormatting>
  <conditionalFormatting sqref="C3294:I3303 K3294:M3303 P3294:V3303">
    <cfRule type="cellIs" dxfId="501" priority="602" stopIfTrue="1" operator="greaterThan">
      <formula>0</formula>
    </cfRule>
  </conditionalFormatting>
  <conditionalFormatting sqref="D3297:D3302">
    <cfRule type="cellIs" dxfId="500" priority="601" stopIfTrue="1" operator="greaterThan">
      <formula>0</formula>
    </cfRule>
  </conditionalFormatting>
  <conditionalFormatting sqref="D3297:D3302 F3297:H3302">
    <cfRule type="cellIs" dxfId="499" priority="600" stopIfTrue="1" operator="greaterThan">
      <formula>0</formula>
    </cfRule>
  </conditionalFormatting>
  <conditionalFormatting sqref="H3294:H3302">
    <cfRule type="cellIs" dxfId="498" priority="599" stopIfTrue="1" operator="greaterThan">
      <formula>0</formula>
    </cfRule>
  </conditionalFormatting>
  <conditionalFormatting sqref="E3294:E3302">
    <cfRule type="cellIs" dxfId="497" priority="598" stopIfTrue="1" operator="greaterThan">
      <formula>0</formula>
    </cfRule>
  </conditionalFormatting>
  <conditionalFormatting sqref="K3311:K3316">
    <cfRule type="containsText" dxfId="496" priority="596" stopIfTrue="1" operator="containsText" text="NO CUMPLE">
      <formula>NOT(ISERROR(SEARCH("NO CUMPLE",K3311)))</formula>
    </cfRule>
    <cfRule type="containsText" dxfId="495" priority="597" stopIfTrue="1" operator="containsText" text="CUMPLE">
      <formula>NOT(ISERROR(SEARCH("CUMPLE",K3311)))</formula>
    </cfRule>
  </conditionalFormatting>
  <conditionalFormatting sqref="S3310">
    <cfRule type="cellIs" dxfId="494" priority="594" operator="greaterThanOrEqual">
      <formula>NUMMINCONT</formula>
    </cfRule>
    <cfRule type="cellIs" dxfId="493" priority="595" operator="lessThan">
      <formula>NUMMINCONT</formula>
    </cfRule>
  </conditionalFormatting>
  <conditionalFormatting sqref="T3297:V3302">
    <cfRule type="cellIs" dxfId="492" priority="592" stopIfTrue="1" operator="equal">
      <formula>"NO"</formula>
    </cfRule>
    <cfRule type="cellIs" dxfId="491" priority="593" stopIfTrue="1" operator="equal">
      <formula>"SI"</formula>
    </cfRule>
  </conditionalFormatting>
  <conditionalFormatting sqref="T3297:V3298">
    <cfRule type="cellIs" dxfId="490" priority="591" stopIfTrue="1" operator="equal">
      <formula>"NO APLICA"</formula>
    </cfRule>
  </conditionalFormatting>
  <conditionalFormatting sqref="T3299:U3302">
    <cfRule type="cellIs" dxfId="489" priority="590" stopIfTrue="1" operator="equal">
      <formula>"NO APLICA"</formula>
    </cfRule>
  </conditionalFormatting>
  <conditionalFormatting sqref="T3299:U3299">
    <cfRule type="cellIs" dxfId="488" priority="589" stopIfTrue="1" operator="equal">
      <formula>"NO APLICA"</formula>
    </cfRule>
  </conditionalFormatting>
  <conditionalFormatting sqref="V3299:V3302">
    <cfRule type="cellIs" dxfId="487" priority="588" stopIfTrue="1" operator="equal">
      <formula>"NO APLICA"</formula>
    </cfRule>
  </conditionalFormatting>
  <conditionalFormatting sqref="V3308">
    <cfRule type="cellIs" dxfId="486" priority="586" operator="equal">
      <formula>"CUMPLE"</formula>
    </cfRule>
    <cfRule type="cellIs" dxfId="485" priority="587" operator="equal">
      <formula>"NO CUMPLE"</formula>
    </cfRule>
  </conditionalFormatting>
  <conditionalFormatting sqref="V3308:V3310">
    <cfRule type="cellIs" dxfId="484" priority="585" operator="equal">
      <formula>"VERIFICAR"</formula>
    </cfRule>
  </conditionalFormatting>
  <conditionalFormatting sqref="T3303:V3303">
    <cfRule type="cellIs" dxfId="483" priority="583" stopIfTrue="1" operator="equal">
      <formula>"NO"</formula>
    </cfRule>
    <cfRule type="cellIs" dxfId="482" priority="584" stopIfTrue="1" operator="equal">
      <formula>"SI"</formula>
    </cfRule>
  </conditionalFormatting>
  <conditionalFormatting sqref="T3303:U3303">
    <cfRule type="cellIs" dxfId="481" priority="582" stopIfTrue="1" operator="equal">
      <formula>"NO APLICA"</formula>
    </cfRule>
  </conditionalFormatting>
  <conditionalFormatting sqref="V3303">
    <cfRule type="cellIs" dxfId="480" priority="581" stopIfTrue="1" operator="equal">
      <formula>"NO APLICA"</formula>
    </cfRule>
  </conditionalFormatting>
  <conditionalFormatting sqref="T3313">
    <cfRule type="cellIs" dxfId="479" priority="579" operator="equal">
      <formula>"CUMPLE"</formula>
    </cfRule>
    <cfRule type="cellIs" dxfId="478" priority="580" operator="equal">
      <formula>"NO CUMPLE"</formula>
    </cfRule>
  </conditionalFormatting>
  <conditionalFormatting sqref="T3313">
    <cfRule type="cellIs" dxfId="477" priority="578" operator="equal">
      <formula>"VERIFICAR"</formula>
    </cfRule>
  </conditionalFormatting>
  <conditionalFormatting sqref="H3317">
    <cfRule type="containsText" dxfId="476" priority="559" stopIfTrue="1" operator="containsText" text="NO CUMPLE">
      <formula>NOT(ISERROR(SEARCH("NO CUMPLE",H3317)))</formula>
    </cfRule>
    <cfRule type="containsText" dxfId="475" priority="560" stopIfTrue="1" operator="containsText" text="CUMPLE">
      <formula>NOT(ISERROR(SEARCH("CUMPLE",H3317)))</formula>
    </cfRule>
  </conditionalFormatting>
  <conditionalFormatting sqref="J3317">
    <cfRule type="containsText" dxfId="474" priority="557" stopIfTrue="1" operator="containsText" text="NO CUMPLE">
      <formula>NOT(ISERROR(SEARCH("NO CUMPLE",J3317)))</formula>
    </cfRule>
    <cfRule type="containsText" dxfId="473" priority="558" stopIfTrue="1" operator="containsText" text="CUMPLE">
      <formula>NOT(ISERROR(SEARCH("CUMPLE",J3317)))</formula>
    </cfRule>
  </conditionalFormatting>
  <conditionalFormatting sqref="K3317">
    <cfRule type="containsText" dxfId="472" priority="555" stopIfTrue="1" operator="containsText" text="NO CUMPLE">
      <formula>NOT(ISERROR(SEARCH("NO CUMPLE",K3317)))</formula>
    </cfRule>
    <cfRule type="containsText" dxfId="471" priority="556" stopIfTrue="1" operator="containsText" text="CUMPLE">
      <formula>NOT(ISERROR(SEARCH("CUMPLE",K3317)))</formula>
    </cfRule>
  </conditionalFormatting>
  <conditionalFormatting sqref="O3316">
    <cfRule type="containsText" dxfId="470" priority="553" stopIfTrue="1" operator="containsText" text="NO CUMPLE">
      <formula>NOT(ISERROR(SEARCH("NO CUMPLE",O3316)))</formula>
    </cfRule>
    <cfRule type="containsText" dxfId="469" priority="554" stopIfTrue="1" operator="containsText" text="CUMPLE">
      <formula>NOT(ISERROR(SEARCH("CUMPLE",O3316)))</formula>
    </cfRule>
  </conditionalFormatting>
  <conditionalFormatting sqref="O3317:S3317">
    <cfRule type="cellIs" dxfId="468" priority="552" operator="equal">
      <formula>"EL PROPONENTE SE DEBE REQUERIR POR EXPERIENCIA MINIMA EXIGIDA"</formula>
    </cfRule>
  </conditionalFormatting>
  <conditionalFormatting sqref="J3294:J3303">
    <cfRule type="cellIs" dxfId="467" priority="551" stopIfTrue="1" operator="greaterThan">
      <formula>0</formula>
    </cfRule>
  </conditionalFormatting>
  <conditionalFormatting sqref="N3311:N3316">
    <cfRule type="cellIs" dxfId="466" priority="549" operator="equal">
      <formula>"NO"</formula>
    </cfRule>
    <cfRule type="cellIs" dxfId="465" priority="550" operator="equal">
      <formula>"SI"</formula>
    </cfRule>
  </conditionalFormatting>
  <conditionalFormatting sqref="I3303">
    <cfRule type="cellIs" dxfId="464" priority="548" stopIfTrue="1" operator="greaterThan">
      <formula>0</formula>
    </cfRule>
  </conditionalFormatting>
  <conditionalFormatting sqref="K3297:L3303">
    <cfRule type="cellIs" dxfId="463" priority="546" operator="equal">
      <formula>0</formula>
    </cfRule>
    <cfRule type="cellIs" dxfId="462" priority="547" operator="notBetween">
      <formula>$Q$17</formula>
      <formula>$R$17</formula>
    </cfRule>
  </conditionalFormatting>
  <conditionalFormatting sqref="B3294:B3303">
    <cfRule type="cellIs" dxfId="461" priority="545" stopIfTrue="1" operator="greaterThan">
      <formula>0</formula>
    </cfRule>
  </conditionalFormatting>
  <conditionalFormatting sqref="T3294:V3296">
    <cfRule type="cellIs" dxfId="460" priority="543" stopIfTrue="1" operator="equal">
      <formula>"NO"</formula>
    </cfRule>
    <cfRule type="cellIs" dxfId="459" priority="544" stopIfTrue="1" operator="equal">
      <formula>"SI"</formula>
    </cfRule>
  </conditionalFormatting>
  <conditionalFormatting sqref="T3294:V3295 T3296 V3296">
    <cfRule type="cellIs" dxfId="458" priority="542" stopIfTrue="1" operator="equal">
      <formula>"NO APLICA"</formula>
    </cfRule>
  </conditionalFormatting>
  <conditionalFormatting sqref="T3296:U3296">
    <cfRule type="cellIs" dxfId="457" priority="541" stopIfTrue="1" operator="equal">
      <formula>"NO APLICA"</formula>
    </cfRule>
  </conditionalFormatting>
  <conditionalFormatting sqref="T3296:U3296">
    <cfRule type="cellIs" dxfId="456" priority="540" stopIfTrue="1" operator="equal">
      <formula>"NO APLICA"</formula>
    </cfRule>
  </conditionalFormatting>
  <conditionalFormatting sqref="V3296">
    <cfRule type="cellIs" dxfId="455" priority="539" stopIfTrue="1" operator="equal">
      <formula>"NO APLICA"</formula>
    </cfRule>
  </conditionalFormatting>
  <conditionalFormatting sqref="K3294:L3296">
    <cfRule type="cellIs" dxfId="454" priority="538" operator="notBetween">
      <formula>$Q$17</formula>
      <formula>$R$17</formula>
    </cfRule>
  </conditionalFormatting>
  <conditionalFormatting sqref="C3294:I3303 K3294:M3303 P3294:V3303">
    <cfRule type="cellIs" dxfId="453" priority="537" operator="equal">
      <formula>0</formula>
    </cfRule>
  </conditionalFormatting>
  <conditionalFormatting sqref="P3310">
    <cfRule type="cellIs" dxfId="452" priority="534" operator="equal">
      <formula>"NO VÁLIDO"</formula>
    </cfRule>
    <cfRule type="cellIs" dxfId="451" priority="535" operator="equal">
      <formula>"VÁLIDO"</formula>
    </cfRule>
  </conditionalFormatting>
  <conditionalFormatting sqref="M3317">
    <cfRule type="cellIs" dxfId="450" priority="531" operator="notEqual">
      <formula>"NO CUMPLE"</formula>
    </cfRule>
    <cfRule type="containsText" dxfId="449" priority="532" stopIfTrue="1" operator="containsText" text="NO CUMPLE">
      <formula>NOT(ISERROR(SEARCH("NO CUMPLE",M3317)))</formula>
    </cfRule>
    <cfRule type="containsText" dxfId="448" priority="533" stopIfTrue="1" operator="containsText" text="CUMPLE">
      <formula>NOT(ISERROR(SEARCH("CUMPLE",M3317)))</formula>
    </cfRule>
  </conditionalFormatting>
  <conditionalFormatting sqref="M3311:M3316">
    <cfRule type="cellIs" dxfId="447" priority="529" stopIfTrue="1" operator="equal">
      <formula>"cumple"</formula>
    </cfRule>
    <cfRule type="containsText" dxfId="446" priority="530" stopIfTrue="1" operator="containsText" text="NO CUMPLE">
      <formula>NOT(ISERROR(SEARCH("NO CUMPLE",M3311)))</formula>
    </cfRule>
  </conditionalFormatting>
  <conditionalFormatting sqref="L3311:L3316">
    <cfRule type="cellIs" dxfId="445" priority="527" stopIfTrue="1" operator="equal">
      <formula>"cumple"</formula>
    </cfRule>
    <cfRule type="containsText" dxfId="444" priority="528" stopIfTrue="1" operator="containsText" text="NO CUMPLE">
      <formula>NOT(ISERROR(SEARCH("NO CUMPLE",L3311)))</formula>
    </cfRule>
  </conditionalFormatting>
  <conditionalFormatting sqref="K3324:M3326 C3324:I3326 C3328:I3328 G3327 C3330:I3333 G3329 K3328:M3328 K3330:M3333 M3327 M3329 P3324:V3333 I3327 I3329">
    <cfRule type="cellIs" dxfId="443" priority="508" stopIfTrue="1" operator="greaterThan">
      <formula>0</formula>
    </cfRule>
  </conditionalFormatting>
  <conditionalFormatting sqref="D3328 D3330:D3332">
    <cfRule type="cellIs" dxfId="442" priority="507" stopIfTrue="1" operator="greaterThan">
      <formula>0</formula>
    </cfRule>
  </conditionalFormatting>
  <conditionalFormatting sqref="F3328:H3328 D3328 D3330:D3332 G3327 F3330:H3332 G3329">
    <cfRule type="cellIs" dxfId="441" priority="506" stopIfTrue="1" operator="greaterThan">
      <formula>0</formula>
    </cfRule>
  </conditionalFormatting>
  <conditionalFormatting sqref="H3324:H3326 H3328 H3330:H3332">
    <cfRule type="cellIs" dxfId="440" priority="505" stopIfTrue="1" operator="greaterThan">
      <formula>0</formula>
    </cfRule>
  </conditionalFormatting>
  <conditionalFormatting sqref="E3324:E3326 E3328 E3330:E3332">
    <cfRule type="cellIs" dxfId="439" priority="504" stopIfTrue="1" operator="greaterThan">
      <formula>0</formula>
    </cfRule>
  </conditionalFormatting>
  <conditionalFormatting sqref="K3341:K3346">
    <cfRule type="containsText" dxfId="438" priority="502" stopIfTrue="1" operator="containsText" text="NO CUMPLE">
      <formula>NOT(ISERROR(SEARCH("NO CUMPLE",K3341)))</formula>
    </cfRule>
    <cfRule type="containsText" dxfId="437" priority="503" stopIfTrue="1" operator="containsText" text="CUMPLE">
      <formula>NOT(ISERROR(SEARCH("CUMPLE",K3341)))</formula>
    </cfRule>
  </conditionalFormatting>
  <conditionalFormatting sqref="S3340">
    <cfRule type="cellIs" dxfId="436" priority="500" operator="greaterThanOrEqual">
      <formula>NUMMINCONT</formula>
    </cfRule>
    <cfRule type="cellIs" dxfId="435" priority="501" operator="lessThan">
      <formula>NUMMINCONT</formula>
    </cfRule>
  </conditionalFormatting>
  <conditionalFormatting sqref="T3327:V3332">
    <cfRule type="cellIs" dxfId="434" priority="498" stopIfTrue="1" operator="equal">
      <formula>"NO"</formula>
    </cfRule>
    <cfRule type="cellIs" dxfId="433" priority="499" stopIfTrue="1" operator="equal">
      <formula>"SI"</formula>
    </cfRule>
  </conditionalFormatting>
  <conditionalFormatting sqref="T3327:V3328">
    <cfRule type="cellIs" dxfId="432" priority="497" stopIfTrue="1" operator="equal">
      <formula>"NO APLICA"</formula>
    </cfRule>
  </conditionalFormatting>
  <conditionalFormatting sqref="T3329:U3332">
    <cfRule type="cellIs" dxfId="431" priority="496" stopIfTrue="1" operator="equal">
      <formula>"NO APLICA"</formula>
    </cfRule>
  </conditionalFormatting>
  <conditionalFormatting sqref="T3329:U3329">
    <cfRule type="cellIs" dxfId="430" priority="495" stopIfTrue="1" operator="equal">
      <formula>"NO APLICA"</formula>
    </cfRule>
  </conditionalFormatting>
  <conditionalFormatting sqref="V3329:V3332">
    <cfRule type="cellIs" dxfId="429" priority="494" stopIfTrue="1" operator="equal">
      <formula>"NO APLICA"</formula>
    </cfRule>
  </conditionalFormatting>
  <conditionalFormatting sqref="V3338">
    <cfRule type="cellIs" dxfId="428" priority="492" operator="equal">
      <formula>"CUMPLE"</formula>
    </cfRule>
    <cfRule type="cellIs" dxfId="427" priority="493" operator="equal">
      <formula>"NO CUMPLE"</formula>
    </cfRule>
  </conditionalFormatting>
  <conditionalFormatting sqref="V3338:V3340">
    <cfRule type="cellIs" dxfId="426" priority="491" operator="equal">
      <formula>"VERIFICAR"</formula>
    </cfRule>
  </conditionalFormatting>
  <conditionalFormatting sqref="T3333:V3333">
    <cfRule type="cellIs" dxfId="425" priority="489" stopIfTrue="1" operator="equal">
      <formula>"NO"</formula>
    </cfRule>
    <cfRule type="cellIs" dxfId="424" priority="490" stopIfTrue="1" operator="equal">
      <formula>"SI"</formula>
    </cfRule>
  </conditionalFormatting>
  <conditionalFormatting sqref="T3333:U3333">
    <cfRule type="cellIs" dxfId="423" priority="488" stopIfTrue="1" operator="equal">
      <formula>"NO APLICA"</formula>
    </cfRule>
  </conditionalFormatting>
  <conditionalFormatting sqref="V3333">
    <cfRule type="cellIs" dxfId="422" priority="487" stopIfTrue="1" operator="equal">
      <formula>"NO APLICA"</formula>
    </cfRule>
  </conditionalFormatting>
  <conditionalFormatting sqref="T3343">
    <cfRule type="cellIs" dxfId="421" priority="485" operator="equal">
      <formula>"CUMPLE"</formula>
    </cfRule>
    <cfRule type="cellIs" dxfId="420" priority="486" operator="equal">
      <formula>"NO CUMPLE"</formula>
    </cfRule>
  </conditionalFormatting>
  <conditionalFormatting sqref="T3343">
    <cfRule type="cellIs" dxfId="419" priority="484" operator="equal">
      <formula>"VERIFICAR"</formula>
    </cfRule>
  </conditionalFormatting>
  <conditionalFormatting sqref="H3347">
    <cfRule type="containsText" dxfId="418" priority="465" stopIfTrue="1" operator="containsText" text="NO CUMPLE">
      <formula>NOT(ISERROR(SEARCH("NO CUMPLE",H3347)))</formula>
    </cfRule>
    <cfRule type="containsText" dxfId="417" priority="466" stopIfTrue="1" operator="containsText" text="CUMPLE">
      <formula>NOT(ISERROR(SEARCH("CUMPLE",H3347)))</formula>
    </cfRule>
  </conditionalFormatting>
  <conditionalFormatting sqref="J3347">
    <cfRule type="containsText" dxfId="416" priority="463" stopIfTrue="1" operator="containsText" text="NO CUMPLE">
      <formula>NOT(ISERROR(SEARCH("NO CUMPLE",J3347)))</formula>
    </cfRule>
    <cfRule type="containsText" dxfId="415" priority="464" stopIfTrue="1" operator="containsText" text="CUMPLE">
      <formula>NOT(ISERROR(SEARCH("CUMPLE",J3347)))</formula>
    </cfRule>
  </conditionalFormatting>
  <conditionalFormatting sqref="K3347">
    <cfRule type="containsText" dxfId="414" priority="461" stopIfTrue="1" operator="containsText" text="NO CUMPLE">
      <formula>NOT(ISERROR(SEARCH("NO CUMPLE",K3347)))</formula>
    </cfRule>
    <cfRule type="containsText" dxfId="413" priority="462" stopIfTrue="1" operator="containsText" text="CUMPLE">
      <formula>NOT(ISERROR(SEARCH("CUMPLE",K3347)))</formula>
    </cfRule>
  </conditionalFormatting>
  <conditionalFormatting sqref="O3346">
    <cfRule type="containsText" dxfId="412" priority="459" stopIfTrue="1" operator="containsText" text="NO CUMPLE">
      <formula>NOT(ISERROR(SEARCH("NO CUMPLE",O3346)))</formula>
    </cfRule>
    <cfRule type="containsText" dxfId="411" priority="460" stopIfTrue="1" operator="containsText" text="CUMPLE">
      <formula>NOT(ISERROR(SEARCH("CUMPLE",O3346)))</formula>
    </cfRule>
  </conditionalFormatting>
  <conditionalFormatting sqref="O3347:S3347">
    <cfRule type="cellIs" dxfId="410" priority="458" operator="equal">
      <formula>"EL PROPONENTE SE DEBE REQUERIR POR EXPERIENCIA MINIMA EXIGIDA"</formula>
    </cfRule>
  </conditionalFormatting>
  <conditionalFormatting sqref="J3324:J3333">
    <cfRule type="cellIs" dxfId="409" priority="457" stopIfTrue="1" operator="greaterThan">
      <formula>0</formula>
    </cfRule>
  </conditionalFormatting>
  <conditionalFormatting sqref="N3341:N3346">
    <cfRule type="cellIs" dxfId="408" priority="455" operator="equal">
      <formula>"NO"</formula>
    </cfRule>
    <cfRule type="cellIs" dxfId="407" priority="456" operator="equal">
      <formula>"SI"</formula>
    </cfRule>
  </conditionalFormatting>
  <conditionalFormatting sqref="I3333">
    <cfRule type="cellIs" dxfId="406" priority="454" stopIfTrue="1" operator="greaterThan">
      <formula>0</formula>
    </cfRule>
  </conditionalFormatting>
  <conditionalFormatting sqref="K3328:L3328 K3330:L3333">
    <cfRule type="cellIs" dxfId="405" priority="452" operator="equal">
      <formula>0</formula>
    </cfRule>
    <cfRule type="cellIs" dxfId="404" priority="453" operator="notBetween">
      <formula>$Q$17</formula>
      <formula>$R$17</formula>
    </cfRule>
  </conditionalFormatting>
  <conditionalFormatting sqref="B3324:B3326 B3328 B3330:B3333">
    <cfRule type="cellIs" dxfId="403" priority="451" stopIfTrue="1" operator="greaterThan">
      <formula>0</formula>
    </cfRule>
  </conditionalFormatting>
  <conditionalFormatting sqref="T3324:V3326">
    <cfRule type="cellIs" dxfId="402" priority="449" stopIfTrue="1" operator="equal">
      <formula>"NO"</formula>
    </cfRule>
    <cfRule type="cellIs" dxfId="401" priority="450" stopIfTrue="1" operator="equal">
      <formula>"SI"</formula>
    </cfRule>
  </conditionalFormatting>
  <conditionalFormatting sqref="T3326 V3326 T3324:V3325">
    <cfRule type="cellIs" dxfId="400" priority="448" stopIfTrue="1" operator="equal">
      <formula>"NO APLICA"</formula>
    </cfRule>
  </conditionalFormatting>
  <conditionalFormatting sqref="T3326:U3326">
    <cfRule type="cellIs" dxfId="399" priority="447" stopIfTrue="1" operator="equal">
      <formula>"NO APLICA"</formula>
    </cfRule>
  </conditionalFormatting>
  <conditionalFormatting sqref="T3326:U3326">
    <cfRule type="cellIs" dxfId="398" priority="446" stopIfTrue="1" operator="equal">
      <formula>"NO APLICA"</formula>
    </cfRule>
  </conditionalFormatting>
  <conditionalFormatting sqref="V3326">
    <cfRule type="cellIs" dxfId="397" priority="445" stopIfTrue="1" operator="equal">
      <formula>"NO APLICA"</formula>
    </cfRule>
  </conditionalFormatting>
  <conditionalFormatting sqref="K3324:L3326">
    <cfRule type="cellIs" dxfId="396" priority="444" operator="notBetween">
      <formula>$Q$17</formula>
      <formula>$R$17</formula>
    </cfRule>
  </conditionalFormatting>
  <conditionalFormatting sqref="K3324:M3326 C3324:I3326 C3328:I3328 G3327 C3330:I3333 G3329 K3328:M3328 K3330:M3333 M3327 M3329 P3324:V3333 I3327 I3329">
    <cfRule type="cellIs" dxfId="395" priority="443" operator="equal">
      <formula>0</formula>
    </cfRule>
  </conditionalFormatting>
  <conditionalFormatting sqref="P3340">
    <cfRule type="cellIs" dxfId="394" priority="440" operator="equal">
      <formula>"NO VÁLIDO"</formula>
    </cfRule>
    <cfRule type="cellIs" dxfId="393" priority="441" operator="equal">
      <formula>"VÁLIDO"</formula>
    </cfRule>
  </conditionalFormatting>
  <conditionalFormatting sqref="M3347">
    <cfRule type="cellIs" dxfId="392" priority="437" operator="notEqual">
      <formula>"NO CUMPLE"</formula>
    </cfRule>
    <cfRule type="containsText" dxfId="391" priority="438" stopIfTrue="1" operator="containsText" text="NO CUMPLE">
      <formula>NOT(ISERROR(SEARCH("NO CUMPLE",M3347)))</formula>
    </cfRule>
    <cfRule type="containsText" dxfId="390" priority="439" stopIfTrue="1" operator="containsText" text="CUMPLE">
      <formula>NOT(ISERROR(SEARCH("CUMPLE",M3347)))</formula>
    </cfRule>
  </conditionalFormatting>
  <conditionalFormatting sqref="M3341:M3346">
    <cfRule type="cellIs" dxfId="389" priority="435" stopIfTrue="1" operator="equal">
      <formula>"cumple"</formula>
    </cfRule>
    <cfRule type="containsText" dxfId="388" priority="436" stopIfTrue="1" operator="containsText" text="NO CUMPLE">
      <formula>NOT(ISERROR(SEARCH("NO CUMPLE",M3341)))</formula>
    </cfRule>
  </conditionalFormatting>
  <conditionalFormatting sqref="L3341:L3346">
    <cfRule type="cellIs" dxfId="387" priority="433" stopIfTrue="1" operator="equal">
      <formula>"cumple"</formula>
    </cfRule>
    <cfRule type="containsText" dxfId="386" priority="434" stopIfTrue="1" operator="containsText" text="NO CUMPLE">
      <formula>NOT(ISERROR(SEARCH("NO CUMPLE",L3341)))</formula>
    </cfRule>
  </conditionalFormatting>
  <conditionalFormatting sqref="K3354:M3363 C3354:I3363 P3354:V3363">
    <cfRule type="cellIs" dxfId="385" priority="414" stopIfTrue="1" operator="greaterThan">
      <formula>0</formula>
    </cfRule>
  </conditionalFormatting>
  <conditionalFormatting sqref="D3357:D3362">
    <cfRule type="cellIs" dxfId="384" priority="413" stopIfTrue="1" operator="greaterThan">
      <formula>0</formula>
    </cfRule>
  </conditionalFormatting>
  <conditionalFormatting sqref="D3357:D3362 F3357:H3362">
    <cfRule type="cellIs" dxfId="383" priority="412" stopIfTrue="1" operator="greaterThan">
      <formula>0</formula>
    </cfRule>
  </conditionalFormatting>
  <conditionalFormatting sqref="H3354:H3362">
    <cfRule type="cellIs" dxfId="382" priority="411" stopIfTrue="1" operator="greaterThan">
      <formula>0</formula>
    </cfRule>
  </conditionalFormatting>
  <conditionalFormatting sqref="E3354:E3362">
    <cfRule type="cellIs" dxfId="381" priority="410" stopIfTrue="1" operator="greaterThan">
      <formula>0</formula>
    </cfRule>
  </conditionalFormatting>
  <conditionalFormatting sqref="K3371:K3376">
    <cfRule type="containsText" dxfId="380" priority="408" stopIfTrue="1" operator="containsText" text="NO CUMPLE">
      <formula>NOT(ISERROR(SEARCH("NO CUMPLE",K3371)))</formula>
    </cfRule>
    <cfRule type="containsText" dxfId="379" priority="409" stopIfTrue="1" operator="containsText" text="CUMPLE">
      <formula>NOT(ISERROR(SEARCH("CUMPLE",K3371)))</formula>
    </cfRule>
  </conditionalFormatting>
  <conditionalFormatting sqref="S3370">
    <cfRule type="cellIs" dxfId="378" priority="406" operator="greaterThanOrEqual">
      <formula>NUMMINCONT</formula>
    </cfRule>
    <cfRule type="cellIs" dxfId="377" priority="407" operator="lessThan">
      <formula>NUMMINCONT</formula>
    </cfRule>
  </conditionalFormatting>
  <conditionalFormatting sqref="T3357:V3362">
    <cfRule type="cellIs" dxfId="376" priority="404" stopIfTrue="1" operator="equal">
      <formula>"NO"</formula>
    </cfRule>
    <cfRule type="cellIs" dxfId="375" priority="405" stopIfTrue="1" operator="equal">
      <formula>"SI"</formula>
    </cfRule>
  </conditionalFormatting>
  <conditionalFormatting sqref="T3357:V3358">
    <cfRule type="cellIs" dxfId="374" priority="403" stopIfTrue="1" operator="equal">
      <formula>"NO APLICA"</formula>
    </cfRule>
  </conditionalFormatting>
  <conditionalFormatting sqref="T3359:U3362">
    <cfRule type="cellIs" dxfId="373" priority="402" stopIfTrue="1" operator="equal">
      <formula>"NO APLICA"</formula>
    </cfRule>
  </conditionalFormatting>
  <conditionalFormatting sqref="T3359:U3359">
    <cfRule type="cellIs" dxfId="372" priority="401" stopIfTrue="1" operator="equal">
      <formula>"NO APLICA"</formula>
    </cfRule>
  </conditionalFormatting>
  <conditionalFormatting sqref="V3359:V3362">
    <cfRule type="cellIs" dxfId="371" priority="400" stopIfTrue="1" operator="equal">
      <formula>"NO APLICA"</formula>
    </cfRule>
  </conditionalFormatting>
  <conditionalFormatting sqref="V3368">
    <cfRule type="cellIs" dxfId="370" priority="398" operator="equal">
      <formula>"CUMPLE"</formula>
    </cfRule>
    <cfRule type="cellIs" dxfId="369" priority="399" operator="equal">
      <formula>"NO CUMPLE"</formula>
    </cfRule>
  </conditionalFormatting>
  <conditionalFormatting sqref="V3368:V3370">
    <cfRule type="cellIs" dxfId="368" priority="397" operator="equal">
      <formula>"VERIFICAR"</formula>
    </cfRule>
  </conditionalFormatting>
  <conditionalFormatting sqref="T3363:V3363">
    <cfRule type="cellIs" dxfId="367" priority="395" stopIfTrue="1" operator="equal">
      <formula>"NO"</formula>
    </cfRule>
    <cfRule type="cellIs" dxfId="366" priority="396" stopIfTrue="1" operator="equal">
      <formula>"SI"</formula>
    </cfRule>
  </conditionalFormatting>
  <conditionalFormatting sqref="T3363:U3363">
    <cfRule type="cellIs" dxfId="365" priority="394" stopIfTrue="1" operator="equal">
      <formula>"NO APLICA"</formula>
    </cfRule>
  </conditionalFormatting>
  <conditionalFormatting sqref="V3363">
    <cfRule type="cellIs" dxfId="364" priority="393" stopIfTrue="1" operator="equal">
      <formula>"NO APLICA"</formula>
    </cfRule>
  </conditionalFormatting>
  <conditionalFormatting sqref="T3373">
    <cfRule type="cellIs" dxfId="363" priority="391" operator="equal">
      <formula>"CUMPLE"</formula>
    </cfRule>
    <cfRule type="cellIs" dxfId="362" priority="392" operator="equal">
      <formula>"NO CUMPLE"</formula>
    </cfRule>
  </conditionalFormatting>
  <conditionalFormatting sqref="T3373">
    <cfRule type="cellIs" dxfId="361" priority="390" operator="equal">
      <formula>"VERIFICAR"</formula>
    </cfRule>
  </conditionalFormatting>
  <conditionalFormatting sqref="H3377">
    <cfRule type="containsText" dxfId="360" priority="371" stopIfTrue="1" operator="containsText" text="NO CUMPLE">
      <formula>NOT(ISERROR(SEARCH("NO CUMPLE",H3377)))</formula>
    </cfRule>
    <cfRule type="containsText" dxfId="359" priority="372" stopIfTrue="1" operator="containsText" text="CUMPLE">
      <formula>NOT(ISERROR(SEARCH("CUMPLE",H3377)))</formula>
    </cfRule>
  </conditionalFormatting>
  <conditionalFormatting sqref="J3377">
    <cfRule type="containsText" dxfId="358" priority="369" stopIfTrue="1" operator="containsText" text="NO CUMPLE">
      <formula>NOT(ISERROR(SEARCH("NO CUMPLE",J3377)))</formula>
    </cfRule>
    <cfRule type="containsText" dxfId="357" priority="370" stopIfTrue="1" operator="containsText" text="CUMPLE">
      <formula>NOT(ISERROR(SEARCH("CUMPLE",J3377)))</formula>
    </cfRule>
  </conditionalFormatting>
  <conditionalFormatting sqref="K3377">
    <cfRule type="containsText" dxfId="356" priority="367" stopIfTrue="1" operator="containsText" text="NO CUMPLE">
      <formula>NOT(ISERROR(SEARCH("NO CUMPLE",K3377)))</formula>
    </cfRule>
    <cfRule type="containsText" dxfId="355" priority="368" stopIfTrue="1" operator="containsText" text="CUMPLE">
      <formula>NOT(ISERROR(SEARCH("CUMPLE",K3377)))</formula>
    </cfRule>
  </conditionalFormatting>
  <conditionalFormatting sqref="O3376">
    <cfRule type="containsText" dxfId="354" priority="365" stopIfTrue="1" operator="containsText" text="NO CUMPLE">
      <formula>NOT(ISERROR(SEARCH("NO CUMPLE",O3376)))</formula>
    </cfRule>
    <cfRule type="containsText" dxfId="353" priority="366" stopIfTrue="1" operator="containsText" text="CUMPLE">
      <formula>NOT(ISERROR(SEARCH("CUMPLE",O3376)))</formula>
    </cfRule>
  </conditionalFormatting>
  <conditionalFormatting sqref="O3377:S3377">
    <cfRule type="cellIs" dxfId="352" priority="364" operator="equal">
      <formula>"EL PROPONENTE SE DEBE REQUERIR POR EXPERIENCIA MINIMA EXIGIDA"</formula>
    </cfRule>
  </conditionalFormatting>
  <conditionalFormatting sqref="J3354:J3363">
    <cfRule type="cellIs" dxfId="351" priority="363" stopIfTrue="1" operator="greaterThan">
      <formula>0</formula>
    </cfRule>
  </conditionalFormatting>
  <conditionalFormatting sqref="N3371:N3376">
    <cfRule type="cellIs" dxfId="350" priority="361" operator="equal">
      <formula>"NO"</formula>
    </cfRule>
    <cfRule type="cellIs" dxfId="349" priority="362" operator="equal">
      <formula>"SI"</formula>
    </cfRule>
  </conditionalFormatting>
  <conditionalFormatting sqref="I3363">
    <cfRule type="cellIs" dxfId="348" priority="360" stopIfTrue="1" operator="greaterThan">
      <formula>0</formula>
    </cfRule>
  </conditionalFormatting>
  <conditionalFormatting sqref="K3357:L3363">
    <cfRule type="cellIs" dxfId="347" priority="358" operator="equal">
      <formula>0</formula>
    </cfRule>
    <cfRule type="cellIs" dxfId="346" priority="359" operator="notBetween">
      <formula>$Q$17</formula>
      <formula>$R$17</formula>
    </cfRule>
  </conditionalFormatting>
  <conditionalFormatting sqref="B3354:B3363">
    <cfRule type="cellIs" dxfId="345" priority="357" stopIfTrue="1" operator="greaterThan">
      <formula>0</formula>
    </cfRule>
  </conditionalFormatting>
  <conditionalFormatting sqref="T3354:V3356">
    <cfRule type="cellIs" dxfId="344" priority="355" stopIfTrue="1" operator="equal">
      <formula>"NO"</formula>
    </cfRule>
    <cfRule type="cellIs" dxfId="343" priority="356" stopIfTrue="1" operator="equal">
      <formula>"SI"</formula>
    </cfRule>
  </conditionalFormatting>
  <conditionalFormatting sqref="T3354:V3355 T3356 V3356">
    <cfRule type="cellIs" dxfId="342" priority="354" stopIfTrue="1" operator="equal">
      <formula>"NO APLICA"</formula>
    </cfRule>
  </conditionalFormatting>
  <conditionalFormatting sqref="T3356:U3356">
    <cfRule type="cellIs" dxfId="341" priority="353" stopIfTrue="1" operator="equal">
      <formula>"NO APLICA"</formula>
    </cfRule>
  </conditionalFormatting>
  <conditionalFormatting sqref="T3356:U3356">
    <cfRule type="cellIs" dxfId="340" priority="352" stopIfTrue="1" operator="equal">
      <formula>"NO APLICA"</formula>
    </cfRule>
  </conditionalFormatting>
  <conditionalFormatting sqref="V3356">
    <cfRule type="cellIs" dxfId="339" priority="351" stopIfTrue="1" operator="equal">
      <formula>"NO APLICA"</formula>
    </cfRule>
  </conditionalFormatting>
  <conditionalFormatting sqref="K3354:L3356">
    <cfRule type="cellIs" dxfId="338" priority="350" operator="notBetween">
      <formula>$Q$17</formula>
      <formula>$R$17</formula>
    </cfRule>
  </conditionalFormatting>
  <conditionalFormatting sqref="K3354:M3363 C3354:I3363 P3354:V3363">
    <cfRule type="cellIs" dxfId="337" priority="349" operator="equal">
      <formula>0</formula>
    </cfRule>
  </conditionalFormatting>
  <conditionalFormatting sqref="P3370">
    <cfRule type="cellIs" dxfId="336" priority="346" operator="equal">
      <formula>"NO VÁLIDO"</formula>
    </cfRule>
    <cfRule type="cellIs" dxfId="335" priority="347" operator="equal">
      <formula>"VÁLIDO"</formula>
    </cfRule>
  </conditionalFormatting>
  <conditionalFormatting sqref="M3377">
    <cfRule type="cellIs" dxfId="334" priority="343" operator="notEqual">
      <formula>"NO CUMPLE"</formula>
    </cfRule>
    <cfRule type="containsText" dxfId="333" priority="344" stopIfTrue="1" operator="containsText" text="NO CUMPLE">
      <formula>NOT(ISERROR(SEARCH("NO CUMPLE",M3377)))</formula>
    </cfRule>
    <cfRule type="containsText" dxfId="332" priority="345" stopIfTrue="1" operator="containsText" text="CUMPLE">
      <formula>NOT(ISERROR(SEARCH("CUMPLE",M3377)))</formula>
    </cfRule>
  </conditionalFormatting>
  <conditionalFormatting sqref="M3371:M3376">
    <cfRule type="cellIs" dxfId="331" priority="341" stopIfTrue="1" operator="equal">
      <formula>"cumple"</formula>
    </cfRule>
    <cfRule type="containsText" dxfId="330" priority="342" stopIfTrue="1" operator="containsText" text="NO CUMPLE">
      <formula>NOT(ISERROR(SEARCH("NO CUMPLE",M3371)))</formula>
    </cfRule>
  </conditionalFormatting>
  <conditionalFormatting sqref="L3371:L3376">
    <cfRule type="cellIs" dxfId="329" priority="339" stopIfTrue="1" operator="equal">
      <formula>"cumple"</formula>
    </cfRule>
    <cfRule type="containsText" dxfId="328" priority="340" stopIfTrue="1" operator="containsText" text="NO CUMPLE">
      <formula>NOT(ISERROR(SEARCH("NO CUMPLE",L3371)))</formula>
    </cfRule>
  </conditionalFormatting>
  <conditionalFormatting sqref="C3384:I3393 K3384:M3393 P3384:V3393">
    <cfRule type="cellIs" dxfId="327" priority="320" stopIfTrue="1" operator="greaterThan">
      <formula>0</formula>
    </cfRule>
  </conditionalFormatting>
  <conditionalFormatting sqref="D3387:D3392">
    <cfRule type="cellIs" dxfId="326" priority="319" stopIfTrue="1" operator="greaterThan">
      <formula>0</formula>
    </cfRule>
  </conditionalFormatting>
  <conditionalFormatting sqref="D3387:D3392 F3387:H3392">
    <cfRule type="cellIs" dxfId="325" priority="318" stopIfTrue="1" operator="greaterThan">
      <formula>0</formula>
    </cfRule>
  </conditionalFormatting>
  <conditionalFormatting sqref="H3384:H3392">
    <cfRule type="cellIs" dxfId="324" priority="317" stopIfTrue="1" operator="greaterThan">
      <formula>0</formula>
    </cfRule>
  </conditionalFormatting>
  <conditionalFormatting sqref="E3384:E3392">
    <cfRule type="cellIs" dxfId="323" priority="316" stopIfTrue="1" operator="greaterThan">
      <formula>0</formula>
    </cfRule>
  </conditionalFormatting>
  <conditionalFormatting sqref="K3401:K3406">
    <cfRule type="containsText" dxfId="322" priority="314" stopIfTrue="1" operator="containsText" text="NO CUMPLE">
      <formula>NOT(ISERROR(SEARCH("NO CUMPLE",K3401)))</formula>
    </cfRule>
    <cfRule type="containsText" dxfId="321" priority="315" stopIfTrue="1" operator="containsText" text="CUMPLE">
      <formula>NOT(ISERROR(SEARCH("CUMPLE",K3401)))</formula>
    </cfRule>
  </conditionalFormatting>
  <conditionalFormatting sqref="S3400">
    <cfRule type="cellIs" dxfId="320" priority="312" operator="greaterThanOrEqual">
      <formula>NUMMINCONT</formula>
    </cfRule>
    <cfRule type="cellIs" dxfId="319" priority="313" operator="lessThan">
      <formula>NUMMINCONT</formula>
    </cfRule>
  </conditionalFormatting>
  <conditionalFormatting sqref="T3387:V3392">
    <cfRule type="cellIs" dxfId="318" priority="310" stopIfTrue="1" operator="equal">
      <formula>"NO"</formula>
    </cfRule>
    <cfRule type="cellIs" dxfId="317" priority="311" stopIfTrue="1" operator="equal">
      <formula>"SI"</formula>
    </cfRule>
  </conditionalFormatting>
  <conditionalFormatting sqref="T3387:V3388">
    <cfRule type="cellIs" dxfId="316" priority="309" stopIfTrue="1" operator="equal">
      <formula>"NO APLICA"</formula>
    </cfRule>
  </conditionalFormatting>
  <conditionalFormatting sqref="T3389:U3392">
    <cfRule type="cellIs" dxfId="315" priority="308" stopIfTrue="1" operator="equal">
      <formula>"NO APLICA"</formula>
    </cfRule>
  </conditionalFormatting>
  <conditionalFormatting sqref="T3389:U3389">
    <cfRule type="cellIs" dxfId="314" priority="307" stopIfTrue="1" operator="equal">
      <formula>"NO APLICA"</formula>
    </cfRule>
  </conditionalFormatting>
  <conditionalFormatting sqref="V3389:V3392">
    <cfRule type="cellIs" dxfId="313" priority="306" stopIfTrue="1" operator="equal">
      <formula>"NO APLICA"</formula>
    </cfRule>
  </conditionalFormatting>
  <conditionalFormatting sqref="V3398">
    <cfRule type="cellIs" dxfId="312" priority="304" operator="equal">
      <formula>"CUMPLE"</formula>
    </cfRule>
    <cfRule type="cellIs" dxfId="311" priority="305" operator="equal">
      <formula>"NO CUMPLE"</formula>
    </cfRule>
  </conditionalFormatting>
  <conditionalFormatting sqref="V3398:V3400">
    <cfRule type="cellIs" dxfId="310" priority="303" operator="equal">
      <formula>"VERIFICAR"</formula>
    </cfRule>
  </conditionalFormatting>
  <conditionalFormatting sqref="T3393:V3393">
    <cfRule type="cellIs" dxfId="309" priority="301" stopIfTrue="1" operator="equal">
      <formula>"NO"</formula>
    </cfRule>
    <cfRule type="cellIs" dxfId="308" priority="302" stopIfTrue="1" operator="equal">
      <formula>"SI"</formula>
    </cfRule>
  </conditionalFormatting>
  <conditionalFormatting sqref="T3393:U3393">
    <cfRule type="cellIs" dxfId="307" priority="300" stopIfTrue="1" operator="equal">
      <formula>"NO APLICA"</formula>
    </cfRule>
  </conditionalFormatting>
  <conditionalFormatting sqref="V3393">
    <cfRule type="cellIs" dxfId="306" priority="299" stopIfTrue="1" operator="equal">
      <formula>"NO APLICA"</formula>
    </cfRule>
  </conditionalFormatting>
  <conditionalFormatting sqref="T3403">
    <cfRule type="cellIs" dxfId="305" priority="297" operator="equal">
      <formula>"CUMPLE"</formula>
    </cfRule>
    <cfRule type="cellIs" dxfId="304" priority="298" operator="equal">
      <formula>"NO CUMPLE"</formula>
    </cfRule>
  </conditionalFormatting>
  <conditionalFormatting sqref="T3403">
    <cfRule type="cellIs" dxfId="303" priority="296" operator="equal">
      <formula>"VERIFICAR"</formula>
    </cfRule>
  </conditionalFormatting>
  <conditionalFormatting sqref="H3407">
    <cfRule type="containsText" dxfId="302" priority="277" stopIfTrue="1" operator="containsText" text="NO CUMPLE">
      <formula>NOT(ISERROR(SEARCH("NO CUMPLE",H3407)))</formula>
    </cfRule>
    <cfRule type="containsText" dxfId="301" priority="278" stopIfTrue="1" operator="containsText" text="CUMPLE">
      <formula>NOT(ISERROR(SEARCH("CUMPLE",H3407)))</formula>
    </cfRule>
  </conditionalFormatting>
  <conditionalFormatting sqref="J3407">
    <cfRule type="containsText" dxfId="300" priority="275" stopIfTrue="1" operator="containsText" text="NO CUMPLE">
      <formula>NOT(ISERROR(SEARCH("NO CUMPLE",J3407)))</formula>
    </cfRule>
    <cfRule type="containsText" dxfId="299" priority="276" stopIfTrue="1" operator="containsText" text="CUMPLE">
      <formula>NOT(ISERROR(SEARCH("CUMPLE",J3407)))</formula>
    </cfRule>
  </conditionalFormatting>
  <conditionalFormatting sqref="K3407">
    <cfRule type="containsText" dxfId="298" priority="273" stopIfTrue="1" operator="containsText" text="NO CUMPLE">
      <formula>NOT(ISERROR(SEARCH("NO CUMPLE",K3407)))</formula>
    </cfRule>
    <cfRule type="containsText" dxfId="297" priority="274" stopIfTrue="1" operator="containsText" text="CUMPLE">
      <formula>NOT(ISERROR(SEARCH("CUMPLE",K3407)))</formula>
    </cfRule>
  </conditionalFormatting>
  <conditionalFormatting sqref="O3406">
    <cfRule type="containsText" dxfId="296" priority="271" stopIfTrue="1" operator="containsText" text="NO CUMPLE">
      <formula>NOT(ISERROR(SEARCH("NO CUMPLE",O3406)))</formula>
    </cfRule>
    <cfRule type="containsText" dxfId="295" priority="272" stopIfTrue="1" operator="containsText" text="CUMPLE">
      <formula>NOT(ISERROR(SEARCH("CUMPLE",O3406)))</formula>
    </cfRule>
  </conditionalFormatting>
  <conditionalFormatting sqref="O3407:S3407">
    <cfRule type="cellIs" dxfId="294" priority="270" operator="equal">
      <formula>"EL PROPONENTE SE DEBE REQUERIR POR EXPERIENCIA MINIMA EXIGIDA"</formula>
    </cfRule>
  </conditionalFormatting>
  <conditionalFormatting sqref="J3384:J3393">
    <cfRule type="cellIs" dxfId="293" priority="269" stopIfTrue="1" operator="greaterThan">
      <formula>0</formula>
    </cfRule>
  </conditionalFormatting>
  <conditionalFormatting sqref="N3401:N3406">
    <cfRule type="cellIs" dxfId="292" priority="267" operator="equal">
      <formula>"NO"</formula>
    </cfRule>
    <cfRule type="cellIs" dxfId="291" priority="268" operator="equal">
      <formula>"SI"</formula>
    </cfRule>
  </conditionalFormatting>
  <conditionalFormatting sqref="I3393">
    <cfRule type="cellIs" dxfId="290" priority="266" stopIfTrue="1" operator="greaterThan">
      <formula>0</formula>
    </cfRule>
  </conditionalFormatting>
  <conditionalFormatting sqref="K3387:L3393">
    <cfRule type="cellIs" dxfId="289" priority="264" operator="equal">
      <formula>0</formula>
    </cfRule>
    <cfRule type="cellIs" dxfId="288" priority="265" operator="notBetween">
      <formula>$Q$17</formula>
      <formula>$R$17</formula>
    </cfRule>
  </conditionalFormatting>
  <conditionalFormatting sqref="B3384:B3393">
    <cfRule type="cellIs" dxfId="287" priority="263" stopIfTrue="1" operator="greaterThan">
      <formula>0</formula>
    </cfRule>
  </conditionalFormatting>
  <conditionalFormatting sqref="T3384:V3386">
    <cfRule type="cellIs" dxfId="286" priority="261" stopIfTrue="1" operator="equal">
      <formula>"NO"</formula>
    </cfRule>
    <cfRule type="cellIs" dxfId="285" priority="262" stopIfTrue="1" operator="equal">
      <formula>"SI"</formula>
    </cfRule>
  </conditionalFormatting>
  <conditionalFormatting sqref="T3384:V3385 T3386 V3386">
    <cfRule type="cellIs" dxfId="284" priority="260" stopIfTrue="1" operator="equal">
      <formula>"NO APLICA"</formula>
    </cfRule>
  </conditionalFormatting>
  <conditionalFormatting sqref="T3386:U3386">
    <cfRule type="cellIs" dxfId="283" priority="259" stopIfTrue="1" operator="equal">
      <formula>"NO APLICA"</formula>
    </cfRule>
  </conditionalFormatting>
  <conditionalFormatting sqref="T3386:U3386">
    <cfRule type="cellIs" dxfId="282" priority="258" stopIfTrue="1" operator="equal">
      <formula>"NO APLICA"</formula>
    </cfRule>
  </conditionalFormatting>
  <conditionalFormatting sqref="V3386">
    <cfRule type="cellIs" dxfId="281" priority="257" stopIfTrue="1" operator="equal">
      <formula>"NO APLICA"</formula>
    </cfRule>
  </conditionalFormatting>
  <conditionalFormatting sqref="K3384:L3386">
    <cfRule type="cellIs" dxfId="280" priority="256" operator="notBetween">
      <formula>$Q$17</formula>
      <formula>$R$17</formula>
    </cfRule>
  </conditionalFormatting>
  <conditionalFormatting sqref="C3384:I3393 K3384:M3393 P3384:V3393">
    <cfRule type="cellIs" dxfId="279" priority="255" operator="equal">
      <formula>0</formula>
    </cfRule>
  </conditionalFormatting>
  <conditionalFormatting sqref="P3400">
    <cfRule type="cellIs" dxfId="278" priority="252" operator="equal">
      <formula>"NO VÁLIDO"</formula>
    </cfRule>
    <cfRule type="cellIs" dxfId="277" priority="253" operator="equal">
      <formula>"VÁLIDO"</formula>
    </cfRule>
  </conditionalFormatting>
  <conditionalFormatting sqref="M3407">
    <cfRule type="cellIs" dxfId="276" priority="249" operator="notEqual">
      <formula>"NO CUMPLE"</formula>
    </cfRule>
    <cfRule type="containsText" dxfId="275" priority="250" stopIfTrue="1" operator="containsText" text="NO CUMPLE">
      <formula>NOT(ISERROR(SEARCH("NO CUMPLE",M3407)))</formula>
    </cfRule>
    <cfRule type="containsText" dxfId="274" priority="251" stopIfTrue="1" operator="containsText" text="CUMPLE">
      <formula>NOT(ISERROR(SEARCH("CUMPLE",M3407)))</formula>
    </cfRule>
  </conditionalFormatting>
  <conditionalFormatting sqref="M3401:M3406">
    <cfRule type="cellIs" dxfId="273" priority="247" stopIfTrue="1" operator="equal">
      <formula>"cumple"</formula>
    </cfRule>
    <cfRule type="containsText" dxfId="272" priority="248" stopIfTrue="1" operator="containsText" text="NO CUMPLE">
      <formula>NOT(ISERROR(SEARCH("NO CUMPLE",M3401)))</formula>
    </cfRule>
  </conditionalFormatting>
  <conditionalFormatting sqref="L3401:L3406">
    <cfRule type="cellIs" dxfId="271" priority="245" stopIfTrue="1" operator="equal">
      <formula>"cumple"</formula>
    </cfRule>
    <cfRule type="containsText" dxfId="270" priority="246" stopIfTrue="1" operator="containsText" text="NO CUMPLE">
      <formula>NOT(ISERROR(SEARCH("NO CUMPLE",L3401)))</formula>
    </cfRule>
  </conditionalFormatting>
  <conditionalFormatting sqref="K3414:M3423 C3414:I3423 P3414:V3423">
    <cfRule type="cellIs" dxfId="269" priority="226" stopIfTrue="1" operator="greaterThan">
      <formula>0</formula>
    </cfRule>
  </conditionalFormatting>
  <conditionalFormatting sqref="D3417:D3422">
    <cfRule type="cellIs" dxfId="268" priority="225" stopIfTrue="1" operator="greaterThan">
      <formula>0</formula>
    </cfRule>
  </conditionalFormatting>
  <conditionalFormatting sqref="D3417:D3422 F3417:H3422">
    <cfRule type="cellIs" dxfId="267" priority="224" stopIfTrue="1" operator="greaterThan">
      <formula>0</formula>
    </cfRule>
  </conditionalFormatting>
  <conditionalFormatting sqref="H3414:H3422">
    <cfRule type="cellIs" dxfId="266" priority="223" stopIfTrue="1" operator="greaterThan">
      <formula>0</formula>
    </cfRule>
  </conditionalFormatting>
  <conditionalFormatting sqref="E3414:E3422">
    <cfRule type="cellIs" dxfId="265" priority="222" stopIfTrue="1" operator="greaterThan">
      <formula>0</formula>
    </cfRule>
  </conditionalFormatting>
  <conditionalFormatting sqref="K3431:K3436">
    <cfRule type="containsText" dxfId="264" priority="220" stopIfTrue="1" operator="containsText" text="NO CUMPLE">
      <formula>NOT(ISERROR(SEARCH("NO CUMPLE",K3431)))</formula>
    </cfRule>
    <cfRule type="containsText" dxfId="263" priority="221" stopIfTrue="1" operator="containsText" text="CUMPLE">
      <formula>NOT(ISERROR(SEARCH("CUMPLE",K3431)))</formula>
    </cfRule>
  </conditionalFormatting>
  <conditionalFormatting sqref="S3430">
    <cfRule type="cellIs" dxfId="262" priority="218" operator="greaterThanOrEqual">
      <formula>NUMMINCONT</formula>
    </cfRule>
    <cfRule type="cellIs" dxfId="261" priority="219" operator="lessThan">
      <formula>NUMMINCONT</formula>
    </cfRule>
  </conditionalFormatting>
  <conditionalFormatting sqref="T3417:V3422">
    <cfRule type="cellIs" dxfId="260" priority="216" stopIfTrue="1" operator="equal">
      <formula>"NO"</formula>
    </cfRule>
    <cfRule type="cellIs" dxfId="259" priority="217" stopIfTrue="1" operator="equal">
      <formula>"SI"</formula>
    </cfRule>
  </conditionalFormatting>
  <conditionalFormatting sqref="T3417:V3418">
    <cfRule type="cellIs" dxfId="258" priority="215" stopIfTrue="1" operator="equal">
      <formula>"NO APLICA"</formula>
    </cfRule>
  </conditionalFormatting>
  <conditionalFormatting sqref="T3419:U3422">
    <cfRule type="cellIs" dxfId="257" priority="214" stopIfTrue="1" operator="equal">
      <formula>"NO APLICA"</formula>
    </cfRule>
  </conditionalFormatting>
  <conditionalFormatting sqref="T3419:U3419">
    <cfRule type="cellIs" dxfId="256" priority="213" stopIfTrue="1" operator="equal">
      <formula>"NO APLICA"</formula>
    </cfRule>
  </conditionalFormatting>
  <conditionalFormatting sqref="V3419:V3422">
    <cfRule type="cellIs" dxfId="255" priority="212" stopIfTrue="1" operator="equal">
      <formula>"NO APLICA"</formula>
    </cfRule>
  </conditionalFormatting>
  <conditionalFormatting sqref="V3428">
    <cfRule type="cellIs" dxfId="254" priority="210" operator="equal">
      <formula>"CUMPLE"</formula>
    </cfRule>
    <cfRule type="cellIs" dxfId="253" priority="211" operator="equal">
      <formula>"NO CUMPLE"</formula>
    </cfRule>
  </conditionalFormatting>
  <conditionalFormatting sqref="V3428:V3430">
    <cfRule type="cellIs" dxfId="252" priority="209" operator="equal">
      <formula>"VERIFICAR"</formula>
    </cfRule>
  </conditionalFormatting>
  <conditionalFormatting sqref="T3423:V3423">
    <cfRule type="cellIs" dxfId="251" priority="207" stopIfTrue="1" operator="equal">
      <formula>"NO"</formula>
    </cfRule>
    <cfRule type="cellIs" dxfId="250" priority="208" stopIfTrue="1" operator="equal">
      <formula>"SI"</formula>
    </cfRule>
  </conditionalFormatting>
  <conditionalFormatting sqref="T3423:U3423">
    <cfRule type="cellIs" dxfId="249" priority="206" stopIfTrue="1" operator="equal">
      <formula>"NO APLICA"</formula>
    </cfRule>
  </conditionalFormatting>
  <conditionalFormatting sqref="V3423">
    <cfRule type="cellIs" dxfId="248" priority="205" stopIfTrue="1" operator="equal">
      <formula>"NO APLICA"</formula>
    </cfRule>
  </conditionalFormatting>
  <conditionalFormatting sqref="T3433">
    <cfRule type="cellIs" dxfId="247" priority="203" operator="equal">
      <formula>"CUMPLE"</formula>
    </cfRule>
    <cfRule type="cellIs" dxfId="246" priority="204" operator="equal">
      <formula>"NO CUMPLE"</formula>
    </cfRule>
  </conditionalFormatting>
  <conditionalFormatting sqref="T3433">
    <cfRule type="cellIs" dxfId="245" priority="202" operator="equal">
      <formula>"VERIFICAR"</formula>
    </cfRule>
  </conditionalFormatting>
  <conditionalFormatting sqref="H3437">
    <cfRule type="containsText" dxfId="244" priority="183" stopIfTrue="1" operator="containsText" text="NO CUMPLE">
      <formula>NOT(ISERROR(SEARCH("NO CUMPLE",H3437)))</formula>
    </cfRule>
    <cfRule type="containsText" dxfId="243" priority="184" stopIfTrue="1" operator="containsText" text="CUMPLE">
      <formula>NOT(ISERROR(SEARCH("CUMPLE",H3437)))</formula>
    </cfRule>
  </conditionalFormatting>
  <conditionalFormatting sqref="J3437">
    <cfRule type="containsText" dxfId="242" priority="181" stopIfTrue="1" operator="containsText" text="NO CUMPLE">
      <formula>NOT(ISERROR(SEARCH("NO CUMPLE",J3437)))</formula>
    </cfRule>
    <cfRule type="containsText" dxfId="241" priority="182" stopIfTrue="1" operator="containsText" text="CUMPLE">
      <formula>NOT(ISERROR(SEARCH("CUMPLE",J3437)))</formula>
    </cfRule>
  </conditionalFormatting>
  <conditionalFormatting sqref="K3437">
    <cfRule type="containsText" dxfId="240" priority="179" stopIfTrue="1" operator="containsText" text="NO CUMPLE">
      <formula>NOT(ISERROR(SEARCH("NO CUMPLE",K3437)))</formula>
    </cfRule>
    <cfRule type="containsText" dxfId="239" priority="180" stopIfTrue="1" operator="containsText" text="CUMPLE">
      <formula>NOT(ISERROR(SEARCH("CUMPLE",K3437)))</formula>
    </cfRule>
  </conditionalFormatting>
  <conditionalFormatting sqref="O3436">
    <cfRule type="containsText" dxfId="238" priority="177" stopIfTrue="1" operator="containsText" text="NO CUMPLE">
      <formula>NOT(ISERROR(SEARCH("NO CUMPLE",O3436)))</formula>
    </cfRule>
    <cfRule type="containsText" dxfId="237" priority="178" stopIfTrue="1" operator="containsText" text="CUMPLE">
      <formula>NOT(ISERROR(SEARCH("CUMPLE",O3436)))</formula>
    </cfRule>
  </conditionalFormatting>
  <conditionalFormatting sqref="O3437:S3437">
    <cfRule type="cellIs" dxfId="236" priority="176" operator="equal">
      <formula>"EL PROPONENTE SE DEBE REQUERIR POR EXPERIENCIA MINIMA EXIGIDA"</formula>
    </cfRule>
  </conditionalFormatting>
  <conditionalFormatting sqref="J3414:J3423">
    <cfRule type="cellIs" dxfId="235" priority="175" stopIfTrue="1" operator="greaterThan">
      <formula>0</formula>
    </cfRule>
  </conditionalFormatting>
  <conditionalFormatting sqref="N3431:N3436">
    <cfRule type="cellIs" dxfId="234" priority="173" operator="equal">
      <formula>"NO"</formula>
    </cfRule>
    <cfRule type="cellIs" dxfId="233" priority="174" operator="equal">
      <formula>"SI"</formula>
    </cfRule>
  </conditionalFormatting>
  <conditionalFormatting sqref="I3423">
    <cfRule type="cellIs" dxfId="232" priority="172" stopIfTrue="1" operator="greaterThan">
      <formula>0</formula>
    </cfRule>
  </conditionalFormatting>
  <conditionalFormatting sqref="K3417:L3423">
    <cfRule type="cellIs" dxfId="231" priority="170" operator="equal">
      <formula>0</formula>
    </cfRule>
    <cfRule type="cellIs" dxfId="230" priority="171" operator="notBetween">
      <formula>$Q$17</formula>
      <formula>$R$17</formula>
    </cfRule>
  </conditionalFormatting>
  <conditionalFormatting sqref="B3414:B3423">
    <cfRule type="cellIs" dxfId="229" priority="169" stopIfTrue="1" operator="greaterThan">
      <formula>0</formula>
    </cfRule>
  </conditionalFormatting>
  <conditionalFormatting sqref="T3414:V3416">
    <cfRule type="cellIs" dxfId="228" priority="167" stopIfTrue="1" operator="equal">
      <formula>"NO"</formula>
    </cfRule>
    <cfRule type="cellIs" dxfId="227" priority="168" stopIfTrue="1" operator="equal">
      <formula>"SI"</formula>
    </cfRule>
  </conditionalFormatting>
  <conditionalFormatting sqref="T3414:V3415">
    <cfRule type="cellIs" dxfId="226" priority="166" stopIfTrue="1" operator="equal">
      <formula>"NO APLICA"</formula>
    </cfRule>
  </conditionalFormatting>
  <conditionalFormatting sqref="T3416:U3416">
    <cfRule type="cellIs" dxfId="225" priority="165" stopIfTrue="1" operator="equal">
      <formula>"NO APLICA"</formula>
    </cfRule>
  </conditionalFormatting>
  <conditionalFormatting sqref="T3416:U3416">
    <cfRule type="cellIs" dxfId="224" priority="164" stopIfTrue="1" operator="equal">
      <formula>"NO APLICA"</formula>
    </cfRule>
  </conditionalFormatting>
  <conditionalFormatting sqref="V3416">
    <cfRule type="cellIs" dxfId="223" priority="163" stopIfTrue="1" operator="equal">
      <formula>"NO APLICA"</formula>
    </cfRule>
  </conditionalFormatting>
  <conditionalFormatting sqref="K3414:L3416">
    <cfRule type="cellIs" dxfId="222" priority="162" operator="notBetween">
      <formula>$Q$17</formula>
      <formula>$R$17</formula>
    </cfRule>
  </conditionalFormatting>
  <conditionalFormatting sqref="K3414:M3423 C3414:I3423 P3414:V3423">
    <cfRule type="cellIs" dxfId="221" priority="161" operator="equal">
      <formula>0</formula>
    </cfRule>
  </conditionalFormatting>
  <conditionalFormatting sqref="P3430">
    <cfRule type="cellIs" dxfId="220" priority="158" operator="equal">
      <formula>"NO VÁLIDO"</formula>
    </cfRule>
    <cfRule type="cellIs" dxfId="219" priority="159" operator="equal">
      <formula>"VÁLIDO"</formula>
    </cfRule>
  </conditionalFormatting>
  <conditionalFormatting sqref="M3437">
    <cfRule type="cellIs" dxfId="218" priority="155" operator="notEqual">
      <formula>"NO CUMPLE"</formula>
    </cfRule>
    <cfRule type="containsText" dxfId="217" priority="156" stopIfTrue="1" operator="containsText" text="NO CUMPLE">
      <formula>NOT(ISERROR(SEARCH("NO CUMPLE",M3437)))</formula>
    </cfRule>
    <cfRule type="containsText" dxfId="216" priority="157" stopIfTrue="1" operator="containsText" text="CUMPLE">
      <formula>NOT(ISERROR(SEARCH("CUMPLE",M3437)))</formula>
    </cfRule>
  </conditionalFormatting>
  <conditionalFormatting sqref="M3431:M3436">
    <cfRule type="cellIs" dxfId="215" priority="153" stopIfTrue="1" operator="equal">
      <formula>"cumple"</formula>
    </cfRule>
    <cfRule type="containsText" dxfId="214" priority="154" stopIfTrue="1" operator="containsText" text="NO CUMPLE">
      <formula>NOT(ISERROR(SEARCH("NO CUMPLE",M3431)))</formula>
    </cfRule>
  </conditionalFormatting>
  <conditionalFormatting sqref="L3431:L3436">
    <cfRule type="cellIs" dxfId="213" priority="151" stopIfTrue="1" operator="equal">
      <formula>"cumple"</formula>
    </cfRule>
    <cfRule type="containsText" dxfId="212" priority="152" stopIfTrue="1" operator="containsText" text="NO CUMPLE">
      <formula>NOT(ISERROR(SEARCH("NO CUMPLE",L3431)))</formula>
    </cfRule>
  </conditionalFormatting>
  <conditionalFormatting sqref="C3444:I3453 K3444:M3453 P3444:V3453">
    <cfRule type="cellIs" dxfId="211" priority="132" stopIfTrue="1" operator="greaterThan">
      <formula>0</formula>
    </cfRule>
  </conditionalFormatting>
  <conditionalFormatting sqref="D3447:D3452">
    <cfRule type="cellIs" dxfId="210" priority="131" stopIfTrue="1" operator="greaterThan">
      <formula>0</formula>
    </cfRule>
  </conditionalFormatting>
  <conditionalFormatting sqref="D3447:D3452 F3447:H3452">
    <cfRule type="cellIs" dxfId="209" priority="130" stopIfTrue="1" operator="greaterThan">
      <formula>0</formula>
    </cfRule>
  </conditionalFormatting>
  <conditionalFormatting sqref="H3444:H3452">
    <cfRule type="cellIs" dxfId="208" priority="129" stopIfTrue="1" operator="greaterThan">
      <formula>0</formula>
    </cfRule>
  </conditionalFormatting>
  <conditionalFormatting sqref="E3444:E3452">
    <cfRule type="cellIs" dxfId="207" priority="128" stopIfTrue="1" operator="greaterThan">
      <formula>0</formula>
    </cfRule>
  </conditionalFormatting>
  <conditionalFormatting sqref="K3461:K3466">
    <cfRule type="containsText" dxfId="206" priority="126" stopIfTrue="1" operator="containsText" text="NO CUMPLE">
      <formula>NOT(ISERROR(SEARCH("NO CUMPLE",K3461)))</formula>
    </cfRule>
    <cfRule type="containsText" dxfId="205" priority="127" stopIfTrue="1" operator="containsText" text="CUMPLE">
      <formula>NOT(ISERROR(SEARCH("CUMPLE",K3461)))</formula>
    </cfRule>
  </conditionalFormatting>
  <conditionalFormatting sqref="S3460">
    <cfRule type="cellIs" dxfId="204" priority="124" operator="greaterThanOrEqual">
      <formula>NUMMINCONT</formula>
    </cfRule>
    <cfRule type="cellIs" dxfId="203" priority="125" operator="lessThan">
      <formula>NUMMINCONT</formula>
    </cfRule>
  </conditionalFormatting>
  <conditionalFormatting sqref="T3447:V3452">
    <cfRule type="cellIs" dxfId="202" priority="122" stopIfTrue="1" operator="equal">
      <formula>"NO"</formula>
    </cfRule>
    <cfRule type="cellIs" dxfId="201" priority="123" stopIfTrue="1" operator="equal">
      <formula>"SI"</formula>
    </cfRule>
  </conditionalFormatting>
  <conditionalFormatting sqref="T3447:V3448">
    <cfRule type="cellIs" dxfId="200" priority="121" stopIfTrue="1" operator="equal">
      <formula>"NO APLICA"</formula>
    </cfRule>
  </conditionalFormatting>
  <conditionalFormatting sqref="T3449:U3452">
    <cfRule type="cellIs" dxfId="199" priority="120" stopIfTrue="1" operator="equal">
      <formula>"NO APLICA"</formula>
    </cfRule>
  </conditionalFormatting>
  <conditionalFormatting sqref="T3449:U3449">
    <cfRule type="cellIs" dxfId="198" priority="119" stopIfTrue="1" operator="equal">
      <formula>"NO APLICA"</formula>
    </cfRule>
  </conditionalFormatting>
  <conditionalFormatting sqref="V3449:V3452">
    <cfRule type="cellIs" dxfId="197" priority="118" stopIfTrue="1" operator="equal">
      <formula>"NO APLICA"</formula>
    </cfRule>
  </conditionalFormatting>
  <conditionalFormatting sqref="V3458">
    <cfRule type="cellIs" dxfId="196" priority="116" operator="equal">
      <formula>"CUMPLE"</formula>
    </cfRule>
    <cfRule type="cellIs" dxfId="195" priority="117" operator="equal">
      <formula>"NO CUMPLE"</formula>
    </cfRule>
  </conditionalFormatting>
  <conditionalFormatting sqref="V3458:V3460">
    <cfRule type="cellIs" dxfId="194" priority="115" operator="equal">
      <formula>"VERIFICAR"</formula>
    </cfRule>
  </conditionalFormatting>
  <conditionalFormatting sqref="T3453:V3453">
    <cfRule type="cellIs" dxfId="193" priority="113" stopIfTrue="1" operator="equal">
      <formula>"NO"</formula>
    </cfRule>
    <cfRule type="cellIs" dxfId="192" priority="114" stopIfTrue="1" operator="equal">
      <formula>"SI"</formula>
    </cfRule>
  </conditionalFormatting>
  <conditionalFormatting sqref="T3453:U3453">
    <cfRule type="cellIs" dxfId="191" priority="112" stopIfTrue="1" operator="equal">
      <formula>"NO APLICA"</formula>
    </cfRule>
  </conditionalFormatting>
  <conditionalFormatting sqref="V3453">
    <cfRule type="cellIs" dxfId="190" priority="111" stopIfTrue="1" operator="equal">
      <formula>"NO APLICA"</formula>
    </cfRule>
  </conditionalFormatting>
  <conditionalFormatting sqref="T3463">
    <cfRule type="cellIs" dxfId="189" priority="109" operator="equal">
      <formula>"CUMPLE"</formula>
    </cfRule>
    <cfRule type="cellIs" dxfId="188" priority="110" operator="equal">
      <formula>"NO CUMPLE"</formula>
    </cfRule>
  </conditionalFormatting>
  <conditionalFormatting sqref="T3463">
    <cfRule type="cellIs" dxfId="187" priority="108" operator="equal">
      <formula>"VERIFICAR"</formula>
    </cfRule>
  </conditionalFormatting>
  <conditionalFormatting sqref="H3467">
    <cfRule type="containsText" dxfId="186" priority="89" stopIfTrue="1" operator="containsText" text="NO CUMPLE">
      <formula>NOT(ISERROR(SEARCH("NO CUMPLE",H3467)))</formula>
    </cfRule>
    <cfRule type="containsText" dxfId="185" priority="90" stopIfTrue="1" operator="containsText" text="CUMPLE">
      <formula>NOT(ISERROR(SEARCH("CUMPLE",H3467)))</formula>
    </cfRule>
  </conditionalFormatting>
  <conditionalFormatting sqref="J3467">
    <cfRule type="containsText" dxfId="184" priority="87" stopIfTrue="1" operator="containsText" text="NO CUMPLE">
      <formula>NOT(ISERROR(SEARCH("NO CUMPLE",J3467)))</formula>
    </cfRule>
    <cfRule type="containsText" dxfId="183" priority="88" stopIfTrue="1" operator="containsText" text="CUMPLE">
      <formula>NOT(ISERROR(SEARCH("CUMPLE",J3467)))</formula>
    </cfRule>
  </conditionalFormatting>
  <conditionalFormatting sqref="K3467">
    <cfRule type="containsText" dxfId="182" priority="85" stopIfTrue="1" operator="containsText" text="NO CUMPLE">
      <formula>NOT(ISERROR(SEARCH("NO CUMPLE",K3467)))</formula>
    </cfRule>
    <cfRule type="containsText" dxfId="181" priority="86" stopIfTrue="1" operator="containsText" text="CUMPLE">
      <formula>NOT(ISERROR(SEARCH("CUMPLE",K3467)))</formula>
    </cfRule>
  </conditionalFormatting>
  <conditionalFormatting sqref="O3466">
    <cfRule type="containsText" dxfId="180" priority="83" stopIfTrue="1" operator="containsText" text="NO CUMPLE">
      <formula>NOT(ISERROR(SEARCH("NO CUMPLE",O3466)))</formula>
    </cfRule>
    <cfRule type="containsText" dxfId="179" priority="84" stopIfTrue="1" operator="containsText" text="CUMPLE">
      <formula>NOT(ISERROR(SEARCH("CUMPLE",O3466)))</formula>
    </cfRule>
  </conditionalFormatting>
  <conditionalFormatting sqref="O3467:S3467">
    <cfRule type="cellIs" dxfId="178" priority="82" operator="equal">
      <formula>"EL PROPONENTE SE DEBE REQUERIR POR EXPERIENCIA MINIMA EXIGIDA"</formula>
    </cfRule>
  </conditionalFormatting>
  <conditionalFormatting sqref="J3444:J3453">
    <cfRule type="cellIs" dxfId="177" priority="81" stopIfTrue="1" operator="greaterThan">
      <formula>0</formula>
    </cfRule>
  </conditionalFormatting>
  <conditionalFormatting sqref="N3461:N3466">
    <cfRule type="cellIs" dxfId="176" priority="79" operator="equal">
      <formula>"NO"</formula>
    </cfRule>
    <cfRule type="cellIs" dxfId="175" priority="80" operator="equal">
      <formula>"SI"</formula>
    </cfRule>
  </conditionalFormatting>
  <conditionalFormatting sqref="I3453">
    <cfRule type="cellIs" dxfId="174" priority="78" stopIfTrue="1" operator="greaterThan">
      <formula>0</formula>
    </cfRule>
  </conditionalFormatting>
  <conditionalFormatting sqref="K3447:L3453">
    <cfRule type="cellIs" dxfId="173" priority="76" operator="equal">
      <formula>0</formula>
    </cfRule>
    <cfRule type="cellIs" dxfId="172" priority="77" operator="notBetween">
      <formula>$Q$17</formula>
      <formula>$R$17</formula>
    </cfRule>
  </conditionalFormatting>
  <conditionalFormatting sqref="B3444:B3453">
    <cfRule type="cellIs" dxfId="171" priority="75" stopIfTrue="1" operator="greaterThan">
      <formula>0</formula>
    </cfRule>
  </conditionalFormatting>
  <conditionalFormatting sqref="T3444:V3446">
    <cfRule type="cellIs" dxfId="170" priority="73" stopIfTrue="1" operator="equal">
      <formula>"NO"</formula>
    </cfRule>
    <cfRule type="cellIs" dxfId="169" priority="74" stopIfTrue="1" operator="equal">
      <formula>"SI"</formula>
    </cfRule>
  </conditionalFormatting>
  <conditionalFormatting sqref="T3444:V3445">
    <cfRule type="cellIs" dxfId="168" priority="72" stopIfTrue="1" operator="equal">
      <formula>"NO APLICA"</formula>
    </cfRule>
  </conditionalFormatting>
  <conditionalFormatting sqref="T3446:U3446">
    <cfRule type="cellIs" dxfId="167" priority="71" stopIfTrue="1" operator="equal">
      <formula>"NO APLICA"</formula>
    </cfRule>
  </conditionalFormatting>
  <conditionalFormatting sqref="T3446:U3446">
    <cfRule type="cellIs" dxfId="166" priority="70" stopIfTrue="1" operator="equal">
      <formula>"NO APLICA"</formula>
    </cfRule>
  </conditionalFormatting>
  <conditionalFormatting sqref="V3446">
    <cfRule type="cellIs" dxfId="165" priority="69" stopIfTrue="1" operator="equal">
      <formula>"NO APLICA"</formula>
    </cfRule>
  </conditionalFormatting>
  <conditionalFormatting sqref="K3444:L3446">
    <cfRule type="cellIs" dxfId="164" priority="68" operator="notBetween">
      <formula>$Q$17</formula>
      <formula>$R$17</formula>
    </cfRule>
  </conditionalFormatting>
  <conditionalFormatting sqref="C3444:I3453 K3444:M3453 P3444:V3453">
    <cfRule type="cellIs" dxfId="163" priority="67" operator="equal">
      <formula>0</formula>
    </cfRule>
  </conditionalFormatting>
  <conditionalFormatting sqref="P3460">
    <cfRule type="cellIs" dxfId="162" priority="64" operator="equal">
      <formula>"NO VÁLIDO"</formula>
    </cfRule>
    <cfRule type="cellIs" dxfId="161" priority="65" operator="equal">
      <formula>"VÁLIDO"</formula>
    </cfRule>
  </conditionalFormatting>
  <conditionalFormatting sqref="M3467">
    <cfRule type="cellIs" dxfId="160" priority="61" operator="notEqual">
      <formula>"NO CUMPLE"</formula>
    </cfRule>
    <cfRule type="containsText" dxfId="159" priority="62" stopIfTrue="1" operator="containsText" text="NO CUMPLE">
      <formula>NOT(ISERROR(SEARCH("NO CUMPLE",M3467)))</formula>
    </cfRule>
    <cfRule type="containsText" dxfId="158" priority="63" stopIfTrue="1" operator="containsText" text="CUMPLE">
      <formula>NOT(ISERROR(SEARCH("CUMPLE",M3467)))</formula>
    </cfRule>
  </conditionalFormatting>
  <conditionalFormatting sqref="M3461:M3466">
    <cfRule type="cellIs" dxfId="157" priority="59" stopIfTrue="1" operator="equal">
      <formula>"cumple"</formula>
    </cfRule>
    <cfRule type="containsText" dxfId="156" priority="60" stopIfTrue="1" operator="containsText" text="NO CUMPLE">
      <formula>NOT(ISERROR(SEARCH("NO CUMPLE",M3461)))</formula>
    </cfRule>
  </conditionalFormatting>
  <conditionalFormatting sqref="L3461:L3466">
    <cfRule type="cellIs" dxfId="155" priority="57" stopIfTrue="1" operator="equal">
      <formula>"cumple"</formula>
    </cfRule>
    <cfRule type="containsText" dxfId="154" priority="58" stopIfTrue="1" operator="containsText" text="NO CUMPLE">
      <formula>NOT(ISERROR(SEARCH("NO CUMPLE",L3461)))</formula>
    </cfRule>
  </conditionalFormatting>
  <conditionalFormatting sqref="L1737:L1738">
    <cfRule type="cellIs" dxfId="153" priority="38" operator="notBetween">
      <formula>$Q$17</formula>
      <formula>$R$17</formula>
    </cfRule>
  </conditionalFormatting>
  <conditionalFormatting sqref="K1737:L1737">
    <cfRule type="cellIs" dxfId="152" priority="37" operator="notBetween">
      <formula>$Q$17</formula>
      <formula>$R$17</formula>
    </cfRule>
  </conditionalFormatting>
  <conditionalFormatting sqref="M1886:M1887">
    <cfRule type="cellIs" dxfId="151" priority="36" stopIfTrue="1" operator="greaterThan">
      <formula>0</formula>
    </cfRule>
  </conditionalFormatting>
  <conditionalFormatting sqref="M1886:M1887">
    <cfRule type="cellIs" dxfId="150" priority="35" operator="equal">
      <formula>0</formula>
    </cfRule>
  </conditionalFormatting>
  <conditionalFormatting sqref="T1736">
    <cfRule type="cellIs" dxfId="149" priority="34" stopIfTrue="1" operator="equal">
      <formula>"NO APLICA"</formula>
    </cfRule>
  </conditionalFormatting>
  <conditionalFormatting sqref="T1737">
    <cfRule type="cellIs" dxfId="148" priority="32" stopIfTrue="1" operator="equal">
      <formula>"NO"</formula>
    </cfRule>
    <cfRule type="cellIs" dxfId="147" priority="33" stopIfTrue="1" operator="equal">
      <formula>"SI"</formula>
    </cfRule>
  </conditionalFormatting>
  <conditionalFormatting sqref="T1737">
    <cfRule type="cellIs" dxfId="146" priority="31" stopIfTrue="1" operator="equal">
      <formula>"NO APLICA"</formula>
    </cfRule>
  </conditionalFormatting>
  <conditionalFormatting sqref="T1738">
    <cfRule type="cellIs" dxfId="145" priority="29" stopIfTrue="1" operator="equal">
      <formula>"NO"</formula>
    </cfRule>
    <cfRule type="cellIs" dxfId="144" priority="30" stopIfTrue="1" operator="equal">
      <formula>"SI"</formula>
    </cfRule>
  </conditionalFormatting>
  <conditionalFormatting sqref="T1738">
    <cfRule type="cellIs" dxfId="143" priority="28" stopIfTrue="1" operator="equal">
      <formula>"NO APLICA"</formula>
    </cfRule>
  </conditionalFormatting>
  <conditionalFormatting sqref="T1739">
    <cfRule type="cellIs" dxfId="142" priority="26" stopIfTrue="1" operator="equal">
      <formula>"NO"</formula>
    </cfRule>
    <cfRule type="cellIs" dxfId="141" priority="27" stopIfTrue="1" operator="equal">
      <formula>"SI"</formula>
    </cfRule>
  </conditionalFormatting>
  <conditionalFormatting sqref="T1739">
    <cfRule type="cellIs" dxfId="140" priority="25" stopIfTrue="1" operator="equal">
      <formula>"NO APLICA"</formula>
    </cfRule>
  </conditionalFormatting>
  <conditionalFormatting sqref="T1740">
    <cfRule type="cellIs" dxfId="139" priority="23" stopIfTrue="1" operator="equal">
      <formula>"NO"</formula>
    </cfRule>
    <cfRule type="cellIs" dxfId="138" priority="24" stopIfTrue="1" operator="equal">
      <formula>"SI"</formula>
    </cfRule>
  </conditionalFormatting>
  <conditionalFormatting sqref="T1740">
    <cfRule type="cellIs" dxfId="137" priority="22" stopIfTrue="1" operator="equal">
      <formula>"NO APLICA"</formula>
    </cfRule>
  </conditionalFormatting>
  <conditionalFormatting sqref="V1736">
    <cfRule type="cellIs" dxfId="136" priority="21" stopIfTrue="1" operator="equal">
      <formula>"NO APLICA"</formula>
    </cfRule>
  </conditionalFormatting>
  <conditionalFormatting sqref="V1737">
    <cfRule type="cellIs" dxfId="135" priority="19" stopIfTrue="1" operator="equal">
      <formula>"NO"</formula>
    </cfRule>
    <cfRule type="cellIs" dxfId="134" priority="20" stopIfTrue="1" operator="equal">
      <formula>"SI"</formula>
    </cfRule>
  </conditionalFormatting>
  <conditionalFormatting sqref="V1737">
    <cfRule type="cellIs" dxfId="133" priority="18" stopIfTrue="1" operator="equal">
      <formula>"NO APLICA"</formula>
    </cfRule>
  </conditionalFormatting>
  <conditionalFormatting sqref="V1738">
    <cfRule type="cellIs" dxfId="132" priority="16" stopIfTrue="1" operator="equal">
      <formula>"NO"</formula>
    </cfRule>
    <cfRule type="cellIs" dxfId="131" priority="17" stopIfTrue="1" operator="equal">
      <formula>"SI"</formula>
    </cfRule>
  </conditionalFormatting>
  <conditionalFormatting sqref="V1738">
    <cfRule type="cellIs" dxfId="130" priority="15" stopIfTrue="1" operator="equal">
      <formula>"NO APLICA"</formula>
    </cfRule>
  </conditionalFormatting>
  <conditionalFormatting sqref="V1739">
    <cfRule type="cellIs" dxfId="129" priority="13" stopIfTrue="1" operator="equal">
      <formula>"NO"</formula>
    </cfRule>
    <cfRule type="cellIs" dxfId="128" priority="14" stopIfTrue="1" operator="equal">
      <formula>"SI"</formula>
    </cfRule>
  </conditionalFormatting>
  <conditionalFormatting sqref="V1739">
    <cfRule type="cellIs" dxfId="127" priority="12" stopIfTrue="1" operator="equal">
      <formula>"NO APLICA"</formula>
    </cfRule>
  </conditionalFormatting>
  <conditionalFormatting sqref="V1740">
    <cfRule type="cellIs" dxfId="126" priority="10" stopIfTrue="1" operator="equal">
      <formula>"NO"</formula>
    </cfRule>
    <cfRule type="cellIs" dxfId="125" priority="11" stopIfTrue="1" operator="equal">
      <formula>"SI"</formula>
    </cfRule>
  </conditionalFormatting>
  <conditionalFormatting sqref="V1740">
    <cfRule type="cellIs" dxfId="124" priority="9" stopIfTrue="1" operator="equal">
      <formula>"NO APLICA"</formula>
    </cfRule>
  </conditionalFormatting>
  <conditionalFormatting sqref="T2516">
    <cfRule type="cellIs" dxfId="123" priority="7" stopIfTrue="1" operator="equal">
      <formula>"NO"</formula>
    </cfRule>
    <cfRule type="cellIs" dxfId="122" priority="8" stopIfTrue="1" operator="equal">
      <formula>"SI"</formula>
    </cfRule>
  </conditionalFormatting>
  <conditionalFormatting sqref="T2516">
    <cfRule type="cellIs" dxfId="121" priority="6" stopIfTrue="1" operator="equal">
      <formula>"NO APLICA"</formula>
    </cfRule>
  </conditionalFormatting>
  <conditionalFormatting sqref="V2516">
    <cfRule type="cellIs" dxfId="120" priority="5" stopIfTrue="1" operator="greaterThan">
      <formula>0</formula>
    </cfRule>
  </conditionalFormatting>
  <conditionalFormatting sqref="V2516">
    <cfRule type="cellIs" dxfId="119" priority="3" stopIfTrue="1" operator="equal">
      <formula>"NO"</formula>
    </cfRule>
    <cfRule type="cellIs" dxfId="118" priority="4" stopIfTrue="1" operator="equal">
      <formula>"SI"</formula>
    </cfRule>
  </conditionalFormatting>
  <conditionalFormatting sqref="V2516">
    <cfRule type="cellIs" dxfId="117" priority="2" stopIfTrue="1" operator="equal">
      <formula>"NO APLICA"</formula>
    </cfRule>
  </conditionalFormatting>
  <conditionalFormatting sqref="V2516">
    <cfRule type="cellIs" dxfId="116" priority="1" operator="equal">
      <formula>0</formula>
    </cfRule>
  </conditionalFormatting>
  <dataValidations xWindow="537" yWindow="570" count="4">
    <dataValidation type="list" allowBlank="1" showInputMessage="1" showErrorMessage="1" sqref="N41:N46 N71:N76 N101:N106 N131:N136 N161:N166 N191:N196 N221:N226 N251:N256 N281:N286 N311:N316 N341:N346 N371:N376 N401:N406 N431:N436 N461:N466 N491:N496 N521:N526 N551:N556 N581:N586 N611:N616 N641:N646 N671:N676 N701:N706 N731:N736 N761:N766 N791:N796 N821:N826 N851:N856 N881:N886 N911:N916 N941:N946 N971:N976 N1001:N1006 N1031:N1036 N1061:N1066 N1091:N1096 N1121:N1126 N1151:N1156 N1181:N1186 N1211:N1216 N1241:N1246 N1271:N1276 N1301:N1306 N1331:N1336 N1361:N1366 N1391:N1396 N1421:N1426 N1451:N1456 N1481:N1486 N1511:N1516 N1541:N1546 N1571:N1576 N1601:N1606 N1631:N1636 N1661:N1666 N1691:N1696 N1721:N1726 N1751:N1756 N1781:N1786 N1811:N1816 N1841:N1846 N1871:N1876 N1901:N1906 N1931:N1936 N1961:N1966 N1991:N1996 N2021:N2026 N2051:N2056 N2081:N2086 N2111:N2116 N2141:N2146 N2171:N2176 N2201:N2206 N2231:N2236 N2261:N2266 N2291:N2296 N2321:N2326 N2351:N2356 N2381:N2386 N2411:N2416 N2441:N2446 N2471:N2476 N2501:N2506 N2531:N2536 N2561:N2566 N2591:N2596 N2621:N2626 N2651:N2656 N2681:N2686 N2711:N2716 N2741:N2746 N2771:N2776 N2801:N2806 N2831:N2836 N2861:N2866 N2891:N2896 N2921:N2926 N2951:N2956 N2981:N2986 N3011:N3016 N3041:N3046 N3071:N3076 N3101:N3106 N3131:N3136 N3161:N3166 N3191:N3196 N3221:N3226 N3251:N3256 N3281:N3286 N3311:N3316 N3341:N3346 N3371:N3376 N3401:N3406 N3431:N3436 N3461:N3466" xr:uid="{00000000-0002-0000-0300-000002000000}">
      <formula1>CONDCUMEXP</formula1>
    </dataValidation>
    <dataValidation type="decimal" errorStyle="warning" allowBlank="1" showInputMessage="1" showErrorMessage="1" sqref="V38:V40 V68:V70 V98:V100 V128:V130 V158:V160 V188:V190 V218:V220 V248:V250 V278:V280 V308:V310 V338:V340 V368:V370 V398:V400 V428:V430 V458:V460 V488:V490 V518:V520 V548:V550 V578:V580 V608:V610 V638:V640 V668:V670 V698:V700 V728:V730 V758:V760 V788:V790 V818:V820 V848:V850 V878:V880 V908:V910 V938:V940 V968:V970 V998:V1000 V1028:V1030 V1058:V1060 V1088:V1090 V1118:V1120 V1148:V1150 V1178:V1180 V1208:V1210 V1238:V1240 V1268:V1270 V1298:V1300 V1328:V1330 V1358:V1360 V1388:V1390 V1418:V1420 V1448:V1450 V1478:V1480 V1508:V1510 V1538:V1540 V1568:V1570 V1598:V1600 V1628:V1630 V1658:V1660 V1688:V1690 V1718:V1720 V1748:V1750 V1778:V1780 V1808:V1810 V1838:V1840 V1868:V1870 V1898:V1900 V1928:V1930 V1958:V1960 V1988:V1990 V2018:V2020 V2048:V2050 V2078:V2080 V2108:V2110 V2138:V2140 V2168:V2170 V2198:V2200 V2228:V2230 V2258:V2260 V2288:V2290 V2318:V2320 V2348:V2350 V2378:V2380 V2408:V2410 V2438:V2440 V2468:V2470 V2498:V2500 V2528:V2530 V2558:V2560 V2588:V2590 V2618:V2620 V2648:V2650 V2678:V2680 V2708:V2710 V2738:V2740 V2768:V2770 V2798:V2800 V2828:V2830 V2858:V2860 V2888:V2890 V2918:V2920 V2948:V2950 V2978:V2980 V3008:V3010 V3038:V3040 V3068:V3070 V3098:V3100 V3128:V3130 V3158:V3160 V3188:V3190 V3218:V3220 V3248:V3250 V3278:V3280 V3308:V3310 V3338:V3340 V3368:V3370 V3398:V3400 V3428:V3430 V3458:V3460" xr:uid="{00000000-0002-0000-0300-000003000000}">
      <formula1>-0.0000007</formula1>
      <formula2>0.0000007</formula2>
    </dataValidation>
    <dataValidation type="list" allowBlank="1" showInputMessage="1" showErrorMessage="1" sqref="L41:L46 L71:L76 L101:L106 L131:L136 L161:L166 L191:L196 L221:L226 L251:L256 L281:L286 L311:L316 L341:L346 L371:L376 L401:L406 L431:L436 L461:L466 L491:L496 L521:L526 L551:L556 L581:L586 L611:L616 L641:L646 L671:L676 L701:L706 L731:L736 L761:L766 L791:L796 L821:L826 L851:L856 L881:L886 L911:L916 L941:L946 L971:L976 L1001:L1006 L1031:L1036 L1061:L1066 L1091:L1096 L1121:L1126 L1151:L1156 L1181:L1186 L1211:L1216 L1241:L1246 L1271:L1276 L1301:L1306 L1331:L1336 L1361:L1366 L1391:L1396 L1421:L1426 L1451:L1456 L1481:L1486 L1511:L1516 L1541:L1546 L1571:L1576 L1601:L1606 L1631:L1636 L1661:L1666 L1691:L1696 L1721:L1726 L1751:L1756 L1781:L1786 L1811:L1816 L1841:L1846 L1871:L1876 L1901:L1906 L1931:L1936 L1961:L1966 L1991:L1996 L2021:L2026 L2051:L2056 L2081:L2086 L2111:L2116 L2141:L2146 L2171:L2176 L2201:L2206 L2231:L2236 L2261:L2266 L2291:L2296 L2321:L2326 L2351:L2356 L2381:L2386 L2411:L2416 L2441:L2446 L2471:L2476 L2501:L2506 L2531:L2536 L2561:L2566 L2591:L2596 L2621:L2626 L2651:L2656 L2681:L2686 L2711:L2716 L2741:L2746 L2771:L2776 L2801:L2806 L2831:L2836 L2861:L2866 L2891:L2896 L2921:L2926 L2951:L2956 L2981:L2986 L3011:L3016 L3041:L3046 L3071:L3076 L3101:L3106 L3131:L3136 L3161:L3166 L3191:L3196 L3221:L3226 L3251:L3256 L3281:L3286 L3311:L3316 L3341:L3346 L3371:L3376 L3401:L3406 L3431:L3436 L3461:L3466" xr:uid="{00000000-0002-0000-0300-000004000000}">
      <formula1>"MIPYME,EMPRENDIMIENTO,MIPYME Y EMPRENDIMIENTO"</formula1>
    </dataValidation>
    <dataValidation type="list" allowBlank="1" showInputMessage="1" showErrorMessage="1" sqref="H24:H33 H54:H63 H84:H93 H114:H123 H144:H153 H174:H183 H204:H213 H234:H243 H264:H273 H294:H303 H324:H333 H354:H363 H1254:H1256 H414:H423 H444:H453 H474:H483 H386:H393 H534:H543 H506:H513 H594:H603 H624:H633 H654:H663 H684:H693 H714:H723 H744:H753 H774:H783 H804:H813 H834:H843 H864:H873 H894:H903 H566:H573 H954:H963 H984:H993 H1014:H1023 H1044:H1053 H1074:H1083 H1104:H1113 H1134:H1143 H1164:H1173 H926:H933 H1224:H1233 H1197:H1203 H1284:H1293 H1314:H1323 H1344:H1353 H1374:H1383 H1404:H1413 H1434:H1443 H1464:H1473 H1494:H1503 H1524:H1533 H1554:H1563 H1584:H1593 H1614:H1623 H1644:H1653 H1674:H1683 H1704:H1713 H1258:H1263 H384 H504 H564 H924 H1194:H1195 H3444:H3453 H1737:H1743 H1794:H1803 H1824:H1833 H1764:H1773 H1884:H1893 H1914:H1923 H1944:H1953 H1974:H1983 H2004:H2013 H2034:H2043 H1854:H1863 H2066:H2073 H2124:H2133 H2154:H2163 H2184:H2193 H2094:H2103 H2244:H2253 H2274:H2283 H2304:H2313 H2334:H2343 H2364:H2373 H2394:H2403 H2424:H2433 H2454:H2463 H2484:H2493 H2214:H2223 H2574:H2583 H2604:H2613 H2634:H2643 H2664:H2673 H2694:H2703 H2724:H2733 H2544:H2553 H2784:H2793 H2814:H2823 H2756:H2763 H2874:H2883 H2904:H2913 H2934:H2943 H2964:H2973 H2851:H2853 H3024:H3033 H3054:H3063 H3084:H3093 H3114:H3123 H2996:H3003 H3174:H3183 H3204:H3213 H3234:H3243 H3264:H3273 H3294:H3303 H3151:H3153 H3354:H3363 H3384:H3393 H3414:H3423 H1734:H1735 H2064 H2514:H2523 H2754 H2844:H2849 H2994 H3144 H3147 H3324:H3326 H3328 H3330:H3333" xr:uid="{00000000-0002-0000-0300-000006000000}">
      <formula1>SINOP</formula1>
    </dataValidation>
  </dataValidations>
  <printOptions horizontalCentered="1"/>
  <pageMargins left="0.39370078740157483" right="0.39370078740157483" top="0.59055118110236227" bottom="0.19685039370078741" header="0.15748031496062992" footer="0.19685039370078741"/>
  <pageSetup paperSize="14" scale="25"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tabColor rgb="FF92D050"/>
  </sheetPr>
  <dimension ref="A1:N2104"/>
  <sheetViews>
    <sheetView workbookViewId="0">
      <selection activeCell="I7" sqref="I7"/>
    </sheetView>
  </sheetViews>
  <sheetFormatPr baseColWidth="10" defaultColWidth="11.42578125" defaultRowHeight="15"/>
  <cols>
    <col min="1" max="1" width="4.42578125" style="162" customWidth="1"/>
    <col min="2" max="2" width="18.42578125" style="162" bestFit="1" customWidth="1"/>
    <col min="3" max="3" width="18.42578125" style="162" customWidth="1"/>
    <col min="4" max="4" width="19.140625" style="195" customWidth="1"/>
    <col min="5" max="5" width="20.42578125" style="163" bestFit="1" customWidth="1"/>
    <col min="6" max="6" width="20.42578125" style="162" bestFit="1" customWidth="1"/>
    <col min="7" max="7" width="3.42578125" style="162" customWidth="1"/>
    <col min="8" max="8" width="22.7109375" style="162" bestFit="1" customWidth="1"/>
    <col min="9" max="9" width="18.42578125" style="162" customWidth="1"/>
    <col min="10" max="10" width="3.42578125" style="162" customWidth="1"/>
    <col min="11" max="11" width="15.140625" style="162" bestFit="1" customWidth="1"/>
    <col min="12" max="12" width="12.28515625" style="163" bestFit="1" customWidth="1"/>
    <col min="13" max="14" width="16.42578125" style="162" customWidth="1"/>
    <col min="15" max="16384" width="11.42578125" style="162"/>
  </cols>
  <sheetData>
    <row r="1" spans="1:14" ht="15.75" thickBot="1">
      <c r="D1" s="163"/>
    </row>
    <row r="2" spans="1:14" ht="15.75" thickBot="1">
      <c r="B2" s="813" t="s">
        <v>182</v>
      </c>
      <c r="C2" s="814"/>
      <c r="D2" s="814"/>
      <c r="E2" s="814"/>
      <c r="F2" s="814"/>
      <c r="G2" s="814"/>
      <c r="H2" s="814"/>
      <c r="I2" s="814"/>
      <c r="J2" s="814"/>
      <c r="K2" s="814"/>
      <c r="L2" s="814"/>
      <c r="M2" s="814"/>
      <c r="N2" s="815"/>
    </row>
    <row r="3" spans="1:14" ht="15.75" thickBot="1">
      <c r="D3" s="163"/>
      <c r="E3" s="164"/>
    </row>
    <row r="4" spans="1:14" s="184" customFormat="1" ht="60.75" thickBot="1">
      <c r="A4" s="181"/>
      <c r="B4" s="173" t="s">
        <v>124</v>
      </c>
      <c r="C4" s="173" t="s">
        <v>125</v>
      </c>
      <c r="D4" s="173" t="s">
        <v>189</v>
      </c>
      <c r="E4" s="182" t="s">
        <v>183</v>
      </c>
      <c r="F4" s="173" t="s">
        <v>188</v>
      </c>
      <c r="G4" s="183"/>
      <c r="H4" s="816" t="s">
        <v>185</v>
      </c>
      <c r="I4" s="817"/>
      <c r="K4" s="818" t="s">
        <v>186</v>
      </c>
      <c r="L4" s="818"/>
      <c r="M4" s="818"/>
      <c r="N4" s="818"/>
    </row>
    <row r="5" spans="1:14">
      <c r="B5" s="165">
        <v>1</v>
      </c>
      <c r="C5" s="165">
        <v>1</v>
      </c>
      <c r="D5" s="194">
        <v>616000</v>
      </c>
      <c r="E5" s="169">
        <v>41640</v>
      </c>
      <c r="F5" s="196">
        <f ca="1">IF(OR(D5="",E5=""),"",ROUND(D5/LOOKUP(E5,SMMLV!$A$2:$A$36,SMMLV!$D$2:$D$106),3))</f>
        <v>1</v>
      </c>
      <c r="H5" s="187" t="s">
        <v>126</v>
      </c>
      <c r="I5" s="197">
        <v>1</v>
      </c>
      <c r="K5" s="193" t="s">
        <v>126</v>
      </c>
      <c r="L5" s="193" t="s">
        <v>127</v>
      </c>
      <c r="M5" s="819" t="s">
        <v>187</v>
      </c>
      <c r="N5" s="819"/>
    </row>
    <row r="6" spans="1:14">
      <c r="B6" s="165">
        <v>1</v>
      </c>
      <c r="C6" s="165">
        <v>2</v>
      </c>
      <c r="D6" s="195">
        <v>589500</v>
      </c>
      <c r="E6" s="166">
        <v>41275</v>
      </c>
      <c r="F6" s="196">
        <f ca="1">IF(OR(D6="",E6=""),"",ROUND(D6/LOOKUP(E6,SMMLV!$A$2:$A$36,SMMLV!$D$2:$D$106),3))</f>
        <v>1</v>
      </c>
      <c r="G6" s="170"/>
      <c r="H6" s="185" t="s">
        <v>127</v>
      </c>
      <c r="I6" s="198">
        <v>1</v>
      </c>
      <c r="J6" s="170"/>
      <c r="K6" s="820">
        <v>1</v>
      </c>
      <c r="L6" s="171">
        <v>1</v>
      </c>
      <c r="M6" s="822">
        <f t="shared" ref="M6:M15" ca="1" si="0">IF(SUMIFS($F$5:$F$1200,$B$5:$B$1200,$K$6,$C$5:$C$1200,$L6)=0,"NO APLICA",ROUND(SUMIFS($F$5:$F$1200,$B$5:$B$1200,$K$6,$C$5:$C$1200,$L6),3))</f>
        <v>1</v>
      </c>
      <c r="N6" s="822"/>
    </row>
    <row r="7" spans="1:14" ht="15.75" thickBot="1">
      <c r="B7" s="165">
        <v>200</v>
      </c>
      <c r="C7" s="165">
        <v>10</v>
      </c>
      <c r="D7" s="195">
        <v>566700</v>
      </c>
      <c r="E7" s="166">
        <v>40909</v>
      </c>
      <c r="F7" s="196">
        <f ca="1">IF(OR(D7="",E7=""),"",ROUND(D7/LOOKUP(E7,SMMLV!$A$2:$A$36,SMMLV!$D$2:$D$106),3))</f>
        <v>1</v>
      </c>
      <c r="H7" s="180" t="s">
        <v>184</v>
      </c>
      <c r="I7" s="186">
        <f ca="1">IF(OR(I5="",I6=""),"-",IF(SUMIFS($F$5:$F$1200,$B$5:$B$1200,$I$5,$C$5:$C$1200,$I$6)=0,"CONTRATO SIN SUSPENSIÓN",ROUND(SUMIFS($F$5:$F$1200,$B$5:$B$1200,$I$5,$C$5:$C$1200,$I$6),3)))</f>
        <v>1</v>
      </c>
      <c r="K7" s="821"/>
      <c r="L7" s="171">
        <v>2</v>
      </c>
      <c r="M7" s="822">
        <f t="shared" ca="1" si="0"/>
        <v>1</v>
      </c>
      <c r="N7" s="822"/>
    </row>
    <row r="8" spans="1:14">
      <c r="B8" s="165">
        <v>2</v>
      </c>
      <c r="C8" s="165">
        <v>4</v>
      </c>
      <c r="D8" s="195">
        <v>535600</v>
      </c>
      <c r="E8" s="166">
        <v>40544</v>
      </c>
      <c r="F8" s="196">
        <f ca="1">IF(OR(D8="",E8=""),"",ROUND(D8/LOOKUP(E8,SMMLV!$A$2:$A$36,SMMLV!$D$2:$D$106),3))</f>
        <v>1</v>
      </c>
      <c r="K8" s="821"/>
      <c r="L8" s="171">
        <v>3</v>
      </c>
      <c r="M8" s="822" t="str">
        <f t="shared" si="0"/>
        <v>NO APLICA</v>
      </c>
      <c r="N8" s="822"/>
    </row>
    <row r="9" spans="1:14">
      <c r="B9" s="165"/>
      <c r="C9" s="165"/>
      <c r="E9" s="166"/>
      <c r="F9" s="196" t="str">
        <f>IF(OR(D9="",E9=""),"",ROUND(D9/LOOKUP(E9,SMMLV!$A$2:$A$36,SMMLV!$D$2:$D$106),3))</f>
        <v/>
      </c>
      <c r="K9" s="821"/>
      <c r="L9" s="171">
        <v>4</v>
      </c>
      <c r="M9" s="822" t="str">
        <f t="shared" si="0"/>
        <v>NO APLICA</v>
      </c>
      <c r="N9" s="822"/>
    </row>
    <row r="10" spans="1:14">
      <c r="B10" s="165"/>
      <c r="C10" s="165"/>
      <c r="E10" s="166"/>
      <c r="F10" s="196" t="str">
        <f>IF(OR(D10="",E10=""),"",ROUND(D10/LOOKUP(E10,SMMLV!$A$2:$A$36,SMMLV!$D$2:$D$106),3))</f>
        <v/>
      </c>
      <c r="K10" s="821"/>
      <c r="L10" s="171">
        <v>5</v>
      </c>
      <c r="M10" s="822" t="str">
        <f t="shared" si="0"/>
        <v>NO APLICA</v>
      </c>
      <c r="N10" s="822"/>
    </row>
    <row r="11" spans="1:14">
      <c r="B11" s="165"/>
      <c r="C11" s="165"/>
      <c r="E11" s="166"/>
      <c r="F11" s="196" t="str">
        <f>IF(OR(D11="",E11=""),"",ROUND(D11/LOOKUP(E11,SMMLV!$A$2:$A$36,SMMLV!$D$2:$D$106),3))</f>
        <v/>
      </c>
      <c r="K11" s="821"/>
      <c r="L11" s="171">
        <v>6</v>
      </c>
      <c r="M11" s="822" t="str">
        <f t="shared" si="0"/>
        <v>NO APLICA</v>
      </c>
      <c r="N11" s="822"/>
    </row>
    <row r="12" spans="1:14">
      <c r="A12" s="168"/>
      <c r="B12" s="165"/>
      <c r="C12" s="165"/>
      <c r="E12" s="166"/>
      <c r="F12" s="196" t="str">
        <f>IF(OR(D12="",E12=""),"",ROUND(D12/LOOKUP(E12,SMMLV!$A$2:$A$36,SMMLV!$D$2:$D$106),3))</f>
        <v/>
      </c>
      <c r="K12" s="821"/>
      <c r="L12" s="171">
        <v>7</v>
      </c>
      <c r="M12" s="822" t="str">
        <f t="shared" si="0"/>
        <v>NO APLICA</v>
      </c>
      <c r="N12" s="822"/>
    </row>
    <row r="13" spans="1:14">
      <c r="A13" s="167"/>
      <c r="B13" s="165"/>
      <c r="C13" s="165"/>
      <c r="E13" s="166"/>
      <c r="F13" s="196" t="str">
        <f>IF(OR(D13="",E13=""),"",ROUND(D13/LOOKUP(E13,SMMLV!$A$2:$A$36,SMMLV!$D$2:$D$106),3))</f>
        <v/>
      </c>
      <c r="K13" s="821"/>
      <c r="L13" s="171">
        <v>8</v>
      </c>
      <c r="M13" s="822" t="str">
        <f t="shared" si="0"/>
        <v>NO APLICA</v>
      </c>
      <c r="N13" s="822"/>
    </row>
    <row r="14" spans="1:14">
      <c r="B14" s="165"/>
      <c r="C14" s="165"/>
      <c r="E14" s="166"/>
      <c r="F14" s="196" t="str">
        <f>IF(OR(D14="",E14=""),"",ROUND(D14/LOOKUP(E14,SMMLV!$A$2:$A$36,SMMLV!$D$2:$D$106),3))</f>
        <v/>
      </c>
      <c r="K14" s="821"/>
      <c r="L14" s="171">
        <v>9</v>
      </c>
      <c r="M14" s="822" t="str">
        <f t="shared" si="0"/>
        <v>NO APLICA</v>
      </c>
      <c r="N14" s="822"/>
    </row>
    <row r="15" spans="1:14">
      <c r="B15" s="165"/>
      <c r="C15" s="165"/>
      <c r="E15" s="166"/>
      <c r="F15" s="196" t="str">
        <f>IF(OR(D15="",E15=""),"",ROUND(D15/LOOKUP(E15,SMMLV!$A$2:$A$36,SMMLV!$D$2:$D$106),3))</f>
        <v/>
      </c>
      <c r="K15" s="821"/>
      <c r="L15" s="171">
        <v>10</v>
      </c>
      <c r="M15" s="822" t="str">
        <f t="shared" si="0"/>
        <v>NO APLICA</v>
      </c>
      <c r="N15" s="822"/>
    </row>
    <row r="16" spans="1:14">
      <c r="B16" s="165"/>
      <c r="C16" s="165"/>
      <c r="E16" s="166"/>
      <c r="F16" s="196" t="str">
        <f>IF(OR(D16="",E16=""),"",ROUND(D16/LOOKUP(E16,SMMLV!$A$2:$A$36,SMMLV!$D$2:$D$106),3))</f>
        <v/>
      </c>
      <c r="K16" s="821">
        <v>2</v>
      </c>
      <c r="L16" s="171">
        <v>1</v>
      </c>
      <c r="M16" s="822" t="str">
        <f t="shared" ref="M16:M25" si="1">IF(SUMIFS($F$5:$F$1200,$B$5:$B$1200,$K$16,$C$5:$C$1200,$L16)=0,"NO APLICA",ROUND(SUMIFS($F$5:$F$1200,$B$5:$B$1200,$K$16,$C$5:$C$1200,$L16),3))</f>
        <v>NO APLICA</v>
      </c>
      <c r="N16" s="822"/>
    </row>
    <row r="17" spans="2:14">
      <c r="B17" s="165"/>
      <c r="C17" s="165"/>
      <c r="E17" s="166"/>
      <c r="F17" s="196" t="str">
        <f>IF(OR(D17="",E17=""),"",ROUND(D17/LOOKUP(E17,SMMLV!$A$2:$A$36,SMMLV!$D$2:$D$106),3))</f>
        <v/>
      </c>
      <c r="K17" s="821"/>
      <c r="L17" s="171">
        <v>2</v>
      </c>
      <c r="M17" s="822" t="str">
        <f t="shared" si="1"/>
        <v>NO APLICA</v>
      </c>
      <c r="N17" s="822"/>
    </row>
    <row r="18" spans="2:14">
      <c r="B18" s="165"/>
      <c r="C18" s="165"/>
      <c r="E18" s="166"/>
      <c r="F18" s="196" t="str">
        <f>IF(OR(D18="",E18=""),"",ROUND(D18/LOOKUP(E18,SMMLV!$A$2:$A$36,SMMLV!$D$2:$D$106),3))</f>
        <v/>
      </c>
      <c r="K18" s="821"/>
      <c r="L18" s="171">
        <v>3</v>
      </c>
      <c r="M18" s="822" t="str">
        <f t="shared" si="1"/>
        <v>NO APLICA</v>
      </c>
      <c r="N18" s="822"/>
    </row>
    <row r="19" spans="2:14">
      <c r="B19" s="165"/>
      <c r="C19" s="165"/>
      <c r="E19" s="166"/>
      <c r="F19" s="196" t="str">
        <f>IF(OR(D19="",E19=""),"",ROUND(D19/LOOKUP(E19,SMMLV!$A$2:$A$36,SMMLV!$D$2:$D$106),3))</f>
        <v/>
      </c>
      <c r="K19" s="821"/>
      <c r="L19" s="171">
        <v>4</v>
      </c>
      <c r="M19" s="822">
        <f t="shared" ca="1" si="1"/>
        <v>1</v>
      </c>
      <c r="N19" s="822"/>
    </row>
    <row r="20" spans="2:14">
      <c r="B20" s="165"/>
      <c r="C20" s="165"/>
      <c r="E20" s="166"/>
      <c r="F20" s="196" t="str">
        <f>IF(OR(D20="",E20=""),"",ROUND(D20/LOOKUP(E20,SMMLV!$A$2:$A$36,SMMLV!$D$2:$D$106),3))</f>
        <v/>
      </c>
      <c r="H20" s="823"/>
      <c r="I20" s="823"/>
      <c r="K20" s="821"/>
      <c r="L20" s="171">
        <v>5</v>
      </c>
      <c r="M20" s="822" t="str">
        <f t="shared" si="1"/>
        <v>NO APLICA</v>
      </c>
      <c r="N20" s="822"/>
    </row>
    <row r="21" spans="2:14">
      <c r="B21" s="165"/>
      <c r="C21" s="165"/>
      <c r="E21" s="166"/>
      <c r="F21" s="196" t="str">
        <f>IF(OR(D21="",E21=""),"",ROUND(D21/LOOKUP(E21,SMMLV!$A$2:$A$36,SMMLV!$D$2:$D$106),3))</f>
        <v/>
      </c>
      <c r="H21" s="823"/>
      <c r="I21" s="823"/>
      <c r="K21" s="821"/>
      <c r="L21" s="171">
        <v>6</v>
      </c>
      <c r="M21" s="822" t="str">
        <f t="shared" si="1"/>
        <v>NO APLICA</v>
      </c>
      <c r="N21" s="822"/>
    </row>
    <row r="22" spans="2:14">
      <c r="B22" s="165"/>
      <c r="C22" s="165"/>
      <c r="E22" s="166"/>
      <c r="F22" s="196" t="str">
        <f>IF(OR(D22="",E22=""),"",ROUND(D22/LOOKUP(E22,SMMLV!$A$2:$A$36,SMMLV!$D$2:$D$106),3))</f>
        <v/>
      </c>
      <c r="K22" s="821"/>
      <c r="L22" s="171">
        <v>7</v>
      </c>
      <c r="M22" s="822" t="str">
        <f t="shared" si="1"/>
        <v>NO APLICA</v>
      </c>
      <c r="N22" s="822"/>
    </row>
    <row r="23" spans="2:14">
      <c r="B23" s="165"/>
      <c r="C23" s="165"/>
      <c r="E23" s="166"/>
      <c r="F23" s="196" t="str">
        <f>IF(OR(D23="",E23=""),"",ROUND(D23/LOOKUP(E23,SMMLV!$A$2:$A$36,SMMLV!$D$2:$D$106),3))</f>
        <v/>
      </c>
      <c r="K23" s="821"/>
      <c r="L23" s="171">
        <v>8</v>
      </c>
      <c r="M23" s="822" t="str">
        <f t="shared" si="1"/>
        <v>NO APLICA</v>
      </c>
      <c r="N23" s="822"/>
    </row>
    <row r="24" spans="2:14">
      <c r="B24" s="165"/>
      <c r="C24" s="165"/>
      <c r="E24" s="166"/>
      <c r="F24" s="196" t="str">
        <f>IF(OR(D24="",E24=""),"",ROUND(D24/LOOKUP(E24,SMMLV!$A$2:$A$36,SMMLV!$D$2:$D$106),3))</f>
        <v/>
      </c>
      <c r="K24" s="821"/>
      <c r="L24" s="171">
        <v>9</v>
      </c>
      <c r="M24" s="822" t="str">
        <f t="shared" si="1"/>
        <v>NO APLICA</v>
      </c>
      <c r="N24" s="822"/>
    </row>
    <row r="25" spans="2:14">
      <c r="B25" s="165"/>
      <c r="C25" s="165"/>
      <c r="E25" s="166"/>
      <c r="F25" s="196" t="str">
        <f>IF(OR(D25="",E25=""),"",ROUND(D25/LOOKUP(E25,SMMLV!$A$2:$A$36,SMMLV!$D$2:$D$106),3))</f>
        <v/>
      </c>
      <c r="K25" s="821"/>
      <c r="L25" s="171">
        <v>10</v>
      </c>
      <c r="M25" s="822" t="str">
        <f t="shared" si="1"/>
        <v>NO APLICA</v>
      </c>
      <c r="N25" s="822"/>
    </row>
    <row r="26" spans="2:14">
      <c r="B26" s="165"/>
      <c r="C26" s="165"/>
      <c r="E26" s="166"/>
      <c r="F26" s="196" t="str">
        <f>IF(OR(D26="",E26=""),"",ROUND(D26/LOOKUP(E26,SMMLV!$A$2:$A$36,SMMLV!$D$2:$D$106),3))</f>
        <v/>
      </c>
      <c r="K26" s="821">
        <v>3</v>
      </c>
      <c r="L26" s="171">
        <v>1</v>
      </c>
      <c r="M26" s="822" t="str">
        <f t="shared" ref="M26:M35" si="2">IF(SUMIFS($F$5:$F$1200,$B$5:$B$1200,$K$26,$C$5:$C$1200,$L26)=0,"NO APLICA",ROUND(SUMIFS($F$5:$F$1200,$B$5:$B$1200,$K$26,$C$5:$C$1200,$L26),3))</f>
        <v>NO APLICA</v>
      </c>
      <c r="N26" s="822"/>
    </row>
    <row r="27" spans="2:14">
      <c r="B27" s="165"/>
      <c r="C27" s="165"/>
      <c r="E27" s="166"/>
      <c r="F27" s="196" t="str">
        <f>IF(OR(D27="",E27=""),"",ROUND(D27/LOOKUP(E27,SMMLV!$A$2:$A$36,SMMLV!$D$2:$D$106),3))</f>
        <v/>
      </c>
      <c r="K27" s="821"/>
      <c r="L27" s="171">
        <v>2</v>
      </c>
      <c r="M27" s="822" t="str">
        <f t="shared" si="2"/>
        <v>NO APLICA</v>
      </c>
      <c r="N27" s="822"/>
    </row>
    <row r="28" spans="2:14">
      <c r="B28" s="165"/>
      <c r="C28" s="165"/>
      <c r="E28" s="166"/>
      <c r="F28" s="196" t="str">
        <f>IF(OR(D28="",E28=""),"",ROUND(D28/LOOKUP(E28,SMMLV!$A$2:$A$36,SMMLV!$D$2:$D$106),3))</f>
        <v/>
      </c>
      <c r="K28" s="821"/>
      <c r="L28" s="171">
        <v>3</v>
      </c>
      <c r="M28" s="822" t="str">
        <f t="shared" si="2"/>
        <v>NO APLICA</v>
      </c>
      <c r="N28" s="822"/>
    </row>
    <row r="29" spans="2:14">
      <c r="B29" s="165"/>
      <c r="C29" s="165"/>
      <c r="E29" s="166"/>
      <c r="F29" s="196" t="str">
        <f>IF(OR(D29="",E29=""),"",ROUND(D29/LOOKUP(E29,SMMLV!$A$2:$A$36,SMMLV!$D$2:$D$106),3))</f>
        <v/>
      </c>
      <c r="K29" s="821"/>
      <c r="L29" s="171">
        <v>4</v>
      </c>
      <c r="M29" s="822" t="str">
        <f t="shared" si="2"/>
        <v>NO APLICA</v>
      </c>
      <c r="N29" s="822"/>
    </row>
    <row r="30" spans="2:14">
      <c r="B30" s="165"/>
      <c r="C30" s="165"/>
      <c r="E30" s="166"/>
      <c r="F30" s="196" t="str">
        <f>IF(OR(D30="",E30=""),"",ROUND(D30/LOOKUP(E30,SMMLV!$A$2:$A$36,SMMLV!$D$2:$D$106),3))</f>
        <v/>
      </c>
      <c r="K30" s="821"/>
      <c r="L30" s="171">
        <v>5</v>
      </c>
      <c r="M30" s="822" t="str">
        <f t="shared" si="2"/>
        <v>NO APLICA</v>
      </c>
      <c r="N30" s="822"/>
    </row>
    <row r="31" spans="2:14">
      <c r="B31" s="165"/>
      <c r="C31" s="165"/>
      <c r="E31" s="166"/>
      <c r="F31" s="196" t="str">
        <f>IF(OR(D31="",E31=""),"",ROUND(D31/LOOKUP(E31,SMMLV!$A$2:$A$36,SMMLV!$D$2:$D$106),3))</f>
        <v/>
      </c>
      <c r="K31" s="821"/>
      <c r="L31" s="171">
        <v>6</v>
      </c>
      <c r="M31" s="822" t="str">
        <f t="shared" si="2"/>
        <v>NO APLICA</v>
      </c>
      <c r="N31" s="822"/>
    </row>
    <row r="32" spans="2:14">
      <c r="B32" s="165"/>
      <c r="C32" s="165"/>
      <c r="E32" s="166"/>
      <c r="F32" s="196" t="str">
        <f>IF(OR(D32="",E32=""),"",ROUND(D32/LOOKUP(E32,SMMLV!$A$2:$A$36,SMMLV!$D$2:$D$106),3))</f>
        <v/>
      </c>
      <c r="K32" s="821"/>
      <c r="L32" s="171">
        <v>7</v>
      </c>
      <c r="M32" s="822" t="str">
        <f t="shared" si="2"/>
        <v>NO APLICA</v>
      </c>
      <c r="N32" s="822"/>
    </row>
    <row r="33" spans="2:14">
      <c r="B33" s="165"/>
      <c r="C33" s="165"/>
      <c r="E33" s="166"/>
      <c r="F33" s="196" t="str">
        <f>IF(OR(D33="",E33=""),"",ROUND(D33/LOOKUP(E33,SMMLV!$A$2:$A$36,SMMLV!$D$2:$D$106),3))</f>
        <v/>
      </c>
      <c r="K33" s="821"/>
      <c r="L33" s="171">
        <v>8</v>
      </c>
      <c r="M33" s="822" t="str">
        <f t="shared" si="2"/>
        <v>NO APLICA</v>
      </c>
      <c r="N33" s="822"/>
    </row>
    <row r="34" spans="2:14">
      <c r="B34" s="165"/>
      <c r="C34" s="165"/>
      <c r="E34" s="166"/>
      <c r="F34" s="196" t="str">
        <f>IF(OR(D34="",E34=""),"",ROUND(D34/LOOKUP(E34,SMMLV!$A$2:$A$36,SMMLV!$D$2:$D$106),3))</f>
        <v/>
      </c>
      <c r="K34" s="821"/>
      <c r="L34" s="171">
        <v>9</v>
      </c>
      <c r="M34" s="822" t="str">
        <f t="shared" si="2"/>
        <v>NO APLICA</v>
      </c>
      <c r="N34" s="822"/>
    </row>
    <row r="35" spans="2:14">
      <c r="B35" s="165"/>
      <c r="C35" s="165"/>
      <c r="E35" s="166"/>
      <c r="F35" s="196" t="str">
        <f>IF(OR(D35="",E35=""),"",ROUND(D35/LOOKUP(E35,SMMLV!$A$2:$A$36,SMMLV!$D$2:$D$106),3))</f>
        <v/>
      </c>
      <c r="K35" s="821"/>
      <c r="L35" s="171">
        <v>10</v>
      </c>
      <c r="M35" s="822" t="str">
        <f t="shared" si="2"/>
        <v>NO APLICA</v>
      </c>
      <c r="N35" s="822"/>
    </row>
    <row r="36" spans="2:14">
      <c r="B36" s="165"/>
      <c r="C36" s="165"/>
      <c r="E36" s="166"/>
      <c r="F36" s="196" t="str">
        <f>IF(OR(D36="",E36=""),"",ROUND(D36/LOOKUP(E36,SMMLV!$A$2:$A$36,SMMLV!$D$2:$D$106),3))</f>
        <v/>
      </c>
      <c r="K36" s="821">
        <v>4</v>
      </c>
      <c r="L36" s="171">
        <v>1</v>
      </c>
      <c r="M36" s="822" t="str">
        <f t="shared" ref="M36:M45" si="3">IF(SUMIFS($F$5:$F$1200,$B$5:$B$1200,$K$36,$C$5:$C$1200,$L36)=0,"NO APLICA",ROUND(SUMIFS($F$5:$F$1200,$B$5:$B$1200,$K$36,$C$5:$C$1200,$L36),3))</f>
        <v>NO APLICA</v>
      </c>
      <c r="N36" s="822"/>
    </row>
    <row r="37" spans="2:14">
      <c r="B37" s="165"/>
      <c r="C37" s="165"/>
      <c r="E37" s="166"/>
      <c r="F37" s="196" t="str">
        <f>IF(OR(D37="",E37=""),"",ROUND(D37/LOOKUP(E37,SMMLV!$A$2:$A$36,SMMLV!$D$2:$D$106),3))</f>
        <v/>
      </c>
      <c r="K37" s="821"/>
      <c r="L37" s="171">
        <v>2</v>
      </c>
      <c r="M37" s="822" t="str">
        <f t="shared" si="3"/>
        <v>NO APLICA</v>
      </c>
      <c r="N37" s="822"/>
    </row>
    <row r="38" spans="2:14">
      <c r="B38" s="165"/>
      <c r="C38" s="165"/>
      <c r="E38" s="166"/>
      <c r="F38" s="196" t="str">
        <f>IF(OR(D38="",E38=""),"",ROUND(D38/LOOKUP(E38,SMMLV!$A$2:$A$36,SMMLV!$D$2:$D$106),3))</f>
        <v/>
      </c>
      <c r="K38" s="821"/>
      <c r="L38" s="171">
        <v>3</v>
      </c>
      <c r="M38" s="822" t="str">
        <f t="shared" si="3"/>
        <v>NO APLICA</v>
      </c>
      <c r="N38" s="822"/>
    </row>
    <row r="39" spans="2:14">
      <c r="B39" s="165"/>
      <c r="C39" s="165"/>
      <c r="E39" s="166"/>
      <c r="F39" s="196" t="str">
        <f>IF(OR(D39="",E39=""),"",ROUND(D39/LOOKUP(E39,SMMLV!$A$2:$A$36,SMMLV!$D$2:$D$106),3))</f>
        <v/>
      </c>
      <c r="K39" s="821"/>
      <c r="L39" s="171">
        <v>4</v>
      </c>
      <c r="M39" s="822" t="str">
        <f t="shared" si="3"/>
        <v>NO APLICA</v>
      </c>
      <c r="N39" s="822"/>
    </row>
    <row r="40" spans="2:14">
      <c r="B40" s="165"/>
      <c r="C40" s="165"/>
      <c r="E40" s="166"/>
      <c r="F40" s="196" t="str">
        <f>IF(OR(D40="",E40=""),"",ROUND(D40/LOOKUP(E40,SMMLV!$A$2:$A$36,SMMLV!$D$2:$D$106),3))</f>
        <v/>
      </c>
      <c r="K40" s="821"/>
      <c r="L40" s="171">
        <v>5</v>
      </c>
      <c r="M40" s="822" t="str">
        <f t="shared" si="3"/>
        <v>NO APLICA</v>
      </c>
      <c r="N40" s="822"/>
    </row>
    <row r="41" spans="2:14">
      <c r="B41" s="165"/>
      <c r="C41" s="165"/>
      <c r="E41" s="166"/>
      <c r="F41" s="196" t="str">
        <f>IF(OR(D41="",E41=""),"",ROUND(D41/LOOKUP(E41,SMMLV!$A$2:$A$36,SMMLV!$D$2:$D$106),3))</f>
        <v/>
      </c>
      <c r="K41" s="821"/>
      <c r="L41" s="171">
        <v>6</v>
      </c>
      <c r="M41" s="822" t="str">
        <f t="shared" si="3"/>
        <v>NO APLICA</v>
      </c>
      <c r="N41" s="822"/>
    </row>
    <row r="42" spans="2:14">
      <c r="B42" s="165"/>
      <c r="C42" s="165"/>
      <c r="E42" s="166"/>
      <c r="F42" s="196" t="str">
        <f>IF(OR(D42="",E42=""),"",ROUND(D42/LOOKUP(E42,SMMLV!$A$2:$A$36,SMMLV!$D$2:$D$106),3))</f>
        <v/>
      </c>
      <c r="K42" s="821"/>
      <c r="L42" s="171">
        <v>7</v>
      </c>
      <c r="M42" s="822" t="str">
        <f t="shared" si="3"/>
        <v>NO APLICA</v>
      </c>
      <c r="N42" s="822"/>
    </row>
    <row r="43" spans="2:14">
      <c r="B43" s="165"/>
      <c r="C43" s="165"/>
      <c r="E43" s="166"/>
      <c r="F43" s="196" t="str">
        <f>IF(OR(D43="",E43=""),"",ROUND(D43/LOOKUP(E43,SMMLV!$A$2:$A$36,SMMLV!$D$2:$D$106),3))</f>
        <v/>
      </c>
      <c r="K43" s="821"/>
      <c r="L43" s="171">
        <v>8</v>
      </c>
      <c r="M43" s="822" t="str">
        <f t="shared" si="3"/>
        <v>NO APLICA</v>
      </c>
      <c r="N43" s="822"/>
    </row>
    <row r="44" spans="2:14">
      <c r="B44" s="165"/>
      <c r="C44" s="165"/>
      <c r="E44" s="166"/>
      <c r="F44" s="196" t="str">
        <f>IF(OR(D44="",E44=""),"",ROUND(D44/LOOKUP(E44,SMMLV!$A$2:$A$36,SMMLV!$D$2:$D$106),3))</f>
        <v/>
      </c>
      <c r="K44" s="821"/>
      <c r="L44" s="171">
        <v>9</v>
      </c>
      <c r="M44" s="822" t="str">
        <f t="shared" si="3"/>
        <v>NO APLICA</v>
      </c>
      <c r="N44" s="822"/>
    </row>
    <row r="45" spans="2:14">
      <c r="B45" s="165"/>
      <c r="C45" s="165"/>
      <c r="E45" s="166"/>
      <c r="F45" s="196" t="str">
        <f>IF(OR(D45="",E45=""),"",ROUND(D45/LOOKUP(E45,SMMLV!$A$2:$A$36,SMMLV!$D$2:$D$106),3))</f>
        <v/>
      </c>
      <c r="K45" s="821"/>
      <c r="L45" s="171">
        <v>10</v>
      </c>
      <c r="M45" s="822" t="str">
        <f t="shared" si="3"/>
        <v>NO APLICA</v>
      </c>
      <c r="N45" s="822"/>
    </row>
    <row r="46" spans="2:14">
      <c r="B46" s="165"/>
      <c r="C46" s="165"/>
      <c r="E46" s="166"/>
      <c r="F46" s="196" t="str">
        <f>IF(OR(D46="",E46=""),"",ROUND(D46/LOOKUP(E46,SMMLV!$A$2:$A$36,SMMLV!$D$2:$D$106),3))</f>
        <v/>
      </c>
      <c r="K46" s="821">
        <v>5</v>
      </c>
      <c r="L46" s="171">
        <v>1</v>
      </c>
      <c r="M46" s="822" t="str">
        <f t="shared" ref="M46:M55" si="4">IF(SUMIFS($F$5:$F$1200,$B$5:$B$1200,$K$46,$C$5:$C$1200,$L46)=0,"NO APLICA",ROUND(SUMIFS($F$5:$F$1200,$B$5:$B$1200,$K$46,$C$5:$C$1200,$L46),3))</f>
        <v>NO APLICA</v>
      </c>
      <c r="N46" s="822"/>
    </row>
    <row r="47" spans="2:14">
      <c r="B47" s="165"/>
      <c r="C47" s="165"/>
      <c r="E47" s="166"/>
      <c r="F47" s="196" t="str">
        <f>IF(OR(D47="",E47=""),"",ROUND(D47/LOOKUP(E47,SMMLV!$A$2:$A$36,SMMLV!$D$2:$D$106),3))</f>
        <v/>
      </c>
      <c r="K47" s="821"/>
      <c r="L47" s="171">
        <v>2</v>
      </c>
      <c r="M47" s="822" t="str">
        <f t="shared" si="4"/>
        <v>NO APLICA</v>
      </c>
      <c r="N47" s="822"/>
    </row>
    <row r="48" spans="2:14">
      <c r="B48" s="165"/>
      <c r="C48" s="165"/>
      <c r="E48" s="166"/>
      <c r="F48" s="196" t="str">
        <f>IF(OR(D48="",E48=""),"",ROUND(D48/LOOKUP(E48,SMMLV!$A$2:$A$36,SMMLV!$D$2:$D$106),3))</f>
        <v/>
      </c>
      <c r="K48" s="821"/>
      <c r="L48" s="171">
        <v>3</v>
      </c>
      <c r="M48" s="822" t="str">
        <f t="shared" si="4"/>
        <v>NO APLICA</v>
      </c>
      <c r="N48" s="822"/>
    </row>
    <row r="49" spans="2:14">
      <c r="B49" s="165"/>
      <c r="C49" s="165"/>
      <c r="E49" s="166"/>
      <c r="F49" s="196" t="str">
        <f>IF(OR(D49="",E49=""),"",ROUND(D49/LOOKUP(E49,SMMLV!$A$2:$A$36,SMMLV!$D$2:$D$106),3))</f>
        <v/>
      </c>
      <c r="K49" s="821"/>
      <c r="L49" s="171">
        <v>4</v>
      </c>
      <c r="M49" s="822" t="str">
        <f t="shared" si="4"/>
        <v>NO APLICA</v>
      </c>
      <c r="N49" s="822"/>
    </row>
    <row r="50" spans="2:14">
      <c r="B50" s="165"/>
      <c r="C50" s="165"/>
      <c r="E50" s="166"/>
      <c r="F50" s="196" t="str">
        <f>IF(OR(D50="",E50=""),"",ROUND(D50/LOOKUP(E50,SMMLV!$A$2:$A$36,SMMLV!$D$2:$D$106),3))</f>
        <v/>
      </c>
      <c r="K50" s="821"/>
      <c r="L50" s="171">
        <v>5</v>
      </c>
      <c r="M50" s="822" t="str">
        <f t="shared" si="4"/>
        <v>NO APLICA</v>
      </c>
      <c r="N50" s="822"/>
    </row>
    <row r="51" spans="2:14">
      <c r="B51" s="165"/>
      <c r="C51" s="165"/>
      <c r="E51" s="166"/>
      <c r="F51" s="196" t="str">
        <f>IF(OR(D51="",E51=""),"",ROUND(D51/LOOKUP(E51,SMMLV!$A$2:$A$36,SMMLV!$D$2:$D$106),3))</f>
        <v/>
      </c>
      <c r="K51" s="821"/>
      <c r="L51" s="171">
        <v>6</v>
      </c>
      <c r="M51" s="822" t="str">
        <f t="shared" si="4"/>
        <v>NO APLICA</v>
      </c>
      <c r="N51" s="822"/>
    </row>
    <row r="52" spans="2:14">
      <c r="B52" s="165"/>
      <c r="C52" s="165"/>
      <c r="E52" s="166"/>
      <c r="F52" s="196" t="str">
        <f>IF(OR(D52="",E52=""),"",ROUND(D52/LOOKUP(E52,SMMLV!$A$2:$A$36,SMMLV!$D$2:$D$106),3))</f>
        <v/>
      </c>
      <c r="K52" s="821"/>
      <c r="L52" s="171">
        <v>7</v>
      </c>
      <c r="M52" s="822" t="str">
        <f t="shared" si="4"/>
        <v>NO APLICA</v>
      </c>
      <c r="N52" s="822"/>
    </row>
    <row r="53" spans="2:14">
      <c r="B53" s="165"/>
      <c r="C53" s="165"/>
      <c r="E53" s="166"/>
      <c r="F53" s="196" t="str">
        <f>IF(OR(D53="",E53=""),"",ROUND(D53/LOOKUP(E53,SMMLV!$A$2:$A$36,SMMLV!$D$2:$D$106),3))</f>
        <v/>
      </c>
      <c r="K53" s="821"/>
      <c r="L53" s="171">
        <v>8</v>
      </c>
      <c r="M53" s="822" t="str">
        <f t="shared" si="4"/>
        <v>NO APLICA</v>
      </c>
      <c r="N53" s="822"/>
    </row>
    <row r="54" spans="2:14">
      <c r="B54" s="165"/>
      <c r="C54" s="165"/>
      <c r="E54" s="166"/>
      <c r="F54" s="196" t="str">
        <f>IF(OR(D54="",E54=""),"",ROUND(D54/LOOKUP(E54,SMMLV!$A$2:$A$36,SMMLV!$D$2:$D$106),3))</f>
        <v/>
      </c>
      <c r="K54" s="821"/>
      <c r="L54" s="171">
        <v>9</v>
      </c>
      <c r="M54" s="822" t="str">
        <f t="shared" si="4"/>
        <v>NO APLICA</v>
      </c>
      <c r="N54" s="822"/>
    </row>
    <row r="55" spans="2:14">
      <c r="B55" s="165"/>
      <c r="C55" s="165"/>
      <c r="E55" s="166"/>
      <c r="F55" s="196" t="str">
        <f>IF(OR(D55="",E55=""),"",ROUND(D55/LOOKUP(E55,SMMLV!$A$2:$A$36,SMMLV!$D$2:$D$106),3))</f>
        <v/>
      </c>
      <c r="K55" s="821"/>
      <c r="L55" s="171">
        <v>10</v>
      </c>
      <c r="M55" s="822" t="str">
        <f t="shared" si="4"/>
        <v>NO APLICA</v>
      </c>
      <c r="N55" s="822"/>
    </row>
    <row r="56" spans="2:14">
      <c r="B56" s="165"/>
      <c r="C56" s="165"/>
      <c r="E56" s="166"/>
      <c r="F56" s="196" t="str">
        <f>IF(OR(D56="",E56=""),"",ROUND(D56/LOOKUP(E56,SMMLV!$A$2:$A$36,SMMLV!$D$2:$D$106),3))</f>
        <v/>
      </c>
      <c r="K56" s="821">
        <v>6</v>
      </c>
      <c r="L56" s="171">
        <v>1</v>
      </c>
      <c r="M56" s="822" t="str">
        <f t="shared" ref="M56:M65" si="5">IF(SUMIFS($F$5:$F$1200,$B$5:$B$1200,$K$56,$C$5:$C$1200,$L56)=0,"NO APLICA",ROUND(SUMIFS($F$5:$F$1200,$B$5:$B$1200,$K$56,$C$5:$C$1200,$L56),3))</f>
        <v>NO APLICA</v>
      </c>
      <c r="N56" s="822"/>
    </row>
    <row r="57" spans="2:14">
      <c r="B57" s="165"/>
      <c r="C57" s="165"/>
      <c r="E57" s="166"/>
      <c r="F57" s="196" t="str">
        <f>IF(OR(D57="",E57=""),"",ROUND(D57/LOOKUP(E57,SMMLV!$A$2:$A$36,SMMLV!$D$2:$D$106),3))</f>
        <v/>
      </c>
      <c r="K57" s="821"/>
      <c r="L57" s="171">
        <v>2</v>
      </c>
      <c r="M57" s="822" t="str">
        <f t="shared" si="5"/>
        <v>NO APLICA</v>
      </c>
      <c r="N57" s="822"/>
    </row>
    <row r="58" spans="2:14">
      <c r="B58" s="165"/>
      <c r="C58" s="165"/>
      <c r="E58" s="166"/>
      <c r="F58" s="196" t="str">
        <f>IF(OR(D58="",E58=""),"",ROUND(D58/LOOKUP(E58,SMMLV!$A$2:$A$36,SMMLV!$D$2:$D$106),3))</f>
        <v/>
      </c>
      <c r="K58" s="821"/>
      <c r="L58" s="171">
        <v>3</v>
      </c>
      <c r="M58" s="822" t="str">
        <f t="shared" si="5"/>
        <v>NO APLICA</v>
      </c>
      <c r="N58" s="822"/>
    </row>
    <row r="59" spans="2:14">
      <c r="B59" s="165"/>
      <c r="C59" s="165"/>
      <c r="E59" s="166"/>
      <c r="F59" s="196" t="str">
        <f>IF(OR(D59="",E59=""),"",ROUND(D59/LOOKUP(E59,SMMLV!$A$2:$A$36,SMMLV!$D$2:$D$106),3))</f>
        <v/>
      </c>
      <c r="K59" s="821"/>
      <c r="L59" s="171">
        <v>4</v>
      </c>
      <c r="M59" s="822" t="str">
        <f t="shared" si="5"/>
        <v>NO APLICA</v>
      </c>
      <c r="N59" s="822"/>
    </row>
    <row r="60" spans="2:14">
      <c r="B60" s="165"/>
      <c r="C60" s="165"/>
      <c r="E60" s="166"/>
      <c r="F60" s="196" t="str">
        <f>IF(OR(D60="",E60=""),"",ROUND(D60/LOOKUP(E60,SMMLV!$A$2:$A$36,SMMLV!$D$2:$D$106),3))</f>
        <v/>
      </c>
      <c r="K60" s="821"/>
      <c r="L60" s="171">
        <v>5</v>
      </c>
      <c r="M60" s="822" t="str">
        <f t="shared" si="5"/>
        <v>NO APLICA</v>
      </c>
      <c r="N60" s="822"/>
    </row>
    <row r="61" spans="2:14">
      <c r="B61" s="165"/>
      <c r="C61" s="165"/>
      <c r="E61" s="166"/>
      <c r="F61" s="196" t="str">
        <f>IF(OR(D61="",E61=""),"",ROUND(D61/LOOKUP(E61,SMMLV!$A$2:$A$36,SMMLV!$D$2:$D$106),3))</f>
        <v/>
      </c>
      <c r="K61" s="821"/>
      <c r="L61" s="171">
        <v>6</v>
      </c>
      <c r="M61" s="822" t="str">
        <f t="shared" si="5"/>
        <v>NO APLICA</v>
      </c>
      <c r="N61" s="822"/>
    </row>
    <row r="62" spans="2:14">
      <c r="B62" s="165"/>
      <c r="C62" s="165"/>
      <c r="E62" s="166"/>
      <c r="F62" s="196" t="str">
        <f>IF(OR(D62="",E62=""),"",ROUND(D62/LOOKUP(E62,SMMLV!$A$2:$A$36,SMMLV!$D$2:$D$106),3))</f>
        <v/>
      </c>
      <c r="K62" s="821"/>
      <c r="L62" s="171">
        <v>7</v>
      </c>
      <c r="M62" s="822" t="str">
        <f t="shared" si="5"/>
        <v>NO APLICA</v>
      </c>
      <c r="N62" s="822"/>
    </row>
    <row r="63" spans="2:14">
      <c r="B63" s="165"/>
      <c r="C63" s="165"/>
      <c r="E63" s="166"/>
      <c r="F63" s="196" t="str">
        <f>IF(OR(D63="",E63=""),"",ROUND(D63/LOOKUP(E63,SMMLV!$A$2:$A$36,SMMLV!$D$2:$D$106),3))</f>
        <v/>
      </c>
      <c r="K63" s="821"/>
      <c r="L63" s="171">
        <v>8</v>
      </c>
      <c r="M63" s="822" t="str">
        <f t="shared" si="5"/>
        <v>NO APLICA</v>
      </c>
      <c r="N63" s="822"/>
    </row>
    <row r="64" spans="2:14">
      <c r="B64" s="165"/>
      <c r="C64" s="165"/>
      <c r="E64" s="166"/>
      <c r="F64" s="196" t="str">
        <f>IF(OR(D64="",E64=""),"",ROUND(D64/LOOKUP(E64,SMMLV!$A$2:$A$36,SMMLV!$D$2:$D$106),3))</f>
        <v/>
      </c>
      <c r="K64" s="821"/>
      <c r="L64" s="171">
        <v>9</v>
      </c>
      <c r="M64" s="822" t="str">
        <f t="shared" si="5"/>
        <v>NO APLICA</v>
      </c>
      <c r="N64" s="822"/>
    </row>
    <row r="65" spans="2:14">
      <c r="B65" s="165"/>
      <c r="C65" s="165"/>
      <c r="E65" s="166"/>
      <c r="F65" s="196" t="str">
        <f>IF(OR(D65="",E65=""),"",ROUND(D65/LOOKUP(E65,SMMLV!$A$2:$A$36,SMMLV!$D$2:$D$106),3))</f>
        <v/>
      </c>
      <c r="K65" s="821"/>
      <c r="L65" s="171">
        <v>10</v>
      </c>
      <c r="M65" s="822" t="str">
        <f t="shared" si="5"/>
        <v>NO APLICA</v>
      </c>
      <c r="N65" s="822"/>
    </row>
    <row r="66" spans="2:14">
      <c r="B66" s="165"/>
      <c r="C66" s="165"/>
      <c r="E66" s="166"/>
      <c r="F66" s="196" t="str">
        <f>IF(OR(D66="",E66=""),"",ROUND(D66/LOOKUP(E66,SMMLV!$A$2:$A$36,SMMLV!$D$2:$D$106),3))</f>
        <v/>
      </c>
      <c r="K66" s="821">
        <v>7</v>
      </c>
      <c r="L66" s="171">
        <v>1</v>
      </c>
      <c r="M66" s="822" t="str">
        <f t="shared" ref="M66:M75" si="6">IF(SUMIFS($F$5:$F$1200,$B$5:$B$1200,$K$66,$C$5:$C$1200,$L66)=0,"NO APLICA",ROUND(SUMIFS($F$5:$F$1200,$B$5:$B$1200,$K$66,$C$5:$C$1200,$L66),3))</f>
        <v>NO APLICA</v>
      </c>
      <c r="N66" s="822"/>
    </row>
    <row r="67" spans="2:14">
      <c r="B67" s="165"/>
      <c r="C67" s="165"/>
      <c r="E67" s="166"/>
      <c r="F67" s="196" t="str">
        <f>IF(OR(D67="",E67=""),"",ROUND(D67/LOOKUP(E67,SMMLV!$A$2:$A$36,SMMLV!$D$2:$D$106),3))</f>
        <v/>
      </c>
      <c r="K67" s="821"/>
      <c r="L67" s="171">
        <v>2</v>
      </c>
      <c r="M67" s="822" t="str">
        <f t="shared" si="6"/>
        <v>NO APLICA</v>
      </c>
      <c r="N67" s="822"/>
    </row>
    <row r="68" spans="2:14">
      <c r="B68" s="165"/>
      <c r="C68" s="165"/>
      <c r="E68" s="166"/>
      <c r="F68" s="196" t="str">
        <f>IF(OR(D68="",E68=""),"",ROUND(D68/LOOKUP(E68,SMMLV!$A$2:$A$36,SMMLV!$D$2:$D$106),3))</f>
        <v/>
      </c>
      <c r="K68" s="821"/>
      <c r="L68" s="171">
        <v>3</v>
      </c>
      <c r="M68" s="822" t="str">
        <f t="shared" si="6"/>
        <v>NO APLICA</v>
      </c>
      <c r="N68" s="822"/>
    </row>
    <row r="69" spans="2:14">
      <c r="B69" s="165"/>
      <c r="C69" s="165"/>
      <c r="E69" s="166"/>
      <c r="F69" s="196" t="str">
        <f>IF(OR(D69="",E69=""),"",ROUND(D69/LOOKUP(E69,SMMLV!$A$2:$A$36,SMMLV!$D$2:$D$106),3))</f>
        <v/>
      </c>
      <c r="K69" s="821"/>
      <c r="L69" s="171">
        <v>4</v>
      </c>
      <c r="M69" s="822" t="str">
        <f t="shared" si="6"/>
        <v>NO APLICA</v>
      </c>
      <c r="N69" s="822"/>
    </row>
    <row r="70" spans="2:14">
      <c r="B70" s="165"/>
      <c r="C70" s="165"/>
      <c r="E70" s="166"/>
      <c r="F70" s="196" t="str">
        <f>IF(OR(D70="",E70=""),"",ROUND(D70/LOOKUP(E70,SMMLV!$A$2:$A$36,SMMLV!$D$2:$D$106),3))</f>
        <v/>
      </c>
      <c r="K70" s="821"/>
      <c r="L70" s="171">
        <v>5</v>
      </c>
      <c r="M70" s="822" t="str">
        <f t="shared" si="6"/>
        <v>NO APLICA</v>
      </c>
      <c r="N70" s="822"/>
    </row>
    <row r="71" spans="2:14">
      <c r="B71" s="165"/>
      <c r="C71" s="165"/>
      <c r="E71" s="166"/>
      <c r="F71" s="196" t="str">
        <f>IF(OR(D71="",E71=""),"",ROUND(D71/LOOKUP(E71,SMMLV!$A$2:$A$36,SMMLV!$D$2:$D$106),3))</f>
        <v/>
      </c>
      <c r="K71" s="821"/>
      <c r="L71" s="171">
        <v>6</v>
      </c>
      <c r="M71" s="822" t="str">
        <f t="shared" si="6"/>
        <v>NO APLICA</v>
      </c>
      <c r="N71" s="822"/>
    </row>
    <row r="72" spans="2:14">
      <c r="B72" s="165"/>
      <c r="C72" s="165"/>
      <c r="E72" s="166"/>
      <c r="F72" s="196" t="str">
        <f>IF(OR(D72="",E72=""),"",ROUND(D72/LOOKUP(E72,SMMLV!$A$2:$A$36,SMMLV!$D$2:$D$106),3))</f>
        <v/>
      </c>
      <c r="K72" s="821"/>
      <c r="L72" s="171">
        <v>7</v>
      </c>
      <c r="M72" s="822" t="str">
        <f t="shared" si="6"/>
        <v>NO APLICA</v>
      </c>
      <c r="N72" s="822"/>
    </row>
    <row r="73" spans="2:14">
      <c r="B73" s="165"/>
      <c r="C73" s="165"/>
      <c r="E73" s="166"/>
      <c r="F73" s="196" t="str">
        <f>IF(OR(D73="",E73=""),"",ROUND(D73/LOOKUP(E73,SMMLV!$A$2:$A$36,SMMLV!$D$2:$D$106),3))</f>
        <v/>
      </c>
      <c r="K73" s="821"/>
      <c r="L73" s="171">
        <v>8</v>
      </c>
      <c r="M73" s="822" t="str">
        <f t="shared" si="6"/>
        <v>NO APLICA</v>
      </c>
      <c r="N73" s="822"/>
    </row>
    <row r="74" spans="2:14">
      <c r="B74" s="165"/>
      <c r="C74" s="165"/>
      <c r="E74" s="166"/>
      <c r="F74" s="196" t="str">
        <f>IF(OR(D74="",E74=""),"",ROUND(D74/LOOKUP(E74,SMMLV!$A$2:$A$36,SMMLV!$D$2:$D$106),3))</f>
        <v/>
      </c>
      <c r="K74" s="821"/>
      <c r="L74" s="171">
        <v>9</v>
      </c>
      <c r="M74" s="822" t="str">
        <f t="shared" si="6"/>
        <v>NO APLICA</v>
      </c>
      <c r="N74" s="822"/>
    </row>
    <row r="75" spans="2:14">
      <c r="B75" s="165"/>
      <c r="C75" s="165"/>
      <c r="E75" s="166"/>
      <c r="F75" s="196" t="str">
        <f>IF(OR(D75="",E75=""),"",ROUND(D75/LOOKUP(E75,SMMLV!$A$2:$A$36,SMMLV!$D$2:$D$106),3))</f>
        <v/>
      </c>
      <c r="K75" s="821"/>
      <c r="L75" s="171">
        <v>10</v>
      </c>
      <c r="M75" s="822" t="str">
        <f t="shared" si="6"/>
        <v>NO APLICA</v>
      </c>
      <c r="N75" s="822"/>
    </row>
    <row r="76" spans="2:14">
      <c r="B76" s="165"/>
      <c r="C76" s="165"/>
      <c r="E76" s="166"/>
      <c r="F76" s="196" t="str">
        <f>IF(OR(D76="",E76=""),"",ROUND(D76/LOOKUP(E76,SMMLV!$A$2:$A$36,SMMLV!$D$2:$D$106),3))</f>
        <v/>
      </c>
      <c r="K76" s="821">
        <v>8</v>
      </c>
      <c r="L76" s="171">
        <v>1</v>
      </c>
      <c r="M76" s="822" t="str">
        <f t="shared" ref="M76:M85" si="7">IF(SUMIFS($F$5:$F$1200,$B$5:$B$1200,$K$76,$C$5:$C$1200,$L76)=0,"NO APLICA",ROUND(SUMIFS($F$5:$F$1200,$B$5:$B$1200,$K$76,$C$5:$C$1200,$L76),3))</f>
        <v>NO APLICA</v>
      </c>
      <c r="N76" s="822"/>
    </row>
    <row r="77" spans="2:14">
      <c r="B77" s="165"/>
      <c r="C77" s="165"/>
      <c r="E77" s="166"/>
      <c r="F77" s="196" t="str">
        <f>IF(OR(D77="",E77=""),"",ROUND(D77/LOOKUP(E77,SMMLV!$A$2:$A$36,SMMLV!$D$2:$D$106),3))</f>
        <v/>
      </c>
      <c r="K77" s="821"/>
      <c r="L77" s="171">
        <v>2</v>
      </c>
      <c r="M77" s="822" t="str">
        <f t="shared" si="7"/>
        <v>NO APLICA</v>
      </c>
      <c r="N77" s="822"/>
    </row>
    <row r="78" spans="2:14">
      <c r="B78" s="165"/>
      <c r="C78" s="165"/>
      <c r="E78" s="166"/>
      <c r="F78" s="196" t="str">
        <f>IF(OR(D78="",E78=""),"",ROUND(D78/LOOKUP(E78,SMMLV!$A$2:$A$36,SMMLV!$D$2:$D$106),3))</f>
        <v/>
      </c>
      <c r="K78" s="821"/>
      <c r="L78" s="171">
        <v>3</v>
      </c>
      <c r="M78" s="822" t="str">
        <f t="shared" si="7"/>
        <v>NO APLICA</v>
      </c>
      <c r="N78" s="822"/>
    </row>
    <row r="79" spans="2:14">
      <c r="B79" s="165"/>
      <c r="C79" s="165"/>
      <c r="E79" s="166"/>
      <c r="F79" s="196" t="str">
        <f>IF(OR(D79="",E79=""),"",ROUND(D79/LOOKUP(E79,SMMLV!$A$2:$A$36,SMMLV!$D$2:$D$106),3))</f>
        <v/>
      </c>
      <c r="K79" s="821"/>
      <c r="L79" s="171">
        <v>4</v>
      </c>
      <c r="M79" s="822" t="str">
        <f t="shared" si="7"/>
        <v>NO APLICA</v>
      </c>
      <c r="N79" s="822"/>
    </row>
    <row r="80" spans="2:14">
      <c r="B80" s="165"/>
      <c r="C80" s="165"/>
      <c r="E80" s="166"/>
      <c r="F80" s="196" t="str">
        <f>IF(OR(D80="",E80=""),"",ROUND(D80/LOOKUP(E80,SMMLV!$A$2:$A$36,SMMLV!$D$2:$D$106),3))</f>
        <v/>
      </c>
      <c r="K80" s="821"/>
      <c r="L80" s="171">
        <v>5</v>
      </c>
      <c r="M80" s="822" t="str">
        <f t="shared" si="7"/>
        <v>NO APLICA</v>
      </c>
      <c r="N80" s="822"/>
    </row>
    <row r="81" spans="2:14">
      <c r="B81" s="165"/>
      <c r="C81" s="165"/>
      <c r="E81" s="166"/>
      <c r="F81" s="196" t="str">
        <f>IF(OR(D81="",E81=""),"",ROUND(D81/LOOKUP(E81,SMMLV!$A$2:$A$36,SMMLV!$D$2:$D$106),3))</f>
        <v/>
      </c>
      <c r="K81" s="821"/>
      <c r="L81" s="171">
        <v>6</v>
      </c>
      <c r="M81" s="822" t="str">
        <f t="shared" si="7"/>
        <v>NO APLICA</v>
      </c>
      <c r="N81" s="822"/>
    </row>
    <row r="82" spans="2:14">
      <c r="B82" s="165"/>
      <c r="C82" s="165"/>
      <c r="E82" s="166"/>
      <c r="F82" s="196" t="str">
        <f>IF(OR(D82="",E82=""),"",ROUND(D82/LOOKUP(E82,SMMLV!$A$2:$A$36,SMMLV!$D$2:$D$106),3))</f>
        <v/>
      </c>
      <c r="K82" s="821"/>
      <c r="L82" s="171">
        <v>7</v>
      </c>
      <c r="M82" s="822" t="str">
        <f t="shared" si="7"/>
        <v>NO APLICA</v>
      </c>
      <c r="N82" s="822"/>
    </row>
    <row r="83" spans="2:14">
      <c r="B83" s="165"/>
      <c r="C83" s="165"/>
      <c r="E83" s="166"/>
      <c r="F83" s="196" t="str">
        <f>IF(OR(D83="",E83=""),"",ROUND(D83/LOOKUP(E83,SMMLV!$A$2:$A$36,SMMLV!$D$2:$D$106),3))</f>
        <v/>
      </c>
      <c r="K83" s="821"/>
      <c r="L83" s="171">
        <v>8</v>
      </c>
      <c r="M83" s="822" t="str">
        <f t="shared" si="7"/>
        <v>NO APLICA</v>
      </c>
      <c r="N83" s="822"/>
    </row>
    <row r="84" spans="2:14">
      <c r="B84" s="165"/>
      <c r="C84" s="165"/>
      <c r="E84" s="166"/>
      <c r="F84" s="196" t="str">
        <f>IF(OR(D84="",E84=""),"",ROUND(D84/LOOKUP(E84,SMMLV!$A$2:$A$36,SMMLV!$D$2:$D$106),3))</f>
        <v/>
      </c>
      <c r="K84" s="821"/>
      <c r="L84" s="171">
        <v>9</v>
      </c>
      <c r="M84" s="822" t="str">
        <f t="shared" si="7"/>
        <v>NO APLICA</v>
      </c>
      <c r="N84" s="822"/>
    </row>
    <row r="85" spans="2:14">
      <c r="B85" s="165"/>
      <c r="C85" s="165"/>
      <c r="E85" s="166"/>
      <c r="F85" s="196" t="str">
        <f>IF(OR(D85="",E85=""),"",ROUND(D85/LOOKUP(E85,SMMLV!$A$2:$A$36,SMMLV!$D$2:$D$106),3))</f>
        <v/>
      </c>
      <c r="K85" s="821"/>
      <c r="L85" s="171">
        <v>10</v>
      </c>
      <c r="M85" s="822" t="str">
        <f t="shared" si="7"/>
        <v>NO APLICA</v>
      </c>
      <c r="N85" s="822"/>
    </row>
    <row r="86" spans="2:14">
      <c r="B86" s="165"/>
      <c r="C86" s="165"/>
      <c r="E86" s="166"/>
      <c r="F86" s="196" t="str">
        <f>IF(OR(D86="",E86=""),"",ROUND(D86/LOOKUP(E86,SMMLV!$A$2:$A$36,SMMLV!$D$2:$D$106),3))</f>
        <v/>
      </c>
      <c r="K86" s="821">
        <v>9</v>
      </c>
      <c r="L86" s="171">
        <v>1</v>
      </c>
      <c r="M86" s="822" t="str">
        <f t="shared" ref="M86:M95" si="8">IF(SUMIFS($F$5:$F$1200,$B$5:$B$1200,$K$86,$C$5:$C$1200,$L86)=0,"NO APLICA",ROUND(SUMIFS($F$5:$F$1200,$B$5:$B$1200,$K$86,$C$5:$C$1200,$L86),3))</f>
        <v>NO APLICA</v>
      </c>
      <c r="N86" s="822"/>
    </row>
    <row r="87" spans="2:14">
      <c r="B87" s="165"/>
      <c r="C87" s="165"/>
      <c r="E87" s="166"/>
      <c r="F87" s="196" t="str">
        <f>IF(OR(D87="",E87=""),"",ROUND(D87/LOOKUP(E87,SMMLV!$A$2:$A$36,SMMLV!$D$2:$D$106),3))</f>
        <v/>
      </c>
      <c r="K87" s="821"/>
      <c r="L87" s="171">
        <v>2</v>
      </c>
      <c r="M87" s="822" t="str">
        <f t="shared" si="8"/>
        <v>NO APLICA</v>
      </c>
      <c r="N87" s="822"/>
    </row>
    <row r="88" spans="2:14">
      <c r="B88" s="165"/>
      <c r="C88" s="165"/>
      <c r="E88" s="166"/>
      <c r="F88" s="196" t="str">
        <f>IF(OR(D88="",E88=""),"",ROUND(D88/LOOKUP(E88,SMMLV!$A$2:$A$36,SMMLV!$D$2:$D$106),3))</f>
        <v/>
      </c>
      <c r="K88" s="821"/>
      <c r="L88" s="171">
        <v>3</v>
      </c>
      <c r="M88" s="822" t="str">
        <f t="shared" si="8"/>
        <v>NO APLICA</v>
      </c>
      <c r="N88" s="822"/>
    </row>
    <row r="89" spans="2:14">
      <c r="B89" s="165"/>
      <c r="C89" s="165"/>
      <c r="E89" s="166"/>
      <c r="F89" s="196" t="str">
        <f>IF(OR(D89="",E89=""),"",ROUND(D89/LOOKUP(E89,SMMLV!$A$2:$A$36,SMMLV!$D$2:$D$106),3))</f>
        <v/>
      </c>
      <c r="K89" s="821"/>
      <c r="L89" s="171">
        <v>4</v>
      </c>
      <c r="M89" s="822" t="str">
        <f t="shared" si="8"/>
        <v>NO APLICA</v>
      </c>
      <c r="N89" s="822"/>
    </row>
    <row r="90" spans="2:14">
      <c r="B90" s="165"/>
      <c r="C90" s="165"/>
      <c r="E90" s="166"/>
      <c r="F90" s="196" t="str">
        <f>IF(OR(D90="",E90=""),"",ROUND(D90/LOOKUP(E90,SMMLV!$A$2:$A$36,SMMLV!$D$2:$D$106),3))</f>
        <v/>
      </c>
      <c r="K90" s="821"/>
      <c r="L90" s="171">
        <v>5</v>
      </c>
      <c r="M90" s="822" t="str">
        <f t="shared" si="8"/>
        <v>NO APLICA</v>
      </c>
      <c r="N90" s="822"/>
    </row>
    <row r="91" spans="2:14">
      <c r="B91" s="165"/>
      <c r="C91" s="165"/>
      <c r="E91" s="166"/>
      <c r="F91" s="196" t="str">
        <f>IF(OR(D91="",E91=""),"",ROUND(D91/LOOKUP(E91,SMMLV!$A$2:$A$36,SMMLV!$D$2:$D$106),3))</f>
        <v/>
      </c>
      <c r="K91" s="821"/>
      <c r="L91" s="171">
        <v>6</v>
      </c>
      <c r="M91" s="822" t="str">
        <f t="shared" si="8"/>
        <v>NO APLICA</v>
      </c>
      <c r="N91" s="822"/>
    </row>
    <row r="92" spans="2:14">
      <c r="B92" s="165"/>
      <c r="C92" s="165"/>
      <c r="E92" s="166"/>
      <c r="F92" s="196" t="str">
        <f>IF(OR(D92="",E92=""),"",ROUND(D92/LOOKUP(E92,SMMLV!$A$2:$A$36,SMMLV!$D$2:$D$106),3))</f>
        <v/>
      </c>
      <c r="K92" s="821"/>
      <c r="L92" s="171">
        <v>7</v>
      </c>
      <c r="M92" s="822" t="str">
        <f t="shared" si="8"/>
        <v>NO APLICA</v>
      </c>
      <c r="N92" s="822"/>
    </row>
    <row r="93" spans="2:14">
      <c r="B93" s="165"/>
      <c r="C93" s="165"/>
      <c r="E93" s="166"/>
      <c r="F93" s="196" t="str">
        <f>IF(OR(D93="",E93=""),"",ROUND(D93/LOOKUP(E93,SMMLV!$A$2:$A$36,SMMLV!$D$2:$D$106),3))</f>
        <v/>
      </c>
      <c r="K93" s="821"/>
      <c r="L93" s="171">
        <v>8</v>
      </c>
      <c r="M93" s="822" t="str">
        <f t="shared" si="8"/>
        <v>NO APLICA</v>
      </c>
      <c r="N93" s="822"/>
    </row>
    <row r="94" spans="2:14">
      <c r="B94" s="165"/>
      <c r="C94" s="165"/>
      <c r="E94" s="166"/>
      <c r="F94" s="196" t="str">
        <f>IF(OR(D94="",E94=""),"",ROUND(D94/LOOKUP(E94,SMMLV!$A$2:$A$36,SMMLV!$D$2:$D$106),3))</f>
        <v/>
      </c>
      <c r="K94" s="821"/>
      <c r="L94" s="171">
        <v>9</v>
      </c>
      <c r="M94" s="822" t="str">
        <f t="shared" si="8"/>
        <v>NO APLICA</v>
      </c>
      <c r="N94" s="822"/>
    </row>
    <row r="95" spans="2:14">
      <c r="B95" s="165"/>
      <c r="C95" s="165"/>
      <c r="E95" s="166"/>
      <c r="F95" s="196" t="str">
        <f>IF(OR(D95="",E95=""),"",ROUND(D95/LOOKUP(E95,SMMLV!$A$2:$A$36,SMMLV!$D$2:$D$106),3))</f>
        <v/>
      </c>
      <c r="K95" s="821"/>
      <c r="L95" s="171">
        <v>10</v>
      </c>
      <c r="M95" s="822" t="str">
        <f t="shared" si="8"/>
        <v>NO APLICA</v>
      </c>
      <c r="N95" s="822"/>
    </row>
    <row r="96" spans="2:14">
      <c r="B96" s="165"/>
      <c r="C96" s="165"/>
      <c r="E96" s="166"/>
      <c r="F96" s="196" t="str">
        <f>IF(OR(D96="",E96=""),"",ROUND(D96/LOOKUP(E96,SMMLV!$A$2:$A$36,SMMLV!$D$2:$D$106),3))</f>
        <v/>
      </c>
      <c r="K96" s="821">
        <v>10</v>
      </c>
      <c r="L96" s="171">
        <v>1</v>
      </c>
      <c r="M96" s="822" t="str">
        <f t="shared" ref="M96:M105" si="9">IF(SUMIFS($F$5:$F$1200,$B$5:$B$1200,$K$96,$C$5:$C$1200,$L96)=0,"NO APLICA",ROUND(SUMIFS($F$5:$F$1200,$B$5:$B$1200,$K$96,$C$5:$C$1200,$L96),3))</f>
        <v>NO APLICA</v>
      </c>
      <c r="N96" s="822"/>
    </row>
    <row r="97" spans="2:14">
      <c r="B97" s="165"/>
      <c r="C97" s="165"/>
      <c r="E97" s="166"/>
      <c r="F97" s="196" t="str">
        <f>IF(OR(D97="",E97=""),"",ROUND(D97/LOOKUP(E97,SMMLV!$A$2:$A$36,SMMLV!$D$2:$D$106),3))</f>
        <v/>
      </c>
      <c r="K97" s="821"/>
      <c r="L97" s="171">
        <v>2</v>
      </c>
      <c r="M97" s="822" t="str">
        <f t="shared" si="9"/>
        <v>NO APLICA</v>
      </c>
      <c r="N97" s="822"/>
    </row>
    <row r="98" spans="2:14">
      <c r="B98" s="165"/>
      <c r="C98" s="165"/>
      <c r="E98" s="166"/>
      <c r="F98" s="196" t="str">
        <f>IF(OR(D98="",E98=""),"",ROUND(D98/LOOKUP(E98,SMMLV!$A$2:$A$36,SMMLV!$D$2:$D$106),3))</f>
        <v/>
      </c>
      <c r="K98" s="821"/>
      <c r="L98" s="171">
        <v>3</v>
      </c>
      <c r="M98" s="822" t="str">
        <f t="shared" si="9"/>
        <v>NO APLICA</v>
      </c>
      <c r="N98" s="822"/>
    </row>
    <row r="99" spans="2:14">
      <c r="B99" s="165"/>
      <c r="C99" s="165"/>
      <c r="E99" s="166"/>
      <c r="F99" s="196" t="str">
        <f>IF(OR(D99="",E99=""),"",ROUND(D99/LOOKUP(E99,SMMLV!$A$2:$A$36,SMMLV!$D$2:$D$106),3))</f>
        <v/>
      </c>
      <c r="K99" s="821"/>
      <c r="L99" s="171">
        <v>4</v>
      </c>
      <c r="M99" s="822" t="str">
        <f t="shared" si="9"/>
        <v>NO APLICA</v>
      </c>
      <c r="N99" s="822"/>
    </row>
    <row r="100" spans="2:14">
      <c r="B100" s="165"/>
      <c r="C100" s="165"/>
      <c r="E100" s="166"/>
      <c r="F100" s="196" t="str">
        <f>IF(OR(D100="",E100=""),"",ROUND(D100/LOOKUP(E100,SMMLV!$A$2:$A$36,SMMLV!$D$2:$D$106),3))</f>
        <v/>
      </c>
      <c r="K100" s="821"/>
      <c r="L100" s="171">
        <v>5</v>
      </c>
      <c r="M100" s="822" t="str">
        <f t="shared" si="9"/>
        <v>NO APLICA</v>
      </c>
      <c r="N100" s="822"/>
    </row>
    <row r="101" spans="2:14">
      <c r="B101" s="165"/>
      <c r="C101" s="165"/>
      <c r="E101" s="166"/>
      <c r="F101" s="196" t="str">
        <f>IF(OR(D101="",E101=""),"",ROUND(D101/LOOKUP(E101,SMMLV!$A$2:$A$36,SMMLV!$D$2:$D$106),3))</f>
        <v/>
      </c>
      <c r="K101" s="821"/>
      <c r="L101" s="171">
        <v>6</v>
      </c>
      <c r="M101" s="822" t="str">
        <f t="shared" si="9"/>
        <v>NO APLICA</v>
      </c>
      <c r="N101" s="822"/>
    </row>
    <row r="102" spans="2:14">
      <c r="B102" s="165"/>
      <c r="C102" s="165"/>
      <c r="E102" s="166"/>
      <c r="F102" s="196" t="str">
        <f>IF(OR(D102="",E102=""),"",ROUND(D102/LOOKUP(E102,SMMLV!$A$2:$A$36,SMMLV!$D$2:$D$106),3))</f>
        <v/>
      </c>
      <c r="K102" s="821"/>
      <c r="L102" s="171">
        <v>7</v>
      </c>
      <c r="M102" s="822" t="str">
        <f t="shared" si="9"/>
        <v>NO APLICA</v>
      </c>
      <c r="N102" s="822"/>
    </row>
    <row r="103" spans="2:14">
      <c r="B103" s="165"/>
      <c r="C103" s="165"/>
      <c r="E103" s="166"/>
      <c r="F103" s="196" t="str">
        <f>IF(OR(D103="",E103=""),"",ROUND(D103/LOOKUP(E103,SMMLV!$A$2:$A$36,SMMLV!$D$2:$D$106),3))</f>
        <v/>
      </c>
      <c r="K103" s="821"/>
      <c r="L103" s="171">
        <v>8</v>
      </c>
      <c r="M103" s="822" t="str">
        <f t="shared" si="9"/>
        <v>NO APLICA</v>
      </c>
      <c r="N103" s="822"/>
    </row>
    <row r="104" spans="2:14">
      <c r="B104" s="165"/>
      <c r="C104" s="165"/>
      <c r="E104" s="166"/>
      <c r="F104" s="196" t="str">
        <f>IF(OR(D104="",E104=""),"",ROUND(D104/LOOKUP(E104,SMMLV!$A$2:$A$36,SMMLV!$D$2:$D$106),3))</f>
        <v/>
      </c>
      <c r="K104" s="821"/>
      <c r="L104" s="171">
        <v>9</v>
      </c>
      <c r="M104" s="822" t="str">
        <f t="shared" si="9"/>
        <v>NO APLICA</v>
      </c>
      <c r="N104" s="822"/>
    </row>
    <row r="105" spans="2:14">
      <c r="B105" s="165"/>
      <c r="C105" s="165"/>
      <c r="E105" s="166"/>
      <c r="F105" s="196" t="str">
        <f>IF(OR(D105="",E105=""),"",ROUND(D105/LOOKUP(E105,SMMLV!$A$2:$A$36,SMMLV!$D$2:$D$106),3))</f>
        <v/>
      </c>
      <c r="K105" s="821"/>
      <c r="L105" s="171">
        <v>10</v>
      </c>
      <c r="M105" s="822" t="str">
        <f t="shared" si="9"/>
        <v>NO APLICA</v>
      </c>
      <c r="N105" s="822"/>
    </row>
    <row r="106" spans="2:14">
      <c r="B106" s="165"/>
      <c r="C106" s="165"/>
      <c r="E106" s="166"/>
      <c r="F106" s="196" t="str">
        <f>IF(OR(D106="",E106=""),"",ROUND(D106/LOOKUP(E106,SMMLV!$A$2:$A$36,SMMLV!$D$2:$D$106),3))</f>
        <v/>
      </c>
      <c r="K106" s="821">
        <v>11</v>
      </c>
      <c r="L106" s="171">
        <v>1</v>
      </c>
      <c r="M106" s="822" t="str">
        <f t="shared" ref="M106:M115" si="10">IF(SUMIFS($F$5:$F$1200,$B$5:$B$1200,$K$106,$C$5:$C$1200,$L106)=0,"NO APLICA",ROUND(SUMIFS($F$5:$F$1200,$B$5:$B$1200,$K$106,$C$5:$C$1200,$L106),3))</f>
        <v>NO APLICA</v>
      </c>
      <c r="N106" s="822"/>
    </row>
    <row r="107" spans="2:14">
      <c r="B107" s="165"/>
      <c r="C107" s="165"/>
      <c r="E107" s="166"/>
      <c r="F107" s="196" t="str">
        <f>IF(OR(D107="",E107=""),"",ROUND(D107/LOOKUP(E107,SMMLV!$A$2:$A$36,SMMLV!$D$2:$D$106),3))</f>
        <v/>
      </c>
      <c r="K107" s="821"/>
      <c r="L107" s="171">
        <v>2</v>
      </c>
      <c r="M107" s="822" t="str">
        <f t="shared" si="10"/>
        <v>NO APLICA</v>
      </c>
      <c r="N107" s="822"/>
    </row>
    <row r="108" spans="2:14">
      <c r="B108" s="165"/>
      <c r="C108" s="165"/>
      <c r="E108" s="166"/>
      <c r="F108" s="196" t="str">
        <f>IF(OR(D108="",E108=""),"",ROUND(D108/LOOKUP(E108,SMMLV!$A$2:$A$36,SMMLV!$D$2:$D$106),3))</f>
        <v/>
      </c>
      <c r="K108" s="821"/>
      <c r="L108" s="171">
        <v>3</v>
      </c>
      <c r="M108" s="822" t="str">
        <f t="shared" si="10"/>
        <v>NO APLICA</v>
      </c>
      <c r="N108" s="822"/>
    </row>
    <row r="109" spans="2:14">
      <c r="B109" s="165"/>
      <c r="C109" s="165"/>
      <c r="E109" s="166"/>
      <c r="F109" s="196" t="str">
        <f>IF(OR(D109="",E109=""),"",ROUND(D109/LOOKUP(E109,SMMLV!$A$2:$A$36,SMMLV!$D$2:$D$106),3))</f>
        <v/>
      </c>
      <c r="K109" s="821"/>
      <c r="L109" s="171">
        <v>4</v>
      </c>
      <c r="M109" s="822" t="str">
        <f t="shared" si="10"/>
        <v>NO APLICA</v>
      </c>
      <c r="N109" s="822"/>
    </row>
    <row r="110" spans="2:14">
      <c r="B110" s="165"/>
      <c r="C110" s="165"/>
      <c r="E110" s="166"/>
      <c r="F110" s="196" t="str">
        <f>IF(OR(D110="",E110=""),"",ROUND(D110/LOOKUP(E110,SMMLV!$A$2:$A$36,SMMLV!$D$2:$D$106),3))</f>
        <v/>
      </c>
      <c r="K110" s="821"/>
      <c r="L110" s="171">
        <v>5</v>
      </c>
      <c r="M110" s="822" t="str">
        <f t="shared" si="10"/>
        <v>NO APLICA</v>
      </c>
      <c r="N110" s="822"/>
    </row>
    <row r="111" spans="2:14">
      <c r="B111" s="165"/>
      <c r="C111" s="165"/>
      <c r="E111" s="166"/>
      <c r="F111" s="196" t="str">
        <f>IF(OR(D111="",E111=""),"",ROUND(D111/LOOKUP(E111,SMMLV!$A$2:$A$36,SMMLV!$D$2:$D$106),3))</f>
        <v/>
      </c>
      <c r="K111" s="821"/>
      <c r="L111" s="171">
        <v>6</v>
      </c>
      <c r="M111" s="822" t="str">
        <f t="shared" si="10"/>
        <v>NO APLICA</v>
      </c>
      <c r="N111" s="822"/>
    </row>
    <row r="112" spans="2:14">
      <c r="B112" s="165"/>
      <c r="C112" s="165"/>
      <c r="E112" s="166"/>
      <c r="F112" s="196" t="str">
        <f>IF(OR(D112="",E112=""),"",ROUND(D112/LOOKUP(E112,SMMLV!$A$2:$A$36,SMMLV!$D$2:$D$106),3))</f>
        <v/>
      </c>
      <c r="K112" s="821"/>
      <c r="L112" s="171">
        <v>7</v>
      </c>
      <c r="M112" s="822" t="str">
        <f t="shared" si="10"/>
        <v>NO APLICA</v>
      </c>
      <c r="N112" s="822"/>
    </row>
    <row r="113" spans="2:14">
      <c r="B113" s="165"/>
      <c r="C113" s="165"/>
      <c r="E113" s="166"/>
      <c r="F113" s="196" t="str">
        <f>IF(OR(D113="",E113=""),"",ROUND(D113/LOOKUP(E113,SMMLV!$A$2:$A$36,SMMLV!$D$2:$D$106),3))</f>
        <v/>
      </c>
      <c r="K113" s="821"/>
      <c r="L113" s="171">
        <v>8</v>
      </c>
      <c r="M113" s="822" t="str">
        <f t="shared" si="10"/>
        <v>NO APLICA</v>
      </c>
      <c r="N113" s="822"/>
    </row>
    <row r="114" spans="2:14">
      <c r="B114" s="165"/>
      <c r="C114" s="165"/>
      <c r="E114" s="166"/>
      <c r="F114" s="196" t="str">
        <f>IF(OR(D114="",E114=""),"",ROUND(D114/LOOKUP(E114,SMMLV!$A$2:$A$36,SMMLV!$D$2:$D$106),3))</f>
        <v/>
      </c>
      <c r="K114" s="821"/>
      <c r="L114" s="171">
        <v>9</v>
      </c>
      <c r="M114" s="822" t="str">
        <f t="shared" si="10"/>
        <v>NO APLICA</v>
      </c>
      <c r="N114" s="822"/>
    </row>
    <row r="115" spans="2:14">
      <c r="B115" s="165"/>
      <c r="C115" s="165"/>
      <c r="E115" s="166"/>
      <c r="F115" s="196" t="str">
        <f>IF(OR(D115="",E115=""),"",ROUND(D115/LOOKUP(E115,SMMLV!$A$2:$A$36,SMMLV!$D$2:$D$106),3))</f>
        <v/>
      </c>
      <c r="K115" s="821"/>
      <c r="L115" s="171">
        <v>10</v>
      </c>
      <c r="M115" s="822" t="str">
        <f t="shared" si="10"/>
        <v>NO APLICA</v>
      </c>
      <c r="N115" s="822"/>
    </row>
    <row r="116" spans="2:14">
      <c r="B116" s="165"/>
      <c r="C116" s="165"/>
      <c r="E116" s="166"/>
      <c r="F116" s="196" t="str">
        <f>IF(OR(D116="",E116=""),"",ROUND(D116/LOOKUP(E116,SMMLV!$A$2:$A$36,SMMLV!$D$2:$D$106),3))</f>
        <v/>
      </c>
      <c r="K116" s="821">
        <v>12</v>
      </c>
      <c r="L116" s="171">
        <v>1</v>
      </c>
      <c r="M116" s="822" t="str">
        <f t="shared" ref="M116:M125" si="11">IF(SUMIFS($F$5:$F$1200,$B$5:$B$1200,$K$116,$C$5:$C$1200,$L116)=0,"NO APLICA",ROUND(SUMIFS($F$5:$F$1200,$B$5:$B$1200,$K$116,$C$5:$C$1200,$L116),3))</f>
        <v>NO APLICA</v>
      </c>
      <c r="N116" s="822"/>
    </row>
    <row r="117" spans="2:14">
      <c r="B117" s="165"/>
      <c r="C117" s="165"/>
      <c r="E117" s="166"/>
      <c r="F117" s="196" t="str">
        <f>IF(OR(D117="",E117=""),"",ROUND(D117/LOOKUP(E117,SMMLV!$A$2:$A$36,SMMLV!$D$2:$D$106),3))</f>
        <v/>
      </c>
      <c r="K117" s="821"/>
      <c r="L117" s="171">
        <v>2</v>
      </c>
      <c r="M117" s="822" t="str">
        <f t="shared" si="11"/>
        <v>NO APLICA</v>
      </c>
      <c r="N117" s="822"/>
    </row>
    <row r="118" spans="2:14">
      <c r="B118" s="165"/>
      <c r="C118" s="165"/>
      <c r="E118" s="166"/>
      <c r="F118" s="196" t="str">
        <f>IF(OR(D118="",E118=""),"",ROUND(D118/LOOKUP(E118,SMMLV!$A$2:$A$36,SMMLV!$D$2:$D$106),3))</f>
        <v/>
      </c>
      <c r="K118" s="821"/>
      <c r="L118" s="171">
        <v>3</v>
      </c>
      <c r="M118" s="822" t="str">
        <f t="shared" si="11"/>
        <v>NO APLICA</v>
      </c>
      <c r="N118" s="822"/>
    </row>
    <row r="119" spans="2:14">
      <c r="B119" s="165"/>
      <c r="C119" s="165"/>
      <c r="E119" s="166"/>
      <c r="F119" s="196" t="str">
        <f>IF(OR(D119="",E119=""),"",ROUND(D119/LOOKUP(E119,SMMLV!$A$2:$A$36,SMMLV!$D$2:$D$106),3))</f>
        <v/>
      </c>
      <c r="K119" s="821"/>
      <c r="L119" s="171">
        <v>4</v>
      </c>
      <c r="M119" s="822" t="str">
        <f t="shared" si="11"/>
        <v>NO APLICA</v>
      </c>
      <c r="N119" s="822"/>
    </row>
    <row r="120" spans="2:14">
      <c r="B120" s="165"/>
      <c r="C120" s="165"/>
      <c r="E120" s="166"/>
      <c r="F120" s="196" t="str">
        <f>IF(OR(D120="",E120=""),"",ROUND(D120/LOOKUP(E120,SMMLV!$A$2:$A$36,SMMLV!$D$2:$D$106),3))</f>
        <v/>
      </c>
      <c r="K120" s="821"/>
      <c r="L120" s="171">
        <v>5</v>
      </c>
      <c r="M120" s="822" t="str">
        <f t="shared" si="11"/>
        <v>NO APLICA</v>
      </c>
      <c r="N120" s="822"/>
    </row>
    <row r="121" spans="2:14">
      <c r="B121" s="165"/>
      <c r="C121" s="165"/>
      <c r="E121" s="166"/>
      <c r="F121" s="196" t="str">
        <f>IF(OR(D121="",E121=""),"",ROUND(D121/LOOKUP(E121,SMMLV!$A$2:$A$36,SMMLV!$D$2:$D$106),3))</f>
        <v/>
      </c>
      <c r="K121" s="821"/>
      <c r="L121" s="171">
        <v>6</v>
      </c>
      <c r="M121" s="822" t="str">
        <f t="shared" si="11"/>
        <v>NO APLICA</v>
      </c>
      <c r="N121" s="822"/>
    </row>
    <row r="122" spans="2:14">
      <c r="B122" s="165"/>
      <c r="C122" s="165"/>
      <c r="E122" s="166"/>
      <c r="F122" s="196" t="str">
        <f>IF(OR(D122="",E122=""),"",ROUND(D122/LOOKUP(E122,SMMLV!$A$2:$A$36,SMMLV!$D$2:$D$106),3))</f>
        <v/>
      </c>
      <c r="K122" s="821"/>
      <c r="L122" s="171">
        <v>7</v>
      </c>
      <c r="M122" s="822" t="str">
        <f t="shared" si="11"/>
        <v>NO APLICA</v>
      </c>
      <c r="N122" s="822"/>
    </row>
    <row r="123" spans="2:14">
      <c r="B123" s="165"/>
      <c r="C123" s="165"/>
      <c r="E123" s="166"/>
      <c r="F123" s="196" t="str">
        <f>IF(OR(D123="",E123=""),"",ROUND(D123/LOOKUP(E123,SMMLV!$A$2:$A$36,SMMLV!$D$2:$D$106),3))</f>
        <v/>
      </c>
      <c r="K123" s="821"/>
      <c r="L123" s="171">
        <v>8</v>
      </c>
      <c r="M123" s="822" t="str">
        <f t="shared" si="11"/>
        <v>NO APLICA</v>
      </c>
      <c r="N123" s="822"/>
    </row>
    <row r="124" spans="2:14">
      <c r="B124" s="165"/>
      <c r="C124" s="165"/>
      <c r="E124" s="166"/>
      <c r="F124" s="196" t="str">
        <f>IF(OR(D124="",E124=""),"",ROUND(D124/LOOKUP(E124,SMMLV!$A$2:$A$36,SMMLV!$D$2:$D$106),3))</f>
        <v/>
      </c>
      <c r="K124" s="821"/>
      <c r="L124" s="171">
        <v>9</v>
      </c>
      <c r="M124" s="822" t="str">
        <f t="shared" si="11"/>
        <v>NO APLICA</v>
      </c>
      <c r="N124" s="822"/>
    </row>
    <row r="125" spans="2:14">
      <c r="B125" s="165"/>
      <c r="C125" s="165"/>
      <c r="E125" s="166"/>
      <c r="F125" s="196" t="str">
        <f>IF(OR(D125="",E125=""),"",ROUND(D125/LOOKUP(E125,SMMLV!$A$2:$A$36,SMMLV!$D$2:$D$106),3))</f>
        <v/>
      </c>
      <c r="K125" s="821"/>
      <c r="L125" s="171">
        <v>10</v>
      </c>
      <c r="M125" s="822" t="str">
        <f t="shared" si="11"/>
        <v>NO APLICA</v>
      </c>
      <c r="N125" s="822"/>
    </row>
    <row r="126" spans="2:14">
      <c r="B126" s="165"/>
      <c r="C126" s="165"/>
      <c r="E126" s="166"/>
      <c r="F126" s="196" t="str">
        <f>IF(OR(D126="",E126=""),"",ROUND(D126/LOOKUP(E126,SMMLV!$A$2:$A$36,SMMLV!$D$2:$D$106),3))</f>
        <v/>
      </c>
      <c r="K126" s="821">
        <v>13</v>
      </c>
      <c r="L126" s="171">
        <v>1</v>
      </c>
      <c r="M126" s="822" t="str">
        <f t="shared" ref="M126:M135" si="12">IF(SUMIFS($F$5:$F$1200,$B$5:$B$1200,$K$126,$C$5:$C$1200,$L126)=0,"NO APLICA",ROUND(SUMIFS($F$5:$F$1200,$B$5:$B$1200,$K$126,$C$5:$C$1200,$L126),3))</f>
        <v>NO APLICA</v>
      </c>
      <c r="N126" s="822"/>
    </row>
    <row r="127" spans="2:14">
      <c r="B127" s="165"/>
      <c r="C127" s="165"/>
      <c r="E127" s="166"/>
      <c r="F127" s="196" t="str">
        <f>IF(OR(D127="",E127=""),"",ROUND(D127/LOOKUP(E127,SMMLV!$A$2:$A$36,SMMLV!$D$2:$D$106),3))</f>
        <v/>
      </c>
      <c r="K127" s="821"/>
      <c r="L127" s="171">
        <v>2</v>
      </c>
      <c r="M127" s="822" t="str">
        <f t="shared" si="12"/>
        <v>NO APLICA</v>
      </c>
      <c r="N127" s="822"/>
    </row>
    <row r="128" spans="2:14">
      <c r="B128" s="165"/>
      <c r="C128" s="165"/>
      <c r="E128" s="166"/>
      <c r="F128" s="196" t="str">
        <f>IF(OR(D128="",E128=""),"",ROUND(D128/LOOKUP(E128,SMMLV!$A$2:$A$36,SMMLV!$D$2:$D$106),3))</f>
        <v/>
      </c>
      <c r="K128" s="821"/>
      <c r="L128" s="171">
        <v>3</v>
      </c>
      <c r="M128" s="822" t="str">
        <f t="shared" si="12"/>
        <v>NO APLICA</v>
      </c>
      <c r="N128" s="822"/>
    </row>
    <row r="129" spans="2:14">
      <c r="B129" s="165"/>
      <c r="C129" s="165"/>
      <c r="E129" s="166"/>
      <c r="F129" s="196" t="str">
        <f>IF(OR(D129="",E129=""),"",ROUND(D129/LOOKUP(E129,SMMLV!$A$2:$A$36,SMMLV!$D$2:$D$106),3))</f>
        <v/>
      </c>
      <c r="K129" s="821"/>
      <c r="L129" s="171">
        <v>4</v>
      </c>
      <c r="M129" s="822" t="str">
        <f t="shared" si="12"/>
        <v>NO APLICA</v>
      </c>
      <c r="N129" s="822"/>
    </row>
    <row r="130" spans="2:14">
      <c r="B130" s="165"/>
      <c r="C130" s="165"/>
      <c r="E130" s="166"/>
      <c r="F130" s="196" t="str">
        <f>IF(OR(D130="",E130=""),"",ROUND(D130/LOOKUP(E130,SMMLV!$A$2:$A$36,SMMLV!$D$2:$D$106),3))</f>
        <v/>
      </c>
      <c r="K130" s="821"/>
      <c r="L130" s="171">
        <v>5</v>
      </c>
      <c r="M130" s="822" t="str">
        <f t="shared" si="12"/>
        <v>NO APLICA</v>
      </c>
      <c r="N130" s="822"/>
    </row>
    <row r="131" spans="2:14">
      <c r="B131" s="165"/>
      <c r="C131" s="165"/>
      <c r="E131" s="166"/>
      <c r="F131" s="196" t="str">
        <f>IF(OR(D131="",E131=""),"",ROUND(D131/LOOKUP(E131,SMMLV!$A$2:$A$36,SMMLV!$D$2:$D$106),3))</f>
        <v/>
      </c>
      <c r="K131" s="821"/>
      <c r="L131" s="171">
        <v>6</v>
      </c>
      <c r="M131" s="822" t="str">
        <f t="shared" si="12"/>
        <v>NO APLICA</v>
      </c>
      <c r="N131" s="822"/>
    </row>
    <row r="132" spans="2:14">
      <c r="B132" s="165"/>
      <c r="C132" s="165"/>
      <c r="E132" s="166"/>
      <c r="F132" s="196" t="str">
        <f>IF(OR(D132="",E132=""),"",ROUND(D132/LOOKUP(E132,SMMLV!$A$2:$A$36,SMMLV!$D$2:$D$106),3))</f>
        <v/>
      </c>
      <c r="K132" s="821"/>
      <c r="L132" s="171">
        <v>7</v>
      </c>
      <c r="M132" s="822" t="str">
        <f t="shared" si="12"/>
        <v>NO APLICA</v>
      </c>
      <c r="N132" s="822"/>
    </row>
    <row r="133" spans="2:14">
      <c r="B133" s="165"/>
      <c r="C133" s="165"/>
      <c r="E133" s="166"/>
      <c r="F133" s="196" t="str">
        <f>IF(OR(D133="",E133=""),"",ROUND(D133/LOOKUP(E133,SMMLV!$A$2:$A$36,SMMLV!$D$2:$D$106),3))</f>
        <v/>
      </c>
      <c r="K133" s="821"/>
      <c r="L133" s="171">
        <v>8</v>
      </c>
      <c r="M133" s="822" t="str">
        <f t="shared" si="12"/>
        <v>NO APLICA</v>
      </c>
      <c r="N133" s="822"/>
    </row>
    <row r="134" spans="2:14">
      <c r="B134" s="165"/>
      <c r="C134" s="165"/>
      <c r="E134" s="166"/>
      <c r="F134" s="196" t="str">
        <f>IF(OR(D134="",E134=""),"",ROUND(D134/LOOKUP(E134,SMMLV!$A$2:$A$36,SMMLV!$D$2:$D$106),3))</f>
        <v/>
      </c>
      <c r="K134" s="821"/>
      <c r="L134" s="171">
        <v>9</v>
      </c>
      <c r="M134" s="822" t="str">
        <f t="shared" si="12"/>
        <v>NO APLICA</v>
      </c>
      <c r="N134" s="822"/>
    </row>
    <row r="135" spans="2:14">
      <c r="B135" s="165"/>
      <c r="C135" s="165"/>
      <c r="E135" s="166"/>
      <c r="F135" s="196" t="str">
        <f>IF(OR(D135="",E135=""),"",ROUND(D135/LOOKUP(E135,SMMLV!$A$2:$A$36,SMMLV!$D$2:$D$106),3))</f>
        <v/>
      </c>
      <c r="K135" s="821"/>
      <c r="L135" s="171">
        <v>10</v>
      </c>
      <c r="M135" s="822" t="str">
        <f t="shared" si="12"/>
        <v>NO APLICA</v>
      </c>
      <c r="N135" s="822"/>
    </row>
    <row r="136" spans="2:14">
      <c r="B136" s="165"/>
      <c r="C136" s="165"/>
      <c r="E136" s="166"/>
      <c r="F136" s="196" t="str">
        <f>IF(OR(D136="",E136=""),"",ROUND(D136/LOOKUP(E136,SMMLV!$A$2:$A$36,SMMLV!$D$2:$D$106),3))</f>
        <v/>
      </c>
      <c r="K136" s="821">
        <v>14</v>
      </c>
      <c r="L136" s="171">
        <v>1</v>
      </c>
      <c r="M136" s="822" t="str">
        <f t="shared" ref="M136:M145" si="13">IF(SUMIFS($F$5:$F$1200,$B$5:$B$1200,$K$136,$C$5:$C$1200,$L136)=0,"NO APLICA",ROUND(SUMIFS($F$5:$F$1200,$B$5:$B$1200,$K$136,$C$5:$C$1200,$L136),3))</f>
        <v>NO APLICA</v>
      </c>
      <c r="N136" s="822"/>
    </row>
    <row r="137" spans="2:14">
      <c r="B137" s="165"/>
      <c r="C137" s="165"/>
      <c r="E137" s="166"/>
      <c r="F137" s="196" t="str">
        <f>IF(OR(D137="",E137=""),"",ROUND(D137/LOOKUP(E137,SMMLV!$A$2:$A$36,SMMLV!$D$2:$D$106),3))</f>
        <v/>
      </c>
      <c r="K137" s="821"/>
      <c r="L137" s="171">
        <v>2</v>
      </c>
      <c r="M137" s="822" t="str">
        <f t="shared" si="13"/>
        <v>NO APLICA</v>
      </c>
      <c r="N137" s="822"/>
    </row>
    <row r="138" spans="2:14">
      <c r="B138" s="165"/>
      <c r="C138" s="165"/>
      <c r="E138" s="166"/>
      <c r="F138" s="196" t="str">
        <f>IF(OR(D138="",E138=""),"",ROUND(D138/LOOKUP(E138,SMMLV!$A$2:$A$36,SMMLV!$D$2:$D$106),3))</f>
        <v/>
      </c>
      <c r="K138" s="821"/>
      <c r="L138" s="171">
        <v>3</v>
      </c>
      <c r="M138" s="822" t="str">
        <f t="shared" si="13"/>
        <v>NO APLICA</v>
      </c>
      <c r="N138" s="822"/>
    </row>
    <row r="139" spans="2:14">
      <c r="B139" s="165"/>
      <c r="C139" s="165"/>
      <c r="E139" s="166"/>
      <c r="F139" s="196" t="str">
        <f>IF(OR(D139="",E139=""),"",ROUND(D139/LOOKUP(E139,SMMLV!$A$2:$A$36,SMMLV!$D$2:$D$106),3))</f>
        <v/>
      </c>
      <c r="K139" s="821"/>
      <c r="L139" s="171">
        <v>4</v>
      </c>
      <c r="M139" s="822" t="str">
        <f t="shared" si="13"/>
        <v>NO APLICA</v>
      </c>
      <c r="N139" s="822"/>
    </row>
    <row r="140" spans="2:14">
      <c r="B140" s="165"/>
      <c r="C140" s="165"/>
      <c r="E140" s="166"/>
      <c r="F140" s="196" t="str">
        <f>IF(OR(D140="",E140=""),"",ROUND(D140/LOOKUP(E140,SMMLV!$A$2:$A$36,SMMLV!$D$2:$D$106),3))</f>
        <v/>
      </c>
      <c r="K140" s="821"/>
      <c r="L140" s="171">
        <v>5</v>
      </c>
      <c r="M140" s="822" t="str">
        <f t="shared" si="13"/>
        <v>NO APLICA</v>
      </c>
      <c r="N140" s="822"/>
    </row>
    <row r="141" spans="2:14">
      <c r="B141" s="165"/>
      <c r="C141" s="165"/>
      <c r="E141" s="166"/>
      <c r="F141" s="196" t="str">
        <f>IF(OR(D141="",E141=""),"",ROUND(D141/LOOKUP(E141,SMMLV!$A$2:$A$36,SMMLV!$D$2:$D$106),3))</f>
        <v/>
      </c>
      <c r="K141" s="821"/>
      <c r="L141" s="171">
        <v>6</v>
      </c>
      <c r="M141" s="822" t="str">
        <f t="shared" si="13"/>
        <v>NO APLICA</v>
      </c>
      <c r="N141" s="822"/>
    </row>
    <row r="142" spans="2:14">
      <c r="B142" s="165"/>
      <c r="C142" s="165"/>
      <c r="E142" s="166"/>
      <c r="F142" s="196" t="str">
        <f>IF(OR(D142="",E142=""),"",ROUND(D142/LOOKUP(E142,SMMLV!$A$2:$A$36,SMMLV!$D$2:$D$106),3))</f>
        <v/>
      </c>
      <c r="K142" s="821"/>
      <c r="L142" s="171">
        <v>7</v>
      </c>
      <c r="M142" s="822" t="str">
        <f t="shared" si="13"/>
        <v>NO APLICA</v>
      </c>
      <c r="N142" s="822"/>
    </row>
    <row r="143" spans="2:14">
      <c r="B143" s="165"/>
      <c r="C143" s="165"/>
      <c r="E143" s="166"/>
      <c r="F143" s="196" t="str">
        <f>IF(OR(D143="",E143=""),"",ROUND(D143/LOOKUP(E143,SMMLV!$A$2:$A$36,SMMLV!$D$2:$D$106),3))</f>
        <v/>
      </c>
      <c r="K143" s="821"/>
      <c r="L143" s="171">
        <v>8</v>
      </c>
      <c r="M143" s="822" t="str">
        <f t="shared" si="13"/>
        <v>NO APLICA</v>
      </c>
      <c r="N143" s="822"/>
    </row>
    <row r="144" spans="2:14">
      <c r="B144" s="165"/>
      <c r="C144" s="165"/>
      <c r="E144" s="166"/>
      <c r="F144" s="196" t="str">
        <f>IF(OR(D144="",E144=""),"",ROUND(D144/LOOKUP(E144,SMMLV!$A$2:$A$36,SMMLV!$D$2:$D$106),3))</f>
        <v/>
      </c>
      <c r="K144" s="821"/>
      <c r="L144" s="171">
        <v>9</v>
      </c>
      <c r="M144" s="822" t="str">
        <f t="shared" si="13"/>
        <v>NO APLICA</v>
      </c>
      <c r="N144" s="822"/>
    </row>
    <row r="145" spans="2:14">
      <c r="B145" s="165"/>
      <c r="C145" s="165"/>
      <c r="E145" s="166"/>
      <c r="F145" s="196" t="str">
        <f>IF(OR(D145="",E145=""),"",ROUND(D145/LOOKUP(E145,SMMLV!$A$2:$A$36,SMMLV!$D$2:$D$106),3))</f>
        <v/>
      </c>
      <c r="K145" s="821"/>
      <c r="L145" s="171">
        <v>10</v>
      </c>
      <c r="M145" s="822" t="str">
        <f t="shared" si="13"/>
        <v>NO APLICA</v>
      </c>
      <c r="N145" s="822"/>
    </row>
    <row r="146" spans="2:14">
      <c r="B146" s="165"/>
      <c r="C146" s="165"/>
      <c r="E146" s="166"/>
      <c r="F146" s="196" t="str">
        <f>IF(OR(D146="",E146=""),"",ROUND(D146/LOOKUP(E146,SMMLV!$A$2:$A$36,SMMLV!$D$2:$D$106),3))</f>
        <v/>
      </c>
      <c r="K146" s="821">
        <v>15</v>
      </c>
      <c r="L146" s="171">
        <v>1</v>
      </c>
      <c r="M146" s="822" t="str">
        <f t="shared" ref="M146:M155" si="14">IF(SUMIFS($F$5:$F$1200,$B$5:$B$1200,$K$146,$C$5:$C$1200,$L146)=0,"NO APLICA",ROUND(SUMIFS($F$5:$F$1200,$B$5:$B$1200,$K$146,$C$5:$C$1200,$L146),3))</f>
        <v>NO APLICA</v>
      </c>
      <c r="N146" s="822"/>
    </row>
    <row r="147" spans="2:14">
      <c r="B147" s="165"/>
      <c r="C147" s="165"/>
      <c r="E147" s="166"/>
      <c r="F147" s="196" t="str">
        <f>IF(OR(D147="",E147=""),"",ROUND(D147/LOOKUP(E147,SMMLV!$A$2:$A$36,SMMLV!$D$2:$D$106),3))</f>
        <v/>
      </c>
      <c r="K147" s="821"/>
      <c r="L147" s="171">
        <v>2</v>
      </c>
      <c r="M147" s="822" t="str">
        <f t="shared" si="14"/>
        <v>NO APLICA</v>
      </c>
      <c r="N147" s="822"/>
    </row>
    <row r="148" spans="2:14">
      <c r="B148" s="165"/>
      <c r="C148" s="165"/>
      <c r="E148" s="166"/>
      <c r="F148" s="196" t="str">
        <f>IF(OR(D148="",E148=""),"",ROUND(D148/LOOKUP(E148,SMMLV!$A$2:$A$36,SMMLV!$D$2:$D$106),3))</f>
        <v/>
      </c>
      <c r="K148" s="821"/>
      <c r="L148" s="171">
        <v>3</v>
      </c>
      <c r="M148" s="822" t="str">
        <f t="shared" si="14"/>
        <v>NO APLICA</v>
      </c>
      <c r="N148" s="822"/>
    </row>
    <row r="149" spans="2:14">
      <c r="B149" s="165"/>
      <c r="C149" s="165"/>
      <c r="E149" s="166"/>
      <c r="F149" s="196" t="str">
        <f>IF(OR(D149="",E149=""),"",ROUND(D149/LOOKUP(E149,SMMLV!$A$2:$A$36,SMMLV!$D$2:$D$106),3))</f>
        <v/>
      </c>
      <c r="K149" s="821"/>
      <c r="L149" s="171">
        <v>4</v>
      </c>
      <c r="M149" s="822" t="str">
        <f t="shared" si="14"/>
        <v>NO APLICA</v>
      </c>
      <c r="N149" s="822"/>
    </row>
    <row r="150" spans="2:14">
      <c r="B150" s="165"/>
      <c r="C150" s="165"/>
      <c r="E150" s="166"/>
      <c r="F150" s="196" t="str">
        <f>IF(OR(D150="",E150=""),"",ROUND(D150/LOOKUP(E150,SMMLV!$A$2:$A$36,SMMLV!$D$2:$D$106),3))</f>
        <v/>
      </c>
      <c r="K150" s="821"/>
      <c r="L150" s="171">
        <v>5</v>
      </c>
      <c r="M150" s="822" t="str">
        <f t="shared" si="14"/>
        <v>NO APLICA</v>
      </c>
      <c r="N150" s="822"/>
    </row>
    <row r="151" spans="2:14">
      <c r="B151" s="165"/>
      <c r="C151" s="165"/>
      <c r="E151" s="166"/>
      <c r="F151" s="196" t="str">
        <f>IF(OR(D151="",E151=""),"",ROUND(D151/LOOKUP(E151,SMMLV!$A$2:$A$36,SMMLV!$D$2:$D$106),3))</f>
        <v/>
      </c>
      <c r="K151" s="821"/>
      <c r="L151" s="171">
        <v>6</v>
      </c>
      <c r="M151" s="822" t="str">
        <f t="shared" si="14"/>
        <v>NO APLICA</v>
      </c>
      <c r="N151" s="822"/>
    </row>
    <row r="152" spans="2:14">
      <c r="B152" s="165"/>
      <c r="C152" s="165"/>
      <c r="E152" s="166"/>
      <c r="F152" s="196" t="str">
        <f>IF(OR(D152="",E152=""),"",ROUND(D152/LOOKUP(E152,SMMLV!$A$2:$A$36,SMMLV!$D$2:$D$106),3))</f>
        <v/>
      </c>
      <c r="K152" s="821"/>
      <c r="L152" s="171">
        <v>7</v>
      </c>
      <c r="M152" s="822" t="str">
        <f t="shared" si="14"/>
        <v>NO APLICA</v>
      </c>
      <c r="N152" s="822"/>
    </row>
    <row r="153" spans="2:14">
      <c r="B153" s="165"/>
      <c r="C153" s="165"/>
      <c r="E153" s="166"/>
      <c r="F153" s="196" t="str">
        <f>IF(OR(D153="",E153=""),"",ROUND(D153/LOOKUP(E153,SMMLV!$A$2:$A$36,SMMLV!$D$2:$D$106),3))</f>
        <v/>
      </c>
      <c r="K153" s="821"/>
      <c r="L153" s="171">
        <v>8</v>
      </c>
      <c r="M153" s="822" t="str">
        <f t="shared" si="14"/>
        <v>NO APLICA</v>
      </c>
      <c r="N153" s="822"/>
    </row>
    <row r="154" spans="2:14">
      <c r="B154" s="165"/>
      <c r="C154" s="165"/>
      <c r="E154" s="166"/>
      <c r="F154" s="196" t="str">
        <f>IF(OR(D154="",E154=""),"",ROUND(D154/LOOKUP(E154,SMMLV!$A$2:$A$36,SMMLV!$D$2:$D$106),3))</f>
        <v/>
      </c>
      <c r="K154" s="821"/>
      <c r="L154" s="171">
        <v>9</v>
      </c>
      <c r="M154" s="822" t="str">
        <f t="shared" si="14"/>
        <v>NO APLICA</v>
      </c>
      <c r="N154" s="822"/>
    </row>
    <row r="155" spans="2:14">
      <c r="B155" s="165"/>
      <c r="C155" s="165"/>
      <c r="E155" s="166"/>
      <c r="F155" s="196" t="str">
        <f>IF(OR(D155="",E155=""),"",ROUND(D155/LOOKUP(E155,SMMLV!$A$2:$A$36,SMMLV!$D$2:$D$106),3))</f>
        <v/>
      </c>
      <c r="K155" s="821"/>
      <c r="L155" s="171">
        <v>10</v>
      </c>
      <c r="M155" s="822" t="str">
        <f t="shared" si="14"/>
        <v>NO APLICA</v>
      </c>
      <c r="N155" s="822"/>
    </row>
    <row r="156" spans="2:14">
      <c r="B156" s="165"/>
      <c r="C156" s="165"/>
      <c r="E156" s="166"/>
      <c r="F156" s="196" t="str">
        <f>IF(OR(D156="",E156=""),"",ROUND(D156/LOOKUP(E156,SMMLV!$A$2:$A$36,SMMLV!$D$2:$D$106),3))</f>
        <v/>
      </c>
      <c r="K156" s="821">
        <v>16</v>
      </c>
      <c r="L156" s="171">
        <v>1</v>
      </c>
      <c r="M156" s="822" t="str">
        <f t="shared" ref="M156:M165" si="15">IF(SUMIFS($F$5:$F$1200,$B$5:$B$1200,$K$156,$C$5:$C$1200,$L156)=0,"NO APLICA",ROUND(SUMIFS($F$5:$F$1200,$B$5:$B$1200,$K$156,$C$5:$C$1200,$L156),3))</f>
        <v>NO APLICA</v>
      </c>
      <c r="N156" s="822"/>
    </row>
    <row r="157" spans="2:14">
      <c r="B157" s="165"/>
      <c r="C157" s="165"/>
      <c r="E157" s="166"/>
      <c r="F157" s="196" t="str">
        <f>IF(OR(D157="",E157=""),"",ROUND(D157/LOOKUP(E157,SMMLV!$A$2:$A$36,SMMLV!$D$2:$D$106),3))</f>
        <v/>
      </c>
      <c r="K157" s="821"/>
      <c r="L157" s="171">
        <v>2</v>
      </c>
      <c r="M157" s="822" t="str">
        <f t="shared" si="15"/>
        <v>NO APLICA</v>
      </c>
      <c r="N157" s="822"/>
    </row>
    <row r="158" spans="2:14">
      <c r="B158" s="165"/>
      <c r="C158" s="165"/>
      <c r="E158" s="166"/>
      <c r="F158" s="196" t="str">
        <f>IF(OR(D158="",E158=""),"",ROUND(D158/LOOKUP(E158,SMMLV!$A$2:$A$36,SMMLV!$D$2:$D$106),3))</f>
        <v/>
      </c>
      <c r="K158" s="821"/>
      <c r="L158" s="171">
        <v>3</v>
      </c>
      <c r="M158" s="822" t="str">
        <f t="shared" si="15"/>
        <v>NO APLICA</v>
      </c>
      <c r="N158" s="822"/>
    </row>
    <row r="159" spans="2:14">
      <c r="B159" s="165"/>
      <c r="C159" s="165"/>
      <c r="E159" s="166"/>
      <c r="F159" s="196" t="str">
        <f>IF(OR(D159="",E159=""),"",ROUND(D159/LOOKUP(E159,SMMLV!$A$2:$A$36,SMMLV!$D$2:$D$106),3))</f>
        <v/>
      </c>
      <c r="K159" s="821"/>
      <c r="L159" s="171">
        <v>4</v>
      </c>
      <c r="M159" s="822" t="str">
        <f t="shared" si="15"/>
        <v>NO APLICA</v>
      </c>
      <c r="N159" s="822"/>
    </row>
    <row r="160" spans="2:14">
      <c r="B160" s="165"/>
      <c r="C160" s="165"/>
      <c r="E160" s="166"/>
      <c r="F160" s="196" t="str">
        <f>IF(OR(D160="",E160=""),"",ROUND(D160/LOOKUP(E160,SMMLV!$A$2:$A$36,SMMLV!$D$2:$D$106),3))</f>
        <v/>
      </c>
      <c r="K160" s="821"/>
      <c r="L160" s="171">
        <v>5</v>
      </c>
      <c r="M160" s="822" t="str">
        <f t="shared" si="15"/>
        <v>NO APLICA</v>
      </c>
      <c r="N160" s="822"/>
    </row>
    <row r="161" spans="2:14">
      <c r="B161" s="165"/>
      <c r="C161" s="165"/>
      <c r="E161" s="166"/>
      <c r="F161" s="196" t="str">
        <f>IF(OR(D161="",E161=""),"",ROUND(D161/LOOKUP(E161,SMMLV!$A$2:$A$36,SMMLV!$D$2:$D$106),3))</f>
        <v/>
      </c>
      <c r="K161" s="821"/>
      <c r="L161" s="171">
        <v>6</v>
      </c>
      <c r="M161" s="822" t="str">
        <f t="shared" si="15"/>
        <v>NO APLICA</v>
      </c>
      <c r="N161" s="822"/>
    </row>
    <row r="162" spans="2:14">
      <c r="B162" s="165"/>
      <c r="C162" s="165"/>
      <c r="E162" s="166"/>
      <c r="F162" s="196" t="str">
        <f>IF(OR(D162="",E162=""),"",ROUND(D162/LOOKUP(E162,SMMLV!$A$2:$A$36,SMMLV!$D$2:$D$106),3))</f>
        <v/>
      </c>
      <c r="K162" s="821"/>
      <c r="L162" s="171">
        <v>7</v>
      </c>
      <c r="M162" s="822" t="str">
        <f t="shared" si="15"/>
        <v>NO APLICA</v>
      </c>
      <c r="N162" s="822"/>
    </row>
    <row r="163" spans="2:14">
      <c r="B163" s="165"/>
      <c r="C163" s="165"/>
      <c r="E163" s="166"/>
      <c r="F163" s="196" t="str">
        <f>IF(OR(D163="",E163=""),"",ROUND(D163/LOOKUP(E163,SMMLV!$A$2:$A$36,SMMLV!$D$2:$D$106),3))</f>
        <v/>
      </c>
      <c r="K163" s="821"/>
      <c r="L163" s="171">
        <v>8</v>
      </c>
      <c r="M163" s="822" t="str">
        <f t="shared" si="15"/>
        <v>NO APLICA</v>
      </c>
      <c r="N163" s="822"/>
    </row>
    <row r="164" spans="2:14">
      <c r="B164" s="165"/>
      <c r="C164" s="165"/>
      <c r="E164" s="166"/>
      <c r="F164" s="196" t="str">
        <f>IF(OR(D164="",E164=""),"",ROUND(D164/LOOKUP(E164,SMMLV!$A$2:$A$36,SMMLV!$D$2:$D$106),3))</f>
        <v/>
      </c>
      <c r="K164" s="821"/>
      <c r="L164" s="171">
        <v>9</v>
      </c>
      <c r="M164" s="822" t="str">
        <f t="shared" si="15"/>
        <v>NO APLICA</v>
      </c>
      <c r="N164" s="822"/>
    </row>
    <row r="165" spans="2:14">
      <c r="B165" s="165"/>
      <c r="C165" s="165"/>
      <c r="E165" s="166"/>
      <c r="F165" s="196" t="str">
        <f>IF(OR(D165="",E165=""),"",ROUND(D165/LOOKUP(E165,SMMLV!$A$2:$A$36,SMMLV!$D$2:$D$106),3))</f>
        <v/>
      </c>
      <c r="K165" s="821"/>
      <c r="L165" s="171">
        <v>10</v>
      </c>
      <c r="M165" s="822" t="str">
        <f t="shared" si="15"/>
        <v>NO APLICA</v>
      </c>
      <c r="N165" s="822"/>
    </row>
    <row r="166" spans="2:14">
      <c r="B166" s="165"/>
      <c r="C166" s="165"/>
      <c r="E166" s="166"/>
      <c r="F166" s="196" t="str">
        <f>IF(OR(D166="",E166=""),"",ROUND(D166/LOOKUP(E166,SMMLV!$A$2:$A$36,SMMLV!$D$2:$D$106),3))</f>
        <v/>
      </c>
      <c r="K166" s="821">
        <v>17</v>
      </c>
      <c r="L166" s="171">
        <v>1</v>
      </c>
      <c r="M166" s="822" t="str">
        <f t="shared" ref="M166:M175" si="16">IF(SUMIFS($F$5:$F$1200,$B$5:$B$1200,$K$166,$C$5:$C$1200,$L166)=0,"NO APLICA",ROUND(SUMIFS($F$5:$F$1200,$B$5:$B$1200,$K$166,$C$5:$C$1200,$L166),3))</f>
        <v>NO APLICA</v>
      </c>
      <c r="N166" s="822"/>
    </row>
    <row r="167" spans="2:14">
      <c r="B167" s="165"/>
      <c r="C167" s="165"/>
      <c r="E167" s="166"/>
      <c r="F167" s="196" t="str">
        <f>IF(OR(D167="",E167=""),"",ROUND(D167/LOOKUP(E167,SMMLV!$A$2:$A$36,SMMLV!$D$2:$D$106),3))</f>
        <v/>
      </c>
      <c r="K167" s="821"/>
      <c r="L167" s="171">
        <v>2</v>
      </c>
      <c r="M167" s="822" t="str">
        <f t="shared" si="16"/>
        <v>NO APLICA</v>
      </c>
      <c r="N167" s="822"/>
    </row>
    <row r="168" spans="2:14">
      <c r="B168" s="165"/>
      <c r="C168" s="165"/>
      <c r="E168" s="166"/>
      <c r="F168" s="196" t="str">
        <f>IF(OR(D168="",E168=""),"",ROUND(D168/LOOKUP(E168,SMMLV!$A$2:$A$36,SMMLV!$D$2:$D$106),3))</f>
        <v/>
      </c>
      <c r="K168" s="821"/>
      <c r="L168" s="171">
        <v>3</v>
      </c>
      <c r="M168" s="822" t="str">
        <f t="shared" si="16"/>
        <v>NO APLICA</v>
      </c>
      <c r="N168" s="822"/>
    </row>
    <row r="169" spans="2:14">
      <c r="B169" s="165"/>
      <c r="C169" s="165"/>
      <c r="E169" s="166"/>
      <c r="F169" s="196" t="str">
        <f>IF(OR(D169="",E169=""),"",ROUND(D169/LOOKUP(E169,SMMLV!$A$2:$A$36,SMMLV!$D$2:$D$106),3))</f>
        <v/>
      </c>
      <c r="K169" s="821"/>
      <c r="L169" s="171">
        <v>4</v>
      </c>
      <c r="M169" s="822" t="str">
        <f t="shared" si="16"/>
        <v>NO APLICA</v>
      </c>
      <c r="N169" s="822"/>
    </row>
    <row r="170" spans="2:14">
      <c r="B170" s="165"/>
      <c r="C170" s="165"/>
      <c r="E170" s="166"/>
      <c r="F170" s="196" t="str">
        <f>IF(OR(D170="",E170=""),"",ROUND(D170/LOOKUP(E170,SMMLV!$A$2:$A$36,SMMLV!$D$2:$D$106),3))</f>
        <v/>
      </c>
      <c r="K170" s="821"/>
      <c r="L170" s="171">
        <v>5</v>
      </c>
      <c r="M170" s="822" t="str">
        <f t="shared" si="16"/>
        <v>NO APLICA</v>
      </c>
      <c r="N170" s="822"/>
    </row>
    <row r="171" spans="2:14">
      <c r="B171" s="165"/>
      <c r="C171" s="165"/>
      <c r="E171" s="166"/>
      <c r="F171" s="196" t="str">
        <f>IF(OR(D171="",E171=""),"",ROUND(D171/LOOKUP(E171,SMMLV!$A$2:$A$36,SMMLV!$D$2:$D$106),3))</f>
        <v/>
      </c>
      <c r="K171" s="821"/>
      <c r="L171" s="171">
        <v>6</v>
      </c>
      <c r="M171" s="822" t="str">
        <f t="shared" si="16"/>
        <v>NO APLICA</v>
      </c>
      <c r="N171" s="822"/>
    </row>
    <row r="172" spans="2:14">
      <c r="B172" s="165"/>
      <c r="C172" s="165"/>
      <c r="E172" s="166"/>
      <c r="F172" s="196" t="str">
        <f>IF(OR(D172="",E172=""),"",ROUND(D172/LOOKUP(E172,SMMLV!$A$2:$A$36,SMMLV!$D$2:$D$106),3))</f>
        <v/>
      </c>
      <c r="K172" s="821"/>
      <c r="L172" s="171">
        <v>7</v>
      </c>
      <c r="M172" s="822" t="str">
        <f t="shared" si="16"/>
        <v>NO APLICA</v>
      </c>
      <c r="N172" s="822"/>
    </row>
    <row r="173" spans="2:14">
      <c r="B173" s="165"/>
      <c r="C173" s="165"/>
      <c r="E173" s="166"/>
      <c r="F173" s="196" t="str">
        <f>IF(OR(D173="",E173=""),"",ROUND(D173/LOOKUP(E173,SMMLV!$A$2:$A$36,SMMLV!$D$2:$D$106),3))</f>
        <v/>
      </c>
      <c r="K173" s="821"/>
      <c r="L173" s="171">
        <v>8</v>
      </c>
      <c r="M173" s="822" t="str">
        <f t="shared" si="16"/>
        <v>NO APLICA</v>
      </c>
      <c r="N173" s="822"/>
    </row>
    <row r="174" spans="2:14">
      <c r="B174" s="165"/>
      <c r="C174" s="165"/>
      <c r="E174" s="166"/>
      <c r="F174" s="196" t="str">
        <f>IF(OR(D174="",E174=""),"",ROUND(D174/LOOKUP(E174,SMMLV!$A$2:$A$36,SMMLV!$D$2:$D$106),3))</f>
        <v/>
      </c>
      <c r="K174" s="821"/>
      <c r="L174" s="171">
        <v>9</v>
      </c>
      <c r="M174" s="822" t="str">
        <f t="shared" si="16"/>
        <v>NO APLICA</v>
      </c>
      <c r="N174" s="822"/>
    </row>
    <row r="175" spans="2:14">
      <c r="B175" s="165"/>
      <c r="C175" s="165"/>
      <c r="E175" s="166"/>
      <c r="F175" s="196" t="str">
        <f>IF(OR(D175="",E175=""),"",ROUND(D175/LOOKUP(E175,SMMLV!$A$2:$A$36,SMMLV!$D$2:$D$106),3))</f>
        <v/>
      </c>
      <c r="K175" s="821"/>
      <c r="L175" s="171">
        <v>10</v>
      </c>
      <c r="M175" s="822" t="str">
        <f t="shared" si="16"/>
        <v>NO APLICA</v>
      </c>
      <c r="N175" s="822"/>
    </row>
    <row r="176" spans="2:14">
      <c r="B176" s="165"/>
      <c r="C176" s="165"/>
      <c r="E176" s="166"/>
      <c r="F176" s="196" t="str">
        <f>IF(OR(D176="",E176=""),"",ROUND(D176/LOOKUP(E176,SMMLV!$A$2:$A$36,SMMLV!$D$2:$D$106),3))</f>
        <v/>
      </c>
      <c r="K176" s="821">
        <v>18</v>
      </c>
      <c r="L176" s="171">
        <v>1</v>
      </c>
      <c r="M176" s="822" t="str">
        <f t="shared" ref="M176:M185" si="17">IF(SUMIFS($F$5:$F$1200,$B$5:$B$1200,$K$176,$C$5:$C$1200,$L176)=0,"NO APLICA",ROUND(SUMIFS($F$5:$F$1200,$B$5:$B$1200,$K$176,$C$5:$C$1200,$L176),3))</f>
        <v>NO APLICA</v>
      </c>
      <c r="N176" s="822"/>
    </row>
    <row r="177" spans="2:14">
      <c r="B177" s="165"/>
      <c r="C177" s="165"/>
      <c r="E177" s="166"/>
      <c r="F177" s="196" t="str">
        <f>IF(OR(D177="",E177=""),"",ROUND(D177/LOOKUP(E177,SMMLV!$A$2:$A$36,SMMLV!$D$2:$D$106),3))</f>
        <v/>
      </c>
      <c r="K177" s="821"/>
      <c r="L177" s="171">
        <v>2</v>
      </c>
      <c r="M177" s="822" t="str">
        <f t="shared" si="17"/>
        <v>NO APLICA</v>
      </c>
      <c r="N177" s="822"/>
    </row>
    <row r="178" spans="2:14">
      <c r="B178" s="165"/>
      <c r="C178" s="165"/>
      <c r="E178" s="166"/>
      <c r="F178" s="196" t="str">
        <f>IF(OR(D178="",E178=""),"",ROUND(D178/LOOKUP(E178,SMMLV!$A$2:$A$36,SMMLV!$D$2:$D$106),3))</f>
        <v/>
      </c>
      <c r="K178" s="821"/>
      <c r="L178" s="171">
        <v>3</v>
      </c>
      <c r="M178" s="822" t="str">
        <f t="shared" si="17"/>
        <v>NO APLICA</v>
      </c>
      <c r="N178" s="822"/>
    </row>
    <row r="179" spans="2:14">
      <c r="B179" s="165"/>
      <c r="C179" s="165"/>
      <c r="E179" s="166"/>
      <c r="F179" s="196" t="str">
        <f>IF(OR(D179="",E179=""),"",ROUND(D179/LOOKUP(E179,SMMLV!$A$2:$A$36,SMMLV!$D$2:$D$106),3))</f>
        <v/>
      </c>
      <c r="K179" s="821"/>
      <c r="L179" s="171">
        <v>4</v>
      </c>
      <c r="M179" s="822" t="str">
        <f t="shared" si="17"/>
        <v>NO APLICA</v>
      </c>
      <c r="N179" s="822"/>
    </row>
    <row r="180" spans="2:14">
      <c r="B180" s="165"/>
      <c r="C180" s="165"/>
      <c r="E180" s="166"/>
      <c r="F180" s="196" t="str">
        <f>IF(OR(D180="",E180=""),"",ROUND(D180/LOOKUP(E180,SMMLV!$A$2:$A$36,SMMLV!$D$2:$D$106),3))</f>
        <v/>
      </c>
      <c r="K180" s="821"/>
      <c r="L180" s="171">
        <v>5</v>
      </c>
      <c r="M180" s="822" t="str">
        <f t="shared" si="17"/>
        <v>NO APLICA</v>
      </c>
      <c r="N180" s="822"/>
    </row>
    <row r="181" spans="2:14">
      <c r="B181" s="165"/>
      <c r="C181" s="165"/>
      <c r="E181" s="166"/>
      <c r="F181" s="196" t="str">
        <f>IF(OR(D181="",E181=""),"",ROUND(D181/LOOKUP(E181,SMMLV!$A$2:$A$36,SMMLV!$D$2:$D$106),3))</f>
        <v/>
      </c>
      <c r="K181" s="821"/>
      <c r="L181" s="171">
        <v>6</v>
      </c>
      <c r="M181" s="822" t="str">
        <f t="shared" si="17"/>
        <v>NO APLICA</v>
      </c>
      <c r="N181" s="822"/>
    </row>
    <row r="182" spans="2:14">
      <c r="B182" s="165"/>
      <c r="C182" s="165"/>
      <c r="E182" s="166"/>
      <c r="F182" s="196" t="str">
        <f>IF(OR(D182="",E182=""),"",ROUND(D182/LOOKUP(E182,SMMLV!$A$2:$A$36,SMMLV!$D$2:$D$106),3))</f>
        <v/>
      </c>
      <c r="K182" s="821"/>
      <c r="L182" s="171">
        <v>7</v>
      </c>
      <c r="M182" s="822" t="str">
        <f t="shared" si="17"/>
        <v>NO APLICA</v>
      </c>
      <c r="N182" s="822"/>
    </row>
    <row r="183" spans="2:14">
      <c r="B183" s="165"/>
      <c r="C183" s="165"/>
      <c r="E183" s="166"/>
      <c r="F183" s="196" t="str">
        <f>IF(OR(D183="",E183=""),"",ROUND(D183/LOOKUP(E183,SMMLV!$A$2:$A$36,SMMLV!$D$2:$D$106),3))</f>
        <v/>
      </c>
      <c r="K183" s="821"/>
      <c r="L183" s="171">
        <v>8</v>
      </c>
      <c r="M183" s="822" t="str">
        <f t="shared" si="17"/>
        <v>NO APLICA</v>
      </c>
      <c r="N183" s="822"/>
    </row>
    <row r="184" spans="2:14">
      <c r="B184" s="165"/>
      <c r="C184" s="165"/>
      <c r="E184" s="166"/>
      <c r="F184" s="196" t="str">
        <f>IF(OR(D184="",E184=""),"",ROUND(D184/LOOKUP(E184,SMMLV!$A$2:$A$36,SMMLV!$D$2:$D$106),3))</f>
        <v/>
      </c>
      <c r="K184" s="821"/>
      <c r="L184" s="171">
        <v>9</v>
      </c>
      <c r="M184" s="822" t="str">
        <f t="shared" si="17"/>
        <v>NO APLICA</v>
      </c>
      <c r="N184" s="822"/>
    </row>
    <row r="185" spans="2:14">
      <c r="B185" s="165"/>
      <c r="C185" s="165"/>
      <c r="E185" s="166"/>
      <c r="F185" s="196" t="str">
        <f>IF(OR(D185="",E185=""),"",ROUND(D185/LOOKUP(E185,SMMLV!$A$2:$A$36,SMMLV!$D$2:$D$106),3))</f>
        <v/>
      </c>
      <c r="K185" s="821"/>
      <c r="L185" s="171">
        <v>10</v>
      </c>
      <c r="M185" s="822" t="str">
        <f t="shared" si="17"/>
        <v>NO APLICA</v>
      </c>
      <c r="N185" s="822"/>
    </row>
    <row r="186" spans="2:14">
      <c r="B186" s="165"/>
      <c r="C186" s="165"/>
      <c r="E186" s="166"/>
      <c r="F186" s="196" t="str">
        <f>IF(OR(D186="",E186=""),"",ROUND(D186/LOOKUP(E186,SMMLV!$A$2:$A$36,SMMLV!$D$2:$D$106),3))</f>
        <v/>
      </c>
      <c r="K186" s="821">
        <v>19</v>
      </c>
      <c r="L186" s="171">
        <v>1</v>
      </c>
      <c r="M186" s="822" t="str">
        <f t="shared" ref="M186:M195" si="18">IF(SUMIFS($F$5:$F$1200,$B$5:$B$1200,$K$186,$C$5:$C$1200,$L186)=0,"NO APLICA",ROUND(SUMIFS($F$5:$F$1200,$B$5:$B$1200,$K$186,$C$5:$C$1200,$L186),3))</f>
        <v>NO APLICA</v>
      </c>
      <c r="N186" s="822"/>
    </row>
    <row r="187" spans="2:14">
      <c r="B187" s="165"/>
      <c r="C187" s="165"/>
      <c r="E187" s="166"/>
      <c r="F187" s="196" t="str">
        <f>IF(OR(D187="",E187=""),"",ROUND(D187/LOOKUP(E187,SMMLV!$A$2:$A$36,SMMLV!$D$2:$D$106),3))</f>
        <v/>
      </c>
      <c r="K187" s="821"/>
      <c r="L187" s="171">
        <v>2</v>
      </c>
      <c r="M187" s="822" t="str">
        <f t="shared" si="18"/>
        <v>NO APLICA</v>
      </c>
      <c r="N187" s="822"/>
    </row>
    <row r="188" spans="2:14">
      <c r="B188" s="165"/>
      <c r="C188" s="165"/>
      <c r="E188" s="166"/>
      <c r="F188" s="196" t="str">
        <f>IF(OR(D188="",E188=""),"",ROUND(D188/LOOKUP(E188,SMMLV!$A$2:$A$36,SMMLV!$D$2:$D$106),3))</f>
        <v/>
      </c>
      <c r="K188" s="821"/>
      <c r="L188" s="171">
        <v>3</v>
      </c>
      <c r="M188" s="822" t="str">
        <f t="shared" si="18"/>
        <v>NO APLICA</v>
      </c>
      <c r="N188" s="822"/>
    </row>
    <row r="189" spans="2:14">
      <c r="B189" s="165"/>
      <c r="C189" s="165"/>
      <c r="E189" s="166"/>
      <c r="F189" s="196" t="str">
        <f>IF(OR(D189="",E189=""),"",ROUND(D189/LOOKUP(E189,SMMLV!$A$2:$A$36,SMMLV!$D$2:$D$106),3))</f>
        <v/>
      </c>
      <c r="K189" s="821"/>
      <c r="L189" s="171">
        <v>4</v>
      </c>
      <c r="M189" s="822" t="str">
        <f t="shared" si="18"/>
        <v>NO APLICA</v>
      </c>
      <c r="N189" s="822"/>
    </row>
    <row r="190" spans="2:14">
      <c r="B190" s="165"/>
      <c r="C190" s="165"/>
      <c r="E190" s="166"/>
      <c r="F190" s="196" t="str">
        <f>IF(OR(D190="",E190=""),"",ROUND(D190/LOOKUP(E190,SMMLV!$A$2:$A$36,SMMLV!$D$2:$D$106),3))</f>
        <v/>
      </c>
      <c r="K190" s="821"/>
      <c r="L190" s="171">
        <v>5</v>
      </c>
      <c r="M190" s="822" t="str">
        <f t="shared" si="18"/>
        <v>NO APLICA</v>
      </c>
      <c r="N190" s="822"/>
    </row>
    <row r="191" spans="2:14">
      <c r="B191" s="165"/>
      <c r="C191" s="165"/>
      <c r="E191" s="166"/>
      <c r="F191" s="196" t="str">
        <f>IF(OR(D191="",E191=""),"",ROUND(D191/LOOKUP(E191,SMMLV!$A$2:$A$36,SMMLV!$D$2:$D$106),3))</f>
        <v/>
      </c>
      <c r="K191" s="821"/>
      <c r="L191" s="171">
        <v>6</v>
      </c>
      <c r="M191" s="822" t="str">
        <f t="shared" si="18"/>
        <v>NO APLICA</v>
      </c>
      <c r="N191" s="822"/>
    </row>
    <row r="192" spans="2:14">
      <c r="B192" s="165"/>
      <c r="C192" s="165"/>
      <c r="E192" s="166"/>
      <c r="F192" s="196" t="str">
        <f>IF(OR(D192="",E192=""),"",ROUND(D192/LOOKUP(E192,SMMLV!$A$2:$A$36,SMMLV!$D$2:$D$106),3))</f>
        <v/>
      </c>
      <c r="K192" s="821"/>
      <c r="L192" s="171">
        <v>7</v>
      </c>
      <c r="M192" s="822" t="str">
        <f t="shared" si="18"/>
        <v>NO APLICA</v>
      </c>
      <c r="N192" s="822"/>
    </row>
    <row r="193" spans="2:14">
      <c r="B193" s="165"/>
      <c r="C193" s="165"/>
      <c r="E193" s="166"/>
      <c r="F193" s="196" t="str">
        <f>IF(OR(D193="",E193=""),"",ROUND(D193/LOOKUP(E193,SMMLV!$A$2:$A$36,SMMLV!$D$2:$D$106),3))</f>
        <v/>
      </c>
      <c r="K193" s="821"/>
      <c r="L193" s="171">
        <v>8</v>
      </c>
      <c r="M193" s="822" t="str">
        <f t="shared" si="18"/>
        <v>NO APLICA</v>
      </c>
      <c r="N193" s="822"/>
    </row>
    <row r="194" spans="2:14">
      <c r="B194" s="165"/>
      <c r="C194" s="165"/>
      <c r="E194" s="166"/>
      <c r="F194" s="196" t="str">
        <f>IF(OR(D194="",E194=""),"",ROUND(D194/LOOKUP(E194,SMMLV!$A$2:$A$36,SMMLV!$D$2:$D$106),3))</f>
        <v/>
      </c>
      <c r="K194" s="821"/>
      <c r="L194" s="171">
        <v>9</v>
      </c>
      <c r="M194" s="822" t="str">
        <f t="shared" si="18"/>
        <v>NO APLICA</v>
      </c>
      <c r="N194" s="822"/>
    </row>
    <row r="195" spans="2:14">
      <c r="B195" s="165"/>
      <c r="C195" s="165"/>
      <c r="E195" s="166"/>
      <c r="F195" s="196" t="str">
        <f>IF(OR(D195="",E195=""),"",ROUND(D195/LOOKUP(E195,SMMLV!$A$2:$A$36,SMMLV!$D$2:$D$106),3))</f>
        <v/>
      </c>
      <c r="K195" s="821"/>
      <c r="L195" s="171">
        <v>10</v>
      </c>
      <c r="M195" s="822" t="str">
        <f t="shared" si="18"/>
        <v>NO APLICA</v>
      </c>
      <c r="N195" s="822"/>
    </row>
    <row r="196" spans="2:14">
      <c r="B196" s="165"/>
      <c r="C196" s="165"/>
      <c r="E196" s="166"/>
      <c r="F196" s="196" t="str">
        <f>IF(OR(D196="",E196=""),"",ROUND(D196/LOOKUP(E196,SMMLV!$A$2:$A$36,SMMLV!$D$2:$D$106),3))</f>
        <v/>
      </c>
      <c r="K196" s="821">
        <v>20</v>
      </c>
      <c r="L196" s="171">
        <v>1</v>
      </c>
      <c r="M196" s="822" t="str">
        <f t="shared" ref="M196:M205" si="19">IF(SUMIFS($F$5:$F$1200,$B$5:$B$1200,$K$196,$C$5:$C$1200,$L196)=0,"NO APLICA",ROUND(SUMIFS($F$5:$F$1200,$B$5:$B$1200,$K$196,$C$5:$C$1200,$L196),3))</f>
        <v>NO APLICA</v>
      </c>
      <c r="N196" s="822"/>
    </row>
    <row r="197" spans="2:14">
      <c r="B197" s="165"/>
      <c r="C197" s="165"/>
      <c r="E197" s="166"/>
      <c r="F197" s="196" t="str">
        <f>IF(OR(D197="",E197=""),"",ROUND(D197/LOOKUP(E197,SMMLV!$A$2:$A$36,SMMLV!$D$2:$D$106),3))</f>
        <v/>
      </c>
      <c r="K197" s="821"/>
      <c r="L197" s="171">
        <v>2</v>
      </c>
      <c r="M197" s="822" t="str">
        <f t="shared" si="19"/>
        <v>NO APLICA</v>
      </c>
      <c r="N197" s="822"/>
    </row>
    <row r="198" spans="2:14">
      <c r="B198" s="165"/>
      <c r="C198" s="165"/>
      <c r="E198" s="166"/>
      <c r="F198" s="196" t="str">
        <f>IF(OR(D198="",E198=""),"",ROUND(D198/LOOKUP(E198,SMMLV!$A$2:$A$36,SMMLV!$D$2:$D$106),3))</f>
        <v/>
      </c>
      <c r="K198" s="821"/>
      <c r="L198" s="171">
        <v>3</v>
      </c>
      <c r="M198" s="822" t="str">
        <f t="shared" si="19"/>
        <v>NO APLICA</v>
      </c>
      <c r="N198" s="822"/>
    </row>
    <row r="199" spans="2:14">
      <c r="B199" s="165"/>
      <c r="C199" s="165"/>
      <c r="E199" s="166"/>
      <c r="F199" s="196" t="str">
        <f>IF(OR(D199="",E199=""),"",ROUND(D199/LOOKUP(E199,SMMLV!$A$2:$A$36,SMMLV!$D$2:$D$106),3))</f>
        <v/>
      </c>
      <c r="K199" s="821"/>
      <c r="L199" s="171">
        <v>4</v>
      </c>
      <c r="M199" s="822" t="str">
        <f t="shared" si="19"/>
        <v>NO APLICA</v>
      </c>
      <c r="N199" s="822"/>
    </row>
    <row r="200" spans="2:14">
      <c r="B200" s="165"/>
      <c r="C200" s="165"/>
      <c r="E200" s="166"/>
      <c r="F200" s="196" t="str">
        <f>IF(OR(D200="",E200=""),"",ROUND(D200/LOOKUP(E200,SMMLV!$A$2:$A$36,SMMLV!$D$2:$D$106),3))</f>
        <v/>
      </c>
      <c r="K200" s="821"/>
      <c r="L200" s="171">
        <v>5</v>
      </c>
      <c r="M200" s="822" t="str">
        <f t="shared" si="19"/>
        <v>NO APLICA</v>
      </c>
      <c r="N200" s="822"/>
    </row>
    <row r="201" spans="2:14">
      <c r="B201" s="165"/>
      <c r="C201" s="165"/>
      <c r="E201" s="166"/>
      <c r="F201" s="196" t="str">
        <f>IF(OR(D201="",E201=""),"",ROUND(D201/LOOKUP(E201,SMMLV!$A$2:$A$36,SMMLV!$D$2:$D$106),3))</f>
        <v/>
      </c>
      <c r="K201" s="821"/>
      <c r="L201" s="171">
        <v>6</v>
      </c>
      <c r="M201" s="822" t="str">
        <f t="shared" si="19"/>
        <v>NO APLICA</v>
      </c>
      <c r="N201" s="822"/>
    </row>
    <row r="202" spans="2:14">
      <c r="B202" s="165"/>
      <c r="C202" s="165"/>
      <c r="E202" s="166"/>
      <c r="F202" s="196" t="str">
        <f>IF(OR(D202="",E202=""),"",ROUND(D202/LOOKUP(E202,SMMLV!$A$2:$A$36,SMMLV!$D$2:$D$106),3))</f>
        <v/>
      </c>
      <c r="K202" s="821"/>
      <c r="L202" s="171">
        <v>7</v>
      </c>
      <c r="M202" s="822" t="str">
        <f t="shared" si="19"/>
        <v>NO APLICA</v>
      </c>
      <c r="N202" s="822"/>
    </row>
    <row r="203" spans="2:14">
      <c r="B203" s="165"/>
      <c r="C203" s="165"/>
      <c r="E203" s="166"/>
      <c r="F203" s="196" t="str">
        <f>IF(OR(D203="",E203=""),"",ROUND(D203/LOOKUP(E203,SMMLV!$A$2:$A$36,SMMLV!$D$2:$D$106),3))</f>
        <v/>
      </c>
      <c r="K203" s="821"/>
      <c r="L203" s="171">
        <v>8</v>
      </c>
      <c r="M203" s="822" t="str">
        <f t="shared" si="19"/>
        <v>NO APLICA</v>
      </c>
      <c r="N203" s="822"/>
    </row>
    <row r="204" spans="2:14">
      <c r="B204" s="165"/>
      <c r="C204" s="165"/>
      <c r="E204" s="166"/>
      <c r="F204" s="196" t="str">
        <f>IF(OR(D204="",E204=""),"",ROUND(D204/LOOKUP(E204,SMMLV!$A$2:$A$36,SMMLV!$D$2:$D$106),3))</f>
        <v/>
      </c>
      <c r="K204" s="821"/>
      <c r="L204" s="171">
        <v>9</v>
      </c>
      <c r="M204" s="822" t="str">
        <f t="shared" si="19"/>
        <v>NO APLICA</v>
      </c>
      <c r="N204" s="822"/>
    </row>
    <row r="205" spans="2:14">
      <c r="B205" s="165"/>
      <c r="C205" s="165"/>
      <c r="E205" s="166"/>
      <c r="F205" s="196" t="str">
        <f>IF(OR(D205="",E205=""),"",ROUND(D205/LOOKUP(E205,SMMLV!$A$2:$A$36,SMMLV!$D$2:$D$106),3))</f>
        <v/>
      </c>
      <c r="K205" s="821"/>
      <c r="L205" s="171">
        <v>10</v>
      </c>
      <c r="M205" s="822" t="str">
        <f t="shared" si="19"/>
        <v>NO APLICA</v>
      </c>
      <c r="N205" s="822"/>
    </row>
    <row r="206" spans="2:14">
      <c r="B206" s="165"/>
      <c r="C206" s="165"/>
      <c r="E206" s="166"/>
      <c r="F206" s="196" t="str">
        <f>IF(OR(D206="",E206=""),"",ROUND(D206/LOOKUP(E206,SMMLV!$A$2:$A$36,SMMLV!$D$2:$D$106),3))</f>
        <v/>
      </c>
      <c r="K206" s="821">
        <v>21</v>
      </c>
      <c r="L206" s="171">
        <v>1</v>
      </c>
      <c r="M206" s="822" t="str">
        <f t="shared" ref="M206:M215" si="20">IF(SUMIFS($F$5:$F$1200,$B$5:$B$1200,$K$206,$C$5:$C$1200,$L206)=0,"NO APLICA",ROUND(SUMIFS($F$5:$F$1200,$B$5:$B$1200,$K$206,$C$5:$C$1200,$L206),3))</f>
        <v>NO APLICA</v>
      </c>
      <c r="N206" s="822"/>
    </row>
    <row r="207" spans="2:14">
      <c r="B207" s="165"/>
      <c r="C207" s="165"/>
      <c r="E207" s="166"/>
      <c r="F207" s="196" t="str">
        <f>IF(OR(D207="",E207=""),"",ROUND(D207/LOOKUP(E207,SMMLV!$A$2:$A$36,SMMLV!$D$2:$D$106),3))</f>
        <v/>
      </c>
      <c r="K207" s="821"/>
      <c r="L207" s="171">
        <v>2</v>
      </c>
      <c r="M207" s="822" t="str">
        <f t="shared" si="20"/>
        <v>NO APLICA</v>
      </c>
      <c r="N207" s="822"/>
    </row>
    <row r="208" spans="2:14">
      <c r="B208" s="165"/>
      <c r="C208" s="165"/>
      <c r="E208" s="166"/>
      <c r="F208" s="196" t="str">
        <f>IF(OR(D208="",E208=""),"",ROUND(D208/LOOKUP(E208,SMMLV!$A$2:$A$36,SMMLV!$D$2:$D$106),3))</f>
        <v/>
      </c>
      <c r="K208" s="821"/>
      <c r="L208" s="171">
        <v>3</v>
      </c>
      <c r="M208" s="822" t="str">
        <f t="shared" si="20"/>
        <v>NO APLICA</v>
      </c>
      <c r="N208" s="822"/>
    </row>
    <row r="209" spans="2:14">
      <c r="B209" s="165"/>
      <c r="C209" s="165"/>
      <c r="E209" s="166"/>
      <c r="F209" s="196" t="str">
        <f>IF(OR(D209="",E209=""),"",ROUND(D209/LOOKUP(E209,SMMLV!$A$2:$A$36,SMMLV!$D$2:$D$106),3))</f>
        <v/>
      </c>
      <c r="K209" s="821"/>
      <c r="L209" s="171">
        <v>4</v>
      </c>
      <c r="M209" s="822" t="str">
        <f t="shared" si="20"/>
        <v>NO APLICA</v>
      </c>
      <c r="N209" s="822"/>
    </row>
    <row r="210" spans="2:14">
      <c r="B210" s="165"/>
      <c r="C210" s="165"/>
      <c r="E210" s="166"/>
      <c r="F210" s="196" t="str">
        <f>IF(OR(D210="",E210=""),"",ROUND(D210/LOOKUP(E210,SMMLV!$A$2:$A$36,SMMLV!$D$2:$D$106),3))</f>
        <v/>
      </c>
      <c r="K210" s="821"/>
      <c r="L210" s="171">
        <v>5</v>
      </c>
      <c r="M210" s="822" t="str">
        <f t="shared" si="20"/>
        <v>NO APLICA</v>
      </c>
      <c r="N210" s="822"/>
    </row>
    <row r="211" spans="2:14">
      <c r="B211" s="165"/>
      <c r="C211" s="165"/>
      <c r="E211" s="166"/>
      <c r="F211" s="196" t="str">
        <f>IF(OR(D211="",E211=""),"",ROUND(D211/LOOKUP(E211,SMMLV!$A$2:$A$36,SMMLV!$D$2:$D$106),3))</f>
        <v/>
      </c>
      <c r="K211" s="821"/>
      <c r="L211" s="171">
        <v>6</v>
      </c>
      <c r="M211" s="822" t="str">
        <f t="shared" si="20"/>
        <v>NO APLICA</v>
      </c>
      <c r="N211" s="822"/>
    </row>
    <row r="212" spans="2:14">
      <c r="B212" s="165"/>
      <c r="C212" s="165"/>
      <c r="E212" s="166"/>
      <c r="F212" s="196" t="str">
        <f>IF(OR(D212="",E212=""),"",ROUND(D212/LOOKUP(E212,SMMLV!$A$2:$A$36,SMMLV!$D$2:$D$106),3))</f>
        <v/>
      </c>
      <c r="K212" s="821"/>
      <c r="L212" s="171">
        <v>7</v>
      </c>
      <c r="M212" s="822" t="str">
        <f t="shared" si="20"/>
        <v>NO APLICA</v>
      </c>
      <c r="N212" s="822"/>
    </row>
    <row r="213" spans="2:14">
      <c r="B213" s="165"/>
      <c r="C213" s="165"/>
      <c r="E213" s="166"/>
      <c r="F213" s="196" t="str">
        <f>IF(OR(D213="",E213=""),"",ROUND(D213/LOOKUP(E213,SMMLV!$A$2:$A$36,SMMLV!$D$2:$D$106),3))</f>
        <v/>
      </c>
      <c r="K213" s="821"/>
      <c r="L213" s="171">
        <v>8</v>
      </c>
      <c r="M213" s="822" t="str">
        <f t="shared" si="20"/>
        <v>NO APLICA</v>
      </c>
      <c r="N213" s="822"/>
    </row>
    <row r="214" spans="2:14">
      <c r="B214" s="165"/>
      <c r="C214" s="165"/>
      <c r="E214" s="166"/>
      <c r="F214" s="196" t="str">
        <f>IF(OR(D214="",E214=""),"",ROUND(D214/LOOKUP(E214,SMMLV!$A$2:$A$36,SMMLV!$D$2:$D$106),3))</f>
        <v/>
      </c>
      <c r="K214" s="821"/>
      <c r="L214" s="171">
        <v>9</v>
      </c>
      <c r="M214" s="822" t="str">
        <f t="shared" si="20"/>
        <v>NO APLICA</v>
      </c>
      <c r="N214" s="822"/>
    </row>
    <row r="215" spans="2:14">
      <c r="B215" s="165"/>
      <c r="C215" s="165"/>
      <c r="E215" s="166"/>
      <c r="F215" s="196" t="str">
        <f>IF(OR(D215="",E215=""),"",ROUND(D215/LOOKUP(E215,SMMLV!$A$2:$A$36,SMMLV!$D$2:$D$106),3))</f>
        <v/>
      </c>
      <c r="K215" s="821"/>
      <c r="L215" s="171">
        <v>10</v>
      </c>
      <c r="M215" s="822" t="str">
        <f t="shared" si="20"/>
        <v>NO APLICA</v>
      </c>
      <c r="N215" s="822"/>
    </row>
    <row r="216" spans="2:14">
      <c r="B216" s="165"/>
      <c r="C216" s="165"/>
      <c r="E216" s="166"/>
      <c r="F216" s="196" t="str">
        <f>IF(OR(D216="",E216=""),"",ROUND(D216/LOOKUP(E216,SMMLV!$A$2:$A$36,SMMLV!$D$2:$D$106),3))</f>
        <v/>
      </c>
      <c r="K216" s="821">
        <v>22</v>
      </c>
      <c r="L216" s="171">
        <v>1</v>
      </c>
      <c r="M216" s="822" t="str">
        <f t="shared" ref="M216:M225" si="21">IF(SUMIFS($F$5:$F$1200,$B$5:$B$1200,$K$216,$C$5:$C$1200,$L216)=0,"NO APLICA",ROUND(SUMIFS($F$5:$F$1200,$B$5:$B$1200,$K$216,$C$5:$C$1200,$L216),3))</f>
        <v>NO APLICA</v>
      </c>
      <c r="N216" s="822"/>
    </row>
    <row r="217" spans="2:14">
      <c r="B217" s="165"/>
      <c r="C217" s="165"/>
      <c r="E217" s="166"/>
      <c r="F217" s="196" t="str">
        <f>IF(OR(D217="",E217=""),"",ROUND(D217/LOOKUP(E217,SMMLV!$A$2:$A$36,SMMLV!$D$2:$D$106),3))</f>
        <v/>
      </c>
      <c r="K217" s="821"/>
      <c r="L217" s="171">
        <v>2</v>
      </c>
      <c r="M217" s="822" t="str">
        <f t="shared" si="21"/>
        <v>NO APLICA</v>
      </c>
      <c r="N217" s="822"/>
    </row>
    <row r="218" spans="2:14">
      <c r="B218" s="165"/>
      <c r="C218" s="165"/>
      <c r="E218" s="166"/>
      <c r="F218" s="196" t="str">
        <f>IF(OR(D218="",E218=""),"",ROUND(D218/LOOKUP(E218,SMMLV!$A$2:$A$36,SMMLV!$D$2:$D$106),3))</f>
        <v/>
      </c>
      <c r="K218" s="821"/>
      <c r="L218" s="171">
        <v>3</v>
      </c>
      <c r="M218" s="822" t="str">
        <f t="shared" si="21"/>
        <v>NO APLICA</v>
      </c>
      <c r="N218" s="822"/>
    </row>
    <row r="219" spans="2:14">
      <c r="B219" s="165"/>
      <c r="C219" s="165"/>
      <c r="E219" s="166"/>
      <c r="F219" s="196" t="str">
        <f>IF(OR(D219="",E219=""),"",ROUND(D219/LOOKUP(E219,SMMLV!$A$2:$A$36,SMMLV!$D$2:$D$106),3))</f>
        <v/>
      </c>
      <c r="K219" s="821"/>
      <c r="L219" s="171">
        <v>4</v>
      </c>
      <c r="M219" s="822" t="str">
        <f t="shared" si="21"/>
        <v>NO APLICA</v>
      </c>
      <c r="N219" s="822"/>
    </row>
    <row r="220" spans="2:14">
      <c r="B220" s="165"/>
      <c r="C220" s="165"/>
      <c r="E220" s="166"/>
      <c r="F220" s="196" t="str">
        <f>IF(OR(D220="",E220=""),"",ROUND(D220/LOOKUP(E220,SMMLV!$A$2:$A$36,SMMLV!$D$2:$D$106),3))</f>
        <v/>
      </c>
      <c r="K220" s="821"/>
      <c r="L220" s="171">
        <v>5</v>
      </c>
      <c r="M220" s="822" t="str">
        <f t="shared" si="21"/>
        <v>NO APLICA</v>
      </c>
      <c r="N220" s="822"/>
    </row>
    <row r="221" spans="2:14">
      <c r="B221" s="165"/>
      <c r="C221" s="165"/>
      <c r="E221" s="166"/>
      <c r="F221" s="196" t="str">
        <f>IF(OR(D221="",E221=""),"",ROUND(D221/LOOKUP(E221,SMMLV!$A$2:$A$36,SMMLV!$D$2:$D$106),3))</f>
        <v/>
      </c>
      <c r="K221" s="821"/>
      <c r="L221" s="171">
        <v>6</v>
      </c>
      <c r="M221" s="822" t="str">
        <f t="shared" si="21"/>
        <v>NO APLICA</v>
      </c>
      <c r="N221" s="822"/>
    </row>
    <row r="222" spans="2:14">
      <c r="B222" s="165"/>
      <c r="C222" s="165"/>
      <c r="E222" s="166"/>
      <c r="F222" s="196" t="str">
        <f>IF(OR(D222="",E222=""),"",ROUND(D222/LOOKUP(E222,SMMLV!$A$2:$A$36,SMMLV!$D$2:$D$106),3))</f>
        <v/>
      </c>
      <c r="K222" s="821"/>
      <c r="L222" s="171">
        <v>7</v>
      </c>
      <c r="M222" s="822" t="str">
        <f t="shared" si="21"/>
        <v>NO APLICA</v>
      </c>
      <c r="N222" s="822"/>
    </row>
    <row r="223" spans="2:14">
      <c r="B223" s="165"/>
      <c r="C223" s="165"/>
      <c r="E223" s="166"/>
      <c r="F223" s="196" t="str">
        <f>IF(OR(D223="",E223=""),"",ROUND(D223/LOOKUP(E223,SMMLV!$A$2:$A$36,SMMLV!$D$2:$D$106),3))</f>
        <v/>
      </c>
      <c r="K223" s="821"/>
      <c r="L223" s="171">
        <v>8</v>
      </c>
      <c r="M223" s="822" t="str">
        <f t="shared" si="21"/>
        <v>NO APLICA</v>
      </c>
      <c r="N223" s="822"/>
    </row>
    <row r="224" spans="2:14">
      <c r="B224" s="165"/>
      <c r="C224" s="165"/>
      <c r="E224" s="166"/>
      <c r="F224" s="196" t="str">
        <f>IF(OR(D224="",E224=""),"",ROUND(D224/LOOKUP(E224,SMMLV!$A$2:$A$36,SMMLV!$D$2:$D$106),3))</f>
        <v/>
      </c>
      <c r="K224" s="821"/>
      <c r="L224" s="171">
        <v>9</v>
      </c>
      <c r="M224" s="822" t="str">
        <f t="shared" si="21"/>
        <v>NO APLICA</v>
      </c>
      <c r="N224" s="822"/>
    </row>
    <row r="225" spans="2:14">
      <c r="B225" s="165"/>
      <c r="C225" s="165"/>
      <c r="E225" s="166"/>
      <c r="F225" s="196" t="str">
        <f>IF(OR(D225="",E225=""),"",ROUND(D225/LOOKUP(E225,SMMLV!$A$2:$A$36,SMMLV!$D$2:$D$106),3))</f>
        <v/>
      </c>
      <c r="K225" s="821"/>
      <c r="L225" s="171">
        <v>10</v>
      </c>
      <c r="M225" s="822" t="str">
        <f t="shared" si="21"/>
        <v>NO APLICA</v>
      </c>
      <c r="N225" s="822"/>
    </row>
    <row r="226" spans="2:14">
      <c r="B226" s="165"/>
      <c r="C226" s="165"/>
      <c r="E226" s="166"/>
      <c r="F226" s="196" t="str">
        <f>IF(OR(D226="",E226=""),"",ROUND(D226/LOOKUP(E226,SMMLV!$A$2:$A$36,SMMLV!$D$2:$D$106),3))</f>
        <v/>
      </c>
      <c r="K226" s="821">
        <v>23</v>
      </c>
      <c r="L226" s="171">
        <v>1</v>
      </c>
      <c r="M226" s="822" t="str">
        <f t="shared" ref="M226:M235" si="22">IF(SUMIFS($F$5:$F$1200,$B$5:$B$1200,$K$226,$C$5:$C$1200,$L226)=0,"NO APLICA",ROUND(SUMIFS($F$5:$F$1200,$B$5:$B$1200,$K$226,$C$5:$C$1200,$L226),3))</f>
        <v>NO APLICA</v>
      </c>
      <c r="N226" s="822"/>
    </row>
    <row r="227" spans="2:14">
      <c r="B227" s="165"/>
      <c r="C227" s="165"/>
      <c r="E227" s="166"/>
      <c r="F227" s="196" t="str">
        <f>IF(OR(D227="",E227=""),"",ROUND(D227/LOOKUP(E227,SMMLV!$A$2:$A$36,SMMLV!$D$2:$D$106),3))</f>
        <v/>
      </c>
      <c r="K227" s="821"/>
      <c r="L227" s="171">
        <v>2</v>
      </c>
      <c r="M227" s="822" t="str">
        <f t="shared" si="22"/>
        <v>NO APLICA</v>
      </c>
      <c r="N227" s="822"/>
    </row>
    <row r="228" spans="2:14">
      <c r="B228" s="165"/>
      <c r="C228" s="165"/>
      <c r="E228" s="166"/>
      <c r="F228" s="196" t="str">
        <f>IF(OR(D228="",E228=""),"",ROUND(D228/LOOKUP(E228,SMMLV!$A$2:$A$36,SMMLV!$D$2:$D$106),3))</f>
        <v/>
      </c>
      <c r="K228" s="821"/>
      <c r="L228" s="171">
        <v>3</v>
      </c>
      <c r="M228" s="822" t="str">
        <f t="shared" si="22"/>
        <v>NO APLICA</v>
      </c>
      <c r="N228" s="822"/>
    </row>
    <row r="229" spans="2:14">
      <c r="B229" s="165"/>
      <c r="C229" s="165"/>
      <c r="E229" s="166"/>
      <c r="F229" s="196" t="str">
        <f>IF(OR(D229="",E229=""),"",ROUND(D229/LOOKUP(E229,SMMLV!$A$2:$A$36,SMMLV!$D$2:$D$106),3))</f>
        <v/>
      </c>
      <c r="K229" s="821"/>
      <c r="L229" s="171">
        <v>4</v>
      </c>
      <c r="M229" s="822" t="str">
        <f t="shared" si="22"/>
        <v>NO APLICA</v>
      </c>
      <c r="N229" s="822"/>
    </row>
    <row r="230" spans="2:14">
      <c r="B230" s="165"/>
      <c r="C230" s="165"/>
      <c r="E230" s="166"/>
      <c r="F230" s="196" t="str">
        <f>IF(OR(D230="",E230=""),"",ROUND(D230/LOOKUP(E230,SMMLV!$A$2:$A$36,SMMLV!$D$2:$D$106),3))</f>
        <v/>
      </c>
      <c r="K230" s="821"/>
      <c r="L230" s="171">
        <v>5</v>
      </c>
      <c r="M230" s="822" t="str">
        <f t="shared" si="22"/>
        <v>NO APLICA</v>
      </c>
      <c r="N230" s="822"/>
    </row>
    <row r="231" spans="2:14">
      <c r="B231" s="165"/>
      <c r="C231" s="165"/>
      <c r="E231" s="166"/>
      <c r="F231" s="196" t="str">
        <f>IF(OR(D231="",E231=""),"",ROUND(D231/LOOKUP(E231,SMMLV!$A$2:$A$36,SMMLV!$D$2:$D$106),3))</f>
        <v/>
      </c>
      <c r="K231" s="821"/>
      <c r="L231" s="171">
        <v>6</v>
      </c>
      <c r="M231" s="822" t="str">
        <f t="shared" si="22"/>
        <v>NO APLICA</v>
      </c>
      <c r="N231" s="822"/>
    </row>
    <row r="232" spans="2:14">
      <c r="B232" s="165"/>
      <c r="C232" s="165"/>
      <c r="E232" s="166"/>
      <c r="F232" s="196" t="str">
        <f>IF(OR(D232="",E232=""),"",ROUND(D232/LOOKUP(E232,SMMLV!$A$2:$A$36,SMMLV!$D$2:$D$106),3))</f>
        <v/>
      </c>
      <c r="K232" s="821"/>
      <c r="L232" s="171">
        <v>7</v>
      </c>
      <c r="M232" s="822" t="str">
        <f t="shared" si="22"/>
        <v>NO APLICA</v>
      </c>
      <c r="N232" s="822"/>
    </row>
    <row r="233" spans="2:14">
      <c r="B233" s="165"/>
      <c r="C233" s="165"/>
      <c r="E233" s="166"/>
      <c r="F233" s="196" t="str">
        <f>IF(OR(D233="",E233=""),"",ROUND(D233/LOOKUP(E233,SMMLV!$A$2:$A$36,SMMLV!$D$2:$D$106),3))</f>
        <v/>
      </c>
      <c r="K233" s="821"/>
      <c r="L233" s="171">
        <v>8</v>
      </c>
      <c r="M233" s="822" t="str">
        <f t="shared" si="22"/>
        <v>NO APLICA</v>
      </c>
      <c r="N233" s="822"/>
    </row>
    <row r="234" spans="2:14">
      <c r="B234" s="165"/>
      <c r="C234" s="165"/>
      <c r="E234" s="166"/>
      <c r="F234" s="196" t="str">
        <f>IF(OR(D234="",E234=""),"",ROUND(D234/LOOKUP(E234,SMMLV!$A$2:$A$36,SMMLV!$D$2:$D$106),3))</f>
        <v/>
      </c>
      <c r="K234" s="821"/>
      <c r="L234" s="171">
        <v>9</v>
      </c>
      <c r="M234" s="822" t="str">
        <f t="shared" si="22"/>
        <v>NO APLICA</v>
      </c>
      <c r="N234" s="822"/>
    </row>
    <row r="235" spans="2:14">
      <c r="B235" s="165"/>
      <c r="C235" s="165"/>
      <c r="E235" s="166"/>
      <c r="F235" s="196" t="str">
        <f>IF(OR(D235="",E235=""),"",ROUND(D235/LOOKUP(E235,SMMLV!$A$2:$A$36,SMMLV!$D$2:$D$106),3))</f>
        <v/>
      </c>
      <c r="K235" s="821"/>
      <c r="L235" s="171">
        <v>10</v>
      </c>
      <c r="M235" s="822" t="str">
        <f t="shared" si="22"/>
        <v>NO APLICA</v>
      </c>
      <c r="N235" s="822"/>
    </row>
    <row r="236" spans="2:14">
      <c r="B236" s="165"/>
      <c r="C236" s="165"/>
      <c r="E236" s="166"/>
      <c r="F236" s="196" t="str">
        <f>IF(OR(D236="",E236=""),"",ROUND(D236/LOOKUP(E236,SMMLV!$A$2:$A$36,SMMLV!$D$2:$D$106),3))</f>
        <v/>
      </c>
      <c r="K236" s="821">
        <v>24</v>
      </c>
      <c r="L236" s="171">
        <v>1</v>
      </c>
      <c r="M236" s="822" t="str">
        <f t="shared" ref="M236:M245" si="23">IF(SUMIFS($F$5:$F$1200,$B$5:$B$1200,$K$236,$C$5:$C$1200,$L236)=0,"NO APLICA",ROUND(SUMIFS($F$5:$F$1200,$B$5:$B$1200,$K$236,$C$5:$C$1200,$L236),3))</f>
        <v>NO APLICA</v>
      </c>
      <c r="N236" s="822"/>
    </row>
    <row r="237" spans="2:14">
      <c r="B237" s="165"/>
      <c r="C237" s="165"/>
      <c r="E237" s="166"/>
      <c r="F237" s="196" t="str">
        <f>IF(OR(D237="",E237=""),"",ROUND(D237/LOOKUP(E237,SMMLV!$A$2:$A$36,SMMLV!$D$2:$D$106),3))</f>
        <v/>
      </c>
      <c r="K237" s="821"/>
      <c r="L237" s="171">
        <v>2</v>
      </c>
      <c r="M237" s="822" t="str">
        <f t="shared" si="23"/>
        <v>NO APLICA</v>
      </c>
      <c r="N237" s="822"/>
    </row>
    <row r="238" spans="2:14">
      <c r="B238" s="165"/>
      <c r="C238" s="165"/>
      <c r="E238" s="166"/>
      <c r="F238" s="196" t="str">
        <f>IF(OR(D238="",E238=""),"",ROUND(D238/LOOKUP(E238,SMMLV!$A$2:$A$36,SMMLV!$D$2:$D$106),3))</f>
        <v/>
      </c>
      <c r="K238" s="821"/>
      <c r="L238" s="171">
        <v>3</v>
      </c>
      <c r="M238" s="822" t="str">
        <f t="shared" si="23"/>
        <v>NO APLICA</v>
      </c>
      <c r="N238" s="822"/>
    </row>
    <row r="239" spans="2:14">
      <c r="B239" s="165"/>
      <c r="C239" s="165"/>
      <c r="E239" s="166"/>
      <c r="F239" s="196" t="str">
        <f>IF(OR(D239="",E239=""),"",ROUND(D239/LOOKUP(E239,SMMLV!$A$2:$A$36,SMMLV!$D$2:$D$106),3))</f>
        <v/>
      </c>
      <c r="K239" s="821"/>
      <c r="L239" s="171">
        <v>4</v>
      </c>
      <c r="M239" s="822" t="str">
        <f t="shared" si="23"/>
        <v>NO APLICA</v>
      </c>
      <c r="N239" s="822"/>
    </row>
    <row r="240" spans="2:14">
      <c r="B240" s="165"/>
      <c r="C240" s="165"/>
      <c r="E240" s="166"/>
      <c r="F240" s="196" t="str">
        <f>IF(OR(D240="",E240=""),"",ROUND(D240/LOOKUP(E240,SMMLV!$A$2:$A$36,SMMLV!$D$2:$D$106),3))</f>
        <v/>
      </c>
      <c r="K240" s="821"/>
      <c r="L240" s="171">
        <v>5</v>
      </c>
      <c r="M240" s="822" t="str">
        <f t="shared" si="23"/>
        <v>NO APLICA</v>
      </c>
      <c r="N240" s="822"/>
    </row>
    <row r="241" spans="2:14">
      <c r="B241" s="165"/>
      <c r="C241" s="165"/>
      <c r="E241" s="166"/>
      <c r="F241" s="196" t="str">
        <f>IF(OR(D241="",E241=""),"",ROUND(D241/LOOKUP(E241,SMMLV!$A$2:$A$36,SMMLV!$D$2:$D$106),3))</f>
        <v/>
      </c>
      <c r="K241" s="821"/>
      <c r="L241" s="171">
        <v>6</v>
      </c>
      <c r="M241" s="822" t="str">
        <f t="shared" si="23"/>
        <v>NO APLICA</v>
      </c>
      <c r="N241" s="822"/>
    </row>
    <row r="242" spans="2:14">
      <c r="B242" s="165"/>
      <c r="C242" s="165"/>
      <c r="E242" s="166"/>
      <c r="F242" s="196" t="str">
        <f>IF(OR(D242="",E242=""),"",ROUND(D242/LOOKUP(E242,SMMLV!$A$2:$A$36,SMMLV!$D$2:$D$106),3))</f>
        <v/>
      </c>
      <c r="K242" s="821"/>
      <c r="L242" s="171">
        <v>7</v>
      </c>
      <c r="M242" s="822" t="str">
        <f t="shared" si="23"/>
        <v>NO APLICA</v>
      </c>
      <c r="N242" s="822"/>
    </row>
    <row r="243" spans="2:14">
      <c r="B243" s="165"/>
      <c r="C243" s="165"/>
      <c r="E243" s="166"/>
      <c r="F243" s="196" t="str">
        <f>IF(OR(D243="",E243=""),"",ROUND(D243/LOOKUP(E243,SMMLV!$A$2:$A$36,SMMLV!$D$2:$D$106),3))</f>
        <v/>
      </c>
      <c r="K243" s="821"/>
      <c r="L243" s="171">
        <v>8</v>
      </c>
      <c r="M243" s="822" t="str">
        <f t="shared" si="23"/>
        <v>NO APLICA</v>
      </c>
      <c r="N243" s="822"/>
    </row>
    <row r="244" spans="2:14">
      <c r="B244" s="165"/>
      <c r="C244" s="165"/>
      <c r="E244" s="166"/>
      <c r="F244" s="196" t="str">
        <f>IF(OR(D244="",E244=""),"",ROUND(D244/LOOKUP(E244,SMMLV!$A$2:$A$36,SMMLV!$D$2:$D$106),3))</f>
        <v/>
      </c>
      <c r="K244" s="821"/>
      <c r="L244" s="171">
        <v>9</v>
      </c>
      <c r="M244" s="822" t="str">
        <f t="shared" si="23"/>
        <v>NO APLICA</v>
      </c>
      <c r="N244" s="822"/>
    </row>
    <row r="245" spans="2:14">
      <c r="B245" s="165"/>
      <c r="C245" s="165"/>
      <c r="E245" s="166"/>
      <c r="F245" s="196" t="str">
        <f>IF(OR(D245="",E245=""),"",ROUND(D245/LOOKUP(E245,SMMLV!$A$2:$A$36,SMMLV!$D$2:$D$106),3))</f>
        <v/>
      </c>
      <c r="K245" s="821"/>
      <c r="L245" s="171">
        <v>10</v>
      </c>
      <c r="M245" s="822" t="str">
        <f t="shared" si="23"/>
        <v>NO APLICA</v>
      </c>
      <c r="N245" s="822"/>
    </row>
    <row r="246" spans="2:14">
      <c r="B246" s="165"/>
      <c r="C246" s="165"/>
      <c r="E246" s="166"/>
      <c r="F246" s="196" t="str">
        <f>IF(OR(D246="",E246=""),"",ROUND(D246/LOOKUP(E246,SMMLV!$A$2:$A$36,SMMLV!$D$2:$D$106),3))</f>
        <v/>
      </c>
      <c r="K246" s="821">
        <v>25</v>
      </c>
      <c r="L246" s="171">
        <v>1</v>
      </c>
      <c r="M246" s="824" t="str">
        <f t="shared" ref="M246:M255" si="24">IF(SUMIFS($F$5:$F$1200,$B$5:$B$1200,$K$246,$C$5:$C$1200,$L246)=0,"NO APLICA",ROUND(SUMIFS($F$5:$F$1200,$B$5:$B$1200,$K$246,$C$5:$C$1200,$L246),3))</f>
        <v>NO APLICA</v>
      </c>
      <c r="N246" s="825"/>
    </row>
    <row r="247" spans="2:14">
      <c r="B247" s="165"/>
      <c r="C247" s="165"/>
      <c r="E247" s="166"/>
      <c r="F247" s="196" t="str">
        <f>IF(OR(D247="",E247=""),"",ROUND(D247/LOOKUP(E247,SMMLV!$A$2:$A$36,SMMLV!$D$2:$D$106),3))</f>
        <v/>
      </c>
      <c r="K247" s="821"/>
      <c r="L247" s="171">
        <v>2</v>
      </c>
      <c r="M247" s="824" t="str">
        <f t="shared" si="24"/>
        <v>NO APLICA</v>
      </c>
      <c r="N247" s="825"/>
    </row>
    <row r="248" spans="2:14">
      <c r="B248" s="165"/>
      <c r="C248" s="165"/>
      <c r="E248" s="166"/>
      <c r="F248" s="196" t="str">
        <f>IF(OR(D248="",E248=""),"",ROUND(D248/LOOKUP(E248,SMMLV!$A$2:$A$36,SMMLV!$D$2:$D$106),3))</f>
        <v/>
      </c>
      <c r="K248" s="821"/>
      <c r="L248" s="171">
        <v>3</v>
      </c>
      <c r="M248" s="824" t="str">
        <f t="shared" si="24"/>
        <v>NO APLICA</v>
      </c>
      <c r="N248" s="825"/>
    </row>
    <row r="249" spans="2:14">
      <c r="B249" s="165"/>
      <c r="C249" s="165"/>
      <c r="E249" s="166"/>
      <c r="F249" s="196" t="str">
        <f>IF(OR(D249="",E249=""),"",ROUND(D249/LOOKUP(E249,SMMLV!$A$2:$A$36,SMMLV!$D$2:$D$106),3))</f>
        <v/>
      </c>
      <c r="K249" s="821"/>
      <c r="L249" s="171">
        <v>4</v>
      </c>
      <c r="M249" s="824" t="str">
        <f t="shared" si="24"/>
        <v>NO APLICA</v>
      </c>
      <c r="N249" s="825"/>
    </row>
    <row r="250" spans="2:14">
      <c r="B250" s="165"/>
      <c r="C250" s="165"/>
      <c r="E250" s="166"/>
      <c r="F250" s="196" t="str">
        <f>IF(OR(D250="",E250=""),"",ROUND(D250/LOOKUP(E250,SMMLV!$A$2:$A$36,SMMLV!$D$2:$D$106),3))</f>
        <v/>
      </c>
      <c r="K250" s="821"/>
      <c r="L250" s="171">
        <v>5</v>
      </c>
      <c r="M250" s="824" t="str">
        <f t="shared" si="24"/>
        <v>NO APLICA</v>
      </c>
      <c r="N250" s="825"/>
    </row>
    <row r="251" spans="2:14">
      <c r="B251" s="165"/>
      <c r="C251" s="165"/>
      <c r="E251" s="166"/>
      <c r="F251" s="196" t="str">
        <f>IF(OR(D251="",E251=""),"",ROUND(D251/LOOKUP(E251,SMMLV!$A$2:$A$36,SMMLV!$D$2:$D$106),3))</f>
        <v/>
      </c>
      <c r="K251" s="821"/>
      <c r="L251" s="171">
        <v>6</v>
      </c>
      <c r="M251" s="824" t="str">
        <f t="shared" si="24"/>
        <v>NO APLICA</v>
      </c>
      <c r="N251" s="825"/>
    </row>
    <row r="252" spans="2:14">
      <c r="B252" s="165"/>
      <c r="C252" s="165"/>
      <c r="E252" s="166"/>
      <c r="F252" s="196" t="str">
        <f>IF(OR(D252="",E252=""),"",ROUND(D252/LOOKUP(E252,SMMLV!$A$2:$A$36,SMMLV!$D$2:$D$106),3))</f>
        <v/>
      </c>
      <c r="K252" s="821"/>
      <c r="L252" s="171">
        <v>7</v>
      </c>
      <c r="M252" s="824" t="str">
        <f t="shared" si="24"/>
        <v>NO APLICA</v>
      </c>
      <c r="N252" s="825"/>
    </row>
    <row r="253" spans="2:14">
      <c r="B253" s="165"/>
      <c r="C253" s="165"/>
      <c r="E253" s="166"/>
      <c r="F253" s="196" t="str">
        <f>IF(OR(D253="",E253=""),"",ROUND(D253/LOOKUP(E253,SMMLV!$A$2:$A$36,SMMLV!$D$2:$D$106),3))</f>
        <v/>
      </c>
      <c r="K253" s="821"/>
      <c r="L253" s="171">
        <v>8</v>
      </c>
      <c r="M253" s="824" t="str">
        <f t="shared" si="24"/>
        <v>NO APLICA</v>
      </c>
      <c r="N253" s="825"/>
    </row>
    <row r="254" spans="2:14">
      <c r="B254" s="165"/>
      <c r="C254" s="165"/>
      <c r="E254" s="166"/>
      <c r="F254" s="196" t="str">
        <f>IF(OR(D254="",E254=""),"",ROUND(D254/LOOKUP(E254,SMMLV!$A$2:$A$36,SMMLV!$D$2:$D$106),3))</f>
        <v/>
      </c>
      <c r="K254" s="821"/>
      <c r="L254" s="171">
        <v>9</v>
      </c>
      <c r="M254" s="824" t="str">
        <f t="shared" si="24"/>
        <v>NO APLICA</v>
      </c>
      <c r="N254" s="825"/>
    </row>
    <row r="255" spans="2:14">
      <c r="B255" s="165"/>
      <c r="C255" s="165"/>
      <c r="E255" s="166"/>
      <c r="F255" s="196" t="str">
        <f>IF(OR(D255="",E255=""),"",ROUND(D255/LOOKUP(E255,SMMLV!$A$2:$A$36,SMMLV!$D$2:$D$106),3))</f>
        <v/>
      </c>
      <c r="K255" s="821"/>
      <c r="L255" s="171">
        <v>10</v>
      </c>
      <c r="M255" s="822" t="str">
        <f t="shared" si="24"/>
        <v>NO APLICA</v>
      </c>
      <c r="N255" s="822"/>
    </row>
    <row r="256" spans="2:14">
      <c r="B256" s="165"/>
      <c r="C256" s="165"/>
      <c r="E256" s="166"/>
      <c r="F256" s="196" t="str">
        <f>IF(OR(D256="",E256=""),"",ROUND(D256/LOOKUP(E256,SMMLV!$A$2:$A$36,SMMLV!$D$2:$D$106),3))</f>
        <v/>
      </c>
      <c r="K256" s="821">
        <v>26</v>
      </c>
      <c r="L256" s="171">
        <v>1</v>
      </c>
      <c r="M256" s="822" t="str">
        <f t="shared" ref="M256:M265" si="25">IF(SUMIFS($F$5:$F$1200,$B$5:$B$1200,$K$256,$C$5:$C$1200,$L256)=0,"NO APLICA",ROUND(SUMIFS($F$5:$F$1200,$B$5:$B$1200,$K$256,$C$5:$C$1200,$L256),3))</f>
        <v>NO APLICA</v>
      </c>
      <c r="N256" s="822"/>
    </row>
    <row r="257" spans="2:14">
      <c r="B257" s="165"/>
      <c r="C257" s="165"/>
      <c r="E257" s="166"/>
      <c r="F257" s="196" t="str">
        <f>IF(OR(D257="",E257=""),"",ROUND(D257/LOOKUP(E257,SMMLV!$A$2:$A$36,SMMLV!$D$2:$D$106),3))</f>
        <v/>
      </c>
      <c r="K257" s="821"/>
      <c r="L257" s="171">
        <v>2</v>
      </c>
      <c r="M257" s="822" t="str">
        <f t="shared" si="25"/>
        <v>NO APLICA</v>
      </c>
      <c r="N257" s="822"/>
    </row>
    <row r="258" spans="2:14">
      <c r="B258" s="165"/>
      <c r="C258" s="165"/>
      <c r="E258" s="166"/>
      <c r="F258" s="196" t="str">
        <f>IF(OR(D258="",E258=""),"",ROUND(D258/LOOKUP(E258,SMMLV!$A$2:$A$36,SMMLV!$D$2:$D$106),3))</f>
        <v/>
      </c>
      <c r="K258" s="821"/>
      <c r="L258" s="171">
        <v>3</v>
      </c>
      <c r="M258" s="822" t="str">
        <f t="shared" si="25"/>
        <v>NO APLICA</v>
      </c>
      <c r="N258" s="822"/>
    </row>
    <row r="259" spans="2:14">
      <c r="B259" s="165"/>
      <c r="C259" s="165"/>
      <c r="E259" s="166"/>
      <c r="F259" s="196" t="str">
        <f>IF(OR(D259="",E259=""),"",ROUND(D259/LOOKUP(E259,SMMLV!$A$2:$A$36,SMMLV!$D$2:$D$106),3))</f>
        <v/>
      </c>
      <c r="K259" s="821"/>
      <c r="L259" s="171">
        <v>4</v>
      </c>
      <c r="M259" s="822" t="str">
        <f t="shared" si="25"/>
        <v>NO APLICA</v>
      </c>
      <c r="N259" s="822"/>
    </row>
    <row r="260" spans="2:14">
      <c r="B260" s="165"/>
      <c r="C260" s="165"/>
      <c r="E260" s="166"/>
      <c r="F260" s="196" t="str">
        <f>IF(OR(D260="",E260=""),"",ROUND(D260/LOOKUP(E260,SMMLV!$A$2:$A$36,SMMLV!$D$2:$D$106),3))</f>
        <v/>
      </c>
      <c r="K260" s="821"/>
      <c r="L260" s="171">
        <v>5</v>
      </c>
      <c r="M260" s="822" t="str">
        <f t="shared" si="25"/>
        <v>NO APLICA</v>
      </c>
      <c r="N260" s="822"/>
    </row>
    <row r="261" spans="2:14">
      <c r="B261" s="165"/>
      <c r="C261" s="165"/>
      <c r="E261" s="166"/>
      <c r="F261" s="196" t="str">
        <f>IF(OR(D261="",E261=""),"",ROUND(D261/LOOKUP(E261,SMMLV!$A$2:$A$36,SMMLV!$D$2:$D$106),3))</f>
        <v/>
      </c>
      <c r="K261" s="821"/>
      <c r="L261" s="171">
        <v>6</v>
      </c>
      <c r="M261" s="822" t="str">
        <f t="shared" si="25"/>
        <v>NO APLICA</v>
      </c>
      <c r="N261" s="822"/>
    </row>
    <row r="262" spans="2:14">
      <c r="B262" s="165"/>
      <c r="C262" s="165"/>
      <c r="E262" s="166"/>
      <c r="F262" s="196" t="str">
        <f>IF(OR(D262="",E262=""),"",ROUND(D262/LOOKUP(E262,SMMLV!$A$2:$A$36,SMMLV!$D$2:$D$106),3))</f>
        <v/>
      </c>
      <c r="K262" s="821"/>
      <c r="L262" s="171">
        <v>7</v>
      </c>
      <c r="M262" s="822" t="str">
        <f t="shared" si="25"/>
        <v>NO APLICA</v>
      </c>
      <c r="N262" s="822"/>
    </row>
    <row r="263" spans="2:14">
      <c r="B263" s="165"/>
      <c r="C263" s="165"/>
      <c r="E263" s="166"/>
      <c r="F263" s="196" t="str">
        <f>IF(OR(D263="",E263=""),"",ROUND(D263/LOOKUP(E263,SMMLV!$A$2:$A$36,SMMLV!$D$2:$D$106),3))</f>
        <v/>
      </c>
      <c r="K263" s="821"/>
      <c r="L263" s="171">
        <v>8</v>
      </c>
      <c r="M263" s="822" t="str">
        <f t="shared" si="25"/>
        <v>NO APLICA</v>
      </c>
      <c r="N263" s="822"/>
    </row>
    <row r="264" spans="2:14">
      <c r="B264" s="165"/>
      <c r="C264" s="165"/>
      <c r="E264" s="166"/>
      <c r="F264" s="196" t="str">
        <f>IF(OR(D264="",E264=""),"",ROUND(D264/LOOKUP(E264,SMMLV!$A$2:$A$36,SMMLV!$D$2:$D$106),3))</f>
        <v/>
      </c>
      <c r="K264" s="821"/>
      <c r="L264" s="171">
        <v>9</v>
      </c>
      <c r="M264" s="822" t="str">
        <f t="shared" si="25"/>
        <v>NO APLICA</v>
      </c>
      <c r="N264" s="822"/>
    </row>
    <row r="265" spans="2:14">
      <c r="B265" s="165"/>
      <c r="C265" s="165"/>
      <c r="E265" s="166"/>
      <c r="F265" s="196" t="str">
        <f>IF(OR(D265="",E265=""),"",ROUND(D265/LOOKUP(E265,SMMLV!$A$2:$A$36,SMMLV!$D$2:$D$106),3))</f>
        <v/>
      </c>
      <c r="K265" s="821"/>
      <c r="L265" s="171">
        <v>10</v>
      </c>
      <c r="M265" s="822" t="str">
        <f t="shared" si="25"/>
        <v>NO APLICA</v>
      </c>
      <c r="N265" s="822"/>
    </row>
    <row r="266" spans="2:14">
      <c r="B266" s="165"/>
      <c r="C266" s="165"/>
      <c r="E266" s="166"/>
      <c r="F266" s="196" t="str">
        <f>IF(OR(D266="",E266=""),"",ROUND(D266/LOOKUP(E266,SMMLV!$A$2:$A$36,SMMLV!$D$2:$D$106),3))</f>
        <v/>
      </c>
      <c r="K266" s="821">
        <v>27</v>
      </c>
      <c r="L266" s="171">
        <v>1</v>
      </c>
      <c r="M266" s="822" t="str">
        <f t="shared" ref="M266:M275" si="26">IF(SUMIFS($F$5:$F$1200,$B$5:$B$1200,$K$266,$C$5:$C$1200,$L266)=0,"NO APLICA",ROUND(SUMIFS($F$5:$F$1200,$B$5:$B$1200,$K$266,$C$5:$C$1200,$L266),3))</f>
        <v>NO APLICA</v>
      </c>
      <c r="N266" s="822"/>
    </row>
    <row r="267" spans="2:14">
      <c r="B267" s="165"/>
      <c r="C267" s="165"/>
      <c r="E267" s="166"/>
      <c r="F267" s="196" t="str">
        <f>IF(OR(D267="",E267=""),"",ROUND(D267/LOOKUP(E267,SMMLV!$A$2:$A$36,SMMLV!$D$2:$D$106),3))</f>
        <v/>
      </c>
      <c r="K267" s="821"/>
      <c r="L267" s="171">
        <v>2</v>
      </c>
      <c r="M267" s="822" t="str">
        <f t="shared" si="26"/>
        <v>NO APLICA</v>
      </c>
      <c r="N267" s="822"/>
    </row>
    <row r="268" spans="2:14">
      <c r="B268" s="165"/>
      <c r="C268" s="165"/>
      <c r="E268" s="166"/>
      <c r="F268" s="196" t="str">
        <f>IF(OR(D268="",E268=""),"",ROUND(D268/LOOKUP(E268,SMMLV!$A$2:$A$36,SMMLV!$D$2:$D$106),3))</f>
        <v/>
      </c>
      <c r="K268" s="821"/>
      <c r="L268" s="171">
        <v>3</v>
      </c>
      <c r="M268" s="822" t="str">
        <f t="shared" si="26"/>
        <v>NO APLICA</v>
      </c>
      <c r="N268" s="822"/>
    </row>
    <row r="269" spans="2:14">
      <c r="B269" s="165"/>
      <c r="C269" s="165"/>
      <c r="E269" s="166"/>
      <c r="F269" s="196" t="str">
        <f>IF(OR(D269="",E269=""),"",ROUND(D269/LOOKUP(E269,SMMLV!$A$2:$A$36,SMMLV!$D$2:$D$106),3))</f>
        <v/>
      </c>
      <c r="K269" s="821"/>
      <c r="L269" s="171">
        <v>4</v>
      </c>
      <c r="M269" s="822" t="str">
        <f t="shared" si="26"/>
        <v>NO APLICA</v>
      </c>
      <c r="N269" s="822"/>
    </row>
    <row r="270" spans="2:14">
      <c r="B270" s="165"/>
      <c r="C270" s="165"/>
      <c r="E270" s="166"/>
      <c r="F270" s="196" t="str">
        <f>IF(OR(D270="",E270=""),"",ROUND(D270/LOOKUP(E270,SMMLV!$A$2:$A$36,SMMLV!$D$2:$D$106),3))</f>
        <v/>
      </c>
      <c r="K270" s="821"/>
      <c r="L270" s="171">
        <v>5</v>
      </c>
      <c r="M270" s="822" t="str">
        <f t="shared" si="26"/>
        <v>NO APLICA</v>
      </c>
      <c r="N270" s="822"/>
    </row>
    <row r="271" spans="2:14">
      <c r="B271" s="165"/>
      <c r="C271" s="165"/>
      <c r="E271" s="166"/>
      <c r="F271" s="196" t="str">
        <f>IF(OR(D271="",E271=""),"",ROUND(D271/LOOKUP(E271,SMMLV!$A$2:$A$36,SMMLV!$D$2:$D$106),3))</f>
        <v/>
      </c>
      <c r="K271" s="821"/>
      <c r="L271" s="171">
        <v>6</v>
      </c>
      <c r="M271" s="822" t="str">
        <f t="shared" si="26"/>
        <v>NO APLICA</v>
      </c>
      <c r="N271" s="822"/>
    </row>
    <row r="272" spans="2:14">
      <c r="B272" s="165"/>
      <c r="C272" s="165"/>
      <c r="E272" s="166"/>
      <c r="F272" s="196" t="str">
        <f>IF(OR(D272="",E272=""),"",ROUND(D272/LOOKUP(E272,SMMLV!$A$2:$A$36,SMMLV!$D$2:$D$106),3))</f>
        <v/>
      </c>
      <c r="K272" s="821"/>
      <c r="L272" s="171">
        <v>7</v>
      </c>
      <c r="M272" s="822" t="str">
        <f t="shared" si="26"/>
        <v>NO APLICA</v>
      </c>
      <c r="N272" s="822"/>
    </row>
    <row r="273" spans="2:14">
      <c r="B273" s="165"/>
      <c r="C273" s="165"/>
      <c r="E273" s="166"/>
      <c r="F273" s="196" t="str">
        <f>IF(OR(D273="",E273=""),"",ROUND(D273/LOOKUP(E273,SMMLV!$A$2:$A$36,SMMLV!$D$2:$D$106),3))</f>
        <v/>
      </c>
      <c r="K273" s="821"/>
      <c r="L273" s="171">
        <v>8</v>
      </c>
      <c r="M273" s="822" t="str">
        <f t="shared" si="26"/>
        <v>NO APLICA</v>
      </c>
      <c r="N273" s="822"/>
    </row>
    <row r="274" spans="2:14">
      <c r="B274" s="165"/>
      <c r="C274" s="165"/>
      <c r="E274" s="166"/>
      <c r="F274" s="196" t="str">
        <f>IF(OR(D274="",E274=""),"",ROUND(D274/LOOKUP(E274,SMMLV!$A$2:$A$36,SMMLV!$D$2:$D$106),3))</f>
        <v/>
      </c>
      <c r="K274" s="821"/>
      <c r="L274" s="171">
        <v>9</v>
      </c>
      <c r="M274" s="822" t="str">
        <f t="shared" si="26"/>
        <v>NO APLICA</v>
      </c>
      <c r="N274" s="822"/>
    </row>
    <row r="275" spans="2:14">
      <c r="B275" s="165"/>
      <c r="C275" s="165"/>
      <c r="E275" s="166"/>
      <c r="F275" s="196" t="str">
        <f>IF(OR(D275="",E275=""),"",ROUND(D275/LOOKUP(E275,SMMLV!$A$2:$A$36,SMMLV!$D$2:$D$106),3))</f>
        <v/>
      </c>
      <c r="K275" s="821"/>
      <c r="L275" s="171">
        <v>10</v>
      </c>
      <c r="M275" s="822" t="str">
        <f t="shared" si="26"/>
        <v>NO APLICA</v>
      </c>
      <c r="N275" s="822"/>
    </row>
    <row r="276" spans="2:14">
      <c r="B276" s="165"/>
      <c r="C276" s="165"/>
      <c r="E276" s="166"/>
      <c r="F276" s="196" t="str">
        <f>IF(OR(D276="",E276=""),"",ROUND(D276/LOOKUP(E276,SMMLV!$A$2:$A$36,SMMLV!$D$2:$D$106),3))</f>
        <v/>
      </c>
      <c r="K276" s="821">
        <v>28</v>
      </c>
      <c r="L276" s="171">
        <v>1</v>
      </c>
      <c r="M276" s="822" t="str">
        <f t="shared" ref="M276:M285" si="27">IF(SUMIFS($F$5:$F$1200,$B$5:$B$1200,$K$276,$C$5:$C$1200,$L276)=0,"NO APLICA",ROUND(SUMIFS($F$5:$F$1200,$B$5:$B$1200,$K$276,$C$5:$C$1200,$L276),3))</f>
        <v>NO APLICA</v>
      </c>
      <c r="N276" s="822"/>
    </row>
    <row r="277" spans="2:14">
      <c r="B277" s="165"/>
      <c r="C277" s="165"/>
      <c r="E277" s="166"/>
      <c r="F277" s="196" t="str">
        <f>IF(OR(D277="",E277=""),"",ROUND(D277/LOOKUP(E277,SMMLV!$A$2:$A$36,SMMLV!$D$2:$D$106),3))</f>
        <v/>
      </c>
      <c r="K277" s="821"/>
      <c r="L277" s="171">
        <v>2</v>
      </c>
      <c r="M277" s="822" t="str">
        <f t="shared" si="27"/>
        <v>NO APLICA</v>
      </c>
      <c r="N277" s="822"/>
    </row>
    <row r="278" spans="2:14">
      <c r="B278" s="165"/>
      <c r="C278" s="165"/>
      <c r="E278" s="166"/>
      <c r="F278" s="196" t="str">
        <f>IF(OR(D278="",E278=""),"",ROUND(D278/LOOKUP(E278,SMMLV!$A$2:$A$36,SMMLV!$D$2:$D$106),3))</f>
        <v/>
      </c>
      <c r="K278" s="821"/>
      <c r="L278" s="171">
        <v>3</v>
      </c>
      <c r="M278" s="822" t="str">
        <f t="shared" si="27"/>
        <v>NO APLICA</v>
      </c>
      <c r="N278" s="822"/>
    </row>
    <row r="279" spans="2:14">
      <c r="B279" s="165"/>
      <c r="C279" s="165"/>
      <c r="E279" s="166"/>
      <c r="F279" s="196" t="str">
        <f>IF(OR(D279="",E279=""),"",ROUND(D279/LOOKUP(E279,SMMLV!$A$2:$A$36,SMMLV!$D$2:$D$106),3))</f>
        <v/>
      </c>
      <c r="K279" s="821"/>
      <c r="L279" s="171">
        <v>4</v>
      </c>
      <c r="M279" s="822" t="str">
        <f t="shared" si="27"/>
        <v>NO APLICA</v>
      </c>
      <c r="N279" s="822"/>
    </row>
    <row r="280" spans="2:14">
      <c r="B280" s="165"/>
      <c r="C280" s="165"/>
      <c r="E280" s="166"/>
      <c r="F280" s="196" t="str">
        <f>IF(OR(D280="",E280=""),"",ROUND(D280/LOOKUP(E280,SMMLV!$A$2:$A$36,SMMLV!$D$2:$D$106),3))</f>
        <v/>
      </c>
      <c r="K280" s="821"/>
      <c r="L280" s="171">
        <v>5</v>
      </c>
      <c r="M280" s="822" t="str">
        <f t="shared" si="27"/>
        <v>NO APLICA</v>
      </c>
      <c r="N280" s="822"/>
    </row>
    <row r="281" spans="2:14">
      <c r="B281" s="165"/>
      <c r="C281" s="165"/>
      <c r="E281" s="166"/>
      <c r="F281" s="196" t="str">
        <f>IF(OR(D281="",E281=""),"",ROUND(D281/LOOKUP(E281,SMMLV!$A$2:$A$36,SMMLV!$D$2:$D$106),3))</f>
        <v/>
      </c>
      <c r="K281" s="821"/>
      <c r="L281" s="171">
        <v>6</v>
      </c>
      <c r="M281" s="822" t="str">
        <f t="shared" si="27"/>
        <v>NO APLICA</v>
      </c>
      <c r="N281" s="822"/>
    </row>
    <row r="282" spans="2:14">
      <c r="B282" s="165"/>
      <c r="C282" s="165"/>
      <c r="E282" s="166"/>
      <c r="F282" s="196" t="str">
        <f>IF(OR(D282="",E282=""),"",ROUND(D282/LOOKUP(E282,SMMLV!$A$2:$A$36,SMMLV!$D$2:$D$106),3))</f>
        <v/>
      </c>
      <c r="K282" s="821"/>
      <c r="L282" s="171">
        <v>7</v>
      </c>
      <c r="M282" s="822" t="str">
        <f t="shared" si="27"/>
        <v>NO APLICA</v>
      </c>
      <c r="N282" s="822"/>
    </row>
    <row r="283" spans="2:14">
      <c r="B283" s="165"/>
      <c r="C283" s="165"/>
      <c r="E283" s="166"/>
      <c r="F283" s="196" t="str">
        <f>IF(OR(D283="",E283=""),"",ROUND(D283/LOOKUP(E283,SMMLV!$A$2:$A$36,SMMLV!$D$2:$D$106),3))</f>
        <v/>
      </c>
      <c r="K283" s="821"/>
      <c r="L283" s="171">
        <v>8</v>
      </c>
      <c r="M283" s="822" t="str">
        <f t="shared" si="27"/>
        <v>NO APLICA</v>
      </c>
      <c r="N283" s="822"/>
    </row>
    <row r="284" spans="2:14">
      <c r="B284" s="165"/>
      <c r="C284" s="165"/>
      <c r="E284" s="166"/>
      <c r="F284" s="196" t="str">
        <f>IF(OR(D284="",E284=""),"",ROUND(D284/LOOKUP(E284,SMMLV!$A$2:$A$36,SMMLV!$D$2:$D$106),3))</f>
        <v/>
      </c>
      <c r="K284" s="821"/>
      <c r="L284" s="171">
        <v>9</v>
      </c>
      <c r="M284" s="822" t="str">
        <f t="shared" si="27"/>
        <v>NO APLICA</v>
      </c>
      <c r="N284" s="822"/>
    </row>
    <row r="285" spans="2:14">
      <c r="B285" s="165"/>
      <c r="C285" s="165"/>
      <c r="E285" s="166"/>
      <c r="F285" s="196" t="str">
        <f>IF(OR(D285="",E285=""),"",ROUND(D285/LOOKUP(E285,SMMLV!$A$2:$A$36,SMMLV!$D$2:$D$106),3))</f>
        <v/>
      </c>
      <c r="K285" s="821"/>
      <c r="L285" s="171">
        <v>10</v>
      </c>
      <c r="M285" s="822" t="str">
        <f t="shared" si="27"/>
        <v>NO APLICA</v>
      </c>
      <c r="N285" s="822"/>
    </row>
    <row r="286" spans="2:14">
      <c r="B286" s="165"/>
      <c r="C286" s="165"/>
      <c r="E286" s="166"/>
      <c r="F286" s="196" t="str">
        <f>IF(OR(D286="",E286=""),"",ROUND(D286/LOOKUP(E286,SMMLV!$A$2:$A$36,SMMLV!$D$2:$D$106),3))</f>
        <v/>
      </c>
      <c r="K286" s="821">
        <v>29</v>
      </c>
      <c r="L286" s="171">
        <v>1</v>
      </c>
      <c r="M286" s="822" t="str">
        <f t="shared" ref="M286:M295" si="28">IF(SUMIFS($F$5:$F$1200,$B$5:$B$1200,$K$286,$C$5:$C$1200,$L286)=0,"NO APLICA",ROUND(SUMIFS($F$5:$F$1200,$B$5:$B$1200,$K$286,$C$5:$C$1200,$L286),3))</f>
        <v>NO APLICA</v>
      </c>
      <c r="N286" s="822"/>
    </row>
    <row r="287" spans="2:14">
      <c r="B287" s="165"/>
      <c r="C287" s="165"/>
      <c r="E287" s="166"/>
      <c r="F287" s="196" t="str">
        <f>IF(OR(D287="",E287=""),"",ROUND(D287/LOOKUP(E287,SMMLV!$A$2:$A$36,SMMLV!$D$2:$D$106),3))</f>
        <v/>
      </c>
      <c r="K287" s="821"/>
      <c r="L287" s="171">
        <v>2</v>
      </c>
      <c r="M287" s="822" t="str">
        <f t="shared" si="28"/>
        <v>NO APLICA</v>
      </c>
      <c r="N287" s="822"/>
    </row>
    <row r="288" spans="2:14">
      <c r="B288" s="165"/>
      <c r="C288" s="165"/>
      <c r="E288" s="166"/>
      <c r="F288" s="196" t="str">
        <f>IF(OR(D288="",E288=""),"",ROUND(D288/LOOKUP(E288,SMMLV!$A$2:$A$36,SMMLV!$D$2:$D$106),3))</f>
        <v/>
      </c>
      <c r="K288" s="821"/>
      <c r="L288" s="171">
        <v>3</v>
      </c>
      <c r="M288" s="822" t="str">
        <f t="shared" si="28"/>
        <v>NO APLICA</v>
      </c>
      <c r="N288" s="822"/>
    </row>
    <row r="289" spans="2:14">
      <c r="B289" s="165"/>
      <c r="C289" s="165"/>
      <c r="E289" s="166"/>
      <c r="F289" s="196" t="str">
        <f>IF(OR(D289="",E289=""),"",ROUND(D289/LOOKUP(E289,SMMLV!$A$2:$A$36,SMMLV!$D$2:$D$106),3))</f>
        <v/>
      </c>
      <c r="K289" s="821"/>
      <c r="L289" s="171">
        <v>4</v>
      </c>
      <c r="M289" s="822" t="str">
        <f t="shared" si="28"/>
        <v>NO APLICA</v>
      </c>
      <c r="N289" s="822"/>
    </row>
    <row r="290" spans="2:14">
      <c r="B290" s="165"/>
      <c r="C290" s="165"/>
      <c r="E290" s="166"/>
      <c r="F290" s="196" t="str">
        <f>IF(OR(D290="",E290=""),"",ROUND(D290/LOOKUP(E290,SMMLV!$A$2:$A$36,SMMLV!$D$2:$D$106),3))</f>
        <v/>
      </c>
      <c r="K290" s="821"/>
      <c r="L290" s="171">
        <v>5</v>
      </c>
      <c r="M290" s="822" t="str">
        <f t="shared" si="28"/>
        <v>NO APLICA</v>
      </c>
      <c r="N290" s="822"/>
    </row>
    <row r="291" spans="2:14">
      <c r="B291" s="165"/>
      <c r="C291" s="165"/>
      <c r="E291" s="166"/>
      <c r="F291" s="196" t="str">
        <f>IF(OR(D291="",E291=""),"",ROUND(D291/LOOKUP(E291,SMMLV!$A$2:$A$36,SMMLV!$D$2:$D$106),3))</f>
        <v/>
      </c>
      <c r="K291" s="821"/>
      <c r="L291" s="171">
        <v>6</v>
      </c>
      <c r="M291" s="822" t="str">
        <f t="shared" si="28"/>
        <v>NO APLICA</v>
      </c>
      <c r="N291" s="822"/>
    </row>
    <row r="292" spans="2:14">
      <c r="B292" s="165"/>
      <c r="C292" s="165"/>
      <c r="E292" s="166"/>
      <c r="F292" s="196" t="str">
        <f>IF(OR(D292="",E292=""),"",ROUND(D292/LOOKUP(E292,SMMLV!$A$2:$A$36,SMMLV!$D$2:$D$106),3))</f>
        <v/>
      </c>
      <c r="K292" s="821"/>
      <c r="L292" s="171">
        <v>7</v>
      </c>
      <c r="M292" s="822" t="str">
        <f t="shared" si="28"/>
        <v>NO APLICA</v>
      </c>
      <c r="N292" s="822"/>
    </row>
    <row r="293" spans="2:14">
      <c r="B293" s="165"/>
      <c r="C293" s="165"/>
      <c r="E293" s="166"/>
      <c r="F293" s="196" t="str">
        <f>IF(OR(D293="",E293=""),"",ROUND(D293/LOOKUP(E293,SMMLV!$A$2:$A$36,SMMLV!$D$2:$D$106),3))</f>
        <v/>
      </c>
      <c r="K293" s="821"/>
      <c r="L293" s="171">
        <v>8</v>
      </c>
      <c r="M293" s="822" t="str">
        <f t="shared" si="28"/>
        <v>NO APLICA</v>
      </c>
      <c r="N293" s="822"/>
    </row>
    <row r="294" spans="2:14">
      <c r="B294" s="165"/>
      <c r="C294" s="165"/>
      <c r="E294" s="166"/>
      <c r="F294" s="196" t="str">
        <f>IF(OR(D294="",E294=""),"",ROUND(D294/LOOKUP(E294,SMMLV!$A$2:$A$36,SMMLV!$D$2:$D$106),3))</f>
        <v/>
      </c>
      <c r="K294" s="821"/>
      <c r="L294" s="171">
        <v>9</v>
      </c>
      <c r="M294" s="822" t="str">
        <f t="shared" si="28"/>
        <v>NO APLICA</v>
      </c>
      <c r="N294" s="822"/>
    </row>
    <row r="295" spans="2:14">
      <c r="B295" s="165"/>
      <c r="C295" s="165"/>
      <c r="E295" s="166"/>
      <c r="F295" s="196" t="str">
        <f>IF(OR(D295="",E295=""),"",ROUND(D295/LOOKUP(E295,SMMLV!$A$2:$A$36,SMMLV!$D$2:$D$106),3))</f>
        <v/>
      </c>
      <c r="K295" s="821"/>
      <c r="L295" s="171">
        <v>10</v>
      </c>
      <c r="M295" s="822" t="str">
        <f t="shared" si="28"/>
        <v>NO APLICA</v>
      </c>
      <c r="N295" s="822"/>
    </row>
    <row r="296" spans="2:14">
      <c r="B296" s="165"/>
      <c r="C296" s="165"/>
      <c r="E296" s="166"/>
      <c r="F296" s="196" t="str">
        <f>IF(OR(D296="",E296=""),"",ROUND(D296/LOOKUP(E296,SMMLV!$A$2:$A$36,SMMLV!$D$2:$D$106),3))</f>
        <v/>
      </c>
      <c r="K296" s="821">
        <v>30</v>
      </c>
      <c r="L296" s="171">
        <v>1</v>
      </c>
      <c r="M296" s="822" t="str">
        <f t="shared" ref="M296:M305" si="29">IF(SUMIFS($F$5:$F$1200,$B$5:$B$1200,$K$296,$C$5:$C$1200,$L296)=0,"NO APLICA",ROUND(SUMIFS($F$5:$F$1200,$B$5:$B$1200,$K$296,$C$5:$C$1200,$L296),3))</f>
        <v>NO APLICA</v>
      </c>
      <c r="N296" s="822"/>
    </row>
    <row r="297" spans="2:14">
      <c r="B297" s="165"/>
      <c r="C297" s="165"/>
      <c r="E297" s="166"/>
      <c r="F297" s="196" t="str">
        <f>IF(OR(D297="",E297=""),"",ROUND(D297/LOOKUP(E297,SMMLV!$A$2:$A$36,SMMLV!$D$2:$D$106),3))</f>
        <v/>
      </c>
      <c r="K297" s="821"/>
      <c r="L297" s="171">
        <v>2</v>
      </c>
      <c r="M297" s="822" t="str">
        <f t="shared" si="29"/>
        <v>NO APLICA</v>
      </c>
      <c r="N297" s="822"/>
    </row>
    <row r="298" spans="2:14">
      <c r="B298" s="165"/>
      <c r="C298" s="165"/>
      <c r="E298" s="166"/>
      <c r="F298" s="196" t="str">
        <f>IF(OR(D298="",E298=""),"",ROUND(D298/LOOKUP(E298,SMMLV!$A$2:$A$36,SMMLV!$D$2:$D$106),3))</f>
        <v/>
      </c>
      <c r="K298" s="821"/>
      <c r="L298" s="171">
        <v>3</v>
      </c>
      <c r="M298" s="822" t="str">
        <f t="shared" si="29"/>
        <v>NO APLICA</v>
      </c>
      <c r="N298" s="822"/>
    </row>
    <row r="299" spans="2:14">
      <c r="B299" s="165"/>
      <c r="C299" s="165"/>
      <c r="E299" s="166"/>
      <c r="F299" s="196" t="str">
        <f>IF(OR(D299="",E299=""),"",ROUND(D299/LOOKUP(E299,SMMLV!$A$2:$A$36,SMMLV!$D$2:$D$106),3))</f>
        <v/>
      </c>
      <c r="K299" s="821"/>
      <c r="L299" s="171">
        <v>4</v>
      </c>
      <c r="M299" s="822" t="str">
        <f t="shared" si="29"/>
        <v>NO APLICA</v>
      </c>
      <c r="N299" s="822"/>
    </row>
    <row r="300" spans="2:14">
      <c r="B300" s="165"/>
      <c r="C300" s="165"/>
      <c r="E300" s="166"/>
      <c r="F300" s="196" t="str">
        <f>IF(OR(D300="",E300=""),"",ROUND(D300/LOOKUP(E300,SMMLV!$A$2:$A$36,SMMLV!$D$2:$D$106),3))</f>
        <v/>
      </c>
      <c r="K300" s="821"/>
      <c r="L300" s="171">
        <v>5</v>
      </c>
      <c r="M300" s="822" t="str">
        <f t="shared" si="29"/>
        <v>NO APLICA</v>
      </c>
      <c r="N300" s="822"/>
    </row>
    <row r="301" spans="2:14">
      <c r="B301" s="165"/>
      <c r="C301" s="165"/>
      <c r="E301" s="166"/>
      <c r="F301" s="196" t="str">
        <f>IF(OR(D301="",E301=""),"",ROUND(D301/LOOKUP(E301,SMMLV!$A$2:$A$36,SMMLV!$D$2:$D$106),3))</f>
        <v/>
      </c>
      <c r="K301" s="821"/>
      <c r="L301" s="171">
        <v>6</v>
      </c>
      <c r="M301" s="822" t="str">
        <f t="shared" si="29"/>
        <v>NO APLICA</v>
      </c>
      <c r="N301" s="822"/>
    </row>
    <row r="302" spans="2:14">
      <c r="B302" s="165"/>
      <c r="C302" s="165"/>
      <c r="E302" s="166"/>
      <c r="F302" s="196" t="str">
        <f>IF(OR(D302="",E302=""),"",ROUND(D302/LOOKUP(E302,SMMLV!$A$2:$A$36,SMMLV!$D$2:$D$106),3))</f>
        <v/>
      </c>
      <c r="K302" s="821"/>
      <c r="L302" s="171">
        <v>7</v>
      </c>
      <c r="M302" s="822" t="str">
        <f t="shared" si="29"/>
        <v>NO APLICA</v>
      </c>
      <c r="N302" s="822"/>
    </row>
    <row r="303" spans="2:14">
      <c r="B303" s="165"/>
      <c r="C303" s="165"/>
      <c r="E303" s="166"/>
      <c r="F303" s="196" t="str">
        <f>IF(OR(D303="",E303=""),"",ROUND(D303/LOOKUP(E303,SMMLV!$A$2:$A$36,SMMLV!$D$2:$D$106),3))</f>
        <v/>
      </c>
      <c r="K303" s="821"/>
      <c r="L303" s="171">
        <v>8</v>
      </c>
      <c r="M303" s="822" t="str">
        <f t="shared" si="29"/>
        <v>NO APLICA</v>
      </c>
      <c r="N303" s="822"/>
    </row>
    <row r="304" spans="2:14">
      <c r="B304" s="165"/>
      <c r="C304" s="165"/>
      <c r="E304" s="166"/>
      <c r="F304" s="196" t="str">
        <f>IF(OR(D304="",E304=""),"",ROUND(D304/LOOKUP(E304,SMMLV!$A$2:$A$36,SMMLV!$D$2:$D$106),3))</f>
        <v/>
      </c>
      <c r="K304" s="821"/>
      <c r="L304" s="171">
        <v>9</v>
      </c>
      <c r="M304" s="822" t="str">
        <f t="shared" si="29"/>
        <v>NO APLICA</v>
      </c>
      <c r="N304" s="822"/>
    </row>
    <row r="305" spans="2:14">
      <c r="B305" s="165"/>
      <c r="C305" s="165"/>
      <c r="E305" s="166"/>
      <c r="F305" s="196" t="str">
        <f>IF(OR(D305="",E305=""),"",ROUND(D305/LOOKUP(E305,SMMLV!$A$2:$A$36,SMMLV!$D$2:$D$106),3))</f>
        <v/>
      </c>
      <c r="K305" s="821"/>
      <c r="L305" s="171">
        <v>10</v>
      </c>
      <c r="M305" s="822" t="str">
        <f t="shared" si="29"/>
        <v>NO APLICA</v>
      </c>
      <c r="N305" s="822"/>
    </row>
    <row r="306" spans="2:14">
      <c r="B306" s="165"/>
      <c r="C306" s="165"/>
      <c r="E306" s="166"/>
      <c r="F306" s="196" t="str">
        <f>IF(OR(D306="",E306=""),"",ROUND(D306/LOOKUP(E306,SMMLV!$A$2:$A$36,SMMLV!$D$2:$D$106),3))</f>
        <v/>
      </c>
      <c r="K306" s="821">
        <v>31</v>
      </c>
      <c r="L306" s="171">
        <v>1</v>
      </c>
      <c r="M306" s="822" t="str">
        <f t="shared" ref="M306:M315" si="30">IF(SUMIFS($F$5:$F$1200,$B$5:$B$1200,$K$306,$C$5:$C$1200,$L306)=0,"NO APLICA",ROUND(SUMIFS($F$5:$F$1200,$B$5:$B$1200,$K$306,$C$5:$C$1200,$L306),3))</f>
        <v>NO APLICA</v>
      </c>
      <c r="N306" s="822"/>
    </row>
    <row r="307" spans="2:14">
      <c r="B307" s="165"/>
      <c r="C307" s="165"/>
      <c r="E307" s="166"/>
      <c r="F307" s="196" t="str">
        <f>IF(OR(D307="",E307=""),"",ROUND(D307/LOOKUP(E307,SMMLV!$A$2:$A$36,SMMLV!$D$2:$D$106),3))</f>
        <v/>
      </c>
      <c r="K307" s="821"/>
      <c r="L307" s="171">
        <v>2</v>
      </c>
      <c r="M307" s="822" t="str">
        <f t="shared" si="30"/>
        <v>NO APLICA</v>
      </c>
      <c r="N307" s="822"/>
    </row>
    <row r="308" spans="2:14">
      <c r="B308" s="165"/>
      <c r="C308" s="165"/>
      <c r="E308" s="166"/>
      <c r="F308" s="196" t="str">
        <f>IF(OR(D308="",E308=""),"",ROUND(D308/LOOKUP(E308,SMMLV!$A$2:$A$36,SMMLV!$D$2:$D$106),3))</f>
        <v/>
      </c>
      <c r="K308" s="821"/>
      <c r="L308" s="171">
        <v>3</v>
      </c>
      <c r="M308" s="822" t="str">
        <f t="shared" si="30"/>
        <v>NO APLICA</v>
      </c>
      <c r="N308" s="822"/>
    </row>
    <row r="309" spans="2:14">
      <c r="B309" s="165"/>
      <c r="C309" s="165"/>
      <c r="E309" s="166"/>
      <c r="F309" s="196" t="str">
        <f>IF(OR(D309="",E309=""),"",ROUND(D309/LOOKUP(E309,SMMLV!$A$2:$A$36,SMMLV!$D$2:$D$106),3))</f>
        <v/>
      </c>
      <c r="K309" s="821"/>
      <c r="L309" s="171">
        <v>4</v>
      </c>
      <c r="M309" s="822" t="str">
        <f t="shared" si="30"/>
        <v>NO APLICA</v>
      </c>
      <c r="N309" s="822"/>
    </row>
    <row r="310" spans="2:14">
      <c r="B310" s="165"/>
      <c r="C310" s="165"/>
      <c r="E310" s="166"/>
      <c r="F310" s="196" t="str">
        <f>IF(OR(D310="",E310=""),"",ROUND(D310/LOOKUP(E310,SMMLV!$A$2:$A$36,SMMLV!$D$2:$D$106),3))</f>
        <v/>
      </c>
      <c r="K310" s="821"/>
      <c r="L310" s="171">
        <v>5</v>
      </c>
      <c r="M310" s="822" t="str">
        <f t="shared" si="30"/>
        <v>NO APLICA</v>
      </c>
      <c r="N310" s="822"/>
    </row>
    <row r="311" spans="2:14">
      <c r="B311" s="165"/>
      <c r="C311" s="165"/>
      <c r="E311" s="166"/>
      <c r="F311" s="196" t="str">
        <f>IF(OR(D311="",E311=""),"",ROUND(D311/LOOKUP(E311,SMMLV!$A$2:$A$36,SMMLV!$D$2:$D$106),3))</f>
        <v/>
      </c>
      <c r="K311" s="821"/>
      <c r="L311" s="171">
        <v>6</v>
      </c>
      <c r="M311" s="822" t="str">
        <f t="shared" si="30"/>
        <v>NO APLICA</v>
      </c>
      <c r="N311" s="822"/>
    </row>
    <row r="312" spans="2:14">
      <c r="B312" s="165"/>
      <c r="C312" s="165"/>
      <c r="E312" s="166"/>
      <c r="F312" s="196" t="str">
        <f>IF(OR(D312="",E312=""),"",ROUND(D312/LOOKUP(E312,SMMLV!$A$2:$A$36,SMMLV!$D$2:$D$106),3))</f>
        <v/>
      </c>
      <c r="K312" s="821"/>
      <c r="L312" s="171">
        <v>7</v>
      </c>
      <c r="M312" s="822" t="str">
        <f t="shared" si="30"/>
        <v>NO APLICA</v>
      </c>
      <c r="N312" s="822"/>
    </row>
    <row r="313" spans="2:14">
      <c r="B313" s="165"/>
      <c r="C313" s="165"/>
      <c r="E313" s="166"/>
      <c r="F313" s="196" t="str">
        <f>IF(OR(D313="",E313=""),"",ROUND(D313/LOOKUP(E313,SMMLV!$A$2:$A$36,SMMLV!$D$2:$D$106),3))</f>
        <v/>
      </c>
      <c r="K313" s="821"/>
      <c r="L313" s="171">
        <v>8</v>
      </c>
      <c r="M313" s="822" t="str">
        <f t="shared" si="30"/>
        <v>NO APLICA</v>
      </c>
      <c r="N313" s="822"/>
    </row>
    <row r="314" spans="2:14">
      <c r="B314" s="165"/>
      <c r="C314" s="165"/>
      <c r="E314" s="166"/>
      <c r="F314" s="196" t="str">
        <f>IF(OR(D314="",E314=""),"",ROUND(D314/LOOKUP(E314,SMMLV!$A$2:$A$36,SMMLV!$D$2:$D$106),3))</f>
        <v/>
      </c>
      <c r="K314" s="821"/>
      <c r="L314" s="171">
        <v>9</v>
      </c>
      <c r="M314" s="822" t="str">
        <f t="shared" si="30"/>
        <v>NO APLICA</v>
      </c>
      <c r="N314" s="822"/>
    </row>
    <row r="315" spans="2:14">
      <c r="B315" s="165"/>
      <c r="C315" s="165"/>
      <c r="E315" s="166"/>
      <c r="F315" s="196" t="str">
        <f>IF(OR(D315="",E315=""),"",ROUND(D315/LOOKUP(E315,SMMLV!$A$2:$A$36,SMMLV!$D$2:$D$106),3))</f>
        <v/>
      </c>
      <c r="K315" s="821"/>
      <c r="L315" s="171">
        <v>10</v>
      </c>
      <c r="M315" s="822" t="str">
        <f t="shared" si="30"/>
        <v>NO APLICA</v>
      </c>
      <c r="N315" s="822"/>
    </row>
    <row r="316" spans="2:14">
      <c r="B316" s="165"/>
      <c r="C316" s="165"/>
      <c r="E316" s="166"/>
      <c r="F316" s="196" t="str">
        <f>IF(OR(D316="",E316=""),"",ROUND(D316/LOOKUP(E316,SMMLV!$A$2:$A$36,SMMLV!$D$2:$D$106),3))</f>
        <v/>
      </c>
      <c r="K316" s="821">
        <v>32</v>
      </c>
      <c r="L316" s="171">
        <v>1</v>
      </c>
      <c r="M316" s="822" t="str">
        <f t="shared" ref="M316:M325" si="31">IF(SUMIFS($F$5:$F$1200,$B$5:$B$1200,$K$316,$C$5:$C$1200,$L316)=0,"NO APLICA",ROUND(SUMIFS($F$5:$F$1200,$B$5:$B$1200,$K$316,$C$5:$C$1200,$L316),3))</f>
        <v>NO APLICA</v>
      </c>
      <c r="N316" s="822"/>
    </row>
    <row r="317" spans="2:14">
      <c r="B317" s="165"/>
      <c r="C317" s="165"/>
      <c r="E317" s="166"/>
      <c r="F317" s="196" t="str">
        <f>IF(OR(D317="",E317=""),"",ROUND(D317/LOOKUP(E317,SMMLV!$A$2:$A$36,SMMLV!$D$2:$D$106),3))</f>
        <v/>
      </c>
      <c r="K317" s="821"/>
      <c r="L317" s="171">
        <v>2</v>
      </c>
      <c r="M317" s="822" t="str">
        <f t="shared" si="31"/>
        <v>NO APLICA</v>
      </c>
      <c r="N317" s="822"/>
    </row>
    <row r="318" spans="2:14">
      <c r="B318" s="165"/>
      <c r="C318" s="165"/>
      <c r="E318" s="166"/>
      <c r="F318" s="196" t="str">
        <f>IF(OR(D318="",E318=""),"",ROUND(D318/LOOKUP(E318,SMMLV!$A$2:$A$36,SMMLV!$D$2:$D$106),3))</f>
        <v/>
      </c>
      <c r="K318" s="821"/>
      <c r="L318" s="171">
        <v>3</v>
      </c>
      <c r="M318" s="822" t="str">
        <f t="shared" si="31"/>
        <v>NO APLICA</v>
      </c>
      <c r="N318" s="822"/>
    </row>
    <row r="319" spans="2:14">
      <c r="B319" s="165"/>
      <c r="C319" s="165"/>
      <c r="E319" s="166"/>
      <c r="F319" s="196" t="str">
        <f>IF(OR(D319="",E319=""),"",ROUND(D319/LOOKUP(E319,SMMLV!$A$2:$A$36,SMMLV!$D$2:$D$106),3))</f>
        <v/>
      </c>
      <c r="K319" s="821"/>
      <c r="L319" s="171">
        <v>4</v>
      </c>
      <c r="M319" s="822" t="str">
        <f t="shared" si="31"/>
        <v>NO APLICA</v>
      </c>
      <c r="N319" s="822"/>
    </row>
    <row r="320" spans="2:14">
      <c r="B320" s="165"/>
      <c r="C320" s="165"/>
      <c r="E320" s="166"/>
      <c r="F320" s="196" t="str">
        <f>IF(OR(D320="",E320=""),"",ROUND(D320/LOOKUP(E320,SMMLV!$A$2:$A$36,SMMLV!$D$2:$D$106),3))</f>
        <v/>
      </c>
      <c r="K320" s="821"/>
      <c r="L320" s="171">
        <v>5</v>
      </c>
      <c r="M320" s="822" t="str">
        <f t="shared" si="31"/>
        <v>NO APLICA</v>
      </c>
      <c r="N320" s="822"/>
    </row>
    <row r="321" spans="2:14">
      <c r="B321" s="165"/>
      <c r="C321" s="165"/>
      <c r="E321" s="166"/>
      <c r="F321" s="196" t="str">
        <f>IF(OR(D321="",E321=""),"",ROUND(D321/LOOKUP(E321,SMMLV!$A$2:$A$36,SMMLV!$D$2:$D$106),3))</f>
        <v/>
      </c>
      <c r="K321" s="821"/>
      <c r="L321" s="171">
        <v>6</v>
      </c>
      <c r="M321" s="822" t="str">
        <f t="shared" si="31"/>
        <v>NO APLICA</v>
      </c>
      <c r="N321" s="822"/>
    </row>
    <row r="322" spans="2:14">
      <c r="B322" s="165"/>
      <c r="C322" s="165"/>
      <c r="E322" s="166"/>
      <c r="F322" s="196" t="str">
        <f>IF(OR(D322="",E322=""),"",ROUND(D322/LOOKUP(E322,SMMLV!$A$2:$A$36,SMMLV!$D$2:$D$106),3))</f>
        <v/>
      </c>
      <c r="K322" s="821"/>
      <c r="L322" s="171">
        <v>7</v>
      </c>
      <c r="M322" s="822" t="str">
        <f t="shared" si="31"/>
        <v>NO APLICA</v>
      </c>
      <c r="N322" s="822"/>
    </row>
    <row r="323" spans="2:14">
      <c r="B323" s="165"/>
      <c r="C323" s="165"/>
      <c r="E323" s="166"/>
      <c r="F323" s="196" t="str">
        <f>IF(OR(D323="",E323=""),"",ROUND(D323/LOOKUP(E323,SMMLV!$A$2:$A$36,SMMLV!$D$2:$D$106),3))</f>
        <v/>
      </c>
      <c r="K323" s="821"/>
      <c r="L323" s="171">
        <v>8</v>
      </c>
      <c r="M323" s="822" t="str">
        <f t="shared" si="31"/>
        <v>NO APLICA</v>
      </c>
      <c r="N323" s="822"/>
    </row>
    <row r="324" spans="2:14">
      <c r="B324" s="165"/>
      <c r="C324" s="165"/>
      <c r="E324" s="166"/>
      <c r="F324" s="196" t="str">
        <f>IF(OR(D324="",E324=""),"",ROUND(D324/LOOKUP(E324,SMMLV!$A$2:$A$36,SMMLV!$D$2:$D$106),3))</f>
        <v/>
      </c>
      <c r="K324" s="821"/>
      <c r="L324" s="171">
        <v>9</v>
      </c>
      <c r="M324" s="822" t="str">
        <f t="shared" si="31"/>
        <v>NO APLICA</v>
      </c>
      <c r="N324" s="822"/>
    </row>
    <row r="325" spans="2:14">
      <c r="B325" s="165"/>
      <c r="C325" s="165"/>
      <c r="E325" s="166"/>
      <c r="F325" s="196" t="str">
        <f>IF(OR(D325="",E325=""),"",ROUND(D325/LOOKUP(E325,SMMLV!$A$2:$A$36,SMMLV!$D$2:$D$106),3))</f>
        <v/>
      </c>
      <c r="K325" s="821"/>
      <c r="L325" s="171">
        <v>10</v>
      </c>
      <c r="M325" s="822" t="str">
        <f t="shared" si="31"/>
        <v>NO APLICA</v>
      </c>
      <c r="N325" s="822"/>
    </row>
    <row r="326" spans="2:14">
      <c r="B326" s="165"/>
      <c r="C326" s="165"/>
      <c r="E326" s="166"/>
      <c r="F326" s="196" t="str">
        <f>IF(OR(D326="",E326=""),"",ROUND(D326/LOOKUP(E326,SMMLV!$A$2:$A$36,SMMLV!$D$2:$D$106),3))</f>
        <v/>
      </c>
      <c r="K326" s="821">
        <v>33</v>
      </c>
      <c r="L326" s="171">
        <v>1</v>
      </c>
      <c r="M326" s="822" t="str">
        <f t="shared" ref="M326:M335" si="32">IF(SUMIFS($F$5:$F$1200,$B$5:$B$1200,$K$326,$C$5:$C$1200,$L326)=0,"NO APLICA",ROUND(SUMIFS($F$5:$F$1200,$B$5:$B$1200,$K$326,$C$5:$C$1200,$L326),3))</f>
        <v>NO APLICA</v>
      </c>
      <c r="N326" s="822"/>
    </row>
    <row r="327" spans="2:14">
      <c r="B327" s="165"/>
      <c r="C327" s="165"/>
      <c r="E327" s="166"/>
      <c r="F327" s="196" t="str">
        <f>IF(OR(D327="",E327=""),"",ROUND(D327/LOOKUP(E327,SMMLV!$A$2:$A$36,SMMLV!$D$2:$D$106),3))</f>
        <v/>
      </c>
      <c r="K327" s="821"/>
      <c r="L327" s="171">
        <v>2</v>
      </c>
      <c r="M327" s="822" t="str">
        <f t="shared" si="32"/>
        <v>NO APLICA</v>
      </c>
      <c r="N327" s="822"/>
    </row>
    <row r="328" spans="2:14">
      <c r="B328" s="165"/>
      <c r="C328" s="165"/>
      <c r="E328" s="166"/>
      <c r="F328" s="196" t="str">
        <f>IF(OR(D328="",E328=""),"",ROUND(D328/LOOKUP(E328,SMMLV!$A$2:$A$36,SMMLV!$D$2:$D$106),3))</f>
        <v/>
      </c>
      <c r="K328" s="821"/>
      <c r="L328" s="171">
        <v>3</v>
      </c>
      <c r="M328" s="822" t="str">
        <f t="shared" si="32"/>
        <v>NO APLICA</v>
      </c>
      <c r="N328" s="822"/>
    </row>
    <row r="329" spans="2:14">
      <c r="B329" s="165"/>
      <c r="C329" s="165"/>
      <c r="E329" s="166"/>
      <c r="F329" s="196" t="str">
        <f>IF(OR(D329="",E329=""),"",ROUND(D329/LOOKUP(E329,SMMLV!$A$2:$A$36,SMMLV!$D$2:$D$106),3))</f>
        <v/>
      </c>
      <c r="K329" s="821"/>
      <c r="L329" s="171">
        <v>4</v>
      </c>
      <c r="M329" s="822" t="str">
        <f t="shared" si="32"/>
        <v>NO APLICA</v>
      </c>
      <c r="N329" s="822"/>
    </row>
    <row r="330" spans="2:14">
      <c r="B330" s="165"/>
      <c r="C330" s="165"/>
      <c r="E330" s="166"/>
      <c r="F330" s="196" t="str">
        <f>IF(OR(D330="",E330=""),"",ROUND(D330/LOOKUP(E330,SMMLV!$A$2:$A$36,SMMLV!$D$2:$D$106),3))</f>
        <v/>
      </c>
      <c r="K330" s="821"/>
      <c r="L330" s="171">
        <v>5</v>
      </c>
      <c r="M330" s="822" t="str">
        <f t="shared" si="32"/>
        <v>NO APLICA</v>
      </c>
      <c r="N330" s="822"/>
    </row>
    <row r="331" spans="2:14">
      <c r="B331" s="165"/>
      <c r="C331" s="165"/>
      <c r="E331" s="166"/>
      <c r="F331" s="196" t="str">
        <f>IF(OR(D331="",E331=""),"",ROUND(D331/LOOKUP(E331,SMMLV!$A$2:$A$36,SMMLV!$D$2:$D$106),3))</f>
        <v/>
      </c>
      <c r="K331" s="821"/>
      <c r="L331" s="171">
        <v>6</v>
      </c>
      <c r="M331" s="822" t="str">
        <f t="shared" si="32"/>
        <v>NO APLICA</v>
      </c>
      <c r="N331" s="822"/>
    </row>
    <row r="332" spans="2:14">
      <c r="B332" s="165"/>
      <c r="C332" s="165"/>
      <c r="E332" s="166"/>
      <c r="F332" s="196" t="str">
        <f>IF(OR(D332="",E332=""),"",ROUND(D332/LOOKUP(E332,SMMLV!$A$2:$A$36,SMMLV!$D$2:$D$106),3))</f>
        <v/>
      </c>
      <c r="K332" s="821"/>
      <c r="L332" s="171">
        <v>7</v>
      </c>
      <c r="M332" s="822" t="str">
        <f t="shared" si="32"/>
        <v>NO APLICA</v>
      </c>
      <c r="N332" s="822"/>
    </row>
    <row r="333" spans="2:14">
      <c r="B333" s="165"/>
      <c r="C333" s="165"/>
      <c r="E333" s="166"/>
      <c r="F333" s="196" t="str">
        <f>IF(OR(D333="",E333=""),"",ROUND(D333/LOOKUP(E333,SMMLV!$A$2:$A$36,SMMLV!$D$2:$D$106),3))</f>
        <v/>
      </c>
      <c r="K333" s="821"/>
      <c r="L333" s="171">
        <v>8</v>
      </c>
      <c r="M333" s="822" t="str">
        <f t="shared" si="32"/>
        <v>NO APLICA</v>
      </c>
      <c r="N333" s="822"/>
    </row>
    <row r="334" spans="2:14">
      <c r="B334" s="165"/>
      <c r="C334" s="165"/>
      <c r="E334" s="166"/>
      <c r="F334" s="196" t="str">
        <f>IF(OR(D334="",E334=""),"",ROUND(D334/LOOKUP(E334,SMMLV!$A$2:$A$36,SMMLV!$D$2:$D$106),3))</f>
        <v/>
      </c>
      <c r="K334" s="821"/>
      <c r="L334" s="171">
        <v>9</v>
      </c>
      <c r="M334" s="822" t="str">
        <f t="shared" si="32"/>
        <v>NO APLICA</v>
      </c>
      <c r="N334" s="822"/>
    </row>
    <row r="335" spans="2:14">
      <c r="B335" s="165"/>
      <c r="C335" s="165"/>
      <c r="E335" s="166"/>
      <c r="F335" s="196" t="str">
        <f>IF(OR(D335="",E335=""),"",ROUND(D335/LOOKUP(E335,SMMLV!$A$2:$A$36,SMMLV!$D$2:$D$106),3))</f>
        <v/>
      </c>
      <c r="K335" s="821"/>
      <c r="L335" s="171">
        <v>10</v>
      </c>
      <c r="M335" s="822" t="str">
        <f t="shared" si="32"/>
        <v>NO APLICA</v>
      </c>
      <c r="N335" s="822"/>
    </row>
    <row r="336" spans="2:14">
      <c r="B336" s="165"/>
      <c r="C336" s="165"/>
      <c r="E336" s="166"/>
      <c r="F336" s="196" t="str">
        <f>IF(OR(D336="",E336=""),"",ROUND(D336/LOOKUP(E336,SMMLV!$A$2:$A$36,SMMLV!$D$2:$D$106),3))</f>
        <v/>
      </c>
      <c r="K336" s="821">
        <v>34</v>
      </c>
      <c r="L336" s="171">
        <v>1</v>
      </c>
      <c r="M336" s="822" t="str">
        <f t="shared" ref="M336:M345" si="33">IF(SUMIFS($F$5:$F$1200,$B$5:$B$1200,$K$336,$C$5:$C$1200,$L336)=0,"NO APLICA",ROUND(SUMIFS($F$5:$F$1200,$B$5:$B$1200,$K$336,$C$5:$C$1200,$L336),3))</f>
        <v>NO APLICA</v>
      </c>
      <c r="N336" s="822"/>
    </row>
    <row r="337" spans="2:14">
      <c r="B337" s="165"/>
      <c r="C337" s="165"/>
      <c r="E337" s="166"/>
      <c r="F337" s="196" t="str">
        <f>IF(OR(D337="",E337=""),"",ROUND(D337/LOOKUP(E337,SMMLV!$A$2:$A$36,SMMLV!$D$2:$D$106),3))</f>
        <v/>
      </c>
      <c r="K337" s="821"/>
      <c r="L337" s="171">
        <v>2</v>
      </c>
      <c r="M337" s="822" t="str">
        <f t="shared" si="33"/>
        <v>NO APLICA</v>
      </c>
      <c r="N337" s="822"/>
    </row>
    <row r="338" spans="2:14">
      <c r="B338" s="165"/>
      <c r="C338" s="165"/>
      <c r="E338" s="166"/>
      <c r="F338" s="196" t="str">
        <f>IF(OR(D338="",E338=""),"",ROUND(D338/LOOKUP(E338,SMMLV!$A$2:$A$36,SMMLV!$D$2:$D$106),3))</f>
        <v/>
      </c>
      <c r="K338" s="821"/>
      <c r="L338" s="171">
        <v>3</v>
      </c>
      <c r="M338" s="822" t="str">
        <f t="shared" si="33"/>
        <v>NO APLICA</v>
      </c>
      <c r="N338" s="822"/>
    </row>
    <row r="339" spans="2:14">
      <c r="B339" s="165"/>
      <c r="C339" s="165"/>
      <c r="E339" s="166"/>
      <c r="F339" s="196" t="str">
        <f>IF(OR(D339="",E339=""),"",ROUND(D339/LOOKUP(E339,SMMLV!$A$2:$A$36,SMMLV!$D$2:$D$106),3))</f>
        <v/>
      </c>
      <c r="K339" s="821"/>
      <c r="L339" s="171">
        <v>4</v>
      </c>
      <c r="M339" s="822" t="str">
        <f t="shared" si="33"/>
        <v>NO APLICA</v>
      </c>
      <c r="N339" s="822"/>
    </row>
    <row r="340" spans="2:14">
      <c r="B340" s="165"/>
      <c r="C340" s="165"/>
      <c r="E340" s="166"/>
      <c r="F340" s="196" t="str">
        <f>IF(OR(D340="",E340=""),"",ROUND(D340/LOOKUP(E340,SMMLV!$A$2:$A$36,SMMLV!$D$2:$D$106),3))</f>
        <v/>
      </c>
      <c r="K340" s="821"/>
      <c r="L340" s="171">
        <v>5</v>
      </c>
      <c r="M340" s="822" t="str">
        <f t="shared" si="33"/>
        <v>NO APLICA</v>
      </c>
      <c r="N340" s="822"/>
    </row>
    <row r="341" spans="2:14">
      <c r="B341" s="165"/>
      <c r="C341" s="165"/>
      <c r="E341" s="166"/>
      <c r="F341" s="196" t="str">
        <f>IF(OR(D341="",E341=""),"",ROUND(D341/LOOKUP(E341,SMMLV!$A$2:$A$36,SMMLV!$D$2:$D$106),3))</f>
        <v/>
      </c>
      <c r="K341" s="821"/>
      <c r="L341" s="171">
        <v>6</v>
      </c>
      <c r="M341" s="822" t="str">
        <f t="shared" si="33"/>
        <v>NO APLICA</v>
      </c>
      <c r="N341" s="822"/>
    </row>
    <row r="342" spans="2:14">
      <c r="B342" s="165"/>
      <c r="C342" s="165"/>
      <c r="E342" s="166"/>
      <c r="F342" s="196" t="str">
        <f>IF(OR(D342="",E342=""),"",ROUND(D342/LOOKUP(E342,SMMLV!$A$2:$A$36,SMMLV!$D$2:$D$106),3))</f>
        <v/>
      </c>
      <c r="K342" s="821"/>
      <c r="L342" s="171">
        <v>7</v>
      </c>
      <c r="M342" s="822" t="str">
        <f t="shared" si="33"/>
        <v>NO APLICA</v>
      </c>
      <c r="N342" s="822"/>
    </row>
    <row r="343" spans="2:14">
      <c r="B343" s="165"/>
      <c r="C343" s="165"/>
      <c r="E343" s="166"/>
      <c r="F343" s="196" t="str">
        <f>IF(OR(D343="",E343=""),"",ROUND(D343/LOOKUP(E343,SMMLV!$A$2:$A$36,SMMLV!$D$2:$D$106),3))</f>
        <v/>
      </c>
      <c r="K343" s="821"/>
      <c r="L343" s="171">
        <v>8</v>
      </c>
      <c r="M343" s="822" t="str">
        <f t="shared" si="33"/>
        <v>NO APLICA</v>
      </c>
      <c r="N343" s="822"/>
    </row>
    <row r="344" spans="2:14">
      <c r="B344" s="165"/>
      <c r="C344" s="165"/>
      <c r="E344" s="166"/>
      <c r="F344" s="196" t="str">
        <f>IF(OR(D344="",E344=""),"",ROUND(D344/LOOKUP(E344,SMMLV!$A$2:$A$36,SMMLV!$D$2:$D$106),3))</f>
        <v/>
      </c>
      <c r="K344" s="821"/>
      <c r="L344" s="171">
        <v>9</v>
      </c>
      <c r="M344" s="822" t="str">
        <f t="shared" si="33"/>
        <v>NO APLICA</v>
      </c>
      <c r="N344" s="822"/>
    </row>
    <row r="345" spans="2:14">
      <c r="B345" s="165"/>
      <c r="C345" s="165"/>
      <c r="E345" s="166"/>
      <c r="F345" s="196" t="str">
        <f>IF(OR(D345="",E345=""),"",ROUND(D345/LOOKUP(E345,SMMLV!$A$2:$A$36,SMMLV!$D$2:$D$106),3))</f>
        <v/>
      </c>
      <c r="K345" s="821"/>
      <c r="L345" s="171">
        <v>10</v>
      </c>
      <c r="M345" s="822" t="str">
        <f t="shared" si="33"/>
        <v>NO APLICA</v>
      </c>
      <c r="N345" s="822"/>
    </row>
    <row r="346" spans="2:14">
      <c r="B346" s="165"/>
      <c r="C346" s="165"/>
      <c r="E346" s="166"/>
      <c r="F346" s="196" t="str">
        <f>IF(OR(D346="",E346=""),"",ROUND(D346/LOOKUP(E346,SMMLV!$A$2:$A$36,SMMLV!$D$2:$D$106),3))</f>
        <v/>
      </c>
      <c r="K346" s="821">
        <v>35</v>
      </c>
      <c r="L346" s="171">
        <v>1</v>
      </c>
      <c r="M346" s="822" t="str">
        <f t="shared" ref="M346:M355" si="34">IF(SUMIFS($F$5:$F$1200,$B$5:$B$1200,$K$346,$C$5:$C$1200,$L346)=0,"NO APLICA",ROUND(SUMIFS($F$5:$F$1200,$B$5:$B$1200,$K$346,$C$5:$C$1200,$L346),3))</f>
        <v>NO APLICA</v>
      </c>
      <c r="N346" s="822"/>
    </row>
    <row r="347" spans="2:14">
      <c r="B347" s="165"/>
      <c r="C347" s="165"/>
      <c r="E347" s="166"/>
      <c r="F347" s="196" t="str">
        <f>IF(OR(D347="",E347=""),"",ROUND(D347/LOOKUP(E347,SMMLV!$A$2:$A$36,SMMLV!$D$2:$D$106),3))</f>
        <v/>
      </c>
      <c r="K347" s="821"/>
      <c r="L347" s="171">
        <v>2</v>
      </c>
      <c r="M347" s="822" t="str">
        <f t="shared" si="34"/>
        <v>NO APLICA</v>
      </c>
      <c r="N347" s="822"/>
    </row>
    <row r="348" spans="2:14">
      <c r="B348" s="165"/>
      <c r="C348" s="165"/>
      <c r="E348" s="166"/>
      <c r="F348" s="196" t="str">
        <f>IF(OR(D348="",E348=""),"",ROUND(D348/LOOKUP(E348,SMMLV!$A$2:$A$36,SMMLV!$D$2:$D$106),3))</f>
        <v/>
      </c>
      <c r="K348" s="821"/>
      <c r="L348" s="171">
        <v>3</v>
      </c>
      <c r="M348" s="822" t="str">
        <f t="shared" si="34"/>
        <v>NO APLICA</v>
      </c>
      <c r="N348" s="822"/>
    </row>
    <row r="349" spans="2:14">
      <c r="B349" s="165"/>
      <c r="C349" s="165"/>
      <c r="E349" s="166"/>
      <c r="F349" s="196" t="str">
        <f>IF(OR(D349="",E349=""),"",ROUND(D349/LOOKUP(E349,SMMLV!$A$2:$A$36,SMMLV!$D$2:$D$106),3))</f>
        <v/>
      </c>
      <c r="K349" s="821"/>
      <c r="L349" s="171">
        <v>4</v>
      </c>
      <c r="M349" s="822" t="str">
        <f t="shared" si="34"/>
        <v>NO APLICA</v>
      </c>
      <c r="N349" s="822"/>
    </row>
    <row r="350" spans="2:14">
      <c r="B350" s="165"/>
      <c r="C350" s="165"/>
      <c r="E350" s="166"/>
      <c r="F350" s="196" t="str">
        <f>IF(OR(D350="",E350=""),"",ROUND(D350/LOOKUP(E350,SMMLV!$A$2:$A$36,SMMLV!$D$2:$D$106),3))</f>
        <v/>
      </c>
      <c r="K350" s="821"/>
      <c r="L350" s="171">
        <v>5</v>
      </c>
      <c r="M350" s="822" t="str">
        <f t="shared" si="34"/>
        <v>NO APLICA</v>
      </c>
      <c r="N350" s="822"/>
    </row>
    <row r="351" spans="2:14">
      <c r="B351" s="165"/>
      <c r="C351" s="165"/>
      <c r="E351" s="166"/>
      <c r="F351" s="196" t="str">
        <f>IF(OR(D351="",E351=""),"",ROUND(D351/LOOKUP(E351,SMMLV!$A$2:$A$36,SMMLV!$D$2:$D$106),3))</f>
        <v/>
      </c>
      <c r="K351" s="821"/>
      <c r="L351" s="171">
        <v>6</v>
      </c>
      <c r="M351" s="822" t="str">
        <f t="shared" si="34"/>
        <v>NO APLICA</v>
      </c>
      <c r="N351" s="822"/>
    </row>
    <row r="352" spans="2:14">
      <c r="B352" s="165"/>
      <c r="C352" s="165"/>
      <c r="E352" s="166"/>
      <c r="F352" s="196" t="str">
        <f>IF(OR(D352="",E352=""),"",ROUND(D352/LOOKUP(E352,SMMLV!$A$2:$A$36,SMMLV!$D$2:$D$106),3))</f>
        <v/>
      </c>
      <c r="K352" s="821"/>
      <c r="L352" s="171">
        <v>7</v>
      </c>
      <c r="M352" s="822" t="str">
        <f t="shared" si="34"/>
        <v>NO APLICA</v>
      </c>
      <c r="N352" s="822"/>
    </row>
    <row r="353" spans="2:14">
      <c r="B353" s="165"/>
      <c r="C353" s="165"/>
      <c r="E353" s="166"/>
      <c r="F353" s="196" t="str">
        <f>IF(OR(D353="",E353=""),"",ROUND(D353/LOOKUP(E353,SMMLV!$A$2:$A$36,SMMLV!$D$2:$D$106),3))</f>
        <v/>
      </c>
      <c r="K353" s="821"/>
      <c r="L353" s="171">
        <v>8</v>
      </c>
      <c r="M353" s="822" t="str">
        <f t="shared" si="34"/>
        <v>NO APLICA</v>
      </c>
      <c r="N353" s="822"/>
    </row>
    <row r="354" spans="2:14">
      <c r="B354" s="165"/>
      <c r="C354" s="165"/>
      <c r="E354" s="166"/>
      <c r="F354" s="196" t="str">
        <f>IF(OR(D354="",E354=""),"",ROUND(D354/LOOKUP(E354,SMMLV!$A$2:$A$36,SMMLV!$D$2:$D$106),3))</f>
        <v/>
      </c>
      <c r="K354" s="821"/>
      <c r="L354" s="171">
        <v>9</v>
      </c>
      <c r="M354" s="822" t="str">
        <f t="shared" si="34"/>
        <v>NO APLICA</v>
      </c>
      <c r="N354" s="822"/>
    </row>
    <row r="355" spans="2:14">
      <c r="B355" s="165"/>
      <c r="C355" s="165"/>
      <c r="E355" s="166"/>
      <c r="F355" s="196" t="str">
        <f>IF(OR(D355="",E355=""),"",ROUND(D355/LOOKUP(E355,SMMLV!$A$2:$A$36,SMMLV!$D$2:$D$106),3))</f>
        <v/>
      </c>
      <c r="K355" s="821"/>
      <c r="L355" s="171">
        <v>10</v>
      </c>
      <c r="M355" s="822" t="str">
        <f t="shared" si="34"/>
        <v>NO APLICA</v>
      </c>
      <c r="N355" s="822"/>
    </row>
    <row r="356" spans="2:14">
      <c r="B356" s="165"/>
      <c r="C356" s="165"/>
      <c r="E356" s="166"/>
      <c r="F356" s="196" t="str">
        <f>IF(OR(D356="",E356=""),"",ROUND(D356/LOOKUP(E356,SMMLV!$A$2:$A$36,SMMLV!$D$2:$D$106),3))</f>
        <v/>
      </c>
      <c r="K356" s="821">
        <v>36</v>
      </c>
      <c r="L356" s="171">
        <v>1</v>
      </c>
      <c r="M356" s="822" t="str">
        <f t="shared" ref="M356:M365" si="35">IF(SUMIFS($F$5:$F$1200,$B$5:$B$1200,$K$356,$C$5:$C$1200,$L356)=0,"NO APLICA",ROUND(SUMIFS($F$5:$F$1200,$B$5:$B$1200,$K$356,$C$5:$C$1200,$L356),3))</f>
        <v>NO APLICA</v>
      </c>
      <c r="N356" s="822"/>
    </row>
    <row r="357" spans="2:14">
      <c r="B357" s="165"/>
      <c r="C357" s="165"/>
      <c r="E357" s="166"/>
      <c r="F357" s="196" t="str">
        <f>IF(OR(D357="",E357=""),"",ROUND(D357/LOOKUP(E357,SMMLV!$A$2:$A$36,SMMLV!$D$2:$D$106),3))</f>
        <v/>
      </c>
      <c r="K357" s="821"/>
      <c r="L357" s="171">
        <v>2</v>
      </c>
      <c r="M357" s="822" t="str">
        <f t="shared" si="35"/>
        <v>NO APLICA</v>
      </c>
      <c r="N357" s="822"/>
    </row>
    <row r="358" spans="2:14">
      <c r="B358" s="165"/>
      <c r="C358" s="165"/>
      <c r="E358" s="166"/>
      <c r="F358" s="196" t="str">
        <f>IF(OR(D358="",E358=""),"",ROUND(D358/LOOKUP(E358,SMMLV!$A$2:$A$36,SMMLV!$D$2:$D$106),3))</f>
        <v/>
      </c>
      <c r="K358" s="821"/>
      <c r="L358" s="171">
        <v>3</v>
      </c>
      <c r="M358" s="822" t="str">
        <f t="shared" si="35"/>
        <v>NO APLICA</v>
      </c>
      <c r="N358" s="822"/>
    </row>
    <row r="359" spans="2:14">
      <c r="B359" s="165"/>
      <c r="C359" s="165"/>
      <c r="E359" s="166"/>
      <c r="F359" s="196" t="str">
        <f>IF(OR(D359="",E359=""),"",ROUND(D359/LOOKUP(E359,SMMLV!$A$2:$A$36,SMMLV!$D$2:$D$106),3))</f>
        <v/>
      </c>
      <c r="K359" s="821"/>
      <c r="L359" s="171">
        <v>4</v>
      </c>
      <c r="M359" s="822" t="str">
        <f t="shared" si="35"/>
        <v>NO APLICA</v>
      </c>
      <c r="N359" s="822"/>
    </row>
    <row r="360" spans="2:14">
      <c r="B360" s="165"/>
      <c r="C360" s="165"/>
      <c r="E360" s="166"/>
      <c r="F360" s="196" t="str">
        <f>IF(OR(D360="",E360=""),"",ROUND(D360/LOOKUP(E360,SMMLV!$A$2:$A$36,SMMLV!$D$2:$D$106),3))</f>
        <v/>
      </c>
      <c r="K360" s="821"/>
      <c r="L360" s="171">
        <v>5</v>
      </c>
      <c r="M360" s="822" t="str">
        <f t="shared" si="35"/>
        <v>NO APLICA</v>
      </c>
      <c r="N360" s="822"/>
    </row>
    <row r="361" spans="2:14">
      <c r="B361" s="165"/>
      <c r="C361" s="165"/>
      <c r="E361" s="166"/>
      <c r="F361" s="196" t="str">
        <f>IF(OR(D361="",E361=""),"",ROUND(D361/LOOKUP(E361,SMMLV!$A$2:$A$36,SMMLV!$D$2:$D$106),3))</f>
        <v/>
      </c>
      <c r="K361" s="821"/>
      <c r="L361" s="171">
        <v>6</v>
      </c>
      <c r="M361" s="822" t="str">
        <f t="shared" si="35"/>
        <v>NO APLICA</v>
      </c>
      <c r="N361" s="822"/>
    </row>
    <row r="362" spans="2:14">
      <c r="B362" s="165"/>
      <c r="C362" s="165"/>
      <c r="E362" s="166"/>
      <c r="F362" s="196" t="str">
        <f>IF(OR(D362="",E362=""),"",ROUND(D362/LOOKUP(E362,SMMLV!$A$2:$A$36,SMMLV!$D$2:$D$106),3))</f>
        <v/>
      </c>
      <c r="K362" s="821"/>
      <c r="L362" s="171">
        <v>7</v>
      </c>
      <c r="M362" s="822" t="str">
        <f t="shared" si="35"/>
        <v>NO APLICA</v>
      </c>
      <c r="N362" s="822"/>
    </row>
    <row r="363" spans="2:14">
      <c r="B363" s="165"/>
      <c r="C363" s="165"/>
      <c r="E363" s="166"/>
      <c r="F363" s="196" t="str">
        <f>IF(OR(D363="",E363=""),"",ROUND(D363/LOOKUP(E363,SMMLV!$A$2:$A$36,SMMLV!$D$2:$D$106),3))</f>
        <v/>
      </c>
      <c r="K363" s="821"/>
      <c r="L363" s="171">
        <v>8</v>
      </c>
      <c r="M363" s="822" t="str">
        <f t="shared" si="35"/>
        <v>NO APLICA</v>
      </c>
      <c r="N363" s="822"/>
    </row>
    <row r="364" spans="2:14">
      <c r="B364" s="165"/>
      <c r="C364" s="165"/>
      <c r="E364" s="166"/>
      <c r="F364" s="196" t="str">
        <f>IF(OR(D364="",E364=""),"",ROUND(D364/LOOKUP(E364,SMMLV!$A$2:$A$36,SMMLV!$D$2:$D$106),3))</f>
        <v/>
      </c>
      <c r="K364" s="821"/>
      <c r="L364" s="171">
        <v>9</v>
      </c>
      <c r="M364" s="822" t="str">
        <f t="shared" si="35"/>
        <v>NO APLICA</v>
      </c>
      <c r="N364" s="822"/>
    </row>
    <row r="365" spans="2:14">
      <c r="B365" s="165"/>
      <c r="C365" s="165"/>
      <c r="E365" s="166"/>
      <c r="F365" s="196" t="str">
        <f>IF(OR(D365="",E365=""),"",ROUND(D365/LOOKUP(E365,SMMLV!$A$2:$A$36,SMMLV!$D$2:$D$106),3))</f>
        <v/>
      </c>
      <c r="K365" s="821"/>
      <c r="L365" s="171">
        <v>10</v>
      </c>
      <c r="M365" s="822" t="str">
        <f t="shared" si="35"/>
        <v>NO APLICA</v>
      </c>
      <c r="N365" s="822"/>
    </row>
    <row r="366" spans="2:14">
      <c r="B366" s="165"/>
      <c r="C366" s="165"/>
      <c r="E366" s="166"/>
      <c r="F366" s="196" t="str">
        <f>IF(OR(D366="",E366=""),"",ROUND(D366/LOOKUP(E366,SMMLV!$A$2:$A$36,SMMLV!$D$2:$D$106),3))</f>
        <v/>
      </c>
      <c r="K366" s="821">
        <v>37</v>
      </c>
      <c r="L366" s="171">
        <v>1</v>
      </c>
      <c r="M366" s="822" t="str">
        <f t="shared" ref="M366:M375" si="36">IF(SUMIFS($F$5:$F$1200,$B$5:$B$1200,$K$366,$C$5:$C$1200,$L366)=0,"NO APLICA",ROUND(SUMIFS($F$5:$F$1200,$B$5:$B$1200,$K$366,$C$5:$C$1200,$L366),3))</f>
        <v>NO APLICA</v>
      </c>
      <c r="N366" s="822"/>
    </row>
    <row r="367" spans="2:14">
      <c r="B367" s="165"/>
      <c r="C367" s="165"/>
      <c r="E367" s="166"/>
      <c r="F367" s="196" t="str">
        <f>IF(OR(D367="",E367=""),"",ROUND(D367/LOOKUP(E367,SMMLV!$A$2:$A$36,SMMLV!$D$2:$D$106),3))</f>
        <v/>
      </c>
      <c r="K367" s="821"/>
      <c r="L367" s="171">
        <v>2</v>
      </c>
      <c r="M367" s="822" t="str">
        <f t="shared" si="36"/>
        <v>NO APLICA</v>
      </c>
      <c r="N367" s="822"/>
    </row>
    <row r="368" spans="2:14">
      <c r="B368" s="165"/>
      <c r="C368" s="165"/>
      <c r="E368" s="166"/>
      <c r="F368" s="196" t="str">
        <f>IF(OR(D368="",E368=""),"",ROUND(D368/LOOKUP(E368,SMMLV!$A$2:$A$36,SMMLV!$D$2:$D$106),3))</f>
        <v/>
      </c>
      <c r="K368" s="821"/>
      <c r="L368" s="171">
        <v>3</v>
      </c>
      <c r="M368" s="822" t="str">
        <f t="shared" si="36"/>
        <v>NO APLICA</v>
      </c>
      <c r="N368" s="822"/>
    </row>
    <row r="369" spans="2:14">
      <c r="B369" s="165"/>
      <c r="C369" s="165"/>
      <c r="E369" s="166"/>
      <c r="F369" s="196" t="str">
        <f>IF(OR(D369="",E369=""),"",ROUND(D369/LOOKUP(E369,SMMLV!$A$2:$A$36,SMMLV!$D$2:$D$106),3))</f>
        <v/>
      </c>
      <c r="K369" s="821"/>
      <c r="L369" s="171">
        <v>4</v>
      </c>
      <c r="M369" s="822" t="str">
        <f t="shared" si="36"/>
        <v>NO APLICA</v>
      </c>
      <c r="N369" s="822"/>
    </row>
    <row r="370" spans="2:14">
      <c r="B370" s="165"/>
      <c r="C370" s="165"/>
      <c r="E370" s="166"/>
      <c r="F370" s="196" t="str">
        <f>IF(OR(D370="",E370=""),"",ROUND(D370/LOOKUP(E370,SMMLV!$A$2:$A$36,SMMLV!$D$2:$D$106),3))</f>
        <v/>
      </c>
      <c r="K370" s="821"/>
      <c r="L370" s="171">
        <v>5</v>
      </c>
      <c r="M370" s="822" t="str">
        <f t="shared" si="36"/>
        <v>NO APLICA</v>
      </c>
      <c r="N370" s="822"/>
    </row>
    <row r="371" spans="2:14">
      <c r="B371" s="165"/>
      <c r="C371" s="165"/>
      <c r="E371" s="166"/>
      <c r="F371" s="196" t="str">
        <f>IF(OR(D371="",E371=""),"",ROUND(D371/LOOKUP(E371,SMMLV!$A$2:$A$36,SMMLV!$D$2:$D$106),3))</f>
        <v/>
      </c>
      <c r="K371" s="821"/>
      <c r="L371" s="171">
        <v>6</v>
      </c>
      <c r="M371" s="822" t="str">
        <f t="shared" si="36"/>
        <v>NO APLICA</v>
      </c>
      <c r="N371" s="822"/>
    </row>
    <row r="372" spans="2:14">
      <c r="B372" s="165"/>
      <c r="C372" s="165"/>
      <c r="E372" s="166"/>
      <c r="F372" s="196" t="str">
        <f>IF(OR(D372="",E372=""),"",ROUND(D372/LOOKUP(E372,SMMLV!$A$2:$A$36,SMMLV!$D$2:$D$106),3))</f>
        <v/>
      </c>
      <c r="K372" s="821"/>
      <c r="L372" s="171">
        <v>7</v>
      </c>
      <c r="M372" s="822" t="str">
        <f t="shared" si="36"/>
        <v>NO APLICA</v>
      </c>
      <c r="N372" s="822"/>
    </row>
    <row r="373" spans="2:14">
      <c r="B373" s="165"/>
      <c r="C373" s="165"/>
      <c r="E373" s="166"/>
      <c r="F373" s="196" t="str">
        <f>IF(OR(D373="",E373=""),"",ROUND(D373/LOOKUP(E373,SMMLV!$A$2:$A$36,SMMLV!$D$2:$D$106),3))</f>
        <v/>
      </c>
      <c r="K373" s="821"/>
      <c r="L373" s="171">
        <v>8</v>
      </c>
      <c r="M373" s="822" t="str">
        <f t="shared" si="36"/>
        <v>NO APLICA</v>
      </c>
      <c r="N373" s="822"/>
    </row>
    <row r="374" spans="2:14">
      <c r="B374" s="165"/>
      <c r="C374" s="165"/>
      <c r="E374" s="166"/>
      <c r="F374" s="196" t="str">
        <f>IF(OR(D374="",E374=""),"",ROUND(D374/LOOKUP(E374,SMMLV!$A$2:$A$36,SMMLV!$D$2:$D$106),3))</f>
        <v/>
      </c>
      <c r="K374" s="821"/>
      <c r="L374" s="171">
        <v>9</v>
      </c>
      <c r="M374" s="822" t="str">
        <f t="shared" si="36"/>
        <v>NO APLICA</v>
      </c>
      <c r="N374" s="822"/>
    </row>
    <row r="375" spans="2:14">
      <c r="B375" s="165"/>
      <c r="C375" s="165"/>
      <c r="E375" s="166"/>
      <c r="F375" s="196" t="str">
        <f>IF(OR(D375="",E375=""),"",ROUND(D375/LOOKUP(E375,SMMLV!$A$2:$A$36,SMMLV!$D$2:$D$106),3))</f>
        <v/>
      </c>
      <c r="K375" s="821"/>
      <c r="L375" s="171">
        <v>10</v>
      </c>
      <c r="M375" s="822" t="str">
        <f t="shared" si="36"/>
        <v>NO APLICA</v>
      </c>
      <c r="N375" s="822"/>
    </row>
    <row r="376" spans="2:14">
      <c r="B376" s="165"/>
      <c r="C376" s="165"/>
      <c r="E376" s="166"/>
      <c r="F376" s="196" t="str">
        <f>IF(OR(D376="",E376=""),"",ROUND(D376/LOOKUP(E376,SMMLV!$A$2:$A$36,SMMLV!$D$2:$D$106),3))</f>
        <v/>
      </c>
      <c r="K376" s="821">
        <v>38</v>
      </c>
      <c r="L376" s="171">
        <v>1</v>
      </c>
      <c r="M376" s="822" t="str">
        <f t="shared" ref="M376:M385" si="37">IF(SUMIFS($F$5:$F$1200,$B$5:$B$1200,$K$376,$C$5:$C$1200,$L376)=0,"NO APLICA",ROUND(SUMIFS($F$5:$F$1200,$B$5:$B$1200,$K$376,$C$5:$C$1200,$L376),3))</f>
        <v>NO APLICA</v>
      </c>
      <c r="N376" s="822"/>
    </row>
    <row r="377" spans="2:14">
      <c r="B377" s="165"/>
      <c r="C377" s="165"/>
      <c r="E377" s="166"/>
      <c r="F377" s="196" t="str">
        <f>IF(OR(D377="",E377=""),"",ROUND(D377/LOOKUP(E377,SMMLV!$A$2:$A$36,SMMLV!$D$2:$D$106),3))</f>
        <v/>
      </c>
      <c r="K377" s="821"/>
      <c r="L377" s="171">
        <v>2</v>
      </c>
      <c r="M377" s="822" t="str">
        <f t="shared" si="37"/>
        <v>NO APLICA</v>
      </c>
      <c r="N377" s="822"/>
    </row>
    <row r="378" spans="2:14">
      <c r="B378" s="165"/>
      <c r="C378" s="165"/>
      <c r="E378" s="166"/>
      <c r="F378" s="196" t="str">
        <f>IF(OR(D378="",E378=""),"",ROUND(D378/LOOKUP(E378,SMMLV!$A$2:$A$36,SMMLV!$D$2:$D$106),3))</f>
        <v/>
      </c>
      <c r="K378" s="821"/>
      <c r="L378" s="171">
        <v>3</v>
      </c>
      <c r="M378" s="822" t="str">
        <f t="shared" si="37"/>
        <v>NO APLICA</v>
      </c>
      <c r="N378" s="822"/>
    </row>
    <row r="379" spans="2:14">
      <c r="B379" s="165"/>
      <c r="C379" s="165"/>
      <c r="E379" s="166"/>
      <c r="F379" s="196" t="str">
        <f>IF(OR(D379="",E379=""),"",ROUND(D379/LOOKUP(E379,SMMLV!$A$2:$A$36,SMMLV!$D$2:$D$106),3))</f>
        <v/>
      </c>
      <c r="K379" s="821"/>
      <c r="L379" s="171">
        <v>4</v>
      </c>
      <c r="M379" s="822" t="str">
        <f t="shared" si="37"/>
        <v>NO APLICA</v>
      </c>
      <c r="N379" s="822"/>
    </row>
    <row r="380" spans="2:14">
      <c r="B380" s="165"/>
      <c r="C380" s="165"/>
      <c r="E380" s="166"/>
      <c r="F380" s="196" t="str">
        <f>IF(OR(D380="",E380=""),"",ROUND(D380/LOOKUP(E380,SMMLV!$A$2:$A$36,SMMLV!$D$2:$D$106),3))</f>
        <v/>
      </c>
      <c r="K380" s="821"/>
      <c r="L380" s="171">
        <v>5</v>
      </c>
      <c r="M380" s="822" t="str">
        <f t="shared" si="37"/>
        <v>NO APLICA</v>
      </c>
      <c r="N380" s="822"/>
    </row>
    <row r="381" spans="2:14">
      <c r="B381" s="165"/>
      <c r="C381" s="165"/>
      <c r="E381" s="166"/>
      <c r="F381" s="196" t="str">
        <f>IF(OR(D381="",E381=""),"",ROUND(D381/LOOKUP(E381,SMMLV!$A$2:$A$36,SMMLV!$D$2:$D$106),3))</f>
        <v/>
      </c>
      <c r="K381" s="821"/>
      <c r="L381" s="171">
        <v>6</v>
      </c>
      <c r="M381" s="822" t="str">
        <f t="shared" si="37"/>
        <v>NO APLICA</v>
      </c>
      <c r="N381" s="822"/>
    </row>
    <row r="382" spans="2:14">
      <c r="B382" s="165"/>
      <c r="C382" s="165"/>
      <c r="E382" s="166"/>
      <c r="F382" s="196" t="str">
        <f>IF(OR(D382="",E382=""),"",ROUND(D382/LOOKUP(E382,SMMLV!$A$2:$A$36,SMMLV!$D$2:$D$106),3))</f>
        <v/>
      </c>
      <c r="K382" s="821"/>
      <c r="L382" s="171">
        <v>7</v>
      </c>
      <c r="M382" s="822" t="str">
        <f t="shared" si="37"/>
        <v>NO APLICA</v>
      </c>
      <c r="N382" s="822"/>
    </row>
    <row r="383" spans="2:14">
      <c r="B383" s="165"/>
      <c r="C383" s="165"/>
      <c r="E383" s="166"/>
      <c r="F383" s="196" t="str">
        <f>IF(OR(D383="",E383=""),"",ROUND(D383/LOOKUP(E383,SMMLV!$A$2:$A$36,SMMLV!$D$2:$D$106),3))</f>
        <v/>
      </c>
      <c r="K383" s="821"/>
      <c r="L383" s="171">
        <v>8</v>
      </c>
      <c r="M383" s="822" t="str">
        <f t="shared" si="37"/>
        <v>NO APLICA</v>
      </c>
      <c r="N383" s="822"/>
    </row>
    <row r="384" spans="2:14">
      <c r="B384" s="165"/>
      <c r="C384" s="165"/>
      <c r="E384" s="166"/>
      <c r="F384" s="196" t="str">
        <f>IF(OR(D384="",E384=""),"",ROUND(D384/LOOKUP(E384,SMMLV!$A$2:$A$36,SMMLV!$D$2:$D$106),3))</f>
        <v/>
      </c>
      <c r="K384" s="821"/>
      <c r="L384" s="171">
        <v>9</v>
      </c>
      <c r="M384" s="822" t="str">
        <f t="shared" si="37"/>
        <v>NO APLICA</v>
      </c>
      <c r="N384" s="822"/>
    </row>
    <row r="385" spans="2:14">
      <c r="B385" s="165"/>
      <c r="C385" s="165"/>
      <c r="E385" s="166"/>
      <c r="F385" s="196" t="str">
        <f>IF(OR(D385="",E385=""),"",ROUND(D385/LOOKUP(E385,SMMLV!$A$2:$A$36,SMMLV!$D$2:$D$106),3))</f>
        <v/>
      </c>
      <c r="K385" s="821"/>
      <c r="L385" s="171">
        <v>10</v>
      </c>
      <c r="M385" s="822" t="str">
        <f t="shared" si="37"/>
        <v>NO APLICA</v>
      </c>
      <c r="N385" s="822"/>
    </row>
    <row r="386" spans="2:14">
      <c r="B386" s="165"/>
      <c r="C386" s="165"/>
      <c r="E386" s="166"/>
      <c r="F386" s="196" t="str">
        <f>IF(OR(D386="",E386=""),"",ROUND(D386/LOOKUP(E386,SMMLV!$A$2:$A$36,SMMLV!$D$2:$D$106),3))</f>
        <v/>
      </c>
      <c r="K386" s="821">
        <v>39</v>
      </c>
      <c r="L386" s="171">
        <v>1</v>
      </c>
      <c r="M386" s="822" t="str">
        <f>IF(SUMIFS($F$5:$F$1200,$B$5:$B$1200,$K$386,$C$5:$C$1200,$L386)=0,"NO APLICA",ROUND(SUMIFS($F$5:$F$1200,$B$5:$B$1200,$K$386,$C$5:$C$1200,$L386),3))</f>
        <v>NO APLICA</v>
      </c>
      <c r="N386" s="822"/>
    </row>
    <row r="387" spans="2:14">
      <c r="B387" s="165"/>
      <c r="C387" s="165"/>
      <c r="E387" s="166"/>
      <c r="F387" s="196" t="str">
        <f>IF(OR(D387="",E387=""),"",ROUND(D387/LOOKUP(E387,SMMLV!$A$2:$A$36,SMMLV!$D$2:$D$106),3))</f>
        <v/>
      </c>
      <c r="K387" s="821"/>
      <c r="L387" s="171">
        <v>2</v>
      </c>
      <c r="M387" s="822" t="str">
        <f>IF(SUMIFS($F$5:$F$1200,$B$5:$B$1200,$K386,$C$5:$C$1200,$L387)=0,"NO APLICA",SUMIFS($F$5:$F$1200,$B$5:$B$1200,$K386,$C$5:$C$1200,$L387))</f>
        <v>NO APLICA</v>
      </c>
      <c r="N387" s="822"/>
    </row>
    <row r="388" spans="2:14">
      <c r="B388" s="165"/>
      <c r="C388" s="165"/>
      <c r="E388" s="166"/>
      <c r="F388" s="196" t="str">
        <f>IF(OR(D388="",E388=""),"",ROUND(D388/LOOKUP(E388,SMMLV!$A$2:$A$36,SMMLV!$D$2:$D$106),3))</f>
        <v/>
      </c>
      <c r="K388" s="821"/>
      <c r="L388" s="171">
        <v>3</v>
      </c>
      <c r="M388" s="822" t="str">
        <f>IF(SUMIFS($F$5:$F$1200,$B$5:$B$1200,$K386,$C$5:$C$1200,$L388)=0,"NO APLICA",SUMIFS($F$5:$F$1200,$B$5:$B$1200,$K386,$C$5:$C$1200,$L388))</f>
        <v>NO APLICA</v>
      </c>
      <c r="N388" s="822"/>
    </row>
    <row r="389" spans="2:14">
      <c r="B389" s="165"/>
      <c r="C389" s="165"/>
      <c r="E389" s="166"/>
      <c r="F389" s="196" t="str">
        <f>IF(OR(D389="",E389=""),"",ROUND(D389/LOOKUP(E389,SMMLV!$A$2:$A$36,SMMLV!$D$2:$D$106),3))</f>
        <v/>
      </c>
      <c r="K389" s="821"/>
      <c r="L389" s="171">
        <v>4</v>
      </c>
      <c r="M389" s="822" t="str">
        <f>IF(SUMIFS($F$5:$F$1200,$B$5:$B$1200,$K386,$C$5:$C$1200,$L389)=0,"NO APLICA",SUMIFS($F$5:$F$1200,$B$5:$B$1200,$K386,$C$5:$C$1200,$L389))</f>
        <v>NO APLICA</v>
      </c>
      <c r="N389" s="822"/>
    </row>
    <row r="390" spans="2:14">
      <c r="B390" s="165"/>
      <c r="C390" s="165"/>
      <c r="E390" s="166"/>
      <c r="F390" s="196" t="str">
        <f>IF(OR(D390="",E390=""),"",ROUND(D390/LOOKUP(E390,SMMLV!$A$2:$A$36,SMMLV!$D$2:$D$106),3))</f>
        <v/>
      </c>
      <c r="K390" s="821"/>
      <c r="L390" s="171">
        <v>5</v>
      </c>
      <c r="M390" s="822" t="str">
        <f>IF(SUMIFS($F$5:$F$1200,$B$5:$B$1200,$K386,$C$5:$C$1200,$L390)=0,"NO APLICA",SUMIFS($F$5:$F$1200,$B$5:$B$1200,$K386,$C$5:$C$1200,$L390))</f>
        <v>NO APLICA</v>
      </c>
      <c r="N390" s="822"/>
    </row>
    <row r="391" spans="2:14">
      <c r="B391" s="165"/>
      <c r="C391" s="165"/>
      <c r="E391" s="166"/>
      <c r="F391" s="196" t="str">
        <f>IF(OR(D391="",E391=""),"",ROUND(D391/LOOKUP(E391,SMMLV!$A$2:$A$36,SMMLV!$D$2:$D$106),3))</f>
        <v/>
      </c>
      <c r="K391" s="821"/>
      <c r="L391" s="171">
        <v>6</v>
      </c>
      <c r="M391" s="822" t="str">
        <f>IF(SUMIFS($F$5:$F$1200,$B$5:$B$1200,$K386,$C$5:$C$1200,$L391)=0,"NO APLICA",SUMIFS($F$5:$F$1200,$B$5:$B$1200,$K386,$C$5:$C$1200,$L391))</f>
        <v>NO APLICA</v>
      </c>
      <c r="N391" s="822"/>
    </row>
    <row r="392" spans="2:14">
      <c r="B392" s="165"/>
      <c r="C392" s="165"/>
      <c r="E392" s="166"/>
      <c r="F392" s="196" t="str">
        <f>IF(OR(D392="",E392=""),"",ROUND(D392/LOOKUP(E392,SMMLV!$A$2:$A$36,SMMLV!$D$2:$D$106),3))</f>
        <v/>
      </c>
      <c r="K392" s="821"/>
      <c r="L392" s="171">
        <v>7</v>
      </c>
      <c r="M392" s="822" t="str">
        <f>IF(SUMIFS($F$5:$F$1200,$B$5:$B$1200,$K386,$C$5:$C$1200,$L392)=0,"NO APLICA",SUMIFS($F$5:$F$1200,$B$5:$B$1200,$K386,$C$5:$C$1200,$L392))</f>
        <v>NO APLICA</v>
      </c>
      <c r="N392" s="822"/>
    </row>
    <row r="393" spans="2:14">
      <c r="B393" s="165"/>
      <c r="C393" s="165"/>
      <c r="E393" s="166"/>
      <c r="F393" s="196" t="str">
        <f>IF(OR(D393="",E393=""),"",ROUND(D393/LOOKUP(E393,SMMLV!$A$2:$A$36,SMMLV!$D$2:$D$106),3))</f>
        <v/>
      </c>
      <c r="K393" s="821"/>
      <c r="L393" s="171">
        <v>8</v>
      </c>
      <c r="M393" s="822" t="str">
        <f>IF(SUMIFS($F$5:$F$1200,$B$5:$B$1200,$K386,$C$5:$C$1200,$L393)=0,"NO APLICA",SUMIFS($F$5:$F$1200,$B$5:$B$1200,$K386,$C$5:$C$1200,$L393))</f>
        <v>NO APLICA</v>
      </c>
      <c r="N393" s="822"/>
    </row>
    <row r="394" spans="2:14">
      <c r="B394" s="165"/>
      <c r="C394" s="165"/>
      <c r="E394" s="166"/>
      <c r="F394" s="196" t="str">
        <f>IF(OR(D394="",E394=""),"",ROUND(D394/LOOKUP(E394,SMMLV!$A$2:$A$36,SMMLV!$D$2:$D$106),3))</f>
        <v/>
      </c>
      <c r="K394" s="821"/>
      <c r="L394" s="171">
        <v>9</v>
      </c>
      <c r="M394" s="822" t="str">
        <f>IF(SUMIFS($F$5:$F$1200,$B$5:$B$1200,$K386,$C$5:$C$1200,$L394)=0,"NO APLICA",SUMIFS($F$5:$F$1200,$B$5:$B$1200,$K386,$C$5:$C$1200,$L394))</f>
        <v>NO APLICA</v>
      </c>
      <c r="N394" s="822"/>
    </row>
    <row r="395" spans="2:14">
      <c r="B395" s="165"/>
      <c r="C395" s="165"/>
      <c r="E395" s="166"/>
      <c r="F395" s="196" t="str">
        <f>IF(OR(D395="",E395=""),"",ROUND(D395/LOOKUP(E395,SMMLV!$A$2:$A$36,SMMLV!$D$2:$D$106),3))</f>
        <v/>
      </c>
      <c r="K395" s="821"/>
      <c r="L395" s="171">
        <v>10</v>
      </c>
      <c r="M395" s="822" t="str">
        <f>IF(SUMIFS($F$5:$F$1200,$B$5:$B$1200,$K386,$C$5:$C$1200,$L395)=0,"NO APLICA",SUMIFS($F$5:$F$1200,$B$5:$B$1200,$K386,$C$5:$C$1200,$L395))</f>
        <v>NO APLICA</v>
      </c>
      <c r="N395" s="822"/>
    </row>
    <row r="396" spans="2:14">
      <c r="B396" s="165"/>
      <c r="C396" s="165"/>
      <c r="E396" s="166"/>
      <c r="F396" s="196" t="str">
        <f>IF(OR(D396="",E396=""),"",ROUND(D396/LOOKUP(E396,SMMLV!$A$2:$A$36,SMMLV!$D$2:$D$106),3))</f>
        <v/>
      </c>
      <c r="K396" s="821">
        <v>40</v>
      </c>
      <c r="L396" s="171">
        <v>1</v>
      </c>
      <c r="M396" s="822" t="str">
        <f>IF(SUMIFS($F$5:$F$1200,$B$5:$B$1200,$K$396,$C$5:$C$1200,$L396)=0,"NO APLICA",ROUND(SUMIFS($F$5:$F$1200,$B$5:$B$1200,$K$396,$C$5:$C$1200,$L396),3))</f>
        <v>NO APLICA</v>
      </c>
      <c r="N396" s="822"/>
    </row>
    <row r="397" spans="2:14">
      <c r="B397" s="165"/>
      <c r="C397" s="165"/>
      <c r="E397" s="166"/>
      <c r="F397" s="196" t="str">
        <f>IF(OR(D397="",E397=""),"",ROUND(D397/LOOKUP(E397,SMMLV!$A$2:$A$36,SMMLV!$D$2:$D$106),3))</f>
        <v/>
      </c>
      <c r="K397" s="821"/>
      <c r="L397" s="171">
        <v>2</v>
      </c>
      <c r="M397" s="822" t="str">
        <f>IF(SUMIFS($F$5:$F$1200,$B$5:$B$1200,$K396,$C$5:$C$1200,$L397)=0,"NO APLICA",SUMIFS($F$5:$F$1200,$B$5:$B$1200,$K396,$C$5:$C$1200,$L397))</f>
        <v>NO APLICA</v>
      </c>
      <c r="N397" s="822"/>
    </row>
    <row r="398" spans="2:14">
      <c r="B398" s="165"/>
      <c r="C398" s="165"/>
      <c r="E398" s="166"/>
      <c r="F398" s="196" t="str">
        <f>IF(OR(D398="",E398=""),"",ROUND(D398/LOOKUP(E398,SMMLV!$A$2:$A$36,SMMLV!$D$2:$D$106),3))</f>
        <v/>
      </c>
      <c r="K398" s="821"/>
      <c r="L398" s="171">
        <v>3</v>
      </c>
      <c r="M398" s="822" t="str">
        <f>IF(SUMIFS($F$5:$F$1200,$B$5:$B$1200,$K396,$C$5:$C$1200,$L398)=0,"NO APLICA",SUMIFS($F$5:$F$1200,$B$5:$B$1200,$K396,$C$5:$C$1200,$L398))</f>
        <v>NO APLICA</v>
      </c>
      <c r="N398" s="822"/>
    </row>
    <row r="399" spans="2:14">
      <c r="B399" s="165"/>
      <c r="C399" s="165"/>
      <c r="E399" s="166"/>
      <c r="F399" s="196" t="str">
        <f>IF(OR(D399="",E399=""),"",ROUND(D399/LOOKUP(E399,SMMLV!$A$2:$A$36,SMMLV!$D$2:$D$106),3))</f>
        <v/>
      </c>
      <c r="K399" s="821"/>
      <c r="L399" s="171">
        <v>4</v>
      </c>
      <c r="M399" s="822" t="str">
        <f>IF(SUMIFS($F$5:$F$1200,$B$5:$B$1200,$K396,$C$5:$C$1200,$L399)=0,"NO APLICA",SUMIFS($F$5:$F$1200,$B$5:$B$1200,$K396,$C$5:$C$1200,$L399))</f>
        <v>NO APLICA</v>
      </c>
      <c r="N399" s="822"/>
    </row>
    <row r="400" spans="2:14">
      <c r="B400" s="165"/>
      <c r="C400" s="165"/>
      <c r="E400" s="166"/>
      <c r="F400" s="196" t="str">
        <f>IF(OR(D400="",E400=""),"",ROUND(D400/LOOKUP(E400,SMMLV!$A$2:$A$36,SMMLV!$D$2:$D$106),3))</f>
        <v/>
      </c>
      <c r="K400" s="821"/>
      <c r="L400" s="171">
        <v>5</v>
      </c>
      <c r="M400" s="822" t="str">
        <f>IF(SUMIFS($F$5:$F$1200,$B$5:$B$1200,$K396,$C$5:$C$1200,$L400)=0,"NO APLICA",SUMIFS($F$5:$F$1200,$B$5:$B$1200,$K396,$C$5:$C$1200,$L400))</f>
        <v>NO APLICA</v>
      </c>
      <c r="N400" s="822"/>
    </row>
    <row r="401" spans="2:14">
      <c r="B401" s="165"/>
      <c r="C401" s="165"/>
      <c r="E401" s="166"/>
      <c r="F401" s="196" t="str">
        <f>IF(OR(D401="",E401=""),"",ROUND(D401/LOOKUP(E401,SMMLV!$A$2:$A$36,SMMLV!$D$2:$D$106),3))</f>
        <v/>
      </c>
      <c r="K401" s="821"/>
      <c r="L401" s="171">
        <v>6</v>
      </c>
      <c r="M401" s="822" t="str">
        <f>IF(SUMIFS($F$5:$F$1200,$B$5:$B$1200,$K396,$C$5:$C$1200,$L401)=0,"NO APLICA",SUMIFS($F$5:$F$1200,$B$5:$B$1200,$K396,$C$5:$C$1200,$L401))</f>
        <v>NO APLICA</v>
      </c>
      <c r="N401" s="822"/>
    </row>
    <row r="402" spans="2:14">
      <c r="B402" s="165"/>
      <c r="C402" s="165"/>
      <c r="E402" s="166"/>
      <c r="F402" s="196" t="str">
        <f>IF(OR(D402="",E402=""),"",ROUND(D402/LOOKUP(E402,SMMLV!$A$2:$A$36,SMMLV!$D$2:$D$106),3))</f>
        <v/>
      </c>
      <c r="K402" s="821"/>
      <c r="L402" s="171">
        <v>7</v>
      </c>
      <c r="M402" s="822" t="str">
        <f>IF(SUMIFS($F$5:$F$1200,$B$5:$B$1200,$K396,$C$5:$C$1200,$L402)=0,"NO APLICA",SUMIFS($F$5:$F$1200,$B$5:$B$1200,$K396,$C$5:$C$1200,$L402))</f>
        <v>NO APLICA</v>
      </c>
      <c r="N402" s="822"/>
    </row>
    <row r="403" spans="2:14">
      <c r="B403" s="165"/>
      <c r="C403" s="165"/>
      <c r="E403" s="166"/>
      <c r="F403" s="196" t="str">
        <f>IF(OR(D403="",E403=""),"",ROUND(D403/LOOKUP(E403,SMMLV!$A$2:$A$36,SMMLV!$D$2:$D$106),3))</f>
        <v/>
      </c>
      <c r="K403" s="821"/>
      <c r="L403" s="171">
        <v>8</v>
      </c>
      <c r="M403" s="822" t="str">
        <f>IF(SUMIFS($F$5:$F$1200,$B$5:$B$1200,$K396,$C$5:$C$1200,$L403)=0,"NO APLICA",SUMIFS($F$5:$F$1200,$B$5:$B$1200,$K396,$C$5:$C$1200,$L403))</f>
        <v>NO APLICA</v>
      </c>
      <c r="N403" s="822"/>
    </row>
    <row r="404" spans="2:14">
      <c r="B404" s="165"/>
      <c r="C404" s="165"/>
      <c r="E404" s="166"/>
      <c r="F404" s="196" t="str">
        <f>IF(OR(D404="",E404=""),"",ROUND(D404/LOOKUP(E404,SMMLV!$A$2:$A$36,SMMLV!$D$2:$D$106),3))</f>
        <v/>
      </c>
      <c r="K404" s="821"/>
      <c r="L404" s="171">
        <v>9</v>
      </c>
      <c r="M404" s="822" t="str">
        <f>IF(SUMIFS($F$5:$F$1200,$B$5:$B$1200,$K396,$C$5:$C$1200,$L404)=0,"NO APLICA",SUMIFS($F$5:$F$1200,$B$5:$B$1200,$K396,$C$5:$C$1200,$L404))</f>
        <v>NO APLICA</v>
      </c>
      <c r="N404" s="822"/>
    </row>
    <row r="405" spans="2:14">
      <c r="B405" s="165"/>
      <c r="C405" s="165"/>
      <c r="E405" s="166"/>
      <c r="F405" s="196" t="str">
        <f>IF(OR(D405="",E405=""),"",ROUND(D405/LOOKUP(E405,SMMLV!$A$2:$A$36,SMMLV!$D$2:$D$106),3))</f>
        <v/>
      </c>
      <c r="K405" s="821"/>
      <c r="L405" s="171">
        <v>10</v>
      </c>
      <c r="M405" s="822" t="str">
        <f>IF(SUMIFS($F$5:$F$1200,$B$5:$B$1200,$K396,$C$5:$C$1200,$L405)=0,"NO APLICA",SUMIFS($F$5:$F$1200,$B$5:$B$1200,$K396,$C$5:$C$1200,$L405))</f>
        <v>NO APLICA</v>
      </c>
      <c r="N405" s="822"/>
    </row>
    <row r="406" spans="2:14">
      <c r="B406" s="165"/>
      <c r="C406" s="165"/>
      <c r="E406" s="166"/>
      <c r="F406" s="196" t="str">
        <f>IF(OR(D406="",E406=""),"",ROUND(D406/LOOKUP(E406,SMMLV!$A$2:$A$36,SMMLV!$D$2:$D$106),3))</f>
        <v/>
      </c>
      <c r="K406" s="821">
        <v>41</v>
      </c>
      <c r="L406" s="171">
        <v>1</v>
      </c>
      <c r="M406" s="822" t="str">
        <f t="shared" ref="M406:M415" si="38">IF(SUMIFS($F$5:$F$1200,$B$5:$B$1200,$K$406,$C$5:$C$1200,$L406)=0,"NO APLICA",ROUND(SUMIFS($F$5:$F$1200,$B$5:$B$1200,$K$406,$C$5:$C$1200,$L406),3))</f>
        <v>NO APLICA</v>
      </c>
      <c r="N406" s="822"/>
    </row>
    <row r="407" spans="2:14">
      <c r="B407" s="165"/>
      <c r="C407" s="165"/>
      <c r="E407" s="166"/>
      <c r="F407" s="196" t="str">
        <f>IF(OR(D407="",E407=""),"",ROUND(D407/LOOKUP(E407,SMMLV!$A$2:$A$36,SMMLV!$D$2:$D$106),3))</f>
        <v/>
      </c>
      <c r="K407" s="821"/>
      <c r="L407" s="171">
        <v>2</v>
      </c>
      <c r="M407" s="822" t="str">
        <f t="shared" si="38"/>
        <v>NO APLICA</v>
      </c>
      <c r="N407" s="822"/>
    </row>
    <row r="408" spans="2:14">
      <c r="B408" s="165"/>
      <c r="C408" s="165"/>
      <c r="E408" s="166"/>
      <c r="F408" s="196" t="str">
        <f>IF(OR(D408="",E408=""),"",ROUND(D408/LOOKUP(E408,SMMLV!$A$2:$A$36,SMMLV!$D$2:$D$106),3))</f>
        <v/>
      </c>
      <c r="K408" s="821"/>
      <c r="L408" s="171">
        <v>3</v>
      </c>
      <c r="M408" s="822" t="str">
        <f t="shared" si="38"/>
        <v>NO APLICA</v>
      </c>
      <c r="N408" s="822"/>
    </row>
    <row r="409" spans="2:14">
      <c r="B409" s="165"/>
      <c r="C409" s="165"/>
      <c r="E409" s="166"/>
      <c r="F409" s="196" t="str">
        <f>IF(OR(D409="",E409=""),"",ROUND(D409/LOOKUP(E409,SMMLV!$A$2:$A$36,SMMLV!$D$2:$D$106),3))</f>
        <v/>
      </c>
      <c r="K409" s="821"/>
      <c r="L409" s="171">
        <v>4</v>
      </c>
      <c r="M409" s="822" t="str">
        <f t="shared" si="38"/>
        <v>NO APLICA</v>
      </c>
      <c r="N409" s="822"/>
    </row>
    <row r="410" spans="2:14">
      <c r="B410" s="165"/>
      <c r="C410" s="165"/>
      <c r="E410" s="166"/>
      <c r="F410" s="196" t="str">
        <f>IF(OR(D410="",E410=""),"",ROUND(D410/LOOKUP(E410,SMMLV!$A$2:$A$36,SMMLV!$D$2:$D$106),3))</f>
        <v/>
      </c>
      <c r="K410" s="821"/>
      <c r="L410" s="171">
        <v>5</v>
      </c>
      <c r="M410" s="822" t="str">
        <f t="shared" si="38"/>
        <v>NO APLICA</v>
      </c>
      <c r="N410" s="822"/>
    </row>
    <row r="411" spans="2:14">
      <c r="B411" s="165"/>
      <c r="C411" s="165"/>
      <c r="E411" s="166"/>
      <c r="F411" s="196" t="str">
        <f>IF(OR(D411="",E411=""),"",ROUND(D411/LOOKUP(E411,SMMLV!$A$2:$A$36,SMMLV!$D$2:$D$106),3))</f>
        <v/>
      </c>
      <c r="K411" s="821"/>
      <c r="L411" s="171">
        <v>6</v>
      </c>
      <c r="M411" s="822" t="str">
        <f t="shared" si="38"/>
        <v>NO APLICA</v>
      </c>
      <c r="N411" s="822"/>
    </row>
    <row r="412" spans="2:14">
      <c r="B412" s="165"/>
      <c r="C412" s="165"/>
      <c r="E412" s="166"/>
      <c r="F412" s="196" t="str">
        <f>IF(OR(D412="",E412=""),"",ROUND(D412/LOOKUP(E412,SMMLV!$A$2:$A$36,SMMLV!$D$2:$D$106),3))</f>
        <v/>
      </c>
      <c r="K412" s="821"/>
      <c r="L412" s="171">
        <v>7</v>
      </c>
      <c r="M412" s="822" t="str">
        <f t="shared" si="38"/>
        <v>NO APLICA</v>
      </c>
      <c r="N412" s="822"/>
    </row>
    <row r="413" spans="2:14">
      <c r="B413" s="165"/>
      <c r="C413" s="165"/>
      <c r="E413" s="166"/>
      <c r="F413" s="196" t="str">
        <f>IF(OR(D413="",E413=""),"",ROUND(D413/LOOKUP(E413,SMMLV!$A$2:$A$36,SMMLV!$D$2:$D$106),3))</f>
        <v/>
      </c>
      <c r="K413" s="821"/>
      <c r="L413" s="171">
        <v>8</v>
      </c>
      <c r="M413" s="822" t="str">
        <f t="shared" si="38"/>
        <v>NO APLICA</v>
      </c>
      <c r="N413" s="822"/>
    </row>
    <row r="414" spans="2:14">
      <c r="B414" s="165"/>
      <c r="C414" s="165"/>
      <c r="E414" s="166"/>
      <c r="F414" s="196" t="str">
        <f>IF(OR(D414="",E414=""),"",ROUND(D414/LOOKUP(E414,SMMLV!$A$2:$A$36,SMMLV!$D$2:$D$106),3))</f>
        <v/>
      </c>
      <c r="K414" s="821"/>
      <c r="L414" s="171">
        <v>9</v>
      </c>
      <c r="M414" s="822" t="str">
        <f t="shared" si="38"/>
        <v>NO APLICA</v>
      </c>
      <c r="N414" s="822"/>
    </row>
    <row r="415" spans="2:14">
      <c r="B415" s="165"/>
      <c r="C415" s="165"/>
      <c r="E415" s="166"/>
      <c r="F415" s="196" t="str">
        <f>IF(OR(D415="",E415=""),"",ROUND(D415/LOOKUP(E415,SMMLV!$A$2:$A$36,SMMLV!$D$2:$D$106),3))</f>
        <v/>
      </c>
      <c r="K415" s="821"/>
      <c r="L415" s="171">
        <v>10</v>
      </c>
      <c r="M415" s="822" t="str">
        <f t="shared" si="38"/>
        <v>NO APLICA</v>
      </c>
      <c r="N415" s="822"/>
    </row>
    <row r="416" spans="2:14">
      <c r="B416" s="165"/>
      <c r="C416" s="165"/>
      <c r="E416" s="166"/>
      <c r="F416" s="196" t="str">
        <f>IF(OR(D416="",E416=""),"",ROUND(D416/LOOKUP(E416,SMMLV!$A$2:$A$36,SMMLV!$D$2:$D$106),3))</f>
        <v/>
      </c>
      <c r="K416" s="821">
        <v>42</v>
      </c>
      <c r="L416" s="171">
        <v>1</v>
      </c>
      <c r="M416" s="822" t="str">
        <f t="shared" ref="M416:M425" si="39">IF(SUMIFS($F$5:$F$1200,$B$5:$B$1200,$K$416,$C$5:$C$1200,$L416)=0,"NO APLICA",ROUND(SUMIFS($F$5:$F$1200,$B$5:$B$1200,$K$416,$C$5:$C$1200,$L416),3))</f>
        <v>NO APLICA</v>
      </c>
      <c r="N416" s="822"/>
    </row>
    <row r="417" spans="2:14">
      <c r="B417" s="165"/>
      <c r="C417" s="165"/>
      <c r="E417" s="166"/>
      <c r="F417" s="196" t="str">
        <f>IF(OR(D417="",E417=""),"",ROUND(D417/LOOKUP(E417,SMMLV!$A$2:$A$36,SMMLV!$D$2:$D$106),3))</f>
        <v/>
      </c>
      <c r="K417" s="821"/>
      <c r="L417" s="171">
        <v>2</v>
      </c>
      <c r="M417" s="822" t="str">
        <f t="shared" si="39"/>
        <v>NO APLICA</v>
      </c>
      <c r="N417" s="822"/>
    </row>
    <row r="418" spans="2:14">
      <c r="B418" s="165"/>
      <c r="C418" s="165"/>
      <c r="E418" s="166"/>
      <c r="F418" s="196" t="str">
        <f>IF(OR(D418="",E418=""),"",ROUND(D418/LOOKUP(E418,SMMLV!$A$2:$A$36,SMMLV!$D$2:$D$106),3))</f>
        <v/>
      </c>
      <c r="K418" s="821"/>
      <c r="L418" s="171">
        <v>3</v>
      </c>
      <c r="M418" s="822" t="str">
        <f t="shared" si="39"/>
        <v>NO APLICA</v>
      </c>
      <c r="N418" s="822"/>
    </row>
    <row r="419" spans="2:14">
      <c r="B419" s="165"/>
      <c r="C419" s="165"/>
      <c r="E419" s="166"/>
      <c r="F419" s="196" t="str">
        <f>IF(OR(D419="",E419=""),"",ROUND(D419/LOOKUP(E419,SMMLV!$A$2:$A$36,SMMLV!$D$2:$D$106),3))</f>
        <v/>
      </c>
      <c r="K419" s="821"/>
      <c r="L419" s="171">
        <v>4</v>
      </c>
      <c r="M419" s="822" t="str">
        <f t="shared" si="39"/>
        <v>NO APLICA</v>
      </c>
      <c r="N419" s="822"/>
    </row>
    <row r="420" spans="2:14">
      <c r="B420" s="165"/>
      <c r="C420" s="165"/>
      <c r="E420" s="166"/>
      <c r="F420" s="196" t="str">
        <f>IF(OR(D420="",E420=""),"",ROUND(D420/LOOKUP(E420,SMMLV!$A$2:$A$36,SMMLV!$D$2:$D$106),3))</f>
        <v/>
      </c>
      <c r="K420" s="821"/>
      <c r="L420" s="171">
        <v>5</v>
      </c>
      <c r="M420" s="822" t="str">
        <f t="shared" si="39"/>
        <v>NO APLICA</v>
      </c>
      <c r="N420" s="822"/>
    </row>
    <row r="421" spans="2:14">
      <c r="B421" s="165"/>
      <c r="C421" s="165"/>
      <c r="E421" s="166"/>
      <c r="F421" s="196" t="str">
        <f>IF(OR(D421="",E421=""),"",ROUND(D421/LOOKUP(E421,SMMLV!$A$2:$A$36,SMMLV!$D$2:$D$106),3))</f>
        <v/>
      </c>
      <c r="K421" s="821"/>
      <c r="L421" s="171">
        <v>6</v>
      </c>
      <c r="M421" s="822" t="str">
        <f t="shared" si="39"/>
        <v>NO APLICA</v>
      </c>
      <c r="N421" s="822"/>
    </row>
    <row r="422" spans="2:14">
      <c r="B422" s="165"/>
      <c r="C422" s="165"/>
      <c r="E422" s="166"/>
      <c r="F422" s="196" t="str">
        <f>IF(OR(D422="",E422=""),"",ROUND(D422/LOOKUP(E422,SMMLV!$A$2:$A$36,SMMLV!$D$2:$D$106),3))</f>
        <v/>
      </c>
      <c r="K422" s="821"/>
      <c r="L422" s="171">
        <v>7</v>
      </c>
      <c r="M422" s="822" t="str">
        <f t="shared" si="39"/>
        <v>NO APLICA</v>
      </c>
      <c r="N422" s="822"/>
    </row>
    <row r="423" spans="2:14">
      <c r="B423" s="165"/>
      <c r="C423" s="165"/>
      <c r="E423" s="166"/>
      <c r="F423" s="196" t="str">
        <f>IF(OR(D423="",E423=""),"",ROUND(D423/LOOKUP(E423,SMMLV!$A$2:$A$36,SMMLV!$D$2:$D$106),3))</f>
        <v/>
      </c>
      <c r="K423" s="821"/>
      <c r="L423" s="171">
        <v>8</v>
      </c>
      <c r="M423" s="822" t="str">
        <f t="shared" si="39"/>
        <v>NO APLICA</v>
      </c>
      <c r="N423" s="822"/>
    </row>
    <row r="424" spans="2:14">
      <c r="B424" s="165"/>
      <c r="C424" s="165"/>
      <c r="E424" s="166"/>
      <c r="F424" s="196" t="str">
        <f>IF(OR(D424="",E424=""),"",ROUND(D424/LOOKUP(E424,SMMLV!$A$2:$A$36,SMMLV!$D$2:$D$106),3))</f>
        <v/>
      </c>
      <c r="K424" s="821"/>
      <c r="L424" s="171">
        <v>9</v>
      </c>
      <c r="M424" s="822" t="str">
        <f t="shared" si="39"/>
        <v>NO APLICA</v>
      </c>
      <c r="N424" s="822"/>
    </row>
    <row r="425" spans="2:14">
      <c r="B425" s="165"/>
      <c r="C425" s="165"/>
      <c r="E425" s="166"/>
      <c r="F425" s="196" t="str">
        <f>IF(OR(D425="",E425=""),"",ROUND(D425/LOOKUP(E425,SMMLV!$A$2:$A$36,SMMLV!$D$2:$D$106),3))</f>
        <v/>
      </c>
      <c r="K425" s="821"/>
      <c r="L425" s="171">
        <v>10</v>
      </c>
      <c r="M425" s="822" t="str">
        <f t="shared" si="39"/>
        <v>NO APLICA</v>
      </c>
      <c r="N425" s="822"/>
    </row>
    <row r="426" spans="2:14">
      <c r="B426" s="165"/>
      <c r="C426" s="165"/>
      <c r="E426" s="166"/>
      <c r="F426" s="196" t="str">
        <f>IF(OR(D426="",E426=""),"",ROUND(D426/LOOKUP(E426,SMMLV!$A$2:$A$36,SMMLV!$D$2:$D$106),3))</f>
        <v/>
      </c>
      <c r="K426" s="821">
        <v>43</v>
      </c>
      <c r="L426" s="171">
        <v>1</v>
      </c>
      <c r="M426" s="822" t="str">
        <f t="shared" ref="M426:M435" si="40">IF(SUMIFS($F$5:$F$1200,$B$5:$B$1200,$K$426,$C$5:$C$1200,$L426)=0,"NO APLICA",ROUND(SUMIFS($F$5:$F$1200,$B$5:$B$1200,$K$426,$C$5:$C$1200,$L426),3))</f>
        <v>NO APLICA</v>
      </c>
      <c r="N426" s="822"/>
    </row>
    <row r="427" spans="2:14">
      <c r="B427" s="165"/>
      <c r="C427" s="165"/>
      <c r="E427" s="166"/>
      <c r="F427" s="196" t="str">
        <f>IF(OR(D427="",E427=""),"",ROUND(D427/LOOKUP(E427,SMMLV!$A$2:$A$36,SMMLV!$D$2:$D$106),3))</f>
        <v/>
      </c>
      <c r="K427" s="821"/>
      <c r="L427" s="171">
        <v>2</v>
      </c>
      <c r="M427" s="822" t="str">
        <f t="shared" si="40"/>
        <v>NO APLICA</v>
      </c>
      <c r="N427" s="822"/>
    </row>
    <row r="428" spans="2:14">
      <c r="B428" s="165"/>
      <c r="C428" s="165"/>
      <c r="E428" s="166"/>
      <c r="F428" s="196" t="str">
        <f>IF(OR(D428="",E428=""),"",ROUND(D428/LOOKUP(E428,SMMLV!$A$2:$A$36,SMMLV!$D$2:$D$106),3))</f>
        <v/>
      </c>
      <c r="K428" s="821"/>
      <c r="L428" s="171">
        <v>3</v>
      </c>
      <c r="M428" s="822" t="str">
        <f t="shared" si="40"/>
        <v>NO APLICA</v>
      </c>
      <c r="N428" s="822"/>
    </row>
    <row r="429" spans="2:14">
      <c r="B429" s="165"/>
      <c r="C429" s="165"/>
      <c r="E429" s="166"/>
      <c r="F429" s="196" t="str">
        <f>IF(OR(D429="",E429=""),"",ROUND(D429/LOOKUP(E429,SMMLV!$A$2:$A$36,SMMLV!$D$2:$D$106),3))</f>
        <v/>
      </c>
      <c r="K429" s="821"/>
      <c r="L429" s="171">
        <v>4</v>
      </c>
      <c r="M429" s="822" t="str">
        <f t="shared" si="40"/>
        <v>NO APLICA</v>
      </c>
      <c r="N429" s="822"/>
    </row>
    <row r="430" spans="2:14">
      <c r="B430" s="165"/>
      <c r="C430" s="165"/>
      <c r="E430" s="166"/>
      <c r="F430" s="196" t="str">
        <f>IF(OR(D430="",E430=""),"",ROUND(D430/LOOKUP(E430,SMMLV!$A$2:$A$36,SMMLV!$D$2:$D$106),3))</f>
        <v/>
      </c>
      <c r="K430" s="821"/>
      <c r="L430" s="171">
        <v>5</v>
      </c>
      <c r="M430" s="822" t="str">
        <f t="shared" si="40"/>
        <v>NO APLICA</v>
      </c>
      <c r="N430" s="822"/>
    </row>
    <row r="431" spans="2:14">
      <c r="B431" s="165"/>
      <c r="C431" s="165"/>
      <c r="E431" s="166"/>
      <c r="F431" s="196" t="str">
        <f>IF(OR(D431="",E431=""),"",ROUND(D431/LOOKUP(E431,SMMLV!$A$2:$A$36,SMMLV!$D$2:$D$106),3))</f>
        <v/>
      </c>
      <c r="K431" s="821"/>
      <c r="L431" s="171">
        <v>6</v>
      </c>
      <c r="M431" s="822" t="str">
        <f t="shared" si="40"/>
        <v>NO APLICA</v>
      </c>
      <c r="N431" s="822"/>
    </row>
    <row r="432" spans="2:14">
      <c r="B432" s="165"/>
      <c r="C432" s="165"/>
      <c r="E432" s="166"/>
      <c r="F432" s="196" t="str">
        <f>IF(OR(D432="",E432=""),"",ROUND(D432/LOOKUP(E432,SMMLV!$A$2:$A$36,SMMLV!$D$2:$D$106),3))</f>
        <v/>
      </c>
      <c r="K432" s="821"/>
      <c r="L432" s="171">
        <v>7</v>
      </c>
      <c r="M432" s="822" t="str">
        <f t="shared" si="40"/>
        <v>NO APLICA</v>
      </c>
      <c r="N432" s="822"/>
    </row>
    <row r="433" spans="2:14">
      <c r="B433" s="165"/>
      <c r="C433" s="165"/>
      <c r="E433" s="166"/>
      <c r="F433" s="196" t="str">
        <f>IF(OR(D433="",E433=""),"",ROUND(D433/LOOKUP(E433,SMMLV!$A$2:$A$36,SMMLV!$D$2:$D$106),3))</f>
        <v/>
      </c>
      <c r="K433" s="821"/>
      <c r="L433" s="171">
        <v>8</v>
      </c>
      <c r="M433" s="822" t="str">
        <f t="shared" si="40"/>
        <v>NO APLICA</v>
      </c>
      <c r="N433" s="822"/>
    </row>
    <row r="434" spans="2:14">
      <c r="B434" s="165"/>
      <c r="C434" s="165"/>
      <c r="E434" s="166"/>
      <c r="F434" s="196" t="str">
        <f>IF(OR(D434="",E434=""),"",ROUND(D434/LOOKUP(E434,SMMLV!$A$2:$A$36,SMMLV!$D$2:$D$106),3))</f>
        <v/>
      </c>
      <c r="K434" s="821"/>
      <c r="L434" s="171">
        <v>9</v>
      </c>
      <c r="M434" s="822" t="str">
        <f t="shared" si="40"/>
        <v>NO APLICA</v>
      </c>
      <c r="N434" s="822"/>
    </row>
    <row r="435" spans="2:14">
      <c r="B435" s="165"/>
      <c r="C435" s="165"/>
      <c r="E435" s="166"/>
      <c r="F435" s="196" t="str">
        <f>IF(OR(D435="",E435=""),"",ROUND(D435/LOOKUP(E435,SMMLV!$A$2:$A$36,SMMLV!$D$2:$D$106),3))</f>
        <v/>
      </c>
      <c r="K435" s="821"/>
      <c r="L435" s="171">
        <v>10</v>
      </c>
      <c r="M435" s="822" t="str">
        <f t="shared" si="40"/>
        <v>NO APLICA</v>
      </c>
      <c r="N435" s="822"/>
    </row>
    <row r="436" spans="2:14">
      <c r="B436" s="165"/>
      <c r="C436" s="165"/>
      <c r="E436" s="166"/>
      <c r="F436" s="196" t="str">
        <f>IF(OR(D436="",E436=""),"",ROUND(D436/LOOKUP(E436,SMMLV!$A$2:$A$36,SMMLV!$D$2:$D$106),3))</f>
        <v/>
      </c>
      <c r="K436" s="821">
        <v>44</v>
      </c>
      <c r="L436" s="171">
        <v>1</v>
      </c>
      <c r="M436" s="822" t="str">
        <f t="shared" ref="M436:M445" si="41">IF(SUMIFS($F$5:$F$1200,$B$5:$B$1200,$K$436,$C$5:$C$1200,$L436)=0,"NO APLICA",ROUND(SUMIFS($F$5:$F$1200,$B$5:$B$1200,$K$436,$C$5:$C$1200,$L436),3))</f>
        <v>NO APLICA</v>
      </c>
      <c r="N436" s="822"/>
    </row>
    <row r="437" spans="2:14">
      <c r="B437" s="165"/>
      <c r="C437" s="165"/>
      <c r="E437" s="166"/>
      <c r="F437" s="196" t="str">
        <f>IF(OR(D437="",E437=""),"",ROUND(D437/LOOKUP(E437,SMMLV!$A$2:$A$36,SMMLV!$D$2:$D$106),3))</f>
        <v/>
      </c>
      <c r="K437" s="821"/>
      <c r="L437" s="171">
        <v>2</v>
      </c>
      <c r="M437" s="822" t="str">
        <f t="shared" si="41"/>
        <v>NO APLICA</v>
      </c>
      <c r="N437" s="822"/>
    </row>
    <row r="438" spans="2:14">
      <c r="B438" s="165"/>
      <c r="C438" s="165"/>
      <c r="E438" s="166"/>
      <c r="F438" s="196" t="str">
        <f>IF(OR(D438="",E438=""),"",ROUND(D438/LOOKUP(E438,SMMLV!$A$2:$A$36,SMMLV!$D$2:$D$106),3))</f>
        <v/>
      </c>
      <c r="K438" s="821"/>
      <c r="L438" s="171">
        <v>3</v>
      </c>
      <c r="M438" s="822" t="str">
        <f t="shared" si="41"/>
        <v>NO APLICA</v>
      </c>
      <c r="N438" s="822"/>
    </row>
    <row r="439" spans="2:14">
      <c r="B439" s="165"/>
      <c r="C439" s="165"/>
      <c r="E439" s="166"/>
      <c r="F439" s="196" t="str">
        <f>IF(OR(D439="",E439=""),"",ROUND(D439/LOOKUP(E439,SMMLV!$A$2:$A$36,SMMLV!$D$2:$D$106),3))</f>
        <v/>
      </c>
      <c r="K439" s="821"/>
      <c r="L439" s="171">
        <v>4</v>
      </c>
      <c r="M439" s="822" t="str">
        <f t="shared" si="41"/>
        <v>NO APLICA</v>
      </c>
      <c r="N439" s="822"/>
    </row>
    <row r="440" spans="2:14">
      <c r="B440" s="165"/>
      <c r="C440" s="165"/>
      <c r="E440" s="166"/>
      <c r="F440" s="196" t="str">
        <f>IF(OR(D440="",E440=""),"",ROUND(D440/LOOKUP(E440,SMMLV!$A$2:$A$36,SMMLV!$D$2:$D$106),3))</f>
        <v/>
      </c>
      <c r="K440" s="821"/>
      <c r="L440" s="171">
        <v>5</v>
      </c>
      <c r="M440" s="822" t="str">
        <f t="shared" si="41"/>
        <v>NO APLICA</v>
      </c>
      <c r="N440" s="822"/>
    </row>
    <row r="441" spans="2:14">
      <c r="B441" s="165"/>
      <c r="C441" s="165"/>
      <c r="E441" s="166"/>
      <c r="F441" s="196" t="str">
        <f>IF(OR(D441="",E441=""),"",ROUND(D441/LOOKUP(E441,SMMLV!$A$2:$A$36,SMMLV!$D$2:$D$106),3))</f>
        <v/>
      </c>
      <c r="K441" s="821"/>
      <c r="L441" s="171">
        <v>6</v>
      </c>
      <c r="M441" s="822" t="str">
        <f t="shared" si="41"/>
        <v>NO APLICA</v>
      </c>
      <c r="N441" s="822"/>
    </row>
    <row r="442" spans="2:14">
      <c r="B442" s="165"/>
      <c r="C442" s="165"/>
      <c r="E442" s="166"/>
      <c r="F442" s="196" t="str">
        <f>IF(OR(D442="",E442=""),"",ROUND(D442/LOOKUP(E442,SMMLV!$A$2:$A$36,SMMLV!$D$2:$D$106),3))</f>
        <v/>
      </c>
      <c r="K442" s="821"/>
      <c r="L442" s="171">
        <v>7</v>
      </c>
      <c r="M442" s="822" t="str">
        <f t="shared" si="41"/>
        <v>NO APLICA</v>
      </c>
      <c r="N442" s="822"/>
    </row>
    <row r="443" spans="2:14">
      <c r="B443" s="165"/>
      <c r="C443" s="165"/>
      <c r="E443" s="166"/>
      <c r="F443" s="196" t="str">
        <f>IF(OR(D443="",E443=""),"",ROUND(D443/LOOKUP(E443,SMMLV!$A$2:$A$36,SMMLV!$D$2:$D$106),3))</f>
        <v/>
      </c>
      <c r="K443" s="821"/>
      <c r="L443" s="171">
        <v>8</v>
      </c>
      <c r="M443" s="822" t="str">
        <f t="shared" si="41"/>
        <v>NO APLICA</v>
      </c>
      <c r="N443" s="822"/>
    </row>
    <row r="444" spans="2:14">
      <c r="B444" s="165"/>
      <c r="C444" s="165"/>
      <c r="E444" s="166"/>
      <c r="F444" s="196" t="str">
        <f>IF(OR(D444="",E444=""),"",ROUND(D444/LOOKUP(E444,SMMLV!$A$2:$A$36,SMMLV!$D$2:$D$106),3))</f>
        <v/>
      </c>
      <c r="K444" s="821"/>
      <c r="L444" s="171">
        <v>9</v>
      </c>
      <c r="M444" s="822" t="str">
        <f t="shared" si="41"/>
        <v>NO APLICA</v>
      </c>
      <c r="N444" s="822"/>
    </row>
    <row r="445" spans="2:14">
      <c r="B445" s="165"/>
      <c r="C445" s="165"/>
      <c r="E445" s="166"/>
      <c r="F445" s="196" t="str">
        <f>IF(OR(D445="",E445=""),"",ROUND(D445/LOOKUP(E445,SMMLV!$A$2:$A$36,SMMLV!$D$2:$D$106),3))</f>
        <v/>
      </c>
      <c r="K445" s="821"/>
      <c r="L445" s="171">
        <v>10</v>
      </c>
      <c r="M445" s="822" t="str">
        <f t="shared" si="41"/>
        <v>NO APLICA</v>
      </c>
      <c r="N445" s="822"/>
    </row>
    <row r="446" spans="2:14">
      <c r="B446" s="165"/>
      <c r="C446" s="165"/>
      <c r="E446" s="166"/>
      <c r="F446" s="196" t="str">
        <f>IF(OR(D446="",E446=""),"",ROUND(D446/LOOKUP(E446,SMMLV!$A$2:$A$36,SMMLV!$D$2:$D$106),3))</f>
        <v/>
      </c>
      <c r="K446" s="821">
        <v>45</v>
      </c>
      <c r="L446" s="171">
        <v>1</v>
      </c>
      <c r="M446" s="822" t="str">
        <f t="shared" ref="M446:M455" si="42">IF(SUMIFS($F$5:$F$1200,$B$5:$B$1200,$K$446,$C$5:$C$1200,$L446)=0,"NO APLICA",ROUND(SUMIFS($F$5:$F$1200,$B$5:$B$1200,$K$446,$C$5:$C$1200,$L446),3))</f>
        <v>NO APLICA</v>
      </c>
      <c r="N446" s="822"/>
    </row>
    <row r="447" spans="2:14">
      <c r="B447" s="165"/>
      <c r="C447" s="165"/>
      <c r="E447" s="166"/>
      <c r="F447" s="196" t="str">
        <f>IF(OR(D447="",E447=""),"",ROUND(D447/LOOKUP(E447,SMMLV!$A$2:$A$36,SMMLV!$D$2:$D$106),3))</f>
        <v/>
      </c>
      <c r="K447" s="821"/>
      <c r="L447" s="171">
        <v>2</v>
      </c>
      <c r="M447" s="822" t="str">
        <f t="shared" si="42"/>
        <v>NO APLICA</v>
      </c>
      <c r="N447" s="822"/>
    </row>
    <row r="448" spans="2:14">
      <c r="B448" s="165"/>
      <c r="C448" s="165"/>
      <c r="E448" s="166"/>
      <c r="F448" s="196" t="str">
        <f>IF(OR(D448="",E448=""),"",ROUND(D448/LOOKUP(E448,SMMLV!$A$2:$A$36,SMMLV!$D$2:$D$106),3))</f>
        <v/>
      </c>
      <c r="K448" s="821"/>
      <c r="L448" s="171">
        <v>3</v>
      </c>
      <c r="M448" s="822" t="str">
        <f t="shared" si="42"/>
        <v>NO APLICA</v>
      </c>
      <c r="N448" s="822"/>
    </row>
    <row r="449" spans="2:14">
      <c r="B449" s="165"/>
      <c r="C449" s="165"/>
      <c r="E449" s="166"/>
      <c r="F449" s="196" t="str">
        <f>IF(OR(D449="",E449=""),"",ROUND(D449/LOOKUP(E449,SMMLV!$A$2:$A$36,SMMLV!$D$2:$D$106),3))</f>
        <v/>
      </c>
      <c r="K449" s="821"/>
      <c r="L449" s="171">
        <v>4</v>
      </c>
      <c r="M449" s="822" t="str">
        <f t="shared" si="42"/>
        <v>NO APLICA</v>
      </c>
      <c r="N449" s="822"/>
    </row>
    <row r="450" spans="2:14">
      <c r="B450" s="165"/>
      <c r="C450" s="165"/>
      <c r="E450" s="166"/>
      <c r="F450" s="196" t="str">
        <f>IF(OR(D450="",E450=""),"",ROUND(D450/LOOKUP(E450,SMMLV!$A$2:$A$36,SMMLV!$D$2:$D$106),3))</f>
        <v/>
      </c>
      <c r="K450" s="821"/>
      <c r="L450" s="171">
        <v>5</v>
      </c>
      <c r="M450" s="822" t="str">
        <f t="shared" si="42"/>
        <v>NO APLICA</v>
      </c>
      <c r="N450" s="822"/>
    </row>
    <row r="451" spans="2:14">
      <c r="B451" s="165"/>
      <c r="C451" s="165"/>
      <c r="E451" s="166"/>
      <c r="F451" s="196" t="str">
        <f>IF(OR(D451="",E451=""),"",ROUND(D451/LOOKUP(E451,SMMLV!$A$2:$A$36,SMMLV!$D$2:$D$106),3))</f>
        <v/>
      </c>
      <c r="K451" s="821"/>
      <c r="L451" s="171">
        <v>6</v>
      </c>
      <c r="M451" s="822" t="str">
        <f t="shared" si="42"/>
        <v>NO APLICA</v>
      </c>
      <c r="N451" s="822"/>
    </row>
    <row r="452" spans="2:14">
      <c r="B452" s="165"/>
      <c r="C452" s="165"/>
      <c r="E452" s="166"/>
      <c r="F452" s="196" t="str">
        <f>IF(OR(D452="",E452=""),"",ROUND(D452/LOOKUP(E452,SMMLV!$A$2:$A$36,SMMLV!$D$2:$D$106),3))</f>
        <v/>
      </c>
      <c r="K452" s="821"/>
      <c r="L452" s="171">
        <v>7</v>
      </c>
      <c r="M452" s="822" t="str">
        <f t="shared" si="42"/>
        <v>NO APLICA</v>
      </c>
      <c r="N452" s="822"/>
    </row>
    <row r="453" spans="2:14">
      <c r="B453" s="165"/>
      <c r="C453" s="165"/>
      <c r="E453" s="166"/>
      <c r="F453" s="196" t="str">
        <f>IF(OR(D453="",E453=""),"",ROUND(D453/LOOKUP(E453,SMMLV!$A$2:$A$36,SMMLV!$D$2:$D$106),3))</f>
        <v/>
      </c>
      <c r="K453" s="821"/>
      <c r="L453" s="171">
        <v>8</v>
      </c>
      <c r="M453" s="822" t="str">
        <f t="shared" si="42"/>
        <v>NO APLICA</v>
      </c>
      <c r="N453" s="822"/>
    </row>
    <row r="454" spans="2:14">
      <c r="B454" s="165"/>
      <c r="C454" s="165"/>
      <c r="E454" s="166"/>
      <c r="F454" s="196" t="str">
        <f>IF(OR(D454="",E454=""),"",ROUND(D454/LOOKUP(E454,SMMLV!$A$2:$A$36,SMMLV!$D$2:$D$106),3))</f>
        <v/>
      </c>
      <c r="K454" s="821"/>
      <c r="L454" s="171">
        <v>9</v>
      </c>
      <c r="M454" s="822" t="str">
        <f t="shared" si="42"/>
        <v>NO APLICA</v>
      </c>
      <c r="N454" s="822"/>
    </row>
    <row r="455" spans="2:14">
      <c r="B455" s="165"/>
      <c r="C455" s="165"/>
      <c r="E455" s="166"/>
      <c r="F455" s="196" t="str">
        <f>IF(OR(D455="",E455=""),"",ROUND(D455/LOOKUP(E455,SMMLV!$A$2:$A$36,SMMLV!$D$2:$D$106),3))</f>
        <v/>
      </c>
      <c r="K455" s="821"/>
      <c r="L455" s="171">
        <v>10</v>
      </c>
      <c r="M455" s="822" t="str">
        <f t="shared" si="42"/>
        <v>NO APLICA</v>
      </c>
      <c r="N455" s="822"/>
    </row>
    <row r="456" spans="2:14">
      <c r="B456" s="165"/>
      <c r="C456" s="165"/>
      <c r="E456" s="166"/>
      <c r="F456" s="196" t="str">
        <f>IF(OR(D456="",E456=""),"",ROUND(D456/LOOKUP(E456,SMMLV!$A$2:$A$36,SMMLV!$D$2:$D$106),3))</f>
        <v/>
      </c>
      <c r="K456" s="821">
        <v>46</v>
      </c>
      <c r="L456" s="171">
        <v>1</v>
      </c>
      <c r="M456" s="824" t="str">
        <f t="shared" ref="M456:M465" si="43">IF(SUMIFS($F$5:$F$1200,$B$5:$B$1200,$K$456,$C$5:$C$1200,$L456)=0,"NO APLICA",ROUND(SUMIFS($F$5:$F$1200,$B$5:$B$1200,$K$456,$C$5:$C$1200,$L456),3))</f>
        <v>NO APLICA</v>
      </c>
      <c r="N456" s="825"/>
    </row>
    <row r="457" spans="2:14">
      <c r="B457" s="165"/>
      <c r="C457" s="165"/>
      <c r="E457" s="166"/>
      <c r="F457" s="196" t="str">
        <f>IF(OR(D457="",E457=""),"",ROUND(D457/LOOKUP(E457,SMMLV!$A$2:$A$36,SMMLV!$D$2:$D$106),3))</f>
        <v/>
      </c>
      <c r="K457" s="821"/>
      <c r="L457" s="171">
        <v>2</v>
      </c>
      <c r="M457" s="824" t="str">
        <f t="shared" si="43"/>
        <v>NO APLICA</v>
      </c>
      <c r="N457" s="825"/>
    </row>
    <row r="458" spans="2:14">
      <c r="B458" s="165"/>
      <c r="C458" s="165"/>
      <c r="E458" s="166"/>
      <c r="F458" s="196" t="str">
        <f>IF(OR(D458="",E458=""),"",ROUND(D458/LOOKUP(E458,SMMLV!$A$2:$A$36,SMMLV!$D$2:$D$106),3))</f>
        <v/>
      </c>
      <c r="K458" s="821"/>
      <c r="L458" s="171">
        <v>3</v>
      </c>
      <c r="M458" s="824" t="str">
        <f t="shared" si="43"/>
        <v>NO APLICA</v>
      </c>
      <c r="N458" s="825"/>
    </row>
    <row r="459" spans="2:14">
      <c r="B459" s="165"/>
      <c r="C459" s="165"/>
      <c r="E459" s="166"/>
      <c r="F459" s="196" t="str">
        <f>IF(OR(D459="",E459=""),"",ROUND(D459/LOOKUP(E459,SMMLV!$A$2:$A$36,SMMLV!$D$2:$D$106),3))</f>
        <v/>
      </c>
      <c r="K459" s="821"/>
      <c r="L459" s="171">
        <v>4</v>
      </c>
      <c r="M459" s="824" t="str">
        <f t="shared" si="43"/>
        <v>NO APLICA</v>
      </c>
      <c r="N459" s="825"/>
    </row>
    <row r="460" spans="2:14">
      <c r="B460" s="165"/>
      <c r="C460" s="165"/>
      <c r="E460" s="166"/>
      <c r="F460" s="196" t="str">
        <f>IF(OR(D460="",E460=""),"",ROUND(D460/LOOKUP(E460,SMMLV!$A$2:$A$36,SMMLV!$D$2:$D$106),3))</f>
        <v/>
      </c>
      <c r="K460" s="821"/>
      <c r="L460" s="171">
        <v>5</v>
      </c>
      <c r="M460" s="824" t="str">
        <f t="shared" si="43"/>
        <v>NO APLICA</v>
      </c>
      <c r="N460" s="825"/>
    </row>
    <row r="461" spans="2:14">
      <c r="B461" s="165"/>
      <c r="C461" s="165"/>
      <c r="E461" s="166"/>
      <c r="F461" s="196" t="str">
        <f>IF(OR(D461="",E461=""),"",ROUND(D461/LOOKUP(E461,SMMLV!$A$2:$A$36,SMMLV!$D$2:$D$106),3))</f>
        <v/>
      </c>
      <c r="K461" s="821"/>
      <c r="L461" s="171">
        <v>6</v>
      </c>
      <c r="M461" s="824" t="str">
        <f t="shared" si="43"/>
        <v>NO APLICA</v>
      </c>
      <c r="N461" s="825"/>
    </row>
    <row r="462" spans="2:14">
      <c r="B462" s="165"/>
      <c r="C462" s="165"/>
      <c r="E462" s="166"/>
      <c r="F462" s="196" t="str">
        <f>IF(OR(D462="",E462=""),"",ROUND(D462/LOOKUP(E462,SMMLV!$A$2:$A$36,SMMLV!$D$2:$D$106),3))</f>
        <v/>
      </c>
      <c r="K462" s="821"/>
      <c r="L462" s="171">
        <v>7</v>
      </c>
      <c r="M462" s="824" t="str">
        <f t="shared" si="43"/>
        <v>NO APLICA</v>
      </c>
      <c r="N462" s="825"/>
    </row>
    <row r="463" spans="2:14">
      <c r="B463" s="165"/>
      <c r="C463" s="165"/>
      <c r="E463" s="166"/>
      <c r="F463" s="196" t="str">
        <f>IF(OR(D463="",E463=""),"",ROUND(D463/LOOKUP(E463,SMMLV!$A$2:$A$36,SMMLV!$D$2:$D$106),3))</f>
        <v/>
      </c>
      <c r="K463" s="821"/>
      <c r="L463" s="171">
        <v>8</v>
      </c>
      <c r="M463" s="824" t="str">
        <f t="shared" si="43"/>
        <v>NO APLICA</v>
      </c>
      <c r="N463" s="825"/>
    </row>
    <row r="464" spans="2:14">
      <c r="B464" s="165"/>
      <c r="C464" s="165"/>
      <c r="E464" s="166"/>
      <c r="F464" s="196" t="str">
        <f>IF(OR(D464="",E464=""),"",ROUND(D464/LOOKUP(E464,SMMLV!$A$2:$A$36,SMMLV!$D$2:$D$106),3))</f>
        <v/>
      </c>
      <c r="K464" s="821"/>
      <c r="L464" s="171">
        <v>9</v>
      </c>
      <c r="M464" s="824" t="str">
        <f t="shared" si="43"/>
        <v>NO APLICA</v>
      </c>
      <c r="N464" s="825"/>
    </row>
    <row r="465" spans="2:14">
      <c r="B465" s="165"/>
      <c r="C465" s="165"/>
      <c r="E465" s="166"/>
      <c r="F465" s="196" t="str">
        <f>IF(OR(D465="",E465=""),"",ROUND(D465/LOOKUP(E465,SMMLV!$A$2:$A$36,SMMLV!$D$2:$D$106),3))</f>
        <v/>
      </c>
      <c r="K465" s="821"/>
      <c r="L465" s="171">
        <v>10</v>
      </c>
      <c r="M465" s="822" t="str">
        <f t="shared" si="43"/>
        <v>NO APLICA</v>
      </c>
      <c r="N465" s="822"/>
    </row>
    <row r="466" spans="2:14">
      <c r="B466" s="165"/>
      <c r="C466" s="165"/>
      <c r="E466" s="166"/>
      <c r="F466" s="196" t="str">
        <f>IF(OR(D466="",E466=""),"",ROUND(D466/LOOKUP(E466,SMMLV!$A$2:$A$36,SMMLV!$D$2:$D$106),3))</f>
        <v/>
      </c>
      <c r="K466" s="821">
        <v>47</v>
      </c>
      <c r="L466" s="171">
        <v>1</v>
      </c>
      <c r="M466" s="822" t="str">
        <f t="shared" ref="M466:M475" si="44">IF(SUMIFS($F$5:$F$1200,$B$5:$B$1200,$K$466,$C$5:$C$1200,$L466)=0,"NO APLICA",ROUND(SUMIFS($F$5:$F$1200,$B$5:$B$1200,$K$466,$C$5:$C$1200,$L466),3))</f>
        <v>NO APLICA</v>
      </c>
      <c r="N466" s="822"/>
    </row>
    <row r="467" spans="2:14">
      <c r="B467" s="165"/>
      <c r="C467" s="165"/>
      <c r="E467" s="166"/>
      <c r="F467" s="196" t="str">
        <f>IF(OR(D467="",E467=""),"",ROUND(D467/LOOKUP(E467,SMMLV!$A$2:$A$36,SMMLV!$D$2:$D$106),3))</f>
        <v/>
      </c>
      <c r="K467" s="821"/>
      <c r="L467" s="171">
        <v>2</v>
      </c>
      <c r="M467" s="822" t="str">
        <f t="shared" si="44"/>
        <v>NO APLICA</v>
      </c>
      <c r="N467" s="822"/>
    </row>
    <row r="468" spans="2:14">
      <c r="B468" s="165"/>
      <c r="C468" s="165"/>
      <c r="E468" s="166"/>
      <c r="F468" s="196" t="str">
        <f>IF(OR(D468="",E468=""),"",ROUND(D468/LOOKUP(E468,SMMLV!$A$2:$A$36,SMMLV!$D$2:$D$106),3))</f>
        <v/>
      </c>
      <c r="K468" s="821"/>
      <c r="L468" s="171">
        <v>3</v>
      </c>
      <c r="M468" s="822" t="str">
        <f t="shared" si="44"/>
        <v>NO APLICA</v>
      </c>
      <c r="N468" s="822"/>
    </row>
    <row r="469" spans="2:14">
      <c r="B469" s="165"/>
      <c r="C469" s="165"/>
      <c r="E469" s="166"/>
      <c r="F469" s="196" t="str">
        <f>IF(OR(D469="",E469=""),"",ROUND(D469/LOOKUP(E469,SMMLV!$A$2:$A$36,SMMLV!$D$2:$D$106),3))</f>
        <v/>
      </c>
      <c r="K469" s="821"/>
      <c r="L469" s="171">
        <v>4</v>
      </c>
      <c r="M469" s="822" t="str">
        <f t="shared" si="44"/>
        <v>NO APLICA</v>
      </c>
      <c r="N469" s="822"/>
    </row>
    <row r="470" spans="2:14">
      <c r="B470" s="165"/>
      <c r="C470" s="165"/>
      <c r="E470" s="166"/>
      <c r="F470" s="196" t="str">
        <f>IF(OR(D470="",E470=""),"",ROUND(D470/LOOKUP(E470,SMMLV!$A$2:$A$36,SMMLV!$D$2:$D$106),3))</f>
        <v/>
      </c>
      <c r="K470" s="821"/>
      <c r="L470" s="171">
        <v>5</v>
      </c>
      <c r="M470" s="822" t="str">
        <f t="shared" si="44"/>
        <v>NO APLICA</v>
      </c>
      <c r="N470" s="822"/>
    </row>
    <row r="471" spans="2:14">
      <c r="B471" s="165"/>
      <c r="C471" s="165"/>
      <c r="E471" s="166"/>
      <c r="F471" s="196" t="str">
        <f>IF(OR(D471="",E471=""),"",ROUND(D471/LOOKUP(E471,SMMLV!$A$2:$A$36,SMMLV!$D$2:$D$106),3))</f>
        <v/>
      </c>
      <c r="K471" s="821"/>
      <c r="L471" s="171">
        <v>6</v>
      </c>
      <c r="M471" s="822" t="str">
        <f t="shared" si="44"/>
        <v>NO APLICA</v>
      </c>
      <c r="N471" s="822"/>
    </row>
    <row r="472" spans="2:14">
      <c r="B472" s="165"/>
      <c r="C472" s="165"/>
      <c r="E472" s="166"/>
      <c r="F472" s="196" t="str">
        <f>IF(OR(D472="",E472=""),"",ROUND(D472/LOOKUP(E472,SMMLV!$A$2:$A$36,SMMLV!$D$2:$D$106),3))</f>
        <v/>
      </c>
      <c r="K472" s="821"/>
      <c r="L472" s="171">
        <v>7</v>
      </c>
      <c r="M472" s="822" t="str">
        <f t="shared" si="44"/>
        <v>NO APLICA</v>
      </c>
      <c r="N472" s="822"/>
    </row>
    <row r="473" spans="2:14">
      <c r="B473" s="165"/>
      <c r="C473" s="165"/>
      <c r="E473" s="166"/>
      <c r="F473" s="196" t="str">
        <f>IF(OR(D473="",E473=""),"",ROUND(D473/LOOKUP(E473,SMMLV!$A$2:$A$36,SMMLV!$D$2:$D$106),3))</f>
        <v/>
      </c>
      <c r="K473" s="821"/>
      <c r="L473" s="171">
        <v>8</v>
      </c>
      <c r="M473" s="822" t="str">
        <f t="shared" si="44"/>
        <v>NO APLICA</v>
      </c>
      <c r="N473" s="822"/>
    </row>
    <row r="474" spans="2:14">
      <c r="B474" s="165"/>
      <c r="C474" s="165"/>
      <c r="E474" s="166"/>
      <c r="F474" s="196" t="str">
        <f>IF(OR(D474="",E474=""),"",ROUND(D474/LOOKUP(E474,SMMLV!$A$2:$A$36,SMMLV!$D$2:$D$106),3))</f>
        <v/>
      </c>
      <c r="K474" s="821"/>
      <c r="L474" s="171">
        <v>9</v>
      </c>
      <c r="M474" s="822" t="str">
        <f t="shared" si="44"/>
        <v>NO APLICA</v>
      </c>
      <c r="N474" s="822"/>
    </row>
    <row r="475" spans="2:14">
      <c r="B475" s="165"/>
      <c r="C475" s="165"/>
      <c r="E475" s="166"/>
      <c r="F475" s="196" t="str">
        <f>IF(OR(D475="",E475=""),"",ROUND(D475/LOOKUP(E475,SMMLV!$A$2:$A$36,SMMLV!$D$2:$D$106),3))</f>
        <v/>
      </c>
      <c r="K475" s="821"/>
      <c r="L475" s="171">
        <v>10</v>
      </c>
      <c r="M475" s="822" t="str">
        <f t="shared" si="44"/>
        <v>NO APLICA</v>
      </c>
      <c r="N475" s="822"/>
    </row>
    <row r="476" spans="2:14">
      <c r="B476" s="165"/>
      <c r="C476" s="165"/>
      <c r="E476" s="166"/>
      <c r="F476" s="196" t="str">
        <f>IF(OR(D476="",E476=""),"",ROUND(D476/LOOKUP(E476,SMMLV!$A$2:$A$36,SMMLV!$D$2:$D$106),3))</f>
        <v/>
      </c>
      <c r="K476" s="821">
        <v>48</v>
      </c>
      <c r="L476" s="171">
        <v>1</v>
      </c>
      <c r="M476" s="822" t="str">
        <f t="shared" ref="M476:M485" si="45">IF(SUMIFS($F$5:$F$1200,$B$5:$B$1200,$K$476,$C$5:$C$1200,$L476)=0,"NO APLICA",ROUND(SUMIFS($F$5:$F$1200,$B$5:$B$1200,$K$476,$C$5:$C$1200,$L476),3))</f>
        <v>NO APLICA</v>
      </c>
      <c r="N476" s="822"/>
    </row>
    <row r="477" spans="2:14">
      <c r="B477" s="165"/>
      <c r="C477" s="165"/>
      <c r="E477" s="166"/>
      <c r="F477" s="196" t="str">
        <f>IF(OR(D477="",E477=""),"",ROUND(D477/LOOKUP(E477,SMMLV!$A$2:$A$36,SMMLV!$D$2:$D$106),3))</f>
        <v/>
      </c>
      <c r="K477" s="821"/>
      <c r="L477" s="171">
        <v>2</v>
      </c>
      <c r="M477" s="822" t="str">
        <f t="shared" si="45"/>
        <v>NO APLICA</v>
      </c>
      <c r="N477" s="822"/>
    </row>
    <row r="478" spans="2:14">
      <c r="B478" s="165"/>
      <c r="C478" s="165"/>
      <c r="E478" s="166"/>
      <c r="F478" s="196" t="str">
        <f>IF(OR(D478="",E478=""),"",ROUND(D478/LOOKUP(E478,SMMLV!$A$2:$A$36,SMMLV!$D$2:$D$106),3))</f>
        <v/>
      </c>
      <c r="K478" s="821"/>
      <c r="L478" s="171">
        <v>3</v>
      </c>
      <c r="M478" s="822" t="str">
        <f t="shared" si="45"/>
        <v>NO APLICA</v>
      </c>
      <c r="N478" s="822"/>
    </row>
    <row r="479" spans="2:14">
      <c r="B479" s="165"/>
      <c r="C479" s="165"/>
      <c r="E479" s="166"/>
      <c r="F479" s="196" t="str">
        <f>IF(OR(D479="",E479=""),"",ROUND(D479/LOOKUP(E479,SMMLV!$A$2:$A$36,SMMLV!$D$2:$D$106),3))</f>
        <v/>
      </c>
      <c r="K479" s="821"/>
      <c r="L479" s="171">
        <v>4</v>
      </c>
      <c r="M479" s="822" t="str">
        <f t="shared" si="45"/>
        <v>NO APLICA</v>
      </c>
      <c r="N479" s="822"/>
    </row>
    <row r="480" spans="2:14">
      <c r="B480" s="165"/>
      <c r="C480" s="165"/>
      <c r="E480" s="166"/>
      <c r="F480" s="196" t="str">
        <f>IF(OR(D480="",E480=""),"",ROUND(D480/LOOKUP(E480,SMMLV!$A$2:$A$36,SMMLV!$D$2:$D$106),3))</f>
        <v/>
      </c>
      <c r="K480" s="821"/>
      <c r="L480" s="171">
        <v>5</v>
      </c>
      <c r="M480" s="822" t="str">
        <f t="shared" si="45"/>
        <v>NO APLICA</v>
      </c>
      <c r="N480" s="822"/>
    </row>
    <row r="481" spans="2:14">
      <c r="B481" s="165"/>
      <c r="C481" s="165"/>
      <c r="E481" s="166"/>
      <c r="F481" s="196" t="str">
        <f>IF(OR(D481="",E481=""),"",ROUND(D481/LOOKUP(E481,SMMLV!$A$2:$A$36,SMMLV!$D$2:$D$106),3))</f>
        <v/>
      </c>
      <c r="K481" s="821"/>
      <c r="L481" s="171">
        <v>6</v>
      </c>
      <c r="M481" s="822" t="str">
        <f t="shared" si="45"/>
        <v>NO APLICA</v>
      </c>
      <c r="N481" s="822"/>
    </row>
    <row r="482" spans="2:14">
      <c r="B482" s="165"/>
      <c r="C482" s="165"/>
      <c r="E482" s="166"/>
      <c r="F482" s="196" t="str">
        <f>IF(OR(D482="",E482=""),"",ROUND(D482/LOOKUP(E482,SMMLV!$A$2:$A$36,SMMLV!$D$2:$D$106),3))</f>
        <v/>
      </c>
      <c r="K482" s="821"/>
      <c r="L482" s="171">
        <v>7</v>
      </c>
      <c r="M482" s="822" t="str">
        <f t="shared" si="45"/>
        <v>NO APLICA</v>
      </c>
      <c r="N482" s="822"/>
    </row>
    <row r="483" spans="2:14">
      <c r="B483" s="165"/>
      <c r="C483" s="165"/>
      <c r="E483" s="166"/>
      <c r="F483" s="196" t="str">
        <f>IF(OR(D483="",E483=""),"",ROUND(D483/LOOKUP(E483,SMMLV!$A$2:$A$36,SMMLV!$D$2:$D$106),3))</f>
        <v/>
      </c>
      <c r="K483" s="821"/>
      <c r="L483" s="171">
        <v>8</v>
      </c>
      <c r="M483" s="822" t="str">
        <f t="shared" si="45"/>
        <v>NO APLICA</v>
      </c>
      <c r="N483" s="822"/>
    </row>
    <row r="484" spans="2:14">
      <c r="B484" s="165"/>
      <c r="C484" s="165"/>
      <c r="E484" s="166"/>
      <c r="F484" s="196" t="str">
        <f>IF(OR(D484="",E484=""),"",ROUND(D484/LOOKUP(E484,SMMLV!$A$2:$A$36,SMMLV!$D$2:$D$106),3))</f>
        <v/>
      </c>
      <c r="K484" s="821"/>
      <c r="L484" s="171">
        <v>9</v>
      </c>
      <c r="M484" s="822" t="str">
        <f t="shared" si="45"/>
        <v>NO APLICA</v>
      </c>
      <c r="N484" s="822"/>
    </row>
    <row r="485" spans="2:14">
      <c r="B485" s="165"/>
      <c r="C485" s="165"/>
      <c r="E485" s="166"/>
      <c r="F485" s="196" t="str">
        <f>IF(OR(D485="",E485=""),"",ROUND(D485/LOOKUP(E485,SMMLV!$A$2:$A$36,SMMLV!$D$2:$D$106),3))</f>
        <v/>
      </c>
      <c r="K485" s="821"/>
      <c r="L485" s="171">
        <v>10</v>
      </c>
      <c r="M485" s="822" t="str">
        <f t="shared" si="45"/>
        <v>NO APLICA</v>
      </c>
      <c r="N485" s="822"/>
    </row>
    <row r="486" spans="2:14">
      <c r="B486" s="165"/>
      <c r="C486" s="165"/>
      <c r="E486" s="166"/>
      <c r="F486" s="196" t="str">
        <f>IF(OR(D486="",E486=""),"",ROUND(D486/LOOKUP(E486,SMMLV!$A$2:$A$36,SMMLV!$D$2:$D$106),3))</f>
        <v/>
      </c>
      <c r="K486" s="821">
        <v>49</v>
      </c>
      <c r="L486" s="171">
        <v>1</v>
      </c>
      <c r="M486" s="822" t="str">
        <f t="shared" ref="M486:M495" si="46">IF(SUMIFS($F$5:$F$1200,$B$5:$B$1200,$K$486,$C$5:$C$1200,$L486)=0,"NO APLICA",ROUND(SUMIFS($F$5:$F$1200,$B$5:$B$1200,$K$486,$C$5:$C$1200,$L486),3))</f>
        <v>NO APLICA</v>
      </c>
      <c r="N486" s="822"/>
    </row>
    <row r="487" spans="2:14">
      <c r="B487" s="165"/>
      <c r="C487" s="165"/>
      <c r="E487" s="166"/>
      <c r="F487" s="196" t="str">
        <f>IF(OR(D487="",E487=""),"",ROUND(D487/LOOKUP(E487,SMMLV!$A$2:$A$36,SMMLV!$D$2:$D$106),3))</f>
        <v/>
      </c>
      <c r="K487" s="821"/>
      <c r="L487" s="171">
        <v>2</v>
      </c>
      <c r="M487" s="822" t="str">
        <f t="shared" si="46"/>
        <v>NO APLICA</v>
      </c>
      <c r="N487" s="822"/>
    </row>
    <row r="488" spans="2:14">
      <c r="B488" s="165"/>
      <c r="C488" s="165"/>
      <c r="E488" s="166"/>
      <c r="F488" s="196" t="str">
        <f>IF(OR(D488="",E488=""),"",ROUND(D488/LOOKUP(E488,SMMLV!$A$2:$A$36,SMMLV!$D$2:$D$106),3))</f>
        <v/>
      </c>
      <c r="K488" s="821"/>
      <c r="L488" s="171">
        <v>3</v>
      </c>
      <c r="M488" s="822" t="str">
        <f t="shared" si="46"/>
        <v>NO APLICA</v>
      </c>
      <c r="N488" s="822"/>
    </row>
    <row r="489" spans="2:14">
      <c r="B489" s="165"/>
      <c r="C489" s="165"/>
      <c r="E489" s="166"/>
      <c r="F489" s="196" t="str">
        <f>IF(OR(D489="",E489=""),"",ROUND(D489/LOOKUP(E489,SMMLV!$A$2:$A$36,SMMLV!$D$2:$D$106),3))</f>
        <v/>
      </c>
      <c r="K489" s="821"/>
      <c r="L489" s="171">
        <v>4</v>
      </c>
      <c r="M489" s="822" t="str">
        <f t="shared" si="46"/>
        <v>NO APLICA</v>
      </c>
      <c r="N489" s="822"/>
    </row>
    <row r="490" spans="2:14">
      <c r="B490" s="165"/>
      <c r="C490" s="165"/>
      <c r="E490" s="166"/>
      <c r="F490" s="196" t="str">
        <f>IF(OR(D490="",E490=""),"",ROUND(D490/LOOKUP(E490,SMMLV!$A$2:$A$36,SMMLV!$D$2:$D$106),3))</f>
        <v/>
      </c>
      <c r="K490" s="821"/>
      <c r="L490" s="171">
        <v>5</v>
      </c>
      <c r="M490" s="822" t="str">
        <f t="shared" si="46"/>
        <v>NO APLICA</v>
      </c>
      <c r="N490" s="822"/>
    </row>
    <row r="491" spans="2:14">
      <c r="B491" s="165"/>
      <c r="C491" s="165"/>
      <c r="E491" s="166"/>
      <c r="F491" s="196" t="str">
        <f>IF(OR(D491="",E491=""),"",ROUND(D491/LOOKUP(E491,SMMLV!$A$2:$A$36,SMMLV!$D$2:$D$106),3))</f>
        <v/>
      </c>
      <c r="K491" s="821"/>
      <c r="L491" s="171">
        <v>6</v>
      </c>
      <c r="M491" s="822" t="str">
        <f t="shared" si="46"/>
        <v>NO APLICA</v>
      </c>
      <c r="N491" s="822"/>
    </row>
    <row r="492" spans="2:14">
      <c r="B492" s="165"/>
      <c r="C492" s="165"/>
      <c r="E492" s="166"/>
      <c r="F492" s="196" t="str">
        <f>IF(OR(D492="",E492=""),"",ROUND(D492/LOOKUP(E492,SMMLV!$A$2:$A$36,SMMLV!$D$2:$D$106),3))</f>
        <v/>
      </c>
      <c r="K492" s="821"/>
      <c r="L492" s="171">
        <v>7</v>
      </c>
      <c r="M492" s="822" t="str">
        <f t="shared" si="46"/>
        <v>NO APLICA</v>
      </c>
      <c r="N492" s="822"/>
    </row>
    <row r="493" spans="2:14">
      <c r="B493" s="165"/>
      <c r="C493" s="165"/>
      <c r="E493" s="166"/>
      <c r="F493" s="196" t="str">
        <f>IF(OR(D493="",E493=""),"",ROUND(D493/LOOKUP(E493,SMMLV!$A$2:$A$36,SMMLV!$D$2:$D$106),3))</f>
        <v/>
      </c>
      <c r="K493" s="821"/>
      <c r="L493" s="171">
        <v>8</v>
      </c>
      <c r="M493" s="822" t="str">
        <f t="shared" si="46"/>
        <v>NO APLICA</v>
      </c>
      <c r="N493" s="822"/>
    </row>
    <row r="494" spans="2:14">
      <c r="B494" s="165"/>
      <c r="C494" s="165"/>
      <c r="E494" s="166"/>
      <c r="F494" s="196" t="str">
        <f>IF(OR(D494="",E494=""),"",ROUND(D494/LOOKUP(E494,SMMLV!$A$2:$A$36,SMMLV!$D$2:$D$106),3))</f>
        <v/>
      </c>
      <c r="K494" s="821"/>
      <c r="L494" s="171">
        <v>9</v>
      </c>
      <c r="M494" s="822" t="str">
        <f t="shared" si="46"/>
        <v>NO APLICA</v>
      </c>
      <c r="N494" s="822"/>
    </row>
    <row r="495" spans="2:14">
      <c r="B495" s="165"/>
      <c r="C495" s="165"/>
      <c r="E495" s="166"/>
      <c r="F495" s="196" t="str">
        <f>IF(OR(D495="",E495=""),"",ROUND(D495/LOOKUP(E495,SMMLV!$A$2:$A$36,SMMLV!$D$2:$D$106),3))</f>
        <v/>
      </c>
      <c r="K495" s="821"/>
      <c r="L495" s="171">
        <v>10</v>
      </c>
      <c r="M495" s="822" t="str">
        <f t="shared" si="46"/>
        <v>NO APLICA</v>
      </c>
      <c r="N495" s="822"/>
    </row>
    <row r="496" spans="2:14">
      <c r="B496" s="165"/>
      <c r="C496" s="165"/>
      <c r="E496" s="166"/>
      <c r="F496" s="196" t="str">
        <f>IF(OR(D496="",E496=""),"",ROUND(D496/LOOKUP(E496,SMMLV!$A$2:$A$36,SMMLV!$D$2:$D$106),3))</f>
        <v/>
      </c>
      <c r="K496" s="821">
        <v>50</v>
      </c>
      <c r="L496" s="171">
        <v>1</v>
      </c>
      <c r="M496" s="822" t="str">
        <f t="shared" ref="M496:M505" si="47">IF(SUMIFS($F$5:$F$1200,$B$5:$B$1200,$K$496,$C$5:$C$1200,$L496)=0,"NO APLICA",ROUND(SUMIFS($F$5:$F$1200,$B$5:$B$1200,$K$496,$C$5:$C$1200,$L496),3))</f>
        <v>NO APLICA</v>
      </c>
      <c r="N496" s="822"/>
    </row>
    <row r="497" spans="2:14">
      <c r="B497" s="165"/>
      <c r="C497" s="165"/>
      <c r="E497" s="166"/>
      <c r="F497" s="196" t="str">
        <f>IF(OR(D497="",E497=""),"",ROUND(D497/LOOKUP(E497,SMMLV!$A$2:$A$36,SMMLV!$D$2:$D$106),3))</f>
        <v/>
      </c>
      <c r="K497" s="821"/>
      <c r="L497" s="171">
        <v>2</v>
      </c>
      <c r="M497" s="822" t="str">
        <f t="shared" si="47"/>
        <v>NO APLICA</v>
      </c>
      <c r="N497" s="822"/>
    </row>
    <row r="498" spans="2:14">
      <c r="B498" s="165"/>
      <c r="C498" s="165"/>
      <c r="E498" s="166"/>
      <c r="F498" s="196" t="str">
        <f>IF(OR(D498="",E498=""),"",ROUND(D498/LOOKUP(E498,SMMLV!$A$2:$A$36,SMMLV!$D$2:$D$106),3))</f>
        <v/>
      </c>
      <c r="K498" s="821"/>
      <c r="L498" s="171">
        <v>3</v>
      </c>
      <c r="M498" s="822" t="str">
        <f t="shared" si="47"/>
        <v>NO APLICA</v>
      </c>
      <c r="N498" s="822"/>
    </row>
    <row r="499" spans="2:14">
      <c r="B499" s="165"/>
      <c r="C499" s="165"/>
      <c r="E499" s="166"/>
      <c r="F499" s="196" t="str">
        <f>IF(OR(D499="",E499=""),"",ROUND(D499/LOOKUP(E499,SMMLV!$A$2:$A$36,SMMLV!$D$2:$D$106),3))</f>
        <v/>
      </c>
      <c r="K499" s="821"/>
      <c r="L499" s="171">
        <v>4</v>
      </c>
      <c r="M499" s="822" t="str">
        <f t="shared" si="47"/>
        <v>NO APLICA</v>
      </c>
      <c r="N499" s="822"/>
    </row>
    <row r="500" spans="2:14">
      <c r="B500" s="165"/>
      <c r="C500" s="165"/>
      <c r="E500" s="166"/>
      <c r="F500" s="196" t="str">
        <f>IF(OR(D500="",E500=""),"",ROUND(D500/LOOKUP(E500,SMMLV!$A$2:$A$36,SMMLV!$D$2:$D$106),3))</f>
        <v/>
      </c>
      <c r="K500" s="821"/>
      <c r="L500" s="171">
        <v>5</v>
      </c>
      <c r="M500" s="822" t="str">
        <f t="shared" si="47"/>
        <v>NO APLICA</v>
      </c>
      <c r="N500" s="822"/>
    </row>
    <row r="501" spans="2:14">
      <c r="B501" s="165"/>
      <c r="C501" s="165"/>
      <c r="E501" s="166"/>
      <c r="F501" s="196" t="str">
        <f>IF(OR(D501="",E501=""),"",ROUND(D501/LOOKUP(E501,SMMLV!$A$2:$A$36,SMMLV!$D$2:$D$106),3))</f>
        <v/>
      </c>
      <c r="K501" s="821"/>
      <c r="L501" s="171">
        <v>6</v>
      </c>
      <c r="M501" s="822" t="str">
        <f t="shared" si="47"/>
        <v>NO APLICA</v>
      </c>
      <c r="N501" s="822"/>
    </row>
    <row r="502" spans="2:14">
      <c r="B502" s="165"/>
      <c r="C502" s="165"/>
      <c r="E502" s="166"/>
      <c r="F502" s="196" t="str">
        <f>IF(OR(D502="",E502=""),"",ROUND(D502/LOOKUP(E502,SMMLV!$A$2:$A$36,SMMLV!$D$2:$D$106),3))</f>
        <v/>
      </c>
      <c r="K502" s="821"/>
      <c r="L502" s="171">
        <v>7</v>
      </c>
      <c r="M502" s="822" t="str">
        <f t="shared" si="47"/>
        <v>NO APLICA</v>
      </c>
      <c r="N502" s="822"/>
    </row>
    <row r="503" spans="2:14">
      <c r="B503" s="165"/>
      <c r="C503" s="165"/>
      <c r="E503" s="166"/>
      <c r="F503" s="196" t="str">
        <f>IF(OR(D503="",E503=""),"",ROUND(D503/LOOKUP(E503,SMMLV!$A$2:$A$36,SMMLV!$D$2:$D$106),3))</f>
        <v/>
      </c>
      <c r="K503" s="821"/>
      <c r="L503" s="171">
        <v>8</v>
      </c>
      <c r="M503" s="822" t="str">
        <f t="shared" si="47"/>
        <v>NO APLICA</v>
      </c>
      <c r="N503" s="822"/>
    </row>
    <row r="504" spans="2:14">
      <c r="B504" s="165"/>
      <c r="C504" s="165"/>
      <c r="E504" s="166"/>
      <c r="F504" s="196" t="str">
        <f>IF(OR(D504="",E504=""),"",ROUND(D504/LOOKUP(E504,SMMLV!$A$2:$A$36,SMMLV!$D$2:$D$106),3))</f>
        <v/>
      </c>
      <c r="K504" s="821"/>
      <c r="L504" s="171">
        <v>9</v>
      </c>
      <c r="M504" s="822" t="str">
        <f t="shared" si="47"/>
        <v>NO APLICA</v>
      </c>
      <c r="N504" s="822"/>
    </row>
    <row r="505" spans="2:14">
      <c r="B505" s="165"/>
      <c r="C505" s="165"/>
      <c r="E505" s="166"/>
      <c r="F505" s="196" t="str">
        <f>IF(OR(D505="",E505=""),"",ROUND(D505/LOOKUP(E505,SMMLV!$A$2:$A$36,SMMLV!$D$2:$D$106),3))</f>
        <v/>
      </c>
      <c r="K505" s="821"/>
      <c r="L505" s="171">
        <v>10</v>
      </c>
      <c r="M505" s="822" t="str">
        <f t="shared" si="47"/>
        <v>NO APLICA</v>
      </c>
      <c r="N505" s="822"/>
    </row>
    <row r="506" spans="2:14">
      <c r="B506" s="165"/>
      <c r="C506" s="165"/>
      <c r="E506" s="166"/>
      <c r="F506" s="196" t="str">
        <f>IF(OR(D506="",E506=""),"",ROUND(D506/LOOKUP(E506,SMMLV!$A$2:$A$36,SMMLV!$D$2:$D$106),3))</f>
        <v/>
      </c>
      <c r="K506" s="821">
        <v>51</v>
      </c>
      <c r="L506" s="171">
        <v>1</v>
      </c>
      <c r="M506" s="822" t="str">
        <f t="shared" ref="M506:M515" si="48">IF(SUMIFS($F$5:$F$1200,$B$5:$B$1200,$K$506,$C$5:$C$1200,$L506)=0,"NO APLICA",ROUND(SUMIFS($F$5:$F$1200,$B$5:$B$1200,$K$506,$C$5:$C$1200,$L506),3))</f>
        <v>NO APLICA</v>
      </c>
      <c r="N506" s="822"/>
    </row>
    <row r="507" spans="2:14">
      <c r="B507" s="165"/>
      <c r="C507" s="165"/>
      <c r="E507" s="166"/>
      <c r="F507" s="196" t="str">
        <f>IF(OR(D507="",E507=""),"",ROUND(D507/LOOKUP(E507,SMMLV!$A$2:$A$36,SMMLV!$D$2:$D$106),3))</f>
        <v/>
      </c>
      <c r="K507" s="821"/>
      <c r="L507" s="171">
        <v>2</v>
      </c>
      <c r="M507" s="822" t="str">
        <f t="shared" si="48"/>
        <v>NO APLICA</v>
      </c>
      <c r="N507" s="822"/>
    </row>
    <row r="508" spans="2:14">
      <c r="B508" s="165"/>
      <c r="C508" s="165"/>
      <c r="E508" s="166"/>
      <c r="F508" s="196" t="str">
        <f>IF(OR(D508="",E508=""),"",ROUND(D508/LOOKUP(E508,SMMLV!$A$2:$A$36,SMMLV!$D$2:$D$106),3))</f>
        <v/>
      </c>
      <c r="K508" s="821"/>
      <c r="L508" s="171">
        <v>3</v>
      </c>
      <c r="M508" s="822" t="str">
        <f t="shared" si="48"/>
        <v>NO APLICA</v>
      </c>
      <c r="N508" s="822"/>
    </row>
    <row r="509" spans="2:14">
      <c r="B509" s="165"/>
      <c r="C509" s="165"/>
      <c r="E509" s="166"/>
      <c r="F509" s="196" t="str">
        <f>IF(OR(D509="",E509=""),"",ROUND(D509/LOOKUP(E509,SMMLV!$A$2:$A$36,SMMLV!$D$2:$D$106),3))</f>
        <v/>
      </c>
      <c r="K509" s="821"/>
      <c r="L509" s="171">
        <v>4</v>
      </c>
      <c r="M509" s="822" t="str">
        <f t="shared" si="48"/>
        <v>NO APLICA</v>
      </c>
      <c r="N509" s="822"/>
    </row>
    <row r="510" spans="2:14">
      <c r="B510" s="165"/>
      <c r="C510" s="165"/>
      <c r="E510" s="166"/>
      <c r="F510" s="196" t="str">
        <f>IF(OR(D510="",E510=""),"",ROUND(D510/LOOKUP(E510,SMMLV!$A$2:$A$36,SMMLV!$D$2:$D$106),3))</f>
        <v/>
      </c>
      <c r="K510" s="821"/>
      <c r="L510" s="171">
        <v>5</v>
      </c>
      <c r="M510" s="822" t="str">
        <f t="shared" si="48"/>
        <v>NO APLICA</v>
      </c>
      <c r="N510" s="822"/>
    </row>
    <row r="511" spans="2:14">
      <c r="B511" s="165"/>
      <c r="C511" s="165"/>
      <c r="E511" s="166"/>
      <c r="F511" s="196" t="str">
        <f>IF(OR(D511="",E511=""),"",ROUND(D511/LOOKUP(E511,SMMLV!$A$2:$A$36,SMMLV!$D$2:$D$106),3))</f>
        <v/>
      </c>
      <c r="K511" s="821"/>
      <c r="L511" s="171">
        <v>6</v>
      </c>
      <c r="M511" s="822" t="str">
        <f t="shared" si="48"/>
        <v>NO APLICA</v>
      </c>
      <c r="N511" s="822"/>
    </row>
    <row r="512" spans="2:14">
      <c r="B512" s="165"/>
      <c r="C512" s="165"/>
      <c r="E512" s="166"/>
      <c r="F512" s="196" t="str">
        <f>IF(OR(D512="",E512=""),"",ROUND(D512/LOOKUP(E512,SMMLV!$A$2:$A$36,SMMLV!$D$2:$D$106),3))</f>
        <v/>
      </c>
      <c r="K512" s="821"/>
      <c r="L512" s="171">
        <v>7</v>
      </c>
      <c r="M512" s="822" t="str">
        <f t="shared" si="48"/>
        <v>NO APLICA</v>
      </c>
      <c r="N512" s="822"/>
    </row>
    <row r="513" spans="2:14">
      <c r="B513" s="165"/>
      <c r="C513" s="165"/>
      <c r="E513" s="166"/>
      <c r="F513" s="196" t="str">
        <f>IF(OR(D513="",E513=""),"",ROUND(D513/LOOKUP(E513,SMMLV!$A$2:$A$36,SMMLV!$D$2:$D$106),3))</f>
        <v/>
      </c>
      <c r="K513" s="821"/>
      <c r="L513" s="171">
        <v>8</v>
      </c>
      <c r="M513" s="822" t="str">
        <f t="shared" si="48"/>
        <v>NO APLICA</v>
      </c>
      <c r="N513" s="822"/>
    </row>
    <row r="514" spans="2:14">
      <c r="B514" s="165"/>
      <c r="C514" s="165"/>
      <c r="E514" s="166"/>
      <c r="F514" s="196" t="str">
        <f>IF(OR(D514="",E514=""),"",ROUND(D514/LOOKUP(E514,SMMLV!$A$2:$A$36,SMMLV!$D$2:$D$106),3))</f>
        <v/>
      </c>
      <c r="K514" s="821"/>
      <c r="L514" s="171">
        <v>9</v>
      </c>
      <c r="M514" s="822" t="str">
        <f t="shared" si="48"/>
        <v>NO APLICA</v>
      </c>
      <c r="N514" s="822"/>
    </row>
    <row r="515" spans="2:14">
      <c r="B515" s="165"/>
      <c r="C515" s="165"/>
      <c r="E515" s="166"/>
      <c r="F515" s="196" t="str">
        <f>IF(OR(D515="",E515=""),"",ROUND(D515/LOOKUP(E515,SMMLV!$A$2:$A$36,SMMLV!$D$2:$D$106),3))</f>
        <v/>
      </c>
      <c r="K515" s="821"/>
      <c r="L515" s="171">
        <v>10</v>
      </c>
      <c r="M515" s="822" t="str">
        <f t="shared" si="48"/>
        <v>NO APLICA</v>
      </c>
      <c r="N515" s="822"/>
    </row>
    <row r="516" spans="2:14">
      <c r="B516" s="165"/>
      <c r="C516" s="165"/>
      <c r="E516" s="166"/>
      <c r="F516" s="196" t="str">
        <f>IF(OR(D516="",E516=""),"",ROUND(D516/LOOKUP(E516,SMMLV!$A$2:$A$36,SMMLV!$D$2:$D$106),3))</f>
        <v/>
      </c>
      <c r="K516" s="821">
        <v>52</v>
      </c>
      <c r="L516" s="171">
        <v>1</v>
      </c>
      <c r="M516" s="822" t="str">
        <f t="shared" ref="M516:M525" si="49">IF(SUMIFS($F$5:$F$1200,$B$5:$B$1200,$K$516,$C$5:$C$1200,$L516)=0,"NO APLICA",ROUND(SUMIFS($F$5:$F$1200,$B$5:$B$1200,$K$516,$C$5:$C$1200,$L516),3))</f>
        <v>NO APLICA</v>
      </c>
      <c r="N516" s="822"/>
    </row>
    <row r="517" spans="2:14">
      <c r="B517" s="165"/>
      <c r="C517" s="165"/>
      <c r="E517" s="166"/>
      <c r="F517" s="196" t="str">
        <f>IF(OR(D517="",E517=""),"",ROUND(D517/LOOKUP(E517,SMMLV!$A$2:$A$36,SMMLV!$D$2:$D$106),3))</f>
        <v/>
      </c>
      <c r="K517" s="821"/>
      <c r="L517" s="171">
        <v>2</v>
      </c>
      <c r="M517" s="822" t="str">
        <f t="shared" si="49"/>
        <v>NO APLICA</v>
      </c>
      <c r="N517" s="822"/>
    </row>
    <row r="518" spans="2:14">
      <c r="B518" s="165"/>
      <c r="C518" s="165"/>
      <c r="E518" s="166"/>
      <c r="F518" s="196" t="str">
        <f>IF(OR(D518="",E518=""),"",ROUND(D518/LOOKUP(E518,SMMLV!$A$2:$A$36,SMMLV!$D$2:$D$106),3))</f>
        <v/>
      </c>
      <c r="K518" s="821"/>
      <c r="L518" s="171">
        <v>3</v>
      </c>
      <c r="M518" s="822" t="str">
        <f t="shared" si="49"/>
        <v>NO APLICA</v>
      </c>
      <c r="N518" s="822"/>
    </row>
    <row r="519" spans="2:14">
      <c r="B519" s="165"/>
      <c r="C519" s="165"/>
      <c r="E519" s="166"/>
      <c r="F519" s="196" t="str">
        <f>IF(OR(D519="",E519=""),"",ROUND(D519/LOOKUP(E519,SMMLV!$A$2:$A$36,SMMLV!$D$2:$D$106),3))</f>
        <v/>
      </c>
      <c r="K519" s="821"/>
      <c r="L519" s="171">
        <v>4</v>
      </c>
      <c r="M519" s="822" t="str">
        <f t="shared" si="49"/>
        <v>NO APLICA</v>
      </c>
      <c r="N519" s="822"/>
    </row>
    <row r="520" spans="2:14">
      <c r="B520" s="165"/>
      <c r="C520" s="165"/>
      <c r="E520" s="166"/>
      <c r="F520" s="196" t="str">
        <f>IF(OR(D520="",E520=""),"",ROUND(D520/LOOKUP(E520,SMMLV!$A$2:$A$36,SMMLV!$D$2:$D$106),3))</f>
        <v/>
      </c>
      <c r="K520" s="821"/>
      <c r="L520" s="171">
        <v>5</v>
      </c>
      <c r="M520" s="822" t="str">
        <f t="shared" si="49"/>
        <v>NO APLICA</v>
      </c>
      <c r="N520" s="822"/>
    </row>
    <row r="521" spans="2:14">
      <c r="B521" s="165"/>
      <c r="C521" s="165"/>
      <c r="E521" s="166"/>
      <c r="F521" s="196" t="str">
        <f>IF(OR(D521="",E521=""),"",ROUND(D521/LOOKUP(E521,SMMLV!$A$2:$A$36,SMMLV!$D$2:$D$106),3))</f>
        <v/>
      </c>
      <c r="K521" s="821"/>
      <c r="L521" s="171">
        <v>6</v>
      </c>
      <c r="M521" s="822" t="str">
        <f t="shared" si="49"/>
        <v>NO APLICA</v>
      </c>
      <c r="N521" s="822"/>
    </row>
    <row r="522" spans="2:14">
      <c r="B522" s="165"/>
      <c r="C522" s="165"/>
      <c r="E522" s="166"/>
      <c r="F522" s="196" t="str">
        <f>IF(OR(D522="",E522=""),"",ROUND(D522/LOOKUP(E522,SMMLV!$A$2:$A$36,SMMLV!$D$2:$D$106),3))</f>
        <v/>
      </c>
      <c r="K522" s="821"/>
      <c r="L522" s="171">
        <v>7</v>
      </c>
      <c r="M522" s="822" t="str">
        <f t="shared" si="49"/>
        <v>NO APLICA</v>
      </c>
      <c r="N522" s="822"/>
    </row>
    <row r="523" spans="2:14">
      <c r="B523" s="165"/>
      <c r="C523" s="165"/>
      <c r="E523" s="166"/>
      <c r="F523" s="196" t="str">
        <f>IF(OR(D523="",E523=""),"",ROUND(D523/LOOKUP(E523,SMMLV!$A$2:$A$36,SMMLV!$D$2:$D$106),3))</f>
        <v/>
      </c>
      <c r="K523" s="821"/>
      <c r="L523" s="171">
        <v>8</v>
      </c>
      <c r="M523" s="822" t="str">
        <f t="shared" si="49"/>
        <v>NO APLICA</v>
      </c>
      <c r="N523" s="822"/>
    </row>
    <row r="524" spans="2:14">
      <c r="B524" s="165"/>
      <c r="C524" s="165"/>
      <c r="E524" s="166"/>
      <c r="F524" s="196" t="str">
        <f>IF(OR(D524="",E524=""),"",ROUND(D524/LOOKUP(E524,SMMLV!$A$2:$A$36,SMMLV!$D$2:$D$106),3))</f>
        <v/>
      </c>
      <c r="K524" s="821"/>
      <c r="L524" s="171">
        <v>9</v>
      </c>
      <c r="M524" s="822" t="str">
        <f t="shared" si="49"/>
        <v>NO APLICA</v>
      </c>
      <c r="N524" s="822"/>
    </row>
    <row r="525" spans="2:14">
      <c r="B525" s="165"/>
      <c r="C525" s="165"/>
      <c r="E525" s="166"/>
      <c r="F525" s="196" t="str">
        <f>IF(OR(D525="",E525=""),"",ROUND(D525/LOOKUP(E525,SMMLV!$A$2:$A$36,SMMLV!$D$2:$D$106),3))</f>
        <v/>
      </c>
      <c r="K525" s="821"/>
      <c r="L525" s="171">
        <v>10</v>
      </c>
      <c r="M525" s="822" t="str">
        <f t="shared" si="49"/>
        <v>NO APLICA</v>
      </c>
      <c r="N525" s="822"/>
    </row>
    <row r="526" spans="2:14">
      <c r="B526" s="165"/>
      <c r="C526" s="165"/>
      <c r="E526" s="166"/>
      <c r="F526" s="196" t="str">
        <f>IF(OR(D526="",E526=""),"",ROUND(D526/LOOKUP(E526,SMMLV!$A$2:$A$36,SMMLV!$D$2:$D$106),3))</f>
        <v/>
      </c>
      <c r="K526" s="821">
        <v>53</v>
      </c>
      <c r="L526" s="171">
        <v>1</v>
      </c>
      <c r="M526" s="822" t="str">
        <f t="shared" ref="M526:M535" si="50">IF(SUMIFS($F$5:$F$1200,$B$5:$B$1200,$K$526,$C$5:$C$1200,$L526)=0,"NO APLICA",ROUND(SUMIFS($F$5:$F$1200,$B$5:$B$1200,$K$526,$C$5:$C$1200,$L526),3))</f>
        <v>NO APLICA</v>
      </c>
      <c r="N526" s="822"/>
    </row>
    <row r="527" spans="2:14">
      <c r="B527" s="165"/>
      <c r="C527" s="165"/>
      <c r="E527" s="166"/>
      <c r="F527" s="196" t="str">
        <f>IF(OR(D527="",E527=""),"",ROUND(D527/LOOKUP(E527,SMMLV!$A$2:$A$36,SMMLV!$D$2:$D$106),3))</f>
        <v/>
      </c>
      <c r="K527" s="821"/>
      <c r="L527" s="171">
        <v>2</v>
      </c>
      <c r="M527" s="822" t="str">
        <f t="shared" si="50"/>
        <v>NO APLICA</v>
      </c>
      <c r="N527" s="822"/>
    </row>
    <row r="528" spans="2:14">
      <c r="B528" s="165"/>
      <c r="C528" s="165"/>
      <c r="E528" s="166"/>
      <c r="F528" s="196" t="str">
        <f>IF(OR(D528="",E528=""),"",ROUND(D528/LOOKUP(E528,SMMLV!$A$2:$A$36,SMMLV!$D$2:$D$106),3))</f>
        <v/>
      </c>
      <c r="K528" s="821"/>
      <c r="L528" s="171">
        <v>3</v>
      </c>
      <c r="M528" s="822" t="str">
        <f t="shared" si="50"/>
        <v>NO APLICA</v>
      </c>
      <c r="N528" s="822"/>
    </row>
    <row r="529" spans="2:14">
      <c r="B529" s="165"/>
      <c r="C529" s="165"/>
      <c r="E529" s="166"/>
      <c r="F529" s="196" t="str">
        <f>IF(OR(D529="",E529=""),"",ROUND(D529/LOOKUP(E529,SMMLV!$A$2:$A$36,SMMLV!$D$2:$D$106),3))</f>
        <v/>
      </c>
      <c r="K529" s="821"/>
      <c r="L529" s="171">
        <v>4</v>
      </c>
      <c r="M529" s="822" t="str">
        <f t="shared" si="50"/>
        <v>NO APLICA</v>
      </c>
      <c r="N529" s="822"/>
    </row>
    <row r="530" spans="2:14">
      <c r="B530" s="165"/>
      <c r="C530" s="165"/>
      <c r="E530" s="166"/>
      <c r="F530" s="196" t="str">
        <f>IF(OR(D530="",E530=""),"",ROUND(D530/LOOKUP(E530,SMMLV!$A$2:$A$36,SMMLV!$D$2:$D$106),3))</f>
        <v/>
      </c>
      <c r="K530" s="821"/>
      <c r="L530" s="171">
        <v>5</v>
      </c>
      <c r="M530" s="822" t="str">
        <f t="shared" si="50"/>
        <v>NO APLICA</v>
      </c>
      <c r="N530" s="822"/>
    </row>
    <row r="531" spans="2:14">
      <c r="B531" s="165"/>
      <c r="C531" s="165"/>
      <c r="E531" s="166"/>
      <c r="F531" s="196" t="str">
        <f>IF(OR(D531="",E531=""),"",ROUND(D531/LOOKUP(E531,SMMLV!$A$2:$A$36,SMMLV!$D$2:$D$106),3))</f>
        <v/>
      </c>
      <c r="K531" s="821"/>
      <c r="L531" s="171">
        <v>6</v>
      </c>
      <c r="M531" s="822" t="str">
        <f t="shared" si="50"/>
        <v>NO APLICA</v>
      </c>
      <c r="N531" s="822"/>
    </row>
    <row r="532" spans="2:14">
      <c r="B532" s="165"/>
      <c r="C532" s="165"/>
      <c r="E532" s="166"/>
      <c r="F532" s="196" t="str">
        <f>IF(OR(D532="",E532=""),"",ROUND(D532/LOOKUP(E532,SMMLV!$A$2:$A$36,SMMLV!$D$2:$D$106),3))</f>
        <v/>
      </c>
      <c r="K532" s="821"/>
      <c r="L532" s="171">
        <v>7</v>
      </c>
      <c r="M532" s="822" t="str">
        <f t="shared" si="50"/>
        <v>NO APLICA</v>
      </c>
      <c r="N532" s="822"/>
    </row>
    <row r="533" spans="2:14">
      <c r="B533" s="165"/>
      <c r="C533" s="165"/>
      <c r="E533" s="166"/>
      <c r="F533" s="196" t="str">
        <f>IF(OR(D533="",E533=""),"",ROUND(D533/LOOKUP(E533,SMMLV!$A$2:$A$36,SMMLV!$D$2:$D$106),3))</f>
        <v/>
      </c>
      <c r="K533" s="821"/>
      <c r="L533" s="171">
        <v>8</v>
      </c>
      <c r="M533" s="822" t="str">
        <f t="shared" si="50"/>
        <v>NO APLICA</v>
      </c>
      <c r="N533" s="822"/>
    </row>
    <row r="534" spans="2:14">
      <c r="B534" s="165"/>
      <c r="C534" s="165"/>
      <c r="E534" s="166"/>
      <c r="F534" s="196" t="str">
        <f>IF(OR(D534="",E534=""),"",ROUND(D534/LOOKUP(E534,SMMLV!$A$2:$A$36,SMMLV!$D$2:$D$106),3))</f>
        <v/>
      </c>
      <c r="K534" s="821"/>
      <c r="L534" s="171">
        <v>9</v>
      </c>
      <c r="M534" s="822" t="str">
        <f t="shared" si="50"/>
        <v>NO APLICA</v>
      </c>
      <c r="N534" s="822"/>
    </row>
    <row r="535" spans="2:14">
      <c r="B535" s="165"/>
      <c r="C535" s="165"/>
      <c r="E535" s="166"/>
      <c r="F535" s="196" t="str">
        <f>IF(OR(D535="",E535=""),"",ROUND(D535/LOOKUP(E535,SMMLV!$A$2:$A$36,SMMLV!$D$2:$D$106),3))</f>
        <v/>
      </c>
      <c r="K535" s="821"/>
      <c r="L535" s="171">
        <v>10</v>
      </c>
      <c r="M535" s="822" t="str">
        <f t="shared" si="50"/>
        <v>NO APLICA</v>
      </c>
      <c r="N535" s="822"/>
    </row>
    <row r="536" spans="2:14">
      <c r="B536" s="165"/>
      <c r="C536" s="165"/>
      <c r="E536" s="166"/>
      <c r="F536" s="196" t="str">
        <f>IF(OR(D536="",E536=""),"",ROUND(D536/LOOKUP(E536,SMMLV!$A$2:$A$36,SMMLV!$D$2:$D$106),3))</f>
        <v/>
      </c>
      <c r="K536" s="821">
        <v>54</v>
      </c>
      <c r="L536" s="171">
        <v>1</v>
      </c>
      <c r="M536" s="822" t="str">
        <f t="shared" ref="M536:M545" si="51">IF(SUMIFS($F$5:$F$1200,$B$5:$B$1200,$K$536,$C$5:$C$1200,$L536)=0,"NO APLICA",ROUND(SUMIFS($F$5:$F$1200,$B$5:$B$1200,$K$536,$C$5:$C$1200,$L536),3))</f>
        <v>NO APLICA</v>
      </c>
      <c r="N536" s="822"/>
    </row>
    <row r="537" spans="2:14">
      <c r="B537" s="165"/>
      <c r="C537" s="165"/>
      <c r="E537" s="166"/>
      <c r="F537" s="196" t="str">
        <f>IF(OR(D537="",E537=""),"",ROUND(D537/LOOKUP(E537,SMMLV!$A$2:$A$36,SMMLV!$D$2:$D$106),3))</f>
        <v/>
      </c>
      <c r="K537" s="821"/>
      <c r="L537" s="171">
        <v>2</v>
      </c>
      <c r="M537" s="822" t="str">
        <f t="shared" si="51"/>
        <v>NO APLICA</v>
      </c>
      <c r="N537" s="822"/>
    </row>
    <row r="538" spans="2:14">
      <c r="B538" s="165"/>
      <c r="C538" s="165"/>
      <c r="E538" s="166"/>
      <c r="F538" s="196" t="str">
        <f>IF(OR(D538="",E538=""),"",ROUND(D538/LOOKUP(E538,SMMLV!$A$2:$A$36,SMMLV!$D$2:$D$106),3))</f>
        <v/>
      </c>
      <c r="K538" s="821"/>
      <c r="L538" s="171">
        <v>3</v>
      </c>
      <c r="M538" s="822" t="str">
        <f t="shared" si="51"/>
        <v>NO APLICA</v>
      </c>
      <c r="N538" s="822"/>
    </row>
    <row r="539" spans="2:14">
      <c r="B539" s="165"/>
      <c r="C539" s="165"/>
      <c r="E539" s="166"/>
      <c r="F539" s="196" t="str">
        <f>IF(OR(D539="",E539=""),"",ROUND(D539/LOOKUP(E539,SMMLV!$A$2:$A$36,SMMLV!$D$2:$D$106),3))</f>
        <v/>
      </c>
      <c r="K539" s="821"/>
      <c r="L539" s="171">
        <v>4</v>
      </c>
      <c r="M539" s="822" t="str">
        <f t="shared" si="51"/>
        <v>NO APLICA</v>
      </c>
      <c r="N539" s="822"/>
    </row>
    <row r="540" spans="2:14">
      <c r="B540" s="165"/>
      <c r="C540" s="165"/>
      <c r="E540" s="166"/>
      <c r="F540" s="196" t="str">
        <f>IF(OR(D540="",E540=""),"",ROUND(D540/LOOKUP(E540,SMMLV!$A$2:$A$36,SMMLV!$D$2:$D$106),3))</f>
        <v/>
      </c>
      <c r="K540" s="821"/>
      <c r="L540" s="171">
        <v>5</v>
      </c>
      <c r="M540" s="822" t="str">
        <f t="shared" si="51"/>
        <v>NO APLICA</v>
      </c>
      <c r="N540" s="822"/>
    </row>
    <row r="541" spans="2:14">
      <c r="B541" s="165"/>
      <c r="C541" s="165"/>
      <c r="E541" s="166"/>
      <c r="F541" s="196" t="str">
        <f>IF(OR(D541="",E541=""),"",ROUND(D541/LOOKUP(E541,SMMLV!$A$2:$A$36,SMMLV!$D$2:$D$106),3))</f>
        <v/>
      </c>
      <c r="K541" s="821"/>
      <c r="L541" s="171">
        <v>6</v>
      </c>
      <c r="M541" s="822" t="str">
        <f t="shared" si="51"/>
        <v>NO APLICA</v>
      </c>
      <c r="N541" s="822"/>
    </row>
    <row r="542" spans="2:14">
      <c r="B542" s="165"/>
      <c r="C542" s="165"/>
      <c r="E542" s="166"/>
      <c r="F542" s="196" t="str">
        <f>IF(OR(D542="",E542=""),"",ROUND(D542/LOOKUP(E542,SMMLV!$A$2:$A$36,SMMLV!$D$2:$D$106),3))</f>
        <v/>
      </c>
      <c r="K542" s="821"/>
      <c r="L542" s="171">
        <v>7</v>
      </c>
      <c r="M542" s="822" t="str">
        <f t="shared" si="51"/>
        <v>NO APLICA</v>
      </c>
      <c r="N542" s="822"/>
    </row>
    <row r="543" spans="2:14">
      <c r="B543" s="165"/>
      <c r="C543" s="165"/>
      <c r="E543" s="166"/>
      <c r="F543" s="196" t="str">
        <f>IF(OR(D543="",E543=""),"",ROUND(D543/LOOKUP(E543,SMMLV!$A$2:$A$36,SMMLV!$D$2:$D$106),3))</f>
        <v/>
      </c>
      <c r="K543" s="821"/>
      <c r="L543" s="171">
        <v>8</v>
      </c>
      <c r="M543" s="822" t="str">
        <f t="shared" si="51"/>
        <v>NO APLICA</v>
      </c>
      <c r="N543" s="822"/>
    </row>
    <row r="544" spans="2:14">
      <c r="B544" s="165"/>
      <c r="C544" s="165"/>
      <c r="E544" s="166"/>
      <c r="F544" s="196" t="str">
        <f>IF(OR(D544="",E544=""),"",ROUND(D544/LOOKUP(E544,SMMLV!$A$2:$A$36,SMMLV!$D$2:$D$106),3))</f>
        <v/>
      </c>
      <c r="K544" s="821"/>
      <c r="L544" s="171">
        <v>9</v>
      </c>
      <c r="M544" s="822" t="str">
        <f t="shared" si="51"/>
        <v>NO APLICA</v>
      </c>
      <c r="N544" s="822"/>
    </row>
    <row r="545" spans="2:14">
      <c r="B545" s="165"/>
      <c r="C545" s="165"/>
      <c r="E545" s="166"/>
      <c r="F545" s="196" t="str">
        <f>IF(OR(D545="",E545=""),"",ROUND(D545/LOOKUP(E545,SMMLV!$A$2:$A$36,SMMLV!$D$2:$D$106),3))</f>
        <v/>
      </c>
      <c r="K545" s="821"/>
      <c r="L545" s="171">
        <v>10</v>
      </c>
      <c r="M545" s="822" t="str">
        <f t="shared" si="51"/>
        <v>NO APLICA</v>
      </c>
      <c r="N545" s="822"/>
    </row>
    <row r="546" spans="2:14">
      <c r="B546" s="165"/>
      <c r="C546" s="165"/>
      <c r="E546" s="166"/>
      <c r="F546" s="196" t="str">
        <f>IF(OR(D546="",E546=""),"",ROUND(D546/LOOKUP(E546,SMMLV!$A$2:$A$36,SMMLV!$D$2:$D$106),3))</f>
        <v/>
      </c>
      <c r="K546" s="821">
        <v>55</v>
      </c>
      <c r="L546" s="171">
        <v>1</v>
      </c>
      <c r="M546" s="822" t="str">
        <f t="shared" ref="M546:M555" si="52">IF(SUMIFS($F$5:$F$1200,$B$5:$B$1200,$K$546,$C$5:$C$1200,$L546)=0,"NO APLICA",ROUND(SUMIFS($F$5:$F$1200,$B$5:$B$1200,$K$546,$C$5:$C$1200,$L546),3))</f>
        <v>NO APLICA</v>
      </c>
      <c r="N546" s="822"/>
    </row>
    <row r="547" spans="2:14">
      <c r="B547" s="165"/>
      <c r="C547" s="165"/>
      <c r="E547" s="166"/>
      <c r="F547" s="196" t="str">
        <f>IF(OR(D547="",E547=""),"",ROUND(D547/LOOKUP(E547,SMMLV!$A$2:$A$36,SMMLV!$D$2:$D$106),3))</f>
        <v/>
      </c>
      <c r="K547" s="821"/>
      <c r="L547" s="171">
        <v>2</v>
      </c>
      <c r="M547" s="822" t="str">
        <f t="shared" si="52"/>
        <v>NO APLICA</v>
      </c>
      <c r="N547" s="822"/>
    </row>
    <row r="548" spans="2:14">
      <c r="B548" s="165"/>
      <c r="C548" s="165"/>
      <c r="E548" s="166"/>
      <c r="F548" s="196" t="str">
        <f>IF(OR(D548="",E548=""),"",ROUND(D548/LOOKUP(E548,SMMLV!$A$2:$A$36,SMMLV!$D$2:$D$106),3))</f>
        <v/>
      </c>
      <c r="K548" s="821"/>
      <c r="L548" s="171">
        <v>3</v>
      </c>
      <c r="M548" s="822" t="str">
        <f t="shared" si="52"/>
        <v>NO APLICA</v>
      </c>
      <c r="N548" s="822"/>
    </row>
    <row r="549" spans="2:14">
      <c r="B549" s="165"/>
      <c r="C549" s="165"/>
      <c r="E549" s="166"/>
      <c r="F549" s="196" t="str">
        <f>IF(OR(D549="",E549=""),"",ROUND(D549/LOOKUP(E549,SMMLV!$A$2:$A$36,SMMLV!$D$2:$D$106),3))</f>
        <v/>
      </c>
      <c r="K549" s="821"/>
      <c r="L549" s="171">
        <v>4</v>
      </c>
      <c r="M549" s="822" t="str">
        <f t="shared" si="52"/>
        <v>NO APLICA</v>
      </c>
      <c r="N549" s="822"/>
    </row>
    <row r="550" spans="2:14">
      <c r="B550" s="165"/>
      <c r="C550" s="165"/>
      <c r="E550" s="166"/>
      <c r="F550" s="196" t="str">
        <f>IF(OR(D550="",E550=""),"",ROUND(D550/LOOKUP(E550,SMMLV!$A$2:$A$36,SMMLV!$D$2:$D$106),3))</f>
        <v/>
      </c>
      <c r="K550" s="821"/>
      <c r="L550" s="171">
        <v>5</v>
      </c>
      <c r="M550" s="822" t="str">
        <f t="shared" si="52"/>
        <v>NO APLICA</v>
      </c>
      <c r="N550" s="822"/>
    </row>
    <row r="551" spans="2:14">
      <c r="B551" s="165"/>
      <c r="C551" s="165"/>
      <c r="E551" s="166"/>
      <c r="F551" s="196" t="str">
        <f>IF(OR(D551="",E551=""),"",ROUND(D551/LOOKUP(E551,SMMLV!$A$2:$A$36,SMMLV!$D$2:$D$106),3))</f>
        <v/>
      </c>
      <c r="K551" s="821"/>
      <c r="L551" s="171">
        <v>6</v>
      </c>
      <c r="M551" s="822" t="str">
        <f t="shared" si="52"/>
        <v>NO APLICA</v>
      </c>
      <c r="N551" s="822"/>
    </row>
    <row r="552" spans="2:14">
      <c r="B552" s="165"/>
      <c r="C552" s="165"/>
      <c r="E552" s="166"/>
      <c r="F552" s="196" t="str">
        <f>IF(OR(D552="",E552=""),"",ROUND(D552/LOOKUP(E552,SMMLV!$A$2:$A$36,SMMLV!$D$2:$D$106),3))</f>
        <v/>
      </c>
      <c r="K552" s="821"/>
      <c r="L552" s="171">
        <v>7</v>
      </c>
      <c r="M552" s="822" t="str">
        <f t="shared" si="52"/>
        <v>NO APLICA</v>
      </c>
      <c r="N552" s="822"/>
    </row>
    <row r="553" spans="2:14">
      <c r="B553" s="165"/>
      <c r="C553" s="165"/>
      <c r="E553" s="166"/>
      <c r="F553" s="196" t="str">
        <f>IF(OR(D553="",E553=""),"",ROUND(D553/LOOKUP(E553,SMMLV!$A$2:$A$36,SMMLV!$D$2:$D$106),3))</f>
        <v/>
      </c>
      <c r="K553" s="821"/>
      <c r="L553" s="171">
        <v>8</v>
      </c>
      <c r="M553" s="822" t="str">
        <f t="shared" si="52"/>
        <v>NO APLICA</v>
      </c>
      <c r="N553" s="822"/>
    </row>
    <row r="554" spans="2:14">
      <c r="B554" s="165"/>
      <c r="C554" s="165"/>
      <c r="E554" s="166"/>
      <c r="F554" s="196" t="str">
        <f>IF(OR(D554="",E554=""),"",ROUND(D554/LOOKUP(E554,SMMLV!$A$2:$A$36,SMMLV!$D$2:$D$106),3))</f>
        <v/>
      </c>
      <c r="K554" s="821"/>
      <c r="L554" s="171">
        <v>9</v>
      </c>
      <c r="M554" s="822" t="str">
        <f t="shared" si="52"/>
        <v>NO APLICA</v>
      </c>
      <c r="N554" s="822"/>
    </row>
    <row r="555" spans="2:14">
      <c r="B555" s="165"/>
      <c r="C555" s="165"/>
      <c r="E555" s="166"/>
      <c r="F555" s="196" t="str">
        <f>IF(OR(D555="",E555=""),"",ROUND(D555/LOOKUP(E555,SMMLV!$A$2:$A$36,SMMLV!$D$2:$D$106),3))</f>
        <v/>
      </c>
      <c r="K555" s="821"/>
      <c r="L555" s="171">
        <v>10</v>
      </c>
      <c r="M555" s="822" t="str">
        <f t="shared" si="52"/>
        <v>NO APLICA</v>
      </c>
      <c r="N555" s="822"/>
    </row>
    <row r="556" spans="2:14">
      <c r="B556" s="165"/>
      <c r="C556" s="165"/>
      <c r="E556" s="166"/>
      <c r="F556" s="196" t="str">
        <f>IF(OR(D556="",E556=""),"",ROUND(D556/LOOKUP(E556,SMMLV!$A$2:$A$36,SMMLV!$D$2:$D$106),3))</f>
        <v/>
      </c>
      <c r="K556" s="821">
        <v>56</v>
      </c>
      <c r="L556" s="171">
        <v>1</v>
      </c>
      <c r="M556" s="822" t="str">
        <f t="shared" ref="M556:M565" si="53">IF(SUMIFS($F$5:$F$1200,$B$5:$B$1200,$K$556,$C$5:$C$1200,$L556)=0,"NO APLICA",ROUND(SUMIFS($F$5:$F$1200,$B$5:$B$1200,$K$556,$C$5:$C$1200,$L556),3))</f>
        <v>NO APLICA</v>
      </c>
      <c r="N556" s="822"/>
    </row>
    <row r="557" spans="2:14">
      <c r="B557" s="165"/>
      <c r="C557" s="165"/>
      <c r="E557" s="166"/>
      <c r="F557" s="196" t="str">
        <f>IF(OR(D557="",E557=""),"",ROUND(D557/LOOKUP(E557,SMMLV!$A$2:$A$36,SMMLV!$D$2:$D$106),3))</f>
        <v/>
      </c>
      <c r="K557" s="821"/>
      <c r="L557" s="171">
        <v>2</v>
      </c>
      <c r="M557" s="822" t="str">
        <f t="shared" si="53"/>
        <v>NO APLICA</v>
      </c>
      <c r="N557" s="822"/>
    </row>
    <row r="558" spans="2:14">
      <c r="B558" s="165"/>
      <c r="C558" s="165"/>
      <c r="E558" s="166"/>
      <c r="F558" s="196" t="str">
        <f>IF(OR(D558="",E558=""),"",ROUND(D558/LOOKUP(E558,SMMLV!$A$2:$A$36,SMMLV!$D$2:$D$106),3))</f>
        <v/>
      </c>
      <c r="K558" s="821"/>
      <c r="L558" s="171">
        <v>3</v>
      </c>
      <c r="M558" s="822" t="str">
        <f t="shared" si="53"/>
        <v>NO APLICA</v>
      </c>
      <c r="N558" s="822"/>
    </row>
    <row r="559" spans="2:14">
      <c r="B559" s="165"/>
      <c r="C559" s="165"/>
      <c r="E559" s="166"/>
      <c r="F559" s="196" t="str">
        <f>IF(OR(D559="",E559=""),"",ROUND(D559/LOOKUP(E559,SMMLV!$A$2:$A$36,SMMLV!$D$2:$D$106),3))</f>
        <v/>
      </c>
      <c r="K559" s="821"/>
      <c r="L559" s="171">
        <v>4</v>
      </c>
      <c r="M559" s="822" t="str">
        <f t="shared" si="53"/>
        <v>NO APLICA</v>
      </c>
      <c r="N559" s="822"/>
    </row>
    <row r="560" spans="2:14">
      <c r="B560" s="165"/>
      <c r="C560" s="165"/>
      <c r="E560" s="166"/>
      <c r="F560" s="196" t="str">
        <f>IF(OR(D560="",E560=""),"",ROUND(D560/LOOKUP(E560,SMMLV!$A$2:$A$36,SMMLV!$D$2:$D$106),3))</f>
        <v/>
      </c>
      <c r="K560" s="821"/>
      <c r="L560" s="171">
        <v>5</v>
      </c>
      <c r="M560" s="822" t="str">
        <f t="shared" si="53"/>
        <v>NO APLICA</v>
      </c>
      <c r="N560" s="822"/>
    </row>
    <row r="561" spans="2:14">
      <c r="B561" s="165"/>
      <c r="C561" s="165"/>
      <c r="E561" s="166"/>
      <c r="F561" s="196" t="str">
        <f>IF(OR(D561="",E561=""),"",ROUND(D561/LOOKUP(E561,SMMLV!$A$2:$A$36,SMMLV!$D$2:$D$106),3))</f>
        <v/>
      </c>
      <c r="K561" s="821"/>
      <c r="L561" s="171">
        <v>6</v>
      </c>
      <c r="M561" s="822" t="str">
        <f t="shared" si="53"/>
        <v>NO APLICA</v>
      </c>
      <c r="N561" s="822"/>
    </row>
    <row r="562" spans="2:14">
      <c r="B562" s="165"/>
      <c r="C562" s="165"/>
      <c r="E562" s="166"/>
      <c r="F562" s="196" t="str">
        <f>IF(OR(D562="",E562=""),"",ROUND(D562/LOOKUP(E562,SMMLV!$A$2:$A$36,SMMLV!$D$2:$D$106),3))</f>
        <v/>
      </c>
      <c r="K562" s="821"/>
      <c r="L562" s="171">
        <v>7</v>
      </c>
      <c r="M562" s="822" t="str">
        <f t="shared" si="53"/>
        <v>NO APLICA</v>
      </c>
      <c r="N562" s="822"/>
    </row>
    <row r="563" spans="2:14">
      <c r="B563" s="165"/>
      <c r="C563" s="165"/>
      <c r="E563" s="166"/>
      <c r="F563" s="196" t="str">
        <f>IF(OR(D563="",E563=""),"",ROUND(D563/LOOKUP(E563,SMMLV!$A$2:$A$36,SMMLV!$D$2:$D$106),3))</f>
        <v/>
      </c>
      <c r="K563" s="821"/>
      <c r="L563" s="171">
        <v>8</v>
      </c>
      <c r="M563" s="822" t="str">
        <f t="shared" si="53"/>
        <v>NO APLICA</v>
      </c>
      <c r="N563" s="822"/>
    </row>
    <row r="564" spans="2:14">
      <c r="B564" s="165"/>
      <c r="C564" s="165"/>
      <c r="E564" s="166"/>
      <c r="F564" s="196" t="str">
        <f>IF(OR(D564="",E564=""),"",ROUND(D564/LOOKUP(E564,SMMLV!$A$2:$A$36,SMMLV!$D$2:$D$106),3))</f>
        <v/>
      </c>
      <c r="K564" s="821"/>
      <c r="L564" s="171">
        <v>9</v>
      </c>
      <c r="M564" s="822" t="str">
        <f t="shared" si="53"/>
        <v>NO APLICA</v>
      </c>
      <c r="N564" s="822"/>
    </row>
    <row r="565" spans="2:14">
      <c r="B565" s="165"/>
      <c r="C565" s="165"/>
      <c r="E565" s="166"/>
      <c r="F565" s="196" t="str">
        <f>IF(OR(D565="",E565=""),"",ROUND(D565/LOOKUP(E565,SMMLV!$A$2:$A$36,SMMLV!$D$2:$D$106),3))</f>
        <v/>
      </c>
      <c r="K565" s="821"/>
      <c r="L565" s="171">
        <v>10</v>
      </c>
      <c r="M565" s="822" t="str">
        <f t="shared" si="53"/>
        <v>NO APLICA</v>
      </c>
      <c r="N565" s="822"/>
    </row>
    <row r="566" spans="2:14">
      <c r="B566" s="165"/>
      <c r="C566" s="165"/>
      <c r="E566" s="166"/>
      <c r="F566" s="196" t="str">
        <f>IF(OR(D566="",E566=""),"",ROUND(D566/LOOKUP(E566,SMMLV!$A$2:$A$36,SMMLV!$D$2:$D$106),3))</f>
        <v/>
      </c>
      <c r="K566" s="821">
        <v>57</v>
      </c>
      <c r="L566" s="171">
        <v>1</v>
      </c>
      <c r="M566" s="822" t="str">
        <f t="shared" ref="M566:M575" si="54">IF(SUMIFS($F$5:$F$1200,$B$5:$B$1200,$K$566,$C$5:$C$1200,$L566)=0,"NO APLICA",ROUND(SUMIFS($F$5:$F$1200,$B$5:$B$1200,$K$566,$C$5:$C$1200,$L566),3))</f>
        <v>NO APLICA</v>
      </c>
      <c r="N566" s="822"/>
    </row>
    <row r="567" spans="2:14">
      <c r="B567" s="165"/>
      <c r="C567" s="165"/>
      <c r="E567" s="166"/>
      <c r="F567" s="196" t="str">
        <f>IF(OR(D567="",E567=""),"",ROUND(D567/LOOKUP(E567,SMMLV!$A$2:$A$36,SMMLV!$D$2:$D$106),3))</f>
        <v/>
      </c>
      <c r="K567" s="821"/>
      <c r="L567" s="171">
        <v>2</v>
      </c>
      <c r="M567" s="822" t="str">
        <f t="shared" si="54"/>
        <v>NO APLICA</v>
      </c>
      <c r="N567" s="822"/>
    </row>
    <row r="568" spans="2:14">
      <c r="B568" s="165"/>
      <c r="C568" s="165"/>
      <c r="E568" s="166"/>
      <c r="F568" s="196" t="str">
        <f>IF(OR(D568="",E568=""),"",ROUND(D568/LOOKUP(E568,SMMLV!$A$2:$A$36,SMMLV!$D$2:$D$106),3))</f>
        <v/>
      </c>
      <c r="K568" s="821"/>
      <c r="L568" s="171">
        <v>3</v>
      </c>
      <c r="M568" s="822" t="str">
        <f t="shared" si="54"/>
        <v>NO APLICA</v>
      </c>
      <c r="N568" s="822"/>
    </row>
    <row r="569" spans="2:14">
      <c r="B569" s="165"/>
      <c r="C569" s="165"/>
      <c r="E569" s="166"/>
      <c r="F569" s="196" t="str">
        <f>IF(OR(D569="",E569=""),"",ROUND(D569/LOOKUP(E569,SMMLV!$A$2:$A$36,SMMLV!$D$2:$D$106),3))</f>
        <v/>
      </c>
      <c r="K569" s="821"/>
      <c r="L569" s="171">
        <v>4</v>
      </c>
      <c r="M569" s="822" t="str">
        <f t="shared" si="54"/>
        <v>NO APLICA</v>
      </c>
      <c r="N569" s="822"/>
    </row>
    <row r="570" spans="2:14">
      <c r="B570" s="165"/>
      <c r="C570" s="165"/>
      <c r="E570" s="166"/>
      <c r="F570" s="196" t="str">
        <f>IF(OR(D570="",E570=""),"",ROUND(D570/LOOKUP(E570,SMMLV!$A$2:$A$36,SMMLV!$D$2:$D$106),3))</f>
        <v/>
      </c>
      <c r="K570" s="821"/>
      <c r="L570" s="171">
        <v>5</v>
      </c>
      <c r="M570" s="822" t="str">
        <f t="shared" si="54"/>
        <v>NO APLICA</v>
      </c>
      <c r="N570" s="822"/>
    </row>
    <row r="571" spans="2:14">
      <c r="B571" s="165"/>
      <c r="C571" s="165"/>
      <c r="E571" s="166"/>
      <c r="F571" s="196" t="str">
        <f>IF(OR(D571="",E571=""),"",ROUND(D571/LOOKUP(E571,SMMLV!$A$2:$A$36,SMMLV!$D$2:$D$106),3))</f>
        <v/>
      </c>
      <c r="K571" s="821"/>
      <c r="L571" s="171">
        <v>6</v>
      </c>
      <c r="M571" s="822" t="str">
        <f t="shared" si="54"/>
        <v>NO APLICA</v>
      </c>
      <c r="N571" s="822"/>
    </row>
    <row r="572" spans="2:14">
      <c r="B572" s="165"/>
      <c r="C572" s="165"/>
      <c r="E572" s="166"/>
      <c r="F572" s="196" t="str">
        <f>IF(OR(D572="",E572=""),"",ROUND(D572/LOOKUP(E572,SMMLV!$A$2:$A$36,SMMLV!$D$2:$D$106),3))</f>
        <v/>
      </c>
      <c r="K572" s="821"/>
      <c r="L572" s="171">
        <v>7</v>
      </c>
      <c r="M572" s="822" t="str">
        <f t="shared" si="54"/>
        <v>NO APLICA</v>
      </c>
      <c r="N572" s="822"/>
    </row>
    <row r="573" spans="2:14">
      <c r="B573" s="165"/>
      <c r="C573" s="165"/>
      <c r="E573" s="166"/>
      <c r="F573" s="196" t="str">
        <f>IF(OR(D573="",E573=""),"",ROUND(D573/LOOKUP(E573,SMMLV!$A$2:$A$36,SMMLV!$D$2:$D$106),3))</f>
        <v/>
      </c>
      <c r="K573" s="821"/>
      <c r="L573" s="171">
        <v>8</v>
      </c>
      <c r="M573" s="822" t="str">
        <f t="shared" si="54"/>
        <v>NO APLICA</v>
      </c>
      <c r="N573" s="822"/>
    </row>
    <row r="574" spans="2:14">
      <c r="B574" s="165"/>
      <c r="C574" s="165"/>
      <c r="E574" s="166"/>
      <c r="F574" s="196" t="str">
        <f>IF(OR(D574="",E574=""),"",ROUND(D574/LOOKUP(E574,SMMLV!$A$2:$A$36,SMMLV!$D$2:$D$106),3))</f>
        <v/>
      </c>
      <c r="K574" s="821"/>
      <c r="L574" s="171">
        <v>9</v>
      </c>
      <c r="M574" s="822" t="str">
        <f t="shared" si="54"/>
        <v>NO APLICA</v>
      </c>
      <c r="N574" s="822"/>
    </row>
    <row r="575" spans="2:14">
      <c r="B575" s="165"/>
      <c r="C575" s="165"/>
      <c r="E575" s="166"/>
      <c r="F575" s="196" t="str">
        <f>IF(OR(D575="",E575=""),"",ROUND(D575/LOOKUP(E575,SMMLV!$A$2:$A$36,SMMLV!$D$2:$D$106),3))</f>
        <v/>
      </c>
      <c r="K575" s="821"/>
      <c r="L575" s="171">
        <v>10</v>
      </c>
      <c r="M575" s="822" t="str">
        <f t="shared" si="54"/>
        <v>NO APLICA</v>
      </c>
      <c r="N575" s="822"/>
    </row>
    <row r="576" spans="2:14">
      <c r="B576" s="165"/>
      <c r="C576" s="165"/>
      <c r="E576" s="166"/>
      <c r="F576" s="196" t="str">
        <f>IF(OR(D576="",E576=""),"",ROUND(D576/LOOKUP(E576,SMMLV!$A$2:$A$36,SMMLV!$D$2:$D$106),3))</f>
        <v/>
      </c>
      <c r="K576" s="821">
        <v>58</v>
      </c>
      <c r="L576" s="171">
        <v>1</v>
      </c>
      <c r="M576" s="822" t="str">
        <f t="shared" ref="M576:M585" si="55">IF(SUMIFS($F$5:$F$1200,$B$5:$B$1200,$K$576,$C$5:$C$1200,$L576)=0,"NO APLICA",ROUND(SUMIFS($F$5:$F$1200,$B$5:$B$1200,$K$576,$C$5:$C$1200,$L576),3))</f>
        <v>NO APLICA</v>
      </c>
      <c r="N576" s="822"/>
    </row>
    <row r="577" spans="2:14">
      <c r="B577" s="165"/>
      <c r="C577" s="165"/>
      <c r="E577" s="166"/>
      <c r="F577" s="196" t="str">
        <f>IF(OR(D577="",E577=""),"",ROUND(D577/LOOKUP(E577,SMMLV!$A$2:$A$36,SMMLV!$D$2:$D$106),3))</f>
        <v/>
      </c>
      <c r="K577" s="821"/>
      <c r="L577" s="171">
        <v>2</v>
      </c>
      <c r="M577" s="822" t="str">
        <f t="shared" si="55"/>
        <v>NO APLICA</v>
      </c>
      <c r="N577" s="822"/>
    </row>
    <row r="578" spans="2:14">
      <c r="B578" s="165"/>
      <c r="C578" s="165"/>
      <c r="E578" s="166"/>
      <c r="F578" s="196" t="str">
        <f>IF(OR(D578="",E578=""),"",ROUND(D578/LOOKUP(E578,SMMLV!$A$2:$A$36,SMMLV!$D$2:$D$106),3))</f>
        <v/>
      </c>
      <c r="K578" s="821"/>
      <c r="L578" s="171">
        <v>3</v>
      </c>
      <c r="M578" s="822" t="str">
        <f t="shared" si="55"/>
        <v>NO APLICA</v>
      </c>
      <c r="N578" s="822"/>
    </row>
    <row r="579" spans="2:14">
      <c r="B579" s="165"/>
      <c r="C579" s="165"/>
      <c r="E579" s="166"/>
      <c r="F579" s="196" t="str">
        <f>IF(OR(D579="",E579=""),"",ROUND(D579/LOOKUP(E579,SMMLV!$A$2:$A$36,SMMLV!$D$2:$D$106),3))</f>
        <v/>
      </c>
      <c r="K579" s="821"/>
      <c r="L579" s="171">
        <v>4</v>
      </c>
      <c r="M579" s="822" t="str">
        <f t="shared" si="55"/>
        <v>NO APLICA</v>
      </c>
      <c r="N579" s="822"/>
    </row>
    <row r="580" spans="2:14">
      <c r="B580" s="165"/>
      <c r="C580" s="165"/>
      <c r="E580" s="166"/>
      <c r="F580" s="196" t="str">
        <f>IF(OR(D580="",E580=""),"",ROUND(D580/LOOKUP(E580,SMMLV!$A$2:$A$36,SMMLV!$D$2:$D$106),3))</f>
        <v/>
      </c>
      <c r="K580" s="821"/>
      <c r="L580" s="171">
        <v>5</v>
      </c>
      <c r="M580" s="822" t="str">
        <f t="shared" si="55"/>
        <v>NO APLICA</v>
      </c>
      <c r="N580" s="822"/>
    </row>
    <row r="581" spans="2:14">
      <c r="B581" s="165"/>
      <c r="C581" s="165"/>
      <c r="E581" s="166"/>
      <c r="F581" s="196" t="str">
        <f>IF(OR(D581="",E581=""),"",ROUND(D581/LOOKUP(E581,SMMLV!$A$2:$A$36,SMMLV!$D$2:$D$106),3))</f>
        <v/>
      </c>
      <c r="K581" s="821"/>
      <c r="L581" s="171">
        <v>6</v>
      </c>
      <c r="M581" s="822" t="str">
        <f t="shared" si="55"/>
        <v>NO APLICA</v>
      </c>
      <c r="N581" s="822"/>
    </row>
    <row r="582" spans="2:14">
      <c r="B582" s="165"/>
      <c r="C582" s="165"/>
      <c r="E582" s="166"/>
      <c r="F582" s="196" t="str">
        <f>IF(OR(D582="",E582=""),"",ROUND(D582/LOOKUP(E582,SMMLV!$A$2:$A$36,SMMLV!$D$2:$D$106),3))</f>
        <v/>
      </c>
      <c r="K582" s="821"/>
      <c r="L582" s="171">
        <v>7</v>
      </c>
      <c r="M582" s="822" t="str">
        <f t="shared" si="55"/>
        <v>NO APLICA</v>
      </c>
      <c r="N582" s="822"/>
    </row>
    <row r="583" spans="2:14">
      <c r="B583" s="165"/>
      <c r="C583" s="165"/>
      <c r="E583" s="166"/>
      <c r="F583" s="196" t="str">
        <f>IF(OR(D583="",E583=""),"",ROUND(D583/LOOKUP(E583,SMMLV!$A$2:$A$36,SMMLV!$D$2:$D$106),3))</f>
        <v/>
      </c>
      <c r="K583" s="821"/>
      <c r="L583" s="171">
        <v>8</v>
      </c>
      <c r="M583" s="822" t="str">
        <f t="shared" si="55"/>
        <v>NO APLICA</v>
      </c>
      <c r="N583" s="822"/>
    </row>
    <row r="584" spans="2:14">
      <c r="B584" s="165"/>
      <c r="C584" s="165"/>
      <c r="E584" s="166"/>
      <c r="F584" s="196" t="str">
        <f>IF(OR(D584="",E584=""),"",ROUND(D584/LOOKUP(E584,SMMLV!$A$2:$A$36,SMMLV!$D$2:$D$106),3))</f>
        <v/>
      </c>
      <c r="K584" s="821"/>
      <c r="L584" s="171">
        <v>9</v>
      </c>
      <c r="M584" s="822" t="str">
        <f t="shared" si="55"/>
        <v>NO APLICA</v>
      </c>
      <c r="N584" s="822"/>
    </row>
    <row r="585" spans="2:14">
      <c r="B585" s="165"/>
      <c r="C585" s="165"/>
      <c r="E585" s="166"/>
      <c r="F585" s="196" t="str">
        <f>IF(OR(D585="",E585=""),"",ROUND(D585/LOOKUP(E585,SMMLV!$A$2:$A$36,SMMLV!$D$2:$D$106),3))</f>
        <v/>
      </c>
      <c r="K585" s="821"/>
      <c r="L585" s="171">
        <v>10</v>
      </c>
      <c r="M585" s="822" t="str">
        <f t="shared" si="55"/>
        <v>NO APLICA</v>
      </c>
      <c r="N585" s="822"/>
    </row>
    <row r="586" spans="2:14">
      <c r="B586" s="165"/>
      <c r="C586" s="165"/>
      <c r="E586" s="166"/>
      <c r="F586" s="196" t="str">
        <f>IF(OR(D586="",E586=""),"",ROUND(D586/LOOKUP(E586,SMMLV!$A$2:$A$36,SMMLV!$D$2:$D$106),3))</f>
        <v/>
      </c>
      <c r="K586" s="821">
        <v>59</v>
      </c>
      <c r="L586" s="171">
        <v>1</v>
      </c>
      <c r="M586" s="822" t="str">
        <f t="shared" ref="M586:M595" si="56">IF(SUMIFS($F$5:$F$1200,$B$5:$B$1200,$K$586,$C$5:$C$1200,$L586)=0,"NO APLICA",ROUND(SUMIFS($F$5:$F$1200,$B$5:$B$1200,$K$586,$C$5:$C$1200,$L586),3))</f>
        <v>NO APLICA</v>
      </c>
      <c r="N586" s="822"/>
    </row>
    <row r="587" spans="2:14">
      <c r="B587" s="165"/>
      <c r="C587" s="165"/>
      <c r="E587" s="166"/>
      <c r="F587" s="196" t="str">
        <f>IF(OR(D587="",E587=""),"",ROUND(D587/LOOKUP(E587,SMMLV!$A$2:$A$36,SMMLV!$D$2:$D$106),3))</f>
        <v/>
      </c>
      <c r="K587" s="821"/>
      <c r="L587" s="171">
        <v>2</v>
      </c>
      <c r="M587" s="822" t="str">
        <f t="shared" si="56"/>
        <v>NO APLICA</v>
      </c>
      <c r="N587" s="822"/>
    </row>
    <row r="588" spans="2:14">
      <c r="B588" s="165"/>
      <c r="C588" s="165"/>
      <c r="E588" s="166"/>
      <c r="F588" s="196" t="str">
        <f>IF(OR(D588="",E588=""),"",ROUND(D588/LOOKUP(E588,SMMLV!$A$2:$A$36,SMMLV!$D$2:$D$106),3))</f>
        <v/>
      </c>
      <c r="K588" s="821"/>
      <c r="L588" s="171">
        <v>3</v>
      </c>
      <c r="M588" s="822" t="str">
        <f t="shared" si="56"/>
        <v>NO APLICA</v>
      </c>
      <c r="N588" s="822"/>
    </row>
    <row r="589" spans="2:14">
      <c r="B589" s="165"/>
      <c r="C589" s="165"/>
      <c r="E589" s="166"/>
      <c r="F589" s="196" t="str">
        <f>IF(OR(D589="",E589=""),"",ROUND(D589/LOOKUP(E589,SMMLV!$A$2:$A$36,SMMLV!$D$2:$D$106),3))</f>
        <v/>
      </c>
      <c r="K589" s="821"/>
      <c r="L589" s="171">
        <v>4</v>
      </c>
      <c r="M589" s="822" t="str">
        <f t="shared" si="56"/>
        <v>NO APLICA</v>
      </c>
      <c r="N589" s="822"/>
    </row>
    <row r="590" spans="2:14">
      <c r="B590" s="165"/>
      <c r="C590" s="165"/>
      <c r="E590" s="166"/>
      <c r="F590" s="196" t="str">
        <f>IF(OR(D590="",E590=""),"",ROUND(D590/LOOKUP(E590,SMMLV!$A$2:$A$36,SMMLV!$D$2:$D$106),3))</f>
        <v/>
      </c>
      <c r="K590" s="821"/>
      <c r="L590" s="171">
        <v>5</v>
      </c>
      <c r="M590" s="822" t="str">
        <f t="shared" si="56"/>
        <v>NO APLICA</v>
      </c>
      <c r="N590" s="822"/>
    </row>
    <row r="591" spans="2:14">
      <c r="B591" s="165"/>
      <c r="C591" s="165"/>
      <c r="E591" s="166"/>
      <c r="F591" s="196" t="str">
        <f>IF(OR(D591="",E591=""),"",ROUND(D591/LOOKUP(E591,SMMLV!$A$2:$A$36,SMMLV!$D$2:$D$106),3))</f>
        <v/>
      </c>
      <c r="K591" s="821"/>
      <c r="L591" s="171">
        <v>6</v>
      </c>
      <c r="M591" s="822" t="str">
        <f t="shared" si="56"/>
        <v>NO APLICA</v>
      </c>
      <c r="N591" s="822"/>
    </row>
    <row r="592" spans="2:14">
      <c r="B592" s="165"/>
      <c r="C592" s="165"/>
      <c r="E592" s="166"/>
      <c r="F592" s="196" t="str">
        <f>IF(OR(D592="",E592=""),"",ROUND(D592/LOOKUP(E592,SMMLV!$A$2:$A$36,SMMLV!$D$2:$D$106),3))</f>
        <v/>
      </c>
      <c r="K592" s="821"/>
      <c r="L592" s="171">
        <v>7</v>
      </c>
      <c r="M592" s="822" t="str">
        <f t="shared" si="56"/>
        <v>NO APLICA</v>
      </c>
      <c r="N592" s="822"/>
    </row>
    <row r="593" spans="2:14">
      <c r="B593" s="165"/>
      <c r="C593" s="165"/>
      <c r="E593" s="166"/>
      <c r="F593" s="196" t="str">
        <f>IF(OR(D593="",E593=""),"",ROUND(D593/LOOKUP(E593,SMMLV!$A$2:$A$36,SMMLV!$D$2:$D$106),3))</f>
        <v/>
      </c>
      <c r="K593" s="821"/>
      <c r="L593" s="171">
        <v>8</v>
      </c>
      <c r="M593" s="822" t="str">
        <f t="shared" si="56"/>
        <v>NO APLICA</v>
      </c>
      <c r="N593" s="822"/>
    </row>
    <row r="594" spans="2:14">
      <c r="B594" s="165"/>
      <c r="C594" s="165"/>
      <c r="E594" s="166"/>
      <c r="F594" s="196" t="str">
        <f>IF(OR(D594="",E594=""),"",ROUND(D594/LOOKUP(E594,SMMLV!$A$2:$A$36,SMMLV!$D$2:$D$106),3))</f>
        <v/>
      </c>
      <c r="K594" s="821"/>
      <c r="L594" s="171">
        <v>9</v>
      </c>
      <c r="M594" s="822" t="str">
        <f t="shared" si="56"/>
        <v>NO APLICA</v>
      </c>
      <c r="N594" s="822"/>
    </row>
    <row r="595" spans="2:14">
      <c r="B595" s="165"/>
      <c r="C595" s="165"/>
      <c r="E595" s="166"/>
      <c r="F595" s="196" t="str">
        <f>IF(OR(D595="",E595=""),"",ROUND(D595/LOOKUP(E595,SMMLV!$A$2:$A$36,SMMLV!$D$2:$D$106),3))</f>
        <v/>
      </c>
      <c r="K595" s="821"/>
      <c r="L595" s="171">
        <v>10</v>
      </c>
      <c r="M595" s="822" t="str">
        <f t="shared" si="56"/>
        <v>NO APLICA</v>
      </c>
      <c r="N595" s="822"/>
    </row>
    <row r="596" spans="2:14">
      <c r="B596" s="165"/>
      <c r="C596" s="165"/>
      <c r="E596" s="166"/>
      <c r="F596" s="196" t="str">
        <f>IF(OR(D596="",E596=""),"",ROUND(D596/LOOKUP(E596,SMMLV!$A$2:$A$36,SMMLV!$D$2:$D$106),3))</f>
        <v/>
      </c>
      <c r="K596" s="821">
        <v>60</v>
      </c>
      <c r="L596" s="171">
        <v>1</v>
      </c>
      <c r="M596" s="822" t="str">
        <f t="shared" ref="M596:M605" si="57">IF(SUMIFS($F$5:$F$1200,$B$5:$B$1200,$K$596,$C$5:$C$1200,$L596)=0,"NO APLICA",ROUND(SUMIFS($F$5:$F$1200,$B$5:$B$1200,$K$596,$C$5:$C$1200,$L596),3))</f>
        <v>NO APLICA</v>
      </c>
      <c r="N596" s="822"/>
    </row>
    <row r="597" spans="2:14">
      <c r="B597" s="165"/>
      <c r="C597" s="165"/>
      <c r="E597" s="166"/>
      <c r="F597" s="196" t="str">
        <f>IF(OR(D597="",E597=""),"",ROUND(D597/LOOKUP(E597,SMMLV!$A$2:$A$36,SMMLV!$D$2:$D$106),3))</f>
        <v/>
      </c>
      <c r="K597" s="821"/>
      <c r="L597" s="171">
        <v>2</v>
      </c>
      <c r="M597" s="822" t="str">
        <f t="shared" si="57"/>
        <v>NO APLICA</v>
      </c>
      <c r="N597" s="822"/>
    </row>
    <row r="598" spans="2:14">
      <c r="B598" s="165"/>
      <c r="C598" s="165"/>
      <c r="E598" s="166"/>
      <c r="F598" s="196" t="str">
        <f>IF(OR(D598="",E598=""),"",ROUND(D598/LOOKUP(E598,SMMLV!$A$2:$A$36,SMMLV!$D$2:$D$106),3))</f>
        <v/>
      </c>
      <c r="K598" s="821"/>
      <c r="L598" s="171">
        <v>3</v>
      </c>
      <c r="M598" s="822" t="str">
        <f t="shared" si="57"/>
        <v>NO APLICA</v>
      </c>
      <c r="N598" s="822"/>
    </row>
    <row r="599" spans="2:14">
      <c r="B599" s="165"/>
      <c r="C599" s="165"/>
      <c r="E599" s="166"/>
      <c r="F599" s="196" t="str">
        <f>IF(OR(D599="",E599=""),"",ROUND(D599/LOOKUP(E599,SMMLV!$A$2:$A$36,SMMLV!$D$2:$D$106),3))</f>
        <v/>
      </c>
      <c r="K599" s="821"/>
      <c r="L599" s="171">
        <v>4</v>
      </c>
      <c r="M599" s="822" t="str">
        <f t="shared" si="57"/>
        <v>NO APLICA</v>
      </c>
      <c r="N599" s="822"/>
    </row>
    <row r="600" spans="2:14">
      <c r="B600" s="165"/>
      <c r="C600" s="165"/>
      <c r="E600" s="166"/>
      <c r="F600" s="196" t="str">
        <f>IF(OR(D600="",E600=""),"",ROUND(D600/LOOKUP(E600,SMMLV!$A$2:$A$36,SMMLV!$D$2:$D$106),3))</f>
        <v/>
      </c>
      <c r="K600" s="821"/>
      <c r="L600" s="171">
        <v>5</v>
      </c>
      <c r="M600" s="822" t="str">
        <f t="shared" si="57"/>
        <v>NO APLICA</v>
      </c>
      <c r="N600" s="822"/>
    </row>
    <row r="601" spans="2:14">
      <c r="B601" s="165"/>
      <c r="C601" s="165"/>
      <c r="E601" s="166"/>
      <c r="F601" s="196" t="str">
        <f>IF(OR(D601="",E601=""),"",ROUND(D601/LOOKUP(E601,SMMLV!$A$2:$A$36,SMMLV!$D$2:$D$106),3))</f>
        <v/>
      </c>
      <c r="K601" s="821"/>
      <c r="L601" s="171">
        <v>6</v>
      </c>
      <c r="M601" s="822" t="str">
        <f t="shared" si="57"/>
        <v>NO APLICA</v>
      </c>
      <c r="N601" s="822"/>
    </row>
    <row r="602" spans="2:14">
      <c r="B602" s="165"/>
      <c r="C602" s="165"/>
      <c r="E602" s="166"/>
      <c r="F602" s="196" t="str">
        <f>IF(OR(D602="",E602=""),"",ROUND(D602/LOOKUP(E602,SMMLV!$A$2:$A$36,SMMLV!$D$2:$D$106),3))</f>
        <v/>
      </c>
      <c r="K602" s="821"/>
      <c r="L602" s="171">
        <v>7</v>
      </c>
      <c r="M602" s="822" t="str">
        <f t="shared" si="57"/>
        <v>NO APLICA</v>
      </c>
      <c r="N602" s="822"/>
    </row>
    <row r="603" spans="2:14">
      <c r="B603" s="165"/>
      <c r="C603" s="165"/>
      <c r="E603" s="166"/>
      <c r="F603" s="196" t="str">
        <f>IF(OR(D603="",E603=""),"",ROUND(D603/LOOKUP(E603,SMMLV!$A$2:$A$36,SMMLV!$D$2:$D$106),3))</f>
        <v/>
      </c>
      <c r="K603" s="821"/>
      <c r="L603" s="171">
        <v>8</v>
      </c>
      <c r="M603" s="822" t="str">
        <f t="shared" si="57"/>
        <v>NO APLICA</v>
      </c>
      <c r="N603" s="822"/>
    </row>
    <row r="604" spans="2:14">
      <c r="B604" s="165"/>
      <c r="C604" s="165"/>
      <c r="E604" s="166"/>
      <c r="F604" s="196" t="str">
        <f>IF(OR(D604="",E604=""),"",ROUND(D604/LOOKUP(E604,SMMLV!$A$2:$A$36,SMMLV!$D$2:$D$106),3))</f>
        <v/>
      </c>
      <c r="K604" s="821"/>
      <c r="L604" s="171">
        <v>9</v>
      </c>
      <c r="M604" s="822" t="str">
        <f t="shared" si="57"/>
        <v>NO APLICA</v>
      </c>
      <c r="N604" s="822"/>
    </row>
    <row r="605" spans="2:14">
      <c r="B605" s="165"/>
      <c r="C605" s="165"/>
      <c r="E605" s="166"/>
      <c r="F605" s="196" t="str">
        <f>IF(OR(D605="",E605=""),"",ROUND(D605/LOOKUP(E605,SMMLV!$A$2:$A$36,SMMLV!$D$2:$D$106),3))</f>
        <v/>
      </c>
      <c r="K605" s="821"/>
      <c r="L605" s="171">
        <v>10</v>
      </c>
      <c r="M605" s="822" t="str">
        <f t="shared" si="57"/>
        <v>NO APLICA</v>
      </c>
      <c r="N605" s="822"/>
    </row>
    <row r="606" spans="2:14">
      <c r="B606" s="165"/>
      <c r="C606" s="165"/>
      <c r="E606" s="166"/>
      <c r="F606" s="196" t="str">
        <f>IF(OR(D606="",E606=""),"",ROUND(D606/LOOKUP(E606,SMMLV!$A$2:$A$36,SMMLV!$D$2:$D$106),3))</f>
        <v/>
      </c>
      <c r="K606" s="821">
        <v>61</v>
      </c>
      <c r="L606" s="171">
        <v>1</v>
      </c>
      <c r="M606" s="822" t="str">
        <f t="shared" ref="M606:M615" si="58">IF(SUMIFS($F$5:$F$1200,$B$5:$B$1200,$K$606,$C$5:$C$1200,$L606)=0,"NO APLICA",ROUND(SUMIFS($F$5:$F$1200,$B$5:$B$1200,$K$606,$C$5:$C$1200,$L606),3))</f>
        <v>NO APLICA</v>
      </c>
      <c r="N606" s="822"/>
    </row>
    <row r="607" spans="2:14">
      <c r="B607" s="165"/>
      <c r="C607" s="165"/>
      <c r="E607" s="166"/>
      <c r="F607" s="196" t="str">
        <f>IF(OR(D607="",E607=""),"",ROUND(D607/LOOKUP(E607,SMMLV!$A$2:$A$36,SMMLV!$D$2:$D$106),3))</f>
        <v/>
      </c>
      <c r="K607" s="821"/>
      <c r="L607" s="171">
        <v>2</v>
      </c>
      <c r="M607" s="822" t="str">
        <f t="shared" si="58"/>
        <v>NO APLICA</v>
      </c>
      <c r="N607" s="822"/>
    </row>
    <row r="608" spans="2:14">
      <c r="B608" s="165"/>
      <c r="C608" s="165"/>
      <c r="E608" s="166"/>
      <c r="F608" s="196" t="str">
        <f>IF(OR(D608="",E608=""),"",ROUND(D608/LOOKUP(E608,SMMLV!$A$2:$A$36,SMMLV!$D$2:$D$106),3))</f>
        <v/>
      </c>
      <c r="K608" s="821"/>
      <c r="L608" s="171">
        <v>3</v>
      </c>
      <c r="M608" s="822" t="str">
        <f t="shared" si="58"/>
        <v>NO APLICA</v>
      </c>
      <c r="N608" s="822"/>
    </row>
    <row r="609" spans="2:14">
      <c r="B609" s="165"/>
      <c r="C609" s="165"/>
      <c r="E609" s="166"/>
      <c r="F609" s="196" t="str">
        <f>IF(OR(D609="",E609=""),"",ROUND(D609/LOOKUP(E609,SMMLV!$A$2:$A$36,SMMLV!$D$2:$D$106),3))</f>
        <v/>
      </c>
      <c r="K609" s="821"/>
      <c r="L609" s="171">
        <v>4</v>
      </c>
      <c r="M609" s="822" t="str">
        <f t="shared" si="58"/>
        <v>NO APLICA</v>
      </c>
      <c r="N609" s="822"/>
    </row>
    <row r="610" spans="2:14">
      <c r="B610" s="165"/>
      <c r="C610" s="165"/>
      <c r="E610" s="166"/>
      <c r="F610" s="196" t="str">
        <f>IF(OR(D610="",E610=""),"",ROUND(D610/LOOKUP(E610,SMMLV!$A$2:$A$36,SMMLV!$D$2:$D$106),3))</f>
        <v/>
      </c>
      <c r="K610" s="821"/>
      <c r="L610" s="171">
        <v>5</v>
      </c>
      <c r="M610" s="822" t="str">
        <f t="shared" si="58"/>
        <v>NO APLICA</v>
      </c>
      <c r="N610" s="822"/>
    </row>
    <row r="611" spans="2:14">
      <c r="B611" s="165"/>
      <c r="C611" s="165"/>
      <c r="E611" s="166"/>
      <c r="F611" s="196" t="str">
        <f>IF(OR(D611="",E611=""),"",ROUND(D611/LOOKUP(E611,SMMLV!$A$2:$A$36,SMMLV!$D$2:$D$106),3))</f>
        <v/>
      </c>
      <c r="K611" s="821"/>
      <c r="L611" s="171">
        <v>6</v>
      </c>
      <c r="M611" s="822" t="str">
        <f t="shared" si="58"/>
        <v>NO APLICA</v>
      </c>
      <c r="N611" s="822"/>
    </row>
    <row r="612" spans="2:14">
      <c r="B612" s="165"/>
      <c r="C612" s="165"/>
      <c r="E612" s="166"/>
      <c r="F612" s="196" t="str">
        <f>IF(OR(D612="",E612=""),"",ROUND(D612/LOOKUP(E612,SMMLV!$A$2:$A$36,SMMLV!$D$2:$D$106),3))</f>
        <v/>
      </c>
      <c r="K612" s="821"/>
      <c r="L612" s="171">
        <v>7</v>
      </c>
      <c r="M612" s="822" t="str">
        <f t="shared" si="58"/>
        <v>NO APLICA</v>
      </c>
      <c r="N612" s="822"/>
    </row>
    <row r="613" spans="2:14">
      <c r="B613" s="165"/>
      <c r="C613" s="165"/>
      <c r="E613" s="166"/>
      <c r="F613" s="196" t="str">
        <f>IF(OR(D613="",E613=""),"",ROUND(D613/LOOKUP(E613,SMMLV!$A$2:$A$36,SMMLV!$D$2:$D$106),3))</f>
        <v/>
      </c>
      <c r="K613" s="821"/>
      <c r="L613" s="171">
        <v>8</v>
      </c>
      <c r="M613" s="822" t="str">
        <f t="shared" si="58"/>
        <v>NO APLICA</v>
      </c>
      <c r="N613" s="822"/>
    </row>
    <row r="614" spans="2:14">
      <c r="B614" s="165"/>
      <c r="C614" s="165"/>
      <c r="E614" s="166"/>
      <c r="F614" s="196" t="str">
        <f>IF(OR(D614="",E614=""),"",ROUND(D614/LOOKUP(E614,SMMLV!$A$2:$A$36,SMMLV!$D$2:$D$106),3))</f>
        <v/>
      </c>
      <c r="K614" s="821"/>
      <c r="L614" s="171">
        <v>9</v>
      </c>
      <c r="M614" s="822" t="str">
        <f t="shared" si="58"/>
        <v>NO APLICA</v>
      </c>
      <c r="N614" s="822"/>
    </row>
    <row r="615" spans="2:14">
      <c r="B615" s="165"/>
      <c r="C615" s="165"/>
      <c r="E615" s="166"/>
      <c r="F615" s="196" t="str">
        <f>IF(OR(D615="",E615=""),"",ROUND(D615/LOOKUP(E615,SMMLV!$A$2:$A$36,SMMLV!$D$2:$D$106),3))</f>
        <v/>
      </c>
      <c r="K615" s="821"/>
      <c r="L615" s="171">
        <v>10</v>
      </c>
      <c r="M615" s="822" t="str">
        <f t="shared" si="58"/>
        <v>NO APLICA</v>
      </c>
      <c r="N615" s="822"/>
    </row>
    <row r="616" spans="2:14">
      <c r="B616" s="165"/>
      <c r="C616" s="165"/>
      <c r="E616" s="166"/>
      <c r="F616" s="196" t="str">
        <f>IF(OR(D616="",E616=""),"",ROUND(D616/LOOKUP(E616,SMMLV!$A$2:$A$36,SMMLV!$D$2:$D$106),3))</f>
        <v/>
      </c>
      <c r="K616" s="821">
        <v>62</v>
      </c>
      <c r="L616" s="171">
        <v>1</v>
      </c>
      <c r="M616" s="822" t="str">
        <f t="shared" ref="M616:M625" si="59">IF(SUMIFS($F$5:$F$1200,$B$5:$B$1200,$K$616,$C$5:$C$1200,$L616)=0,"NO APLICA",ROUND(SUMIFS($F$5:$F$1200,$B$5:$B$1200,$K$616,$C$5:$C$1200,$L616),3))</f>
        <v>NO APLICA</v>
      </c>
      <c r="N616" s="822"/>
    </row>
    <row r="617" spans="2:14">
      <c r="B617" s="165"/>
      <c r="C617" s="165"/>
      <c r="E617" s="166"/>
      <c r="F617" s="196" t="str">
        <f>IF(OR(D617="",E617=""),"",ROUND(D617/LOOKUP(E617,SMMLV!$A$2:$A$36,SMMLV!$D$2:$D$106),3))</f>
        <v/>
      </c>
      <c r="K617" s="821"/>
      <c r="L617" s="171">
        <v>2</v>
      </c>
      <c r="M617" s="822" t="str">
        <f t="shared" si="59"/>
        <v>NO APLICA</v>
      </c>
      <c r="N617" s="822"/>
    </row>
    <row r="618" spans="2:14">
      <c r="B618" s="165"/>
      <c r="C618" s="165"/>
      <c r="E618" s="166"/>
      <c r="F618" s="196" t="str">
        <f>IF(OR(D618="",E618=""),"",ROUND(D618/LOOKUP(E618,SMMLV!$A$2:$A$36,SMMLV!$D$2:$D$106),3))</f>
        <v/>
      </c>
      <c r="K618" s="821"/>
      <c r="L618" s="171">
        <v>3</v>
      </c>
      <c r="M618" s="822" t="str">
        <f t="shared" si="59"/>
        <v>NO APLICA</v>
      </c>
      <c r="N618" s="822"/>
    </row>
    <row r="619" spans="2:14">
      <c r="B619" s="165"/>
      <c r="C619" s="165"/>
      <c r="E619" s="166"/>
      <c r="F619" s="196" t="str">
        <f>IF(OR(D619="",E619=""),"",ROUND(D619/LOOKUP(E619,SMMLV!$A$2:$A$36,SMMLV!$D$2:$D$106),3))</f>
        <v/>
      </c>
      <c r="K619" s="821"/>
      <c r="L619" s="171">
        <v>4</v>
      </c>
      <c r="M619" s="822" t="str">
        <f t="shared" si="59"/>
        <v>NO APLICA</v>
      </c>
      <c r="N619" s="822"/>
    </row>
    <row r="620" spans="2:14">
      <c r="B620" s="165"/>
      <c r="C620" s="165"/>
      <c r="E620" s="166"/>
      <c r="F620" s="196" t="str">
        <f>IF(OR(D620="",E620=""),"",ROUND(D620/LOOKUP(E620,SMMLV!$A$2:$A$36,SMMLV!$D$2:$D$106),3))</f>
        <v/>
      </c>
      <c r="K620" s="821"/>
      <c r="L620" s="171">
        <v>5</v>
      </c>
      <c r="M620" s="822" t="str">
        <f t="shared" si="59"/>
        <v>NO APLICA</v>
      </c>
      <c r="N620" s="822"/>
    </row>
    <row r="621" spans="2:14">
      <c r="B621" s="165"/>
      <c r="C621" s="165"/>
      <c r="E621" s="166"/>
      <c r="F621" s="196" t="str">
        <f>IF(OR(D621="",E621=""),"",ROUND(D621/LOOKUP(E621,SMMLV!$A$2:$A$36,SMMLV!$D$2:$D$106),3))</f>
        <v/>
      </c>
      <c r="K621" s="821"/>
      <c r="L621" s="171">
        <v>6</v>
      </c>
      <c r="M621" s="822" t="str">
        <f t="shared" si="59"/>
        <v>NO APLICA</v>
      </c>
      <c r="N621" s="822"/>
    </row>
    <row r="622" spans="2:14">
      <c r="B622" s="165"/>
      <c r="C622" s="165"/>
      <c r="E622" s="166"/>
      <c r="F622" s="196" t="str">
        <f>IF(OR(D622="",E622=""),"",ROUND(D622/LOOKUP(E622,SMMLV!$A$2:$A$36,SMMLV!$D$2:$D$106),3))</f>
        <v/>
      </c>
      <c r="K622" s="821"/>
      <c r="L622" s="171">
        <v>7</v>
      </c>
      <c r="M622" s="822" t="str">
        <f t="shared" si="59"/>
        <v>NO APLICA</v>
      </c>
      <c r="N622" s="822"/>
    </row>
    <row r="623" spans="2:14">
      <c r="B623" s="165"/>
      <c r="C623" s="165"/>
      <c r="E623" s="166"/>
      <c r="F623" s="196" t="str">
        <f>IF(OR(D623="",E623=""),"",ROUND(D623/LOOKUP(E623,SMMLV!$A$2:$A$36,SMMLV!$D$2:$D$106),3))</f>
        <v/>
      </c>
      <c r="K623" s="821"/>
      <c r="L623" s="171">
        <v>8</v>
      </c>
      <c r="M623" s="822" t="str">
        <f t="shared" si="59"/>
        <v>NO APLICA</v>
      </c>
      <c r="N623" s="822"/>
    </row>
    <row r="624" spans="2:14">
      <c r="B624" s="165"/>
      <c r="C624" s="165"/>
      <c r="E624" s="166"/>
      <c r="F624" s="196" t="str">
        <f>IF(OR(D624="",E624=""),"",ROUND(D624/LOOKUP(E624,SMMLV!$A$2:$A$36,SMMLV!$D$2:$D$106),3))</f>
        <v/>
      </c>
      <c r="K624" s="821"/>
      <c r="L624" s="171">
        <v>9</v>
      </c>
      <c r="M624" s="822" t="str">
        <f t="shared" si="59"/>
        <v>NO APLICA</v>
      </c>
      <c r="N624" s="822"/>
    </row>
    <row r="625" spans="2:14">
      <c r="B625" s="165"/>
      <c r="C625" s="165"/>
      <c r="E625" s="166"/>
      <c r="F625" s="196" t="str">
        <f>IF(OR(D625="",E625=""),"",ROUND(D625/LOOKUP(E625,SMMLV!$A$2:$A$36,SMMLV!$D$2:$D$106),3))</f>
        <v/>
      </c>
      <c r="K625" s="821"/>
      <c r="L625" s="171">
        <v>10</v>
      </c>
      <c r="M625" s="822" t="str">
        <f t="shared" si="59"/>
        <v>NO APLICA</v>
      </c>
      <c r="N625" s="822"/>
    </row>
    <row r="626" spans="2:14">
      <c r="B626" s="165"/>
      <c r="C626" s="165"/>
      <c r="E626" s="166"/>
      <c r="F626" s="196" t="str">
        <f>IF(OR(D626="",E626=""),"",ROUND(D626/LOOKUP(E626,SMMLV!$A$2:$A$36,SMMLV!$D$2:$D$106),3))</f>
        <v/>
      </c>
      <c r="K626" s="821">
        <v>63</v>
      </c>
      <c r="L626" s="171">
        <v>1</v>
      </c>
      <c r="M626" s="822" t="str">
        <f t="shared" ref="M626:M635" si="60">IF(SUMIFS($F$5:$F$1200,$B$5:$B$1200,$K$626,$C$5:$C$1200,$L626)=0,"NO APLICA",ROUND(SUMIFS($F$5:$F$1200,$B$5:$B$1200,$K$626,$C$5:$C$1200,$L626),3))</f>
        <v>NO APLICA</v>
      </c>
      <c r="N626" s="822"/>
    </row>
    <row r="627" spans="2:14">
      <c r="B627" s="165"/>
      <c r="C627" s="165"/>
      <c r="E627" s="166"/>
      <c r="F627" s="196" t="str">
        <f>IF(OR(D627="",E627=""),"",ROUND(D627/LOOKUP(E627,SMMLV!$A$2:$A$36,SMMLV!$D$2:$D$106),3))</f>
        <v/>
      </c>
      <c r="K627" s="821"/>
      <c r="L627" s="171">
        <v>2</v>
      </c>
      <c r="M627" s="822" t="str">
        <f t="shared" si="60"/>
        <v>NO APLICA</v>
      </c>
      <c r="N627" s="822"/>
    </row>
    <row r="628" spans="2:14">
      <c r="B628" s="165"/>
      <c r="C628" s="165"/>
      <c r="E628" s="166"/>
      <c r="F628" s="196" t="str">
        <f>IF(OR(D628="",E628=""),"",ROUND(D628/LOOKUP(E628,SMMLV!$A$2:$A$36,SMMLV!$D$2:$D$106),3))</f>
        <v/>
      </c>
      <c r="K628" s="821"/>
      <c r="L628" s="171">
        <v>3</v>
      </c>
      <c r="M628" s="822" t="str">
        <f t="shared" si="60"/>
        <v>NO APLICA</v>
      </c>
      <c r="N628" s="822"/>
    </row>
    <row r="629" spans="2:14">
      <c r="B629" s="165"/>
      <c r="C629" s="165"/>
      <c r="E629" s="166"/>
      <c r="F629" s="196" t="str">
        <f>IF(OR(D629="",E629=""),"",ROUND(D629/LOOKUP(E629,SMMLV!$A$2:$A$36,SMMLV!$D$2:$D$106),3))</f>
        <v/>
      </c>
      <c r="K629" s="821"/>
      <c r="L629" s="171">
        <v>4</v>
      </c>
      <c r="M629" s="822" t="str">
        <f t="shared" si="60"/>
        <v>NO APLICA</v>
      </c>
      <c r="N629" s="822"/>
    </row>
    <row r="630" spans="2:14">
      <c r="B630" s="165"/>
      <c r="C630" s="165"/>
      <c r="E630" s="166"/>
      <c r="F630" s="196" t="str">
        <f>IF(OR(D630="",E630=""),"",ROUND(D630/LOOKUP(E630,SMMLV!$A$2:$A$36,SMMLV!$D$2:$D$106),3))</f>
        <v/>
      </c>
      <c r="K630" s="821"/>
      <c r="L630" s="171">
        <v>5</v>
      </c>
      <c r="M630" s="822" t="str">
        <f t="shared" si="60"/>
        <v>NO APLICA</v>
      </c>
      <c r="N630" s="822"/>
    </row>
    <row r="631" spans="2:14">
      <c r="B631" s="165"/>
      <c r="C631" s="165"/>
      <c r="E631" s="166"/>
      <c r="F631" s="196" t="str">
        <f>IF(OR(D631="",E631=""),"",ROUND(D631/LOOKUP(E631,SMMLV!$A$2:$A$36,SMMLV!$D$2:$D$106),3))</f>
        <v/>
      </c>
      <c r="K631" s="821"/>
      <c r="L631" s="171">
        <v>6</v>
      </c>
      <c r="M631" s="822" t="str">
        <f t="shared" si="60"/>
        <v>NO APLICA</v>
      </c>
      <c r="N631" s="822"/>
    </row>
    <row r="632" spans="2:14">
      <c r="B632" s="165"/>
      <c r="C632" s="165"/>
      <c r="E632" s="166"/>
      <c r="F632" s="196" t="str">
        <f>IF(OR(D632="",E632=""),"",ROUND(D632/LOOKUP(E632,SMMLV!$A$2:$A$36,SMMLV!$D$2:$D$106),3))</f>
        <v/>
      </c>
      <c r="K632" s="821"/>
      <c r="L632" s="171">
        <v>7</v>
      </c>
      <c r="M632" s="822" t="str">
        <f t="shared" si="60"/>
        <v>NO APLICA</v>
      </c>
      <c r="N632" s="822"/>
    </row>
    <row r="633" spans="2:14">
      <c r="B633" s="165"/>
      <c r="C633" s="165"/>
      <c r="E633" s="166"/>
      <c r="F633" s="196" t="str">
        <f>IF(OR(D633="",E633=""),"",ROUND(D633/LOOKUP(E633,SMMLV!$A$2:$A$36,SMMLV!$D$2:$D$106),3))</f>
        <v/>
      </c>
      <c r="K633" s="821"/>
      <c r="L633" s="171">
        <v>8</v>
      </c>
      <c r="M633" s="822" t="str">
        <f t="shared" si="60"/>
        <v>NO APLICA</v>
      </c>
      <c r="N633" s="822"/>
    </row>
    <row r="634" spans="2:14">
      <c r="B634" s="165"/>
      <c r="C634" s="165"/>
      <c r="E634" s="166"/>
      <c r="F634" s="196" t="str">
        <f>IF(OR(D634="",E634=""),"",ROUND(D634/LOOKUP(E634,SMMLV!$A$2:$A$36,SMMLV!$D$2:$D$106),3))</f>
        <v/>
      </c>
      <c r="K634" s="821"/>
      <c r="L634" s="171">
        <v>9</v>
      </c>
      <c r="M634" s="822" t="str">
        <f t="shared" si="60"/>
        <v>NO APLICA</v>
      </c>
      <c r="N634" s="822"/>
    </row>
    <row r="635" spans="2:14">
      <c r="B635" s="165"/>
      <c r="C635" s="165"/>
      <c r="E635" s="166"/>
      <c r="F635" s="196" t="str">
        <f>IF(OR(D635="",E635=""),"",ROUND(D635/LOOKUP(E635,SMMLV!$A$2:$A$36,SMMLV!$D$2:$D$106),3))</f>
        <v/>
      </c>
      <c r="K635" s="821"/>
      <c r="L635" s="171">
        <v>10</v>
      </c>
      <c r="M635" s="822" t="str">
        <f t="shared" si="60"/>
        <v>NO APLICA</v>
      </c>
      <c r="N635" s="822"/>
    </row>
    <row r="636" spans="2:14">
      <c r="B636" s="165"/>
      <c r="C636" s="165"/>
      <c r="E636" s="166"/>
      <c r="F636" s="196" t="str">
        <f>IF(OR(D636="",E636=""),"",ROUND(D636/LOOKUP(E636,SMMLV!$A$2:$A$36,SMMLV!$D$2:$D$106),3))</f>
        <v/>
      </c>
      <c r="K636" s="821">
        <v>64</v>
      </c>
      <c r="L636" s="171">
        <v>1</v>
      </c>
      <c r="M636" s="822" t="str">
        <f t="shared" ref="M636:M645" si="61">IF(SUMIFS($F$5:$F$1200,$B$5:$B$1200,$K$636,$C$5:$C$1200,$L636)=0,"NO APLICA",ROUND(SUMIFS($F$5:$F$1200,$B$5:$B$1200,$K$636,$C$5:$C$1200,$L636),3))</f>
        <v>NO APLICA</v>
      </c>
      <c r="N636" s="822"/>
    </row>
    <row r="637" spans="2:14">
      <c r="B637" s="165"/>
      <c r="C637" s="165"/>
      <c r="E637" s="166"/>
      <c r="F637" s="196" t="str">
        <f>IF(OR(D637="",E637=""),"",ROUND(D637/LOOKUP(E637,SMMLV!$A$2:$A$36,SMMLV!$D$2:$D$106),3))</f>
        <v/>
      </c>
      <c r="K637" s="821"/>
      <c r="L637" s="171">
        <v>2</v>
      </c>
      <c r="M637" s="822" t="str">
        <f t="shared" si="61"/>
        <v>NO APLICA</v>
      </c>
      <c r="N637" s="822"/>
    </row>
    <row r="638" spans="2:14">
      <c r="B638" s="165"/>
      <c r="C638" s="165"/>
      <c r="E638" s="166"/>
      <c r="F638" s="196" t="str">
        <f>IF(OR(D638="",E638=""),"",ROUND(D638/LOOKUP(E638,SMMLV!$A$2:$A$36,SMMLV!$D$2:$D$106),3))</f>
        <v/>
      </c>
      <c r="K638" s="821"/>
      <c r="L638" s="171">
        <v>3</v>
      </c>
      <c r="M638" s="822" t="str">
        <f t="shared" si="61"/>
        <v>NO APLICA</v>
      </c>
      <c r="N638" s="822"/>
    </row>
    <row r="639" spans="2:14">
      <c r="B639" s="165"/>
      <c r="C639" s="165"/>
      <c r="E639" s="166"/>
      <c r="F639" s="196" t="str">
        <f>IF(OR(D639="",E639=""),"",ROUND(D639/LOOKUP(E639,SMMLV!$A$2:$A$36,SMMLV!$D$2:$D$106),3))</f>
        <v/>
      </c>
      <c r="K639" s="821"/>
      <c r="L639" s="171">
        <v>4</v>
      </c>
      <c r="M639" s="822" t="str">
        <f t="shared" si="61"/>
        <v>NO APLICA</v>
      </c>
      <c r="N639" s="822"/>
    </row>
    <row r="640" spans="2:14">
      <c r="B640" s="165"/>
      <c r="C640" s="165"/>
      <c r="E640" s="166"/>
      <c r="F640" s="196" t="str">
        <f>IF(OR(D640="",E640=""),"",ROUND(D640/LOOKUP(E640,SMMLV!$A$2:$A$36,SMMLV!$D$2:$D$106),3))</f>
        <v/>
      </c>
      <c r="K640" s="821"/>
      <c r="L640" s="171">
        <v>5</v>
      </c>
      <c r="M640" s="822" t="str">
        <f t="shared" si="61"/>
        <v>NO APLICA</v>
      </c>
      <c r="N640" s="822"/>
    </row>
    <row r="641" spans="2:14">
      <c r="B641" s="165"/>
      <c r="C641" s="165"/>
      <c r="E641" s="166"/>
      <c r="F641" s="196" t="str">
        <f>IF(OR(D641="",E641=""),"",ROUND(D641/LOOKUP(E641,SMMLV!$A$2:$A$36,SMMLV!$D$2:$D$106),3))</f>
        <v/>
      </c>
      <c r="K641" s="821"/>
      <c r="L641" s="171">
        <v>6</v>
      </c>
      <c r="M641" s="822" t="str">
        <f t="shared" si="61"/>
        <v>NO APLICA</v>
      </c>
      <c r="N641" s="822"/>
    </row>
    <row r="642" spans="2:14">
      <c r="B642" s="165"/>
      <c r="C642" s="165"/>
      <c r="E642" s="166"/>
      <c r="F642" s="196" t="str">
        <f>IF(OR(D642="",E642=""),"",ROUND(D642/LOOKUP(E642,SMMLV!$A$2:$A$36,SMMLV!$D$2:$D$106),3))</f>
        <v/>
      </c>
      <c r="K642" s="821"/>
      <c r="L642" s="171">
        <v>7</v>
      </c>
      <c r="M642" s="822" t="str">
        <f t="shared" si="61"/>
        <v>NO APLICA</v>
      </c>
      <c r="N642" s="822"/>
    </row>
    <row r="643" spans="2:14">
      <c r="B643" s="165"/>
      <c r="C643" s="165"/>
      <c r="E643" s="166"/>
      <c r="F643" s="196" t="str">
        <f>IF(OR(D643="",E643=""),"",ROUND(D643/LOOKUP(E643,SMMLV!$A$2:$A$36,SMMLV!$D$2:$D$106),3))</f>
        <v/>
      </c>
      <c r="K643" s="821"/>
      <c r="L643" s="171">
        <v>8</v>
      </c>
      <c r="M643" s="822" t="str">
        <f t="shared" si="61"/>
        <v>NO APLICA</v>
      </c>
      <c r="N643" s="822"/>
    </row>
    <row r="644" spans="2:14">
      <c r="B644" s="165"/>
      <c r="C644" s="165"/>
      <c r="E644" s="166"/>
      <c r="F644" s="196" t="str">
        <f>IF(OR(D644="",E644=""),"",ROUND(D644/LOOKUP(E644,SMMLV!$A$2:$A$36,SMMLV!$D$2:$D$106),3))</f>
        <v/>
      </c>
      <c r="K644" s="821"/>
      <c r="L644" s="171">
        <v>9</v>
      </c>
      <c r="M644" s="822" t="str">
        <f t="shared" si="61"/>
        <v>NO APLICA</v>
      </c>
      <c r="N644" s="822"/>
    </row>
    <row r="645" spans="2:14">
      <c r="B645" s="165"/>
      <c r="C645" s="165"/>
      <c r="E645" s="166"/>
      <c r="F645" s="196" t="str">
        <f>IF(OR(D645="",E645=""),"",ROUND(D645/LOOKUP(E645,SMMLV!$A$2:$A$36,SMMLV!$D$2:$D$106),3))</f>
        <v/>
      </c>
      <c r="K645" s="821"/>
      <c r="L645" s="171">
        <v>10</v>
      </c>
      <c r="M645" s="822" t="str">
        <f t="shared" si="61"/>
        <v>NO APLICA</v>
      </c>
      <c r="N645" s="822"/>
    </row>
    <row r="646" spans="2:14">
      <c r="B646" s="165"/>
      <c r="C646" s="165"/>
      <c r="E646" s="166"/>
      <c r="F646" s="196" t="str">
        <f>IF(OR(D646="",E646=""),"",ROUND(D646/LOOKUP(E646,SMMLV!$A$2:$A$36,SMMLV!$D$2:$D$106),3))</f>
        <v/>
      </c>
      <c r="K646" s="821">
        <v>65</v>
      </c>
      <c r="L646" s="171">
        <v>1</v>
      </c>
      <c r="M646" s="822" t="str">
        <f t="shared" ref="M646:M655" si="62">IF(SUMIFS($F$5:$F$1200,$B$5:$B$1200,$K$646,$C$5:$C$1200,$L646)=0,"NO APLICA",ROUND(SUMIFS($F$5:$F$1200,$B$5:$B$1200,$K$646,$C$5:$C$1200,$L646),3))</f>
        <v>NO APLICA</v>
      </c>
      <c r="N646" s="822"/>
    </row>
    <row r="647" spans="2:14">
      <c r="B647" s="165"/>
      <c r="C647" s="165"/>
      <c r="E647" s="166"/>
      <c r="F647" s="196" t="str">
        <f>IF(OR(D647="",E647=""),"",ROUND(D647/LOOKUP(E647,SMMLV!$A$2:$A$36,SMMLV!$D$2:$D$106),3))</f>
        <v/>
      </c>
      <c r="K647" s="821"/>
      <c r="L647" s="171">
        <v>2</v>
      </c>
      <c r="M647" s="822" t="str">
        <f t="shared" si="62"/>
        <v>NO APLICA</v>
      </c>
      <c r="N647" s="822"/>
    </row>
    <row r="648" spans="2:14">
      <c r="B648" s="165"/>
      <c r="C648" s="165"/>
      <c r="E648" s="166"/>
      <c r="F648" s="196" t="str">
        <f>IF(OR(D648="",E648=""),"",ROUND(D648/LOOKUP(E648,SMMLV!$A$2:$A$36,SMMLV!$D$2:$D$106),3))</f>
        <v/>
      </c>
      <c r="K648" s="821"/>
      <c r="L648" s="171">
        <v>3</v>
      </c>
      <c r="M648" s="822" t="str">
        <f t="shared" si="62"/>
        <v>NO APLICA</v>
      </c>
      <c r="N648" s="822"/>
    </row>
    <row r="649" spans="2:14">
      <c r="B649" s="165"/>
      <c r="C649" s="165"/>
      <c r="E649" s="166"/>
      <c r="F649" s="196" t="str">
        <f>IF(OR(D649="",E649=""),"",ROUND(D649/LOOKUP(E649,SMMLV!$A$2:$A$36,SMMLV!$D$2:$D$106),3))</f>
        <v/>
      </c>
      <c r="K649" s="821"/>
      <c r="L649" s="171">
        <v>4</v>
      </c>
      <c r="M649" s="822" t="str">
        <f t="shared" si="62"/>
        <v>NO APLICA</v>
      </c>
      <c r="N649" s="822"/>
    </row>
    <row r="650" spans="2:14">
      <c r="B650" s="165"/>
      <c r="C650" s="165"/>
      <c r="E650" s="166"/>
      <c r="F650" s="196" t="str">
        <f>IF(OR(D650="",E650=""),"",ROUND(D650/LOOKUP(E650,SMMLV!$A$2:$A$36,SMMLV!$D$2:$D$106),3))</f>
        <v/>
      </c>
      <c r="K650" s="821"/>
      <c r="L650" s="171">
        <v>5</v>
      </c>
      <c r="M650" s="822" t="str">
        <f t="shared" si="62"/>
        <v>NO APLICA</v>
      </c>
      <c r="N650" s="822"/>
    </row>
    <row r="651" spans="2:14">
      <c r="B651" s="165"/>
      <c r="C651" s="165"/>
      <c r="E651" s="166"/>
      <c r="F651" s="196" t="str">
        <f>IF(OR(D651="",E651=""),"",ROUND(D651/LOOKUP(E651,SMMLV!$A$2:$A$36,SMMLV!$D$2:$D$106),3))</f>
        <v/>
      </c>
      <c r="K651" s="821"/>
      <c r="L651" s="171">
        <v>6</v>
      </c>
      <c r="M651" s="822" t="str">
        <f t="shared" si="62"/>
        <v>NO APLICA</v>
      </c>
      <c r="N651" s="822"/>
    </row>
    <row r="652" spans="2:14">
      <c r="B652" s="165"/>
      <c r="C652" s="165"/>
      <c r="E652" s="166"/>
      <c r="F652" s="196" t="str">
        <f>IF(OR(D652="",E652=""),"",ROUND(D652/LOOKUP(E652,SMMLV!$A$2:$A$36,SMMLV!$D$2:$D$106),3))</f>
        <v/>
      </c>
      <c r="K652" s="821"/>
      <c r="L652" s="171">
        <v>7</v>
      </c>
      <c r="M652" s="822" t="str">
        <f t="shared" si="62"/>
        <v>NO APLICA</v>
      </c>
      <c r="N652" s="822"/>
    </row>
    <row r="653" spans="2:14">
      <c r="B653" s="165"/>
      <c r="C653" s="165"/>
      <c r="E653" s="166"/>
      <c r="F653" s="196" t="str">
        <f>IF(OR(D653="",E653=""),"",ROUND(D653/LOOKUP(E653,SMMLV!$A$2:$A$36,SMMLV!$D$2:$D$106),3))</f>
        <v/>
      </c>
      <c r="K653" s="821"/>
      <c r="L653" s="171">
        <v>8</v>
      </c>
      <c r="M653" s="822" t="str">
        <f t="shared" si="62"/>
        <v>NO APLICA</v>
      </c>
      <c r="N653" s="822"/>
    </row>
    <row r="654" spans="2:14">
      <c r="B654" s="165"/>
      <c r="C654" s="165"/>
      <c r="E654" s="166"/>
      <c r="F654" s="196" t="str">
        <f>IF(OR(D654="",E654=""),"",ROUND(D654/LOOKUP(E654,SMMLV!$A$2:$A$36,SMMLV!$D$2:$D$106),3))</f>
        <v/>
      </c>
      <c r="K654" s="821"/>
      <c r="L654" s="171">
        <v>9</v>
      </c>
      <c r="M654" s="822" t="str">
        <f t="shared" si="62"/>
        <v>NO APLICA</v>
      </c>
      <c r="N654" s="822"/>
    </row>
    <row r="655" spans="2:14">
      <c r="B655" s="165"/>
      <c r="C655" s="165"/>
      <c r="E655" s="166"/>
      <c r="F655" s="196" t="str">
        <f>IF(OR(D655="",E655=""),"",ROUND(D655/LOOKUP(E655,SMMLV!$A$2:$A$36,SMMLV!$D$2:$D$106),3))</f>
        <v/>
      </c>
      <c r="K655" s="821"/>
      <c r="L655" s="171">
        <v>10</v>
      </c>
      <c r="M655" s="822" t="str">
        <f t="shared" si="62"/>
        <v>NO APLICA</v>
      </c>
      <c r="N655" s="822"/>
    </row>
    <row r="656" spans="2:14">
      <c r="B656" s="165"/>
      <c r="C656" s="165"/>
      <c r="E656" s="166"/>
      <c r="F656" s="196" t="str">
        <f>IF(OR(D656="",E656=""),"",ROUND(D656/LOOKUP(E656,SMMLV!$A$2:$A$36,SMMLV!$D$2:$D$106),3))</f>
        <v/>
      </c>
      <c r="K656" s="821">
        <v>66</v>
      </c>
      <c r="L656" s="171">
        <v>1</v>
      </c>
      <c r="M656" s="822" t="str">
        <f t="shared" ref="M656:M665" si="63">IF(SUMIFS($F$5:$F$1200,$B$5:$B$1200,$K$656,$C$5:$C$1200,$L656)=0,"NO APLICA",ROUND(SUMIFS($F$5:$F$1200,$B$5:$B$1200,$K$656,$C$5:$C$1200,$L656),3))</f>
        <v>NO APLICA</v>
      </c>
      <c r="N656" s="822"/>
    </row>
    <row r="657" spans="2:14">
      <c r="B657" s="165"/>
      <c r="C657" s="165"/>
      <c r="E657" s="166"/>
      <c r="F657" s="196" t="str">
        <f>IF(OR(D657="",E657=""),"",ROUND(D657/LOOKUP(E657,SMMLV!$A$2:$A$36,SMMLV!$D$2:$D$106),3))</f>
        <v/>
      </c>
      <c r="K657" s="821"/>
      <c r="L657" s="171">
        <v>2</v>
      </c>
      <c r="M657" s="822" t="str">
        <f t="shared" si="63"/>
        <v>NO APLICA</v>
      </c>
      <c r="N657" s="822"/>
    </row>
    <row r="658" spans="2:14">
      <c r="B658" s="165"/>
      <c r="C658" s="165"/>
      <c r="E658" s="166"/>
      <c r="F658" s="196" t="str">
        <f>IF(OR(D658="",E658=""),"",ROUND(D658/LOOKUP(E658,SMMLV!$A$2:$A$36,SMMLV!$D$2:$D$106),3))</f>
        <v/>
      </c>
      <c r="K658" s="821"/>
      <c r="L658" s="171">
        <v>3</v>
      </c>
      <c r="M658" s="822" t="str">
        <f t="shared" si="63"/>
        <v>NO APLICA</v>
      </c>
      <c r="N658" s="822"/>
    </row>
    <row r="659" spans="2:14">
      <c r="B659" s="165"/>
      <c r="C659" s="165"/>
      <c r="E659" s="166"/>
      <c r="F659" s="196" t="str">
        <f>IF(OR(D659="",E659=""),"",ROUND(D659/LOOKUP(E659,SMMLV!$A$2:$A$36,SMMLV!$D$2:$D$106),3))</f>
        <v/>
      </c>
      <c r="K659" s="821"/>
      <c r="L659" s="171">
        <v>4</v>
      </c>
      <c r="M659" s="822" t="str">
        <f t="shared" si="63"/>
        <v>NO APLICA</v>
      </c>
      <c r="N659" s="822"/>
    </row>
    <row r="660" spans="2:14">
      <c r="B660" s="165"/>
      <c r="C660" s="165"/>
      <c r="E660" s="166"/>
      <c r="F660" s="196" t="str">
        <f>IF(OR(D660="",E660=""),"",ROUND(D660/LOOKUP(E660,SMMLV!$A$2:$A$36,SMMLV!$D$2:$D$106),3))</f>
        <v/>
      </c>
      <c r="K660" s="821"/>
      <c r="L660" s="171">
        <v>5</v>
      </c>
      <c r="M660" s="822" t="str">
        <f t="shared" si="63"/>
        <v>NO APLICA</v>
      </c>
      <c r="N660" s="822"/>
    </row>
    <row r="661" spans="2:14">
      <c r="B661" s="165"/>
      <c r="C661" s="165"/>
      <c r="E661" s="166"/>
      <c r="F661" s="196" t="str">
        <f>IF(OR(D661="",E661=""),"",ROUND(D661/LOOKUP(E661,SMMLV!$A$2:$A$36,SMMLV!$D$2:$D$106),3))</f>
        <v/>
      </c>
      <c r="K661" s="821"/>
      <c r="L661" s="171">
        <v>6</v>
      </c>
      <c r="M661" s="822" t="str">
        <f t="shared" si="63"/>
        <v>NO APLICA</v>
      </c>
      <c r="N661" s="822"/>
    </row>
    <row r="662" spans="2:14">
      <c r="B662" s="165"/>
      <c r="C662" s="165"/>
      <c r="E662" s="166"/>
      <c r="F662" s="196" t="str">
        <f>IF(OR(D662="",E662=""),"",ROUND(D662/LOOKUP(E662,SMMLV!$A$2:$A$36,SMMLV!$D$2:$D$106),3))</f>
        <v/>
      </c>
      <c r="K662" s="821"/>
      <c r="L662" s="171">
        <v>7</v>
      </c>
      <c r="M662" s="822" t="str">
        <f t="shared" si="63"/>
        <v>NO APLICA</v>
      </c>
      <c r="N662" s="822"/>
    </row>
    <row r="663" spans="2:14">
      <c r="B663" s="165"/>
      <c r="C663" s="165"/>
      <c r="E663" s="166"/>
      <c r="F663" s="196" t="str">
        <f>IF(OR(D663="",E663=""),"",ROUND(D663/LOOKUP(E663,SMMLV!$A$2:$A$36,SMMLV!$D$2:$D$106),3))</f>
        <v/>
      </c>
      <c r="K663" s="821"/>
      <c r="L663" s="171">
        <v>8</v>
      </c>
      <c r="M663" s="822" t="str">
        <f t="shared" si="63"/>
        <v>NO APLICA</v>
      </c>
      <c r="N663" s="822"/>
    </row>
    <row r="664" spans="2:14">
      <c r="B664" s="165"/>
      <c r="C664" s="165"/>
      <c r="E664" s="166"/>
      <c r="F664" s="196" t="str">
        <f>IF(OR(D664="",E664=""),"",ROUND(D664/LOOKUP(E664,SMMLV!$A$2:$A$36,SMMLV!$D$2:$D$106),3))</f>
        <v/>
      </c>
      <c r="K664" s="821"/>
      <c r="L664" s="171">
        <v>9</v>
      </c>
      <c r="M664" s="822" t="str">
        <f t="shared" si="63"/>
        <v>NO APLICA</v>
      </c>
      <c r="N664" s="822"/>
    </row>
    <row r="665" spans="2:14">
      <c r="B665" s="165"/>
      <c r="C665" s="165"/>
      <c r="E665" s="166"/>
      <c r="F665" s="196" t="str">
        <f>IF(OR(D665="",E665=""),"",ROUND(D665/LOOKUP(E665,SMMLV!$A$2:$A$36,SMMLV!$D$2:$D$106),3))</f>
        <v/>
      </c>
      <c r="K665" s="821"/>
      <c r="L665" s="171">
        <v>10</v>
      </c>
      <c r="M665" s="822" t="str">
        <f t="shared" si="63"/>
        <v>NO APLICA</v>
      </c>
      <c r="N665" s="822"/>
    </row>
    <row r="666" spans="2:14">
      <c r="B666" s="165"/>
      <c r="C666" s="165"/>
      <c r="E666" s="166"/>
      <c r="F666" s="196" t="str">
        <f>IF(OR(D666="",E666=""),"",ROUND(D666/LOOKUP(E666,SMMLV!$A$2:$A$36,SMMLV!$D$2:$D$106),3))</f>
        <v/>
      </c>
      <c r="K666" s="821">
        <v>67</v>
      </c>
      <c r="L666" s="171">
        <v>1</v>
      </c>
      <c r="M666" s="822" t="str">
        <f t="shared" ref="M666:M675" si="64">IF(SUMIFS($F$5:$F$1200,$B$5:$B$1200,$K$666,$C$5:$C$1200,$L666)=0,"NO APLICA",ROUND(SUMIFS($F$5:$F$1200,$B$5:$B$1200,$K$666,$C$5:$C$1200,$L666),3))</f>
        <v>NO APLICA</v>
      </c>
      <c r="N666" s="822"/>
    </row>
    <row r="667" spans="2:14">
      <c r="B667" s="165"/>
      <c r="C667" s="165"/>
      <c r="E667" s="166"/>
      <c r="F667" s="196" t="str">
        <f>IF(OR(D667="",E667=""),"",ROUND(D667/LOOKUP(E667,SMMLV!$A$2:$A$36,SMMLV!$D$2:$D$106),3))</f>
        <v/>
      </c>
      <c r="K667" s="821"/>
      <c r="L667" s="171">
        <v>2</v>
      </c>
      <c r="M667" s="822" t="str">
        <f t="shared" si="64"/>
        <v>NO APLICA</v>
      </c>
      <c r="N667" s="822"/>
    </row>
    <row r="668" spans="2:14">
      <c r="B668" s="165"/>
      <c r="C668" s="165"/>
      <c r="E668" s="166"/>
      <c r="F668" s="196" t="str">
        <f>IF(OR(D668="",E668=""),"",ROUND(D668/LOOKUP(E668,SMMLV!$A$2:$A$36,SMMLV!$D$2:$D$106),3))</f>
        <v/>
      </c>
      <c r="K668" s="821"/>
      <c r="L668" s="171">
        <v>3</v>
      </c>
      <c r="M668" s="822" t="str">
        <f t="shared" si="64"/>
        <v>NO APLICA</v>
      </c>
      <c r="N668" s="822"/>
    </row>
    <row r="669" spans="2:14">
      <c r="B669" s="165"/>
      <c r="C669" s="165"/>
      <c r="E669" s="166"/>
      <c r="F669" s="196" t="str">
        <f>IF(OR(D669="",E669=""),"",ROUND(D669/LOOKUP(E669,SMMLV!$A$2:$A$36,SMMLV!$D$2:$D$106),3))</f>
        <v/>
      </c>
      <c r="K669" s="821"/>
      <c r="L669" s="171">
        <v>4</v>
      </c>
      <c r="M669" s="822" t="str">
        <f t="shared" si="64"/>
        <v>NO APLICA</v>
      </c>
      <c r="N669" s="822"/>
    </row>
    <row r="670" spans="2:14">
      <c r="B670" s="165"/>
      <c r="C670" s="165"/>
      <c r="E670" s="166"/>
      <c r="F670" s="196" t="str">
        <f>IF(OR(D670="",E670=""),"",ROUND(D670/LOOKUP(E670,SMMLV!$A$2:$A$36,SMMLV!$D$2:$D$106),3))</f>
        <v/>
      </c>
      <c r="K670" s="821"/>
      <c r="L670" s="171">
        <v>5</v>
      </c>
      <c r="M670" s="822" t="str">
        <f t="shared" si="64"/>
        <v>NO APLICA</v>
      </c>
      <c r="N670" s="822"/>
    </row>
    <row r="671" spans="2:14">
      <c r="B671" s="165"/>
      <c r="C671" s="165"/>
      <c r="E671" s="166"/>
      <c r="F671" s="196" t="str">
        <f>IF(OR(D671="",E671=""),"",ROUND(D671/LOOKUP(E671,SMMLV!$A$2:$A$36,SMMLV!$D$2:$D$106),3))</f>
        <v/>
      </c>
      <c r="K671" s="821"/>
      <c r="L671" s="171">
        <v>6</v>
      </c>
      <c r="M671" s="822" t="str">
        <f t="shared" si="64"/>
        <v>NO APLICA</v>
      </c>
      <c r="N671" s="822"/>
    </row>
    <row r="672" spans="2:14">
      <c r="B672" s="165"/>
      <c r="C672" s="165"/>
      <c r="E672" s="166"/>
      <c r="F672" s="196" t="str">
        <f>IF(OR(D672="",E672=""),"",ROUND(D672/LOOKUP(E672,SMMLV!$A$2:$A$36,SMMLV!$D$2:$D$106),3))</f>
        <v/>
      </c>
      <c r="K672" s="821"/>
      <c r="L672" s="171">
        <v>7</v>
      </c>
      <c r="M672" s="822" t="str">
        <f t="shared" si="64"/>
        <v>NO APLICA</v>
      </c>
      <c r="N672" s="822"/>
    </row>
    <row r="673" spans="2:14">
      <c r="B673" s="165"/>
      <c r="C673" s="165"/>
      <c r="E673" s="166"/>
      <c r="F673" s="196" t="str">
        <f>IF(OR(D673="",E673=""),"",ROUND(D673/LOOKUP(E673,SMMLV!$A$2:$A$36,SMMLV!$D$2:$D$106),3))</f>
        <v/>
      </c>
      <c r="K673" s="821"/>
      <c r="L673" s="171">
        <v>8</v>
      </c>
      <c r="M673" s="822" t="str">
        <f t="shared" si="64"/>
        <v>NO APLICA</v>
      </c>
      <c r="N673" s="822"/>
    </row>
    <row r="674" spans="2:14">
      <c r="B674" s="165"/>
      <c r="C674" s="165"/>
      <c r="E674" s="166"/>
      <c r="F674" s="196" t="str">
        <f>IF(OR(D674="",E674=""),"",ROUND(D674/LOOKUP(E674,SMMLV!$A$2:$A$36,SMMLV!$D$2:$D$106),3))</f>
        <v/>
      </c>
      <c r="K674" s="821"/>
      <c r="L674" s="171">
        <v>9</v>
      </c>
      <c r="M674" s="822" t="str">
        <f t="shared" si="64"/>
        <v>NO APLICA</v>
      </c>
      <c r="N674" s="822"/>
    </row>
    <row r="675" spans="2:14">
      <c r="B675" s="165"/>
      <c r="C675" s="165"/>
      <c r="E675" s="166"/>
      <c r="F675" s="196" t="str">
        <f>IF(OR(D675="",E675=""),"",ROUND(D675/LOOKUP(E675,SMMLV!$A$2:$A$36,SMMLV!$D$2:$D$106),3))</f>
        <v/>
      </c>
      <c r="K675" s="821"/>
      <c r="L675" s="171">
        <v>10</v>
      </c>
      <c r="M675" s="822" t="str">
        <f t="shared" si="64"/>
        <v>NO APLICA</v>
      </c>
      <c r="N675" s="822"/>
    </row>
    <row r="676" spans="2:14">
      <c r="B676" s="165"/>
      <c r="C676" s="165"/>
      <c r="E676" s="166"/>
      <c r="F676" s="196" t="str">
        <f>IF(OR(D676="",E676=""),"",ROUND(D676/LOOKUP(E676,SMMLV!$A$2:$A$36,SMMLV!$D$2:$D$106),3))</f>
        <v/>
      </c>
      <c r="K676" s="821">
        <v>68</v>
      </c>
      <c r="L676" s="171">
        <v>1</v>
      </c>
      <c r="M676" s="822" t="str">
        <f t="shared" ref="M676:M685" si="65">IF(SUMIFS($F$5:$F$1200,$B$5:$B$1200,$K$676,$C$5:$C$1200,$L676)=0,"NO APLICA",ROUND(SUMIFS($F$5:$F$1200,$B$5:$B$1200,$K$676,$C$5:$C$1200,$L676),3))</f>
        <v>NO APLICA</v>
      </c>
      <c r="N676" s="822"/>
    </row>
    <row r="677" spans="2:14">
      <c r="B677" s="165"/>
      <c r="C677" s="165"/>
      <c r="E677" s="166"/>
      <c r="F677" s="196" t="str">
        <f>IF(OR(D677="",E677=""),"",ROUND(D677/LOOKUP(E677,SMMLV!$A$2:$A$36,SMMLV!$D$2:$D$106),3))</f>
        <v/>
      </c>
      <c r="K677" s="821"/>
      <c r="L677" s="171">
        <v>2</v>
      </c>
      <c r="M677" s="822" t="str">
        <f t="shared" si="65"/>
        <v>NO APLICA</v>
      </c>
      <c r="N677" s="822"/>
    </row>
    <row r="678" spans="2:14">
      <c r="B678" s="165"/>
      <c r="C678" s="165"/>
      <c r="E678" s="166"/>
      <c r="F678" s="196" t="str">
        <f>IF(OR(D678="",E678=""),"",ROUND(D678/LOOKUP(E678,SMMLV!$A$2:$A$36,SMMLV!$D$2:$D$106),3))</f>
        <v/>
      </c>
      <c r="K678" s="821"/>
      <c r="L678" s="171">
        <v>3</v>
      </c>
      <c r="M678" s="822" t="str">
        <f t="shared" si="65"/>
        <v>NO APLICA</v>
      </c>
      <c r="N678" s="822"/>
    </row>
    <row r="679" spans="2:14">
      <c r="B679" s="165"/>
      <c r="C679" s="165"/>
      <c r="E679" s="166"/>
      <c r="F679" s="196" t="str">
        <f>IF(OR(D679="",E679=""),"",ROUND(D679/LOOKUP(E679,SMMLV!$A$2:$A$36,SMMLV!$D$2:$D$106),3))</f>
        <v/>
      </c>
      <c r="K679" s="821"/>
      <c r="L679" s="171">
        <v>4</v>
      </c>
      <c r="M679" s="822" t="str">
        <f t="shared" si="65"/>
        <v>NO APLICA</v>
      </c>
      <c r="N679" s="822"/>
    </row>
    <row r="680" spans="2:14">
      <c r="B680" s="165"/>
      <c r="C680" s="165"/>
      <c r="E680" s="166"/>
      <c r="F680" s="196" t="str">
        <f>IF(OR(D680="",E680=""),"",ROUND(D680/LOOKUP(E680,SMMLV!$A$2:$A$36,SMMLV!$D$2:$D$106),3))</f>
        <v/>
      </c>
      <c r="K680" s="821"/>
      <c r="L680" s="171">
        <v>5</v>
      </c>
      <c r="M680" s="822" t="str">
        <f t="shared" si="65"/>
        <v>NO APLICA</v>
      </c>
      <c r="N680" s="822"/>
    </row>
    <row r="681" spans="2:14">
      <c r="B681" s="165"/>
      <c r="C681" s="165"/>
      <c r="E681" s="166"/>
      <c r="F681" s="196" t="str">
        <f>IF(OR(D681="",E681=""),"",ROUND(D681/LOOKUP(E681,SMMLV!$A$2:$A$36,SMMLV!$D$2:$D$106),3))</f>
        <v/>
      </c>
      <c r="K681" s="821"/>
      <c r="L681" s="171">
        <v>6</v>
      </c>
      <c r="M681" s="822" t="str">
        <f t="shared" si="65"/>
        <v>NO APLICA</v>
      </c>
      <c r="N681" s="822"/>
    </row>
    <row r="682" spans="2:14">
      <c r="B682" s="165"/>
      <c r="C682" s="165"/>
      <c r="E682" s="166"/>
      <c r="F682" s="196" t="str">
        <f>IF(OR(D682="",E682=""),"",ROUND(D682/LOOKUP(E682,SMMLV!$A$2:$A$36,SMMLV!$D$2:$D$106),3))</f>
        <v/>
      </c>
      <c r="K682" s="821"/>
      <c r="L682" s="171">
        <v>7</v>
      </c>
      <c r="M682" s="822" t="str">
        <f t="shared" si="65"/>
        <v>NO APLICA</v>
      </c>
      <c r="N682" s="822"/>
    </row>
    <row r="683" spans="2:14">
      <c r="B683" s="165"/>
      <c r="C683" s="165"/>
      <c r="E683" s="166"/>
      <c r="F683" s="196" t="str">
        <f>IF(OR(D683="",E683=""),"",ROUND(D683/LOOKUP(E683,SMMLV!$A$2:$A$36,SMMLV!$D$2:$D$106),3))</f>
        <v/>
      </c>
      <c r="K683" s="821"/>
      <c r="L683" s="171">
        <v>8</v>
      </c>
      <c r="M683" s="822" t="str">
        <f t="shared" si="65"/>
        <v>NO APLICA</v>
      </c>
      <c r="N683" s="822"/>
    </row>
    <row r="684" spans="2:14">
      <c r="B684" s="165"/>
      <c r="C684" s="165"/>
      <c r="E684" s="166"/>
      <c r="F684" s="196" t="str">
        <f>IF(OR(D684="",E684=""),"",ROUND(D684/LOOKUP(E684,SMMLV!$A$2:$A$36,SMMLV!$D$2:$D$106),3))</f>
        <v/>
      </c>
      <c r="K684" s="821"/>
      <c r="L684" s="171">
        <v>9</v>
      </c>
      <c r="M684" s="822" t="str">
        <f t="shared" si="65"/>
        <v>NO APLICA</v>
      </c>
      <c r="N684" s="822"/>
    </row>
    <row r="685" spans="2:14">
      <c r="B685" s="165"/>
      <c r="C685" s="165"/>
      <c r="E685" s="166"/>
      <c r="F685" s="196" t="str">
        <f>IF(OR(D685="",E685=""),"",ROUND(D685/LOOKUP(E685,SMMLV!$A$2:$A$36,SMMLV!$D$2:$D$106),3))</f>
        <v/>
      </c>
      <c r="K685" s="821"/>
      <c r="L685" s="171">
        <v>10</v>
      </c>
      <c r="M685" s="822" t="str">
        <f t="shared" si="65"/>
        <v>NO APLICA</v>
      </c>
      <c r="N685" s="822"/>
    </row>
    <row r="686" spans="2:14">
      <c r="B686" s="165"/>
      <c r="C686" s="165"/>
      <c r="E686" s="166"/>
      <c r="F686" s="196" t="str">
        <f>IF(OR(D686="",E686=""),"",ROUND(D686/LOOKUP(E686,SMMLV!$A$2:$A$36,SMMLV!$D$2:$D$106),3))</f>
        <v/>
      </c>
      <c r="K686" s="821">
        <v>69</v>
      </c>
      <c r="L686" s="171">
        <v>1</v>
      </c>
      <c r="M686" s="822" t="str">
        <f t="shared" ref="M686:M695" si="66">IF(SUMIFS($F$5:$F$1200,$B$5:$B$1200,$K$686,$C$5:$C$1200,$L686)=0,"NO APLICA",ROUND(SUMIFS($F$5:$F$1200,$B$5:$B$1200,$K$686,$C$5:$C$1200,$L686),3))</f>
        <v>NO APLICA</v>
      </c>
      <c r="N686" s="822"/>
    </row>
    <row r="687" spans="2:14">
      <c r="B687" s="165"/>
      <c r="C687" s="165"/>
      <c r="E687" s="166"/>
      <c r="F687" s="196" t="str">
        <f>IF(OR(D687="",E687=""),"",ROUND(D687/LOOKUP(E687,SMMLV!$A$2:$A$36,SMMLV!$D$2:$D$106),3))</f>
        <v/>
      </c>
      <c r="K687" s="821"/>
      <c r="L687" s="171">
        <v>2</v>
      </c>
      <c r="M687" s="822" t="str">
        <f t="shared" si="66"/>
        <v>NO APLICA</v>
      </c>
      <c r="N687" s="822"/>
    </row>
    <row r="688" spans="2:14">
      <c r="B688" s="165"/>
      <c r="C688" s="165"/>
      <c r="E688" s="166"/>
      <c r="F688" s="196" t="str">
        <f>IF(OR(D688="",E688=""),"",ROUND(D688/LOOKUP(E688,SMMLV!$A$2:$A$36,SMMLV!$D$2:$D$106),3))</f>
        <v/>
      </c>
      <c r="K688" s="821"/>
      <c r="L688" s="171">
        <v>3</v>
      </c>
      <c r="M688" s="822" t="str">
        <f t="shared" si="66"/>
        <v>NO APLICA</v>
      </c>
      <c r="N688" s="822"/>
    </row>
    <row r="689" spans="2:14">
      <c r="B689" s="165"/>
      <c r="C689" s="165"/>
      <c r="E689" s="166"/>
      <c r="F689" s="196" t="str">
        <f>IF(OR(D689="",E689=""),"",ROUND(D689/LOOKUP(E689,SMMLV!$A$2:$A$36,SMMLV!$D$2:$D$106),3))</f>
        <v/>
      </c>
      <c r="K689" s="821"/>
      <c r="L689" s="171">
        <v>4</v>
      </c>
      <c r="M689" s="822" t="str">
        <f t="shared" si="66"/>
        <v>NO APLICA</v>
      </c>
      <c r="N689" s="822"/>
    </row>
    <row r="690" spans="2:14">
      <c r="B690" s="165"/>
      <c r="C690" s="165"/>
      <c r="E690" s="166"/>
      <c r="F690" s="196" t="str">
        <f>IF(OR(D690="",E690=""),"",ROUND(D690/LOOKUP(E690,SMMLV!$A$2:$A$36,SMMLV!$D$2:$D$106),3))</f>
        <v/>
      </c>
      <c r="K690" s="821"/>
      <c r="L690" s="171">
        <v>5</v>
      </c>
      <c r="M690" s="822" t="str">
        <f t="shared" si="66"/>
        <v>NO APLICA</v>
      </c>
      <c r="N690" s="822"/>
    </row>
    <row r="691" spans="2:14">
      <c r="B691" s="165"/>
      <c r="C691" s="165"/>
      <c r="E691" s="166"/>
      <c r="F691" s="196" t="str">
        <f>IF(OR(D691="",E691=""),"",ROUND(D691/LOOKUP(E691,SMMLV!$A$2:$A$36,SMMLV!$D$2:$D$106),3))</f>
        <v/>
      </c>
      <c r="K691" s="821"/>
      <c r="L691" s="171">
        <v>6</v>
      </c>
      <c r="M691" s="822" t="str">
        <f t="shared" si="66"/>
        <v>NO APLICA</v>
      </c>
      <c r="N691" s="822"/>
    </row>
    <row r="692" spans="2:14">
      <c r="B692" s="165"/>
      <c r="C692" s="165"/>
      <c r="E692" s="166"/>
      <c r="F692" s="196" t="str">
        <f>IF(OR(D692="",E692=""),"",ROUND(D692/LOOKUP(E692,SMMLV!$A$2:$A$36,SMMLV!$D$2:$D$106),3))</f>
        <v/>
      </c>
      <c r="K692" s="821"/>
      <c r="L692" s="171">
        <v>7</v>
      </c>
      <c r="M692" s="822" t="str">
        <f t="shared" si="66"/>
        <v>NO APLICA</v>
      </c>
      <c r="N692" s="822"/>
    </row>
    <row r="693" spans="2:14">
      <c r="B693" s="165"/>
      <c r="C693" s="165"/>
      <c r="E693" s="166"/>
      <c r="F693" s="196" t="str">
        <f>IF(OR(D693="",E693=""),"",ROUND(D693/LOOKUP(E693,SMMLV!$A$2:$A$36,SMMLV!$D$2:$D$106),3))</f>
        <v/>
      </c>
      <c r="K693" s="821"/>
      <c r="L693" s="171">
        <v>8</v>
      </c>
      <c r="M693" s="822" t="str">
        <f t="shared" si="66"/>
        <v>NO APLICA</v>
      </c>
      <c r="N693" s="822"/>
    </row>
    <row r="694" spans="2:14">
      <c r="B694" s="165"/>
      <c r="C694" s="165"/>
      <c r="E694" s="166"/>
      <c r="F694" s="196" t="str">
        <f>IF(OR(D694="",E694=""),"",ROUND(D694/LOOKUP(E694,SMMLV!$A$2:$A$36,SMMLV!$D$2:$D$106),3))</f>
        <v/>
      </c>
      <c r="K694" s="821"/>
      <c r="L694" s="171">
        <v>9</v>
      </c>
      <c r="M694" s="822" t="str">
        <f t="shared" si="66"/>
        <v>NO APLICA</v>
      </c>
      <c r="N694" s="822"/>
    </row>
    <row r="695" spans="2:14">
      <c r="B695" s="165"/>
      <c r="C695" s="165"/>
      <c r="E695" s="166"/>
      <c r="F695" s="196" t="str">
        <f>IF(OR(D695="",E695=""),"",ROUND(D695/LOOKUP(E695,SMMLV!$A$2:$A$36,SMMLV!$D$2:$D$106),3))</f>
        <v/>
      </c>
      <c r="K695" s="821"/>
      <c r="L695" s="171">
        <v>10</v>
      </c>
      <c r="M695" s="822" t="str">
        <f t="shared" si="66"/>
        <v>NO APLICA</v>
      </c>
      <c r="N695" s="822"/>
    </row>
    <row r="696" spans="2:14">
      <c r="B696" s="165"/>
      <c r="C696" s="165"/>
      <c r="E696" s="166"/>
      <c r="F696" s="196" t="str">
        <f>IF(OR(D696="",E696=""),"",ROUND(D696/LOOKUP(E696,SMMLV!$A$2:$A$36,SMMLV!$D$2:$D$106),3))</f>
        <v/>
      </c>
      <c r="K696" s="821">
        <v>70</v>
      </c>
      <c r="L696" s="171">
        <v>1</v>
      </c>
      <c r="M696" s="822" t="str">
        <f t="shared" ref="M696:M705" si="67">IF(SUMIFS($F$5:$F$1200,$B$5:$B$1200,$K$696,$C$5:$C$1200,$L696)=0,"NO APLICA",ROUND(SUMIFS($F$5:$F$1200,$B$5:$B$1200,$K$696,$C$5:$C$1200,$L696),3))</f>
        <v>NO APLICA</v>
      </c>
      <c r="N696" s="822"/>
    </row>
    <row r="697" spans="2:14">
      <c r="B697" s="165"/>
      <c r="C697" s="165"/>
      <c r="E697" s="166"/>
      <c r="F697" s="196" t="str">
        <f>IF(OR(D697="",E697=""),"",ROUND(D697/LOOKUP(E697,SMMLV!$A$2:$A$36,SMMLV!$D$2:$D$106),3))</f>
        <v/>
      </c>
      <c r="K697" s="821"/>
      <c r="L697" s="171">
        <v>2</v>
      </c>
      <c r="M697" s="822" t="str">
        <f t="shared" si="67"/>
        <v>NO APLICA</v>
      </c>
      <c r="N697" s="822"/>
    </row>
    <row r="698" spans="2:14">
      <c r="B698" s="165"/>
      <c r="C698" s="165"/>
      <c r="E698" s="166"/>
      <c r="F698" s="196" t="str">
        <f>IF(OR(D698="",E698=""),"",ROUND(D698/LOOKUP(E698,SMMLV!$A$2:$A$36,SMMLV!$D$2:$D$106),3))</f>
        <v/>
      </c>
      <c r="K698" s="821"/>
      <c r="L698" s="171">
        <v>3</v>
      </c>
      <c r="M698" s="822" t="str">
        <f t="shared" si="67"/>
        <v>NO APLICA</v>
      </c>
      <c r="N698" s="822"/>
    </row>
    <row r="699" spans="2:14">
      <c r="B699" s="165"/>
      <c r="C699" s="165"/>
      <c r="E699" s="166"/>
      <c r="F699" s="196" t="str">
        <f>IF(OR(D699="",E699=""),"",ROUND(D699/LOOKUP(E699,SMMLV!$A$2:$A$36,SMMLV!$D$2:$D$106),3))</f>
        <v/>
      </c>
      <c r="K699" s="821"/>
      <c r="L699" s="171">
        <v>4</v>
      </c>
      <c r="M699" s="822" t="str">
        <f t="shared" si="67"/>
        <v>NO APLICA</v>
      </c>
      <c r="N699" s="822"/>
    </row>
    <row r="700" spans="2:14">
      <c r="B700" s="165"/>
      <c r="C700" s="165"/>
      <c r="E700" s="166"/>
      <c r="F700" s="196" t="str">
        <f>IF(OR(D700="",E700=""),"",ROUND(D700/LOOKUP(E700,SMMLV!$A$2:$A$36,SMMLV!$D$2:$D$106),3))</f>
        <v/>
      </c>
      <c r="K700" s="821"/>
      <c r="L700" s="171">
        <v>5</v>
      </c>
      <c r="M700" s="822" t="str">
        <f t="shared" si="67"/>
        <v>NO APLICA</v>
      </c>
      <c r="N700" s="822"/>
    </row>
    <row r="701" spans="2:14">
      <c r="B701" s="165"/>
      <c r="C701" s="165"/>
      <c r="E701" s="166"/>
      <c r="F701" s="196" t="str">
        <f>IF(OR(D701="",E701=""),"",ROUND(D701/LOOKUP(E701,SMMLV!$A$2:$A$36,SMMLV!$D$2:$D$106),3))</f>
        <v/>
      </c>
      <c r="K701" s="821"/>
      <c r="L701" s="171">
        <v>6</v>
      </c>
      <c r="M701" s="822" t="str">
        <f t="shared" si="67"/>
        <v>NO APLICA</v>
      </c>
      <c r="N701" s="822"/>
    </row>
    <row r="702" spans="2:14">
      <c r="B702" s="165"/>
      <c r="C702" s="165"/>
      <c r="E702" s="166"/>
      <c r="F702" s="196" t="str">
        <f>IF(OR(D702="",E702=""),"",ROUND(D702/LOOKUP(E702,SMMLV!$A$2:$A$36,SMMLV!$D$2:$D$106),3))</f>
        <v/>
      </c>
      <c r="K702" s="821"/>
      <c r="L702" s="171">
        <v>7</v>
      </c>
      <c r="M702" s="822" t="str">
        <f t="shared" si="67"/>
        <v>NO APLICA</v>
      </c>
      <c r="N702" s="822"/>
    </row>
    <row r="703" spans="2:14">
      <c r="B703" s="165"/>
      <c r="C703" s="165"/>
      <c r="E703" s="166"/>
      <c r="F703" s="196" t="str">
        <f>IF(OR(D703="",E703=""),"",ROUND(D703/LOOKUP(E703,SMMLV!$A$2:$A$36,SMMLV!$D$2:$D$106),3))</f>
        <v/>
      </c>
      <c r="K703" s="821"/>
      <c r="L703" s="171">
        <v>8</v>
      </c>
      <c r="M703" s="822" t="str">
        <f t="shared" si="67"/>
        <v>NO APLICA</v>
      </c>
      <c r="N703" s="822"/>
    </row>
    <row r="704" spans="2:14">
      <c r="B704" s="165"/>
      <c r="C704" s="165"/>
      <c r="E704" s="166"/>
      <c r="F704" s="196" t="str">
        <f>IF(OR(D704="",E704=""),"",ROUND(D704/LOOKUP(E704,SMMLV!$A$2:$A$36,SMMLV!$D$2:$D$106),3))</f>
        <v/>
      </c>
      <c r="K704" s="821"/>
      <c r="L704" s="171">
        <v>9</v>
      </c>
      <c r="M704" s="822" t="str">
        <f t="shared" si="67"/>
        <v>NO APLICA</v>
      </c>
      <c r="N704" s="822"/>
    </row>
    <row r="705" spans="2:14">
      <c r="B705" s="165"/>
      <c r="C705" s="165"/>
      <c r="E705" s="166"/>
      <c r="F705" s="196" t="str">
        <f>IF(OR(D705="",E705=""),"",ROUND(D705/LOOKUP(E705,SMMLV!$A$2:$A$36,SMMLV!$D$2:$D$106),3))</f>
        <v/>
      </c>
      <c r="K705" s="821"/>
      <c r="L705" s="171">
        <v>10</v>
      </c>
      <c r="M705" s="822" t="str">
        <f t="shared" si="67"/>
        <v>NO APLICA</v>
      </c>
      <c r="N705" s="822"/>
    </row>
    <row r="706" spans="2:14">
      <c r="B706" s="165"/>
      <c r="C706" s="165"/>
      <c r="E706" s="166"/>
      <c r="F706" s="196" t="str">
        <f>IF(OR(D706="",E706=""),"",ROUND(D706/LOOKUP(E706,SMMLV!$A$2:$A$36,SMMLV!$D$2:$D$106),3))</f>
        <v/>
      </c>
      <c r="K706" s="821">
        <v>71</v>
      </c>
      <c r="L706" s="171">
        <v>1</v>
      </c>
      <c r="M706" s="822" t="str">
        <f t="shared" ref="M706:M715" si="68">IF(SUMIFS($F$5:$F$1200,$B$5:$B$1200,$K$706,$C$5:$C$1200,$L706)=0,"NO APLICA",ROUND(SUMIFS($F$5:$F$1200,$B$5:$B$1200,$K$706,$C$5:$C$1200,$L706),3))</f>
        <v>NO APLICA</v>
      </c>
      <c r="N706" s="822"/>
    </row>
    <row r="707" spans="2:14">
      <c r="B707" s="165"/>
      <c r="C707" s="165"/>
      <c r="E707" s="166"/>
      <c r="F707" s="196" t="str">
        <f>IF(OR(D707="",E707=""),"",ROUND(D707/LOOKUP(E707,SMMLV!$A$2:$A$36,SMMLV!$D$2:$D$106),3))</f>
        <v/>
      </c>
      <c r="K707" s="821"/>
      <c r="L707" s="171">
        <v>2</v>
      </c>
      <c r="M707" s="822" t="str">
        <f t="shared" si="68"/>
        <v>NO APLICA</v>
      </c>
      <c r="N707" s="822"/>
    </row>
    <row r="708" spans="2:14">
      <c r="B708" s="165"/>
      <c r="C708" s="165"/>
      <c r="E708" s="166"/>
      <c r="F708" s="196" t="str">
        <f>IF(OR(D708="",E708=""),"",ROUND(D708/LOOKUP(E708,SMMLV!$A$2:$A$36,SMMLV!$D$2:$D$106),3))</f>
        <v/>
      </c>
      <c r="K708" s="821"/>
      <c r="L708" s="171">
        <v>3</v>
      </c>
      <c r="M708" s="822" t="str">
        <f t="shared" si="68"/>
        <v>NO APLICA</v>
      </c>
      <c r="N708" s="822"/>
    </row>
    <row r="709" spans="2:14">
      <c r="B709" s="165"/>
      <c r="C709" s="165"/>
      <c r="E709" s="166"/>
      <c r="F709" s="196" t="str">
        <f>IF(OR(D709="",E709=""),"",ROUND(D709/LOOKUP(E709,SMMLV!$A$2:$A$36,SMMLV!$D$2:$D$106),3))</f>
        <v/>
      </c>
      <c r="K709" s="821"/>
      <c r="L709" s="171">
        <v>4</v>
      </c>
      <c r="M709" s="822" t="str">
        <f t="shared" si="68"/>
        <v>NO APLICA</v>
      </c>
      <c r="N709" s="822"/>
    </row>
    <row r="710" spans="2:14">
      <c r="B710" s="165"/>
      <c r="C710" s="165"/>
      <c r="E710" s="166"/>
      <c r="F710" s="196" t="str">
        <f>IF(OR(D710="",E710=""),"",ROUND(D710/LOOKUP(E710,SMMLV!$A$2:$A$36,SMMLV!$D$2:$D$106),3))</f>
        <v/>
      </c>
      <c r="K710" s="821"/>
      <c r="L710" s="171">
        <v>5</v>
      </c>
      <c r="M710" s="822" t="str">
        <f t="shared" si="68"/>
        <v>NO APLICA</v>
      </c>
      <c r="N710" s="822"/>
    </row>
    <row r="711" spans="2:14">
      <c r="B711" s="165"/>
      <c r="C711" s="165"/>
      <c r="E711" s="166"/>
      <c r="F711" s="196" t="str">
        <f>IF(OR(D711="",E711=""),"",ROUND(D711/LOOKUP(E711,SMMLV!$A$2:$A$36,SMMLV!$D$2:$D$106),3))</f>
        <v/>
      </c>
      <c r="K711" s="821"/>
      <c r="L711" s="171">
        <v>6</v>
      </c>
      <c r="M711" s="822" t="str">
        <f t="shared" si="68"/>
        <v>NO APLICA</v>
      </c>
      <c r="N711" s="822"/>
    </row>
    <row r="712" spans="2:14">
      <c r="B712" s="165"/>
      <c r="C712" s="165"/>
      <c r="E712" s="166"/>
      <c r="F712" s="196" t="str">
        <f>IF(OR(D712="",E712=""),"",ROUND(D712/LOOKUP(E712,SMMLV!$A$2:$A$36,SMMLV!$D$2:$D$106),3))</f>
        <v/>
      </c>
      <c r="K712" s="821"/>
      <c r="L712" s="171">
        <v>7</v>
      </c>
      <c r="M712" s="822" t="str">
        <f t="shared" si="68"/>
        <v>NO APLICA</v>
      </c>
      <c r="N712" s="822"/>
    </row>
    <row r="713" spans="2:14">
      <c r="B713" s="165"/>
      <c r="C713" s="165"/>
      <c r="E713" s="166"/>
      <c r="F713" s="196" t="str">
        <f>IF(OR(D713="",E713=""),"",ROUND(D713/LOOKUP(E713,SMMLV!$A$2:$A$36,SMMLV!$D$2:$D$106),3))</f>
        <v/>
      </c>
      <c r="K713" s="821"/>
      <c r="L713" s="171">
        <v>8</v>
      </c>
      <c r="M713" s="822" t="str">
        <f t="shared" si="68"/>
        <v>NO APLICA</v>
      </c>
      <c r="N713" s="822"/>
    </row>
    <row r="714" spans="2:14">
      <c r="B714" s="165"/>
      <c r="C714" s="165"/>
      <c r="E714" s="166"/>
      <c r="F714" s="196" t="str">
        <f>IF(OR(D714="",E714=""),"",ROUND(D714/LOOKUP(E714,SMMLV!$A$2:$A$36,SMMLV!$D$2:$D$106),3))</f>
        <v/>
      </c>
      <c r="K714" s="821"/>
      <c r="L714" s="171">
        <v>9</v>
      </c>
      <c r="M714" s="822" t="str">
        <f t="shared" si="68"/>
        <v>NO APLICA</v>
      </c>
      <c r="N714" s="822"/>
    </row>
    <row r="715" spans="2:14">
      <c r="B715" s="165"/>
      <c r="C715" s="165"/>
      <c r="E715" s="166"/>
      <c r="F715" s="196" t="str">
        <f>IF(OR(D715="",E715=""),"",ROUND(D715/LOOKUP(E715,SMMLV!$A$2:$A$36,SMMLV!$D$2:$D$106),3))</f>
        <v/>
      </c>
      <c r="K715" s="821"/>
      <c r="L715" s="171">
        <v>10</v>
      </c>
      <c r="M715" s="822" t="str">
        <f t="shared" si="68"/>
        <v>NO APLICA</v>
      </c>
      <c r="N715" s="822"/>
    </row>
    <row r="716" spans="2:14">
      <c r="B716" s="165"/>
      <c r="C716" s="165"/>
      <c r="E716" s="166"/>
      <c r="F716" s="196" t="str">
        <f>IF(OR(D716="",E716=""),"",ROUND(D716/LOOKUP(E716,SMMLV!$A$2:$A$36,SMMLV!$D$2:$D$106),3))</f>
        <v/>
      </c>
      <c r="K716" s="821">
        <v>72</v>
      </c>
      <c r="L716" s="171">
        <v>1</v>
      </c>
      <c r="M716" s="822" t="str">
        <f t="shared" ref="M716:M725" si="69">IF(SUMIFS($F$5:$F$1200,$B$5:$B$1200,$K$716,$C$5:$C$1200,$L716)=0,"NO APLICA",ROUND(SUMIFS($F$5:$F$1200,$B$5:$B$1200,$K$716,$C$5:$C$1200,$L716),3))</f>
        <v>NO APLICA</v>
      </c>
      <c r="N716" s="822"/>
    </row>
    <row r="717" spans="2:14">
      <c r="B717" s="165"/>
      <c r="C717" s="165"/>
      <c r="E717" s="166"/>
      <c r="F717" s="196" t="str">
        <f>IF(OR(D717="",E717=""),"",ROUND(D717/LOOKUP(E717,SMMLV!$A$2:$A$36,SMMLV!$D$2:$D$106),3))</f>
        <v/>
      </c>
      <c r="K717" s="821"/>
      <c r="L717" s="171">
        <v>2</v>
      </c>
      <c r="M717" s="822" t="str">
        <f t="shared" si="69"/>
        <v>NO APLICA</v>
      </c>
      <c r="N717" s="822"/>
    </row>
    <row r="718" spans="2:14">
      <c r="B718" s="165"/>
      <c r="C718" s="165"/>
      <c r="E718" s="166"/>
      <c r="F718" s="196" t="str">
        <f>IF(OR(D718="",E718=""),"",ROUND(D718/LOOKUP(E718,SMMLV!$A$2:$A$36,SMMLV!$D$2:$D$106),3))</f>
        <v/>
      </c>
      <c r="K718" s="821"/>
      <c r="L718" s="171">
        <v>3</v>
      </c>
      <c r="M718" s="822" t="str">
        <f t="shared" si="69"/>
        <v>NO APLICA</v>
      </c>
      <c r="N718" s="822"/>
    </row>
    <row r="719" spans="2:14">
      <c r="B719" s="165"/>
      <c r="C719" s="165"/>
      <c r="E719" s="166"/>
      <c r="F719" s="196" t="str">
        <f>IF(OR(D719="",E719=""),"",ROUND(D719/LOOKUP(E719,SMMLV!$A$2:$A$36,SMMLV!$D$2:$D$106),3))</f>
        <v/>
      </c>
      <c r="K719" s="821"/>
      <c r="L719" s="171">
        <v>4</v>
      </c>
      <c r="M719" s="822" t="str">
        <f t="shared" si="69"/>
        <v>NO APLICA</v>
      </c>
      <c r="N719" s="822"/>
    </row>
    <row r="720" spans="2:14">
      <c r="B720" s="165"/>
      <c r="C720" s="165"/>
      <c r="E720" s="166"/>
      <c r="F720" s="196" t="str">
        <f>IF(OR(D720="",E720=""),"",ROUND(D720/LOOKUP(E720,SMMLV!$A$2:$A$36,SMMLV!$D$2:$D$106),3))</f>
        <v/>
      </c>
      <c r="K720" s="821"/>
      <c r="L720" s="171">
        <v>5</v>
      </c>
      <c r="M720" s="822" t="str">
        <f t="shared" si="69"/>
        <v>NO APLICA</v>
      </c>
      <c r="N720" s="822"/>
    </row>
    <row r="721" spans="2:14">
      <c r="B721" s="165"/>
      <c r="C721" s="165"/>
      <c r="E721" s="166"/>
      <c r="F721" s="196" t="str">
        <f>IF(OR(D721="",E721=""),"",ROUND(D721/LOOKUP(E721,SMMLV!$A$2:$A$36,SMMLV!$D$2:$D$106),3))</f>
        <v/>
      </c>
      <c r="K721" s="821"/>
      <c r="L721" s="171">
        <v>6</v>
      </c>
      <c r="M721" s="822" t="str">
        <f t="shared" si="69"/>
        <v>NO APLICA</v>
      </c>
      <c r="N721" s="822"/>
    </row>
    <row r="722" spans="2:14">
      <c r="B722" s="165"/>
      <c r="C722" s="165"/>
      <c r="E722" s="166"/>
      <c r="F722" s="196" t="str">
        <f>IF(OR(D722="",E722=""),"",ROUND(D722/LOOKUP(E722,SMMLV!$A$2:$A$36,SMMLV!$D$2:$D$106),3))</f>
        <v/>
      </c>
      <c r="K722" s="821"/>
      <c r="L722" s="171">
        <v>7</v>
      </c>
      <c r="M722" s="822" t="str">
        <f t="shared" si="69"/>
        <v>NO APLICA</v>
      </c>
      <c r="N722" s="822"/>
    </row>
    <row r="723" spans="2:14">
      <c r="B723" s="165"/>
      <c r="C723" s="165"/>
      <c r="E723" s="166"/>
      <c r="F723" s="196" t="str">
        <f>IF(OR(D723="",E723=""),"",ROUND(D723/LOOKUP(E723,SMMLV!$A$2:$A$36,SMMLV!$D$2:$D$106),3))</f>
        <v/>
      </c>
      <c r="K723" s="821"/>
      <c r="L723" s="171">
        <v>8</v>
      </c>
      <c r="M723" s="822" t="str">
        <f t="shared" si="69"/>
        <v>NO APLICA</v>
      </c>
      <c r="N723" s="822"/>
    </row>
    <row r="724" spans="2:14">
      <c r="B724" s="165"/>
      <c r="C724" s="165"/>
      <c r="E724" s="166"/>
      <c r="F724" s="196" t="str">
        <f>IF(OR(D724="",E724=""),"",ROUND(D724/LOOKUP(E724,SMMLV!$A$2:$A$36,SMMLV!$D$2:$D$106),3))</f>
        <v/>
      </c>
      <c r="K724" s="821"/>
      <c r="L724" s="171">
        <v>9</v>
      </c>
      <c r="M724" s="822" t="str">
        <f t="shared" si="69"/>
        <v>NO APLICA</v>
      </c>
      <c r="N724" s="822"/>
    </row>
    <row r="725" spans="2:14">
      <c r="B725" s="165"/>
      <c r="C725" s="165"/>
      <c r="E725" s="166"/>
      <c r="F725" s="196" t="str">
        <f>IF(OR(D725="",E725=""),"",ROUND(D725/LOOKUP(E725,SMMLV!$A$2:$A$36,SMMLV!$D$2:$D$106),3))</f>
        <v/>
      </c>
      <c r="K725" s="821"/>
      <c r="L725" s="171">
        <v>10</v>
      </c>
      <c r="M725" s="822" t="str">
        <f t="shared" si="69"/>
        <v>NO APLICA</v>
      </c>
      <c r="N725" s="822"/>
    </row>
    <row r="726" spans="2:14">
      <c r="B726" s="165"/>
      <c r="C726" s="165"/>
      <c r="E726" s="166"/>
      <c r="F726" s="196" t="str">
        <f>IF(OR(D726="",E726=""),"",ROUND(D726/LOOKUP(E726,SMMLV!$A$2:$A$36,SMMLV!$D$2:$D$106),3))</f>
        <v/>
      </c>
      <c r="K726" s="821">
        <v>73</v>
      </c>
      <c r="L726" s="171">
        <v>1</v>
      </c>
      <c r="M726" s="822" t="str">
        <f t="shared" ref="M726:M735" si="70">IF(SUMIFS($F$5:$F$1200,$B$5:$B$1200,$K$726,$C$5:$C$1200,$L726)=0,"NO APLICA",ROUND(SUMIFS($F$5:$F$1200,$B$5:$B$1200,$K$726,$C$5:$C$1200,$L726),3))</f>
        <v>NO APLICA</v>
      </c>
      <c r="N726" s="822"/>
    </row>
    <row r="727" spans="2:14">
      <c r="B727" s="165"/>
      <c r="C727" s="165"/>
      <c r="E727" s="166"/>
      <c r="F727" s="196" t="str">
        <f>IF(OR(D727="",E727=""),"",ROUND(D727/LOOKUP(E727,SMMLV!$A$2:$A$36,SMMLV!$D$2:$D$106),3))</f>
        <v/>
      </c>
      <c r="K727" s="821"/>
      <c r="L727" s="171">
        <v>2</v>
      </c>
      <c r="M727" s="822" t="str">
        <f t="shared" si="70"/>
        <v>NO APLICA</v>
      </c>
      <c r="N727" s="822"/>
    </row>
    <row r="728" spans="2:14">
      <c r="B728" s="165"/>
      <c r="C728" s="165"/>
      <c r="E728" s="166"/>
      <c r="F728" s="196" t="str">
        <f>IF(OR(D728="",E728=""),"",ROUND(D728/LOOKUP(E728,SMMLV!$A$2:$A$36,SMMLV!$D$2:$D$106),3))</f>
        <v/>
      </c>
      <c r="K728" s="821"/>
      <c r="L728" s="171">
        <v>3</v>
      </c>
      <c r="M728" s="822" t="str">
        <f t="shared" si="70"/>
        <v>NO APLICA</v>
      </c>
      <c r="N728" s="822"/>
    </row>
    <row r="729" spans="2:14">
      <c r="B729" s="165"/>
      <c r="C729" s="165"/>
      <c r="E729" s="166"/>
      <c r="F729" s="196" t="str">
        <f>IF(OR(D729="",E729=""),"",ROUND(D729/LOOKUP(E729,SMMLV!$A$2:$A$36,SMMLV!$D$2:$D$106),3))</f>
        <v/>
      </c>
      <c r="K729" s="821"/>
      <c r="L729" s="171">
        <v>4</v>
      </c>
      <c r="M729" s="822" t="str">
        <f t="shared" si="70"/>
        <v>NO APLICA</v>
      </c>
      <c r="N729" s="822"/>
    </row>
    <row r="730" spans="2:14">
      <c r="B730" s="165"/>
      <c r="C730" s="165"/>
      <c r="E730" s="166"/>
      <c r="F730" s="196" t="str">
        <f>IF(OR(D730="",E730=""),"",ROUND(D730/LOOKUP(E730,SMMLV!$A$2:$A$36,SMMLV!$D$2:$D$106),3))</f>
        <v/>
      </c>
      <c r="K730" s="821"/>
      <c r="L730" s="171">
        <v>5</v>
      </c>
      <c r="M730" s="822" t="str">
        <f t="shared" si="70"/>
        <v>NO APLICA</v>
      </c>
      <c r="N730" s="822"/>
    </row>
    <row r="731" spans="2:14">
      <c r="B731" s="165"/>
      <c r="C731" s="165"/>
      <c r="E731" s="166"/>
      <c r="F731" s="196" t="str">
        <f>IF(OR(D731="",E731=""),"",ROUND(D731/LOOKUP(E731,SMMLV!$A$2:$A$36,SMMLV!$D$2:$D$106),3))</f>
        <v/>
      </c>
      <c r="K731" s="821"/>
      <c r="L731" s="171">
        <v>6</v>
      </c>
      <c r="M731" s="822" t="str">
        <f t="shared" si="70"/>
        <v>NO APLICA</v>
      </c>
      <c r="N731" s="822"/>
    </row>
    <row r="732" spans="2:14">
      <c r="B732" s="165"/>
      <c r="C732" s="165"/>
      <c r="E732" s="166"/>
      <c r="F732" s="196" t="str">
        <f>IF(OR(D732="",E732=""),"",ROUND(D732/LOOKUP(E732,SMMLV!$A$2:$A$36,SMMLV!$D$2:$D$106),3))</f>
        <v/>
      </c>
      <c r="K732" s="821"/>
      <c r="L732" s="171">
        <v>7</v>
      </c>
      <c r="M732" s="822" t="str">
        <f t="shared" si="70"/>
        <v>NO APLICA</v>
      </c>
      <c r="N732" s="822"/>
    </row>
    <row r="733" spans="2:14">
      <c r="B733" s="165"/>
      <c r="C733" s="165"/>
      <c r="E733" s="166"/>
      <c r="F733" s="196" t="str">
        <f>IF(OR(D733="",E733=""),"",ROUND(D733/LOOKUP(E733,SMMLV!$A$2:$A$36,SMMLV!$D$2:$D$106),3))</f>
        <v/>
      </c>
      <c r="K733" s="821"/>
      <c r="L733" s="171">
        <v>8</v>
      </c>
      <c r="M733" s="822" t="str">
        <f t="shared" si="70"/>
        <v>NO APLICA</v>
      </c>
      <c r="N733" s="822"/>
    </row>
    <row r="734" spans="2:14">
      <c r="B734" s="165"/>
      <c r="C734" s="165"/>
      <c r="E734" s="166"/>
      <c r="F734" s="196" t="str">
        <f>IF(OR(D734="",E734=""),"",ROUND(D734/LOOKUP(E734,SMMLV!$A$2:$A$36,SMMLV!$D$2:$D$106),3))</f>
        <v/>
      </c>
      <c r="K734" s="821"/>
      <c r="L734" s="171">
        <v>9</v>
      </c>
      <c r="M734" s="822" t="str">
        <f t="shared" si="70"/>
        <v>NO APLICA</v>
      </c>
      <c r="N734" s="822"/>
    </row>
    <row r="735" spans="2:14">
      <c r="B735" s="165"/>
      <c r="C735" s="165"/>
      <c r="E735" s="166"/>
      <c r="F735" s="196" t="str">
        <f>IF(OR(D735="",E735=""),"",ROUND(D735/LOOKUP(E735,SMMLV!$A$2:$A$36,SMMLV!$D$2:$D$106),3))</f>
        <v/>
      </c>
      <c r="K735" s="821"/>
      <c r="L735" s="171">
        <v>10</v>
      </c>
      <c r="M735" s="822" t="str">
        <f t="shared" si="70"/>
        <v>NO APLICA</v>
      </c>
      <c r="N735" s="822"/>
    </row>
    <row r="736" spans="2:14">
      <c r="B736" s="165"/>
      <c r="C736" s="165"/>
      <c r="E736" s="166"/>
      <c r="F736" s="196" t="str">
        <f>IF(OR(D736="",E736=""),"",ROUND(D736/LOOKUP(E736,SMMLV!$A$2:$A$36,SMMLV!$D$2:$D$106),3))</f>
        <v/>
      </c>
      <c r="K736" s="821">
        <v>74</v>
      </c>
      <c r="L736" s="171">
        <v>1</v>
      </c>
      <c r="M736" s="822" t="str">
        <f t="shared" ref="M736:M745" si="71">IF(SUMIFS($F$5:$F$1200,$B$5:$B$1200,$K$736,$C$5:$C$1200,$L736)=0,"NO APLICA",ROUND(SUMIFS($F$5:$F$1200,$B$5:$B$1200,$K$736,$C$5:$C$1200,$L736),3))</f>
        <v>NO APLICA</v>
      </c>
      <c r="N736" s="822"/>
    </row>
    <row r="737" spans="2:14">
      <c r="B737" s="165"/>
      <c r="C737" s="165"/>
      <c r="E737" s="166"/>
      <c r="F737" s="196" t="str">
        <f>IF(OR(D737="",E737=""),"",ROUND(D737/LOOKUP(E737,SMMLV!$A$2:$A$36,SMMLV!$D$2:$D$106),3))</f>
        <v/>
      </c>
      <c r="K737" s="821"/>
      <c r="L737" s="171">
        <v>2</v>
      </c>
      <c r="M737" s="822" t="str">
        <f t="shared" si="71"/>
        <v>NO APLICA</v>
      </c>
      <c r="N737" s="822"/>
    </row>
    <row r="738" spans="2:14">
      <c r="B738" s="165"/>
      <c r="C738" s="165"/>
      <c r="E738" s="166"/>
      <c r="F738" s="196" t="str">
        <f>IF(OR(D738="",E738=""),"",ROUND(D738/LOOKUP(E738,SMMLV!$A$2:$A$36,SMMLV!$D$2:$D$106),3))</f>
        <v/>
      </c>
      <c r="K738" s="821"/>
      <c r="L738" s="171">
        <v>3</v>
      </c>
      <c r="M738" s="822" t="str">
        <f t="shared" si="71"/>
        <v>NO APLICA</v>
      </c>
      <c r="N738" s="822"/>
    </row>
    <row r="739" spans="2:14">
      <c r="B739" s="165"/>
      <c r="C739" s="165"/>
      <c r="E739" s="166"/>
      <c r="F739" s="196" t="str">
        <f>IF(OR(D739="",E739=""),"",ROUND(D739/LOOKUP(E739,SMMLV!$A$2:$A$36,SMMLV!$D$2:$D$106),3))</f>
        <v/>
      </c>
      <c r="K739" s="821"/>
      <c r="L739" s="171">
        <v>4</v>
      </c>
      <c r="M739" s="822" t="str">
        <f t="shared" si="71"/>
        <v>NO APLICA</v>
      </c>
      <c r="N739" s="822"/>
    </row>
    <row r="740" spans="2:14">
      <c r="B740" s="165"/>
      <c r="C740" s="165"/>
      <c r="E740" s="166"/>
      <c r="F740" s="196" t="str">
        <f>IF(OR(D740="",E740=""),"",ROUND(D740/LOOKUP(E740,SMMLV!$A$2:$A$36,SMMLV!$D$2:$D$106),3))</f>
        <v/>
      </c>
      <c r="K740" s="821"/>
      <c r="L740" s="171">
        <v>5</v>
      </c>
      <c r="M740" s="822" t="str">
        <f t="shared" si="71"/>
        <v>NO APLICA</v>
      </c>
      <c r="N740" s="822"/>
    </row>
    <row r="741" spans="2:14">
      <c r="B741" s="165"/>
      <c r="C741" s="165"/>
      <c r="E741" s="166"/>
      <c r="F741" s="196" t="str">
        <f>IF(OR(D741="",E741=""),"",ROUND(D741/LOOKUP(E741,SMMLV!$A$2:$A$36,SMMLV!$D$2:$D$106),3))</f>
        <v/>
      </c>
      <c r="K741" s="821"/>
      <c r="L741" s="171">
        <v>6</v>
      </c>
      <c r="M741" s="822" t="str">
        <f t="shared" si="71"/>
        <v>NO APLICA</v>
      </c>
      <c r="N741" s="822"/>
    </row>
    <row r="742" spans="2:14">
      <c r="B742" s="165"/>
      <c r="C742" s="165"/>
      <c r="E742" s="166"/>
      <c r="F742" s="196" t="str">
        <f>IF(OR(D742="",E742=""),"",ROUND(D742/LOOKUP(E742,SMMLV!$A$2:$A$36,SMMLV!$D$2:$D$106),3))</f>
        <v/>
      </c>
      <c r="K742" s="821"/>
      <c r="L742" s="171">
        <v>7</v>
      </c>
      <c r="M742" s="822" t="str">
        <f t="shared" si="71"/>
        <v>NO APLICA</v>
      </c>
      <c r="N742" s="822"/>
    </row>
    <row r="743" spans="2:14">
      <c r="B743" s="165"/>
      <c r="C743" s="165"/>
      <c r="E743" s="166"/>
      <c r="F743" s="196" t="str">
        <f>IF(OR(D743="",E743=""),"",ROUND(D743/LOOKUP(E743,SMMLV!$A$2:$A$36,SMMLV!$D$2:$D$106),3))</f>
        <v/>
      </c>
      <c r="K743" s="821"/>
      <c r="L743" s="171">
        <v>8</v>
      </c>
      <c r="M743" s="822" t="str">
        <f t="shared" si="71"/>
        <v>NO APLICA</v>
      </c>
      <c r="N743" s="822"/>
    </row>
    <row r="744" spans="2:14">
      <c r="B744" s="165"/>
      <c r="C744" s="165"/>
      <c r="E744" s="166"/>
      <c r="F744" s="196" t="str">
        <f>IF(OR(D744="",E744=""),"",ROUND(D744/LOOKUP(E744,SMMLV!$A$2:$A$36,SMMLV!$D$2:$D$106),3))</f>
        <v/>
      </c>
      <c r="K744" s="821"/>
      <c r="L744" s="171">
        <v>9</v>
      </c>
      <c r="M744" s="822" t="str">
        <f t="shared" si="71"/>
        <v>NO APLICA</v>
      </c>
      <c r="N744" s="822"/>
    </row>
    <row r="745" spans="2:14">
      <c r="B745" s="165"/>
      <c r="C745" s="165"/>
      <c r="E745" s="166"/>
      <c r="F745" s="196" t="str">
        <f>IF(OR(D745="",E745=""),"",ROUND(D745/LOOKUP(E745,SMMLV!$A$2:$A$36,SMMLV!$D$2:$D$106),3))</f>
        <v/>
      </c>
      <c r="K745" s="821"/>
      <c r="L745" s="171">
        <v>10</v>
      </c>
      <c r="M745" s="822" t="str">
        <f t="shared" si="71"/>
        <v>NO APLICA</v>
      </c>
      <c r="N745" s="822"/>
    </row>
    <row r="746" spans="2:14">
      <c r="B746" s="165"/>
      <c r="C746" s="165"/>
      <c r="E746" s="166"/>
      <c r="F746" s="196" t="str">
        <f>IF(OR(D746="",E746=""),"",ROUND(D746/LOOKUP(E746,SMMLV!$A$2:$A$36,SMMLV!$D$2:$D$106),3))</f>
        <v/>
      </c>
      <c r="K746" s="821">
        <v>75</v>
      </c>
      <c r="L746" s="171">
        <v>1</v>
      </c>
      <c r="M746" s="822" t="str">
        <f t="shared" ref="M746:M755" si="72">IF(SUMIFS($F$5:$F$1200,$B$5:$B$1200,$K$746,$C$5:$C$1200,$L746)=0,"NO APLICA",ROUND(SUMIFS($F$5:$F$1200,$B$5:$B$1200,$K$746,$C$5:$C$1200,$L746),3))</f>
        <v>NO APLICA</v>
      </c>
      <c r="N746" s="822"/>
    </row>
    <row r="747" spans="2:14">
      <c r="B747" s="165"/>
      <c r="C747" s="165"/>
      <c r="E747" s="166"/>
      <c r="F747" s="196" t="str">
        <f>IF(OR(D747="",E747=""),"",ROUND(D747/LOOKUP(E747,SMMLV!$A$2:$A$36,SMMLV!$D$2:$D$106),3))</f>
        <v/>
      </c>
      <c r="K747" s="821"/>
      <c r="L747" s="171">
        <v>2</v>
      </c>
      <c r="M747" s="822" t="str">
        <f t="shared" si="72"/>
        <v>NO APLICA</v>
      </c>
      <c r="N747" s="822"/>
    </row>
    <row r="748" spans="2:14">
      <c r="B748" s="165"/>
      <c r="C748" s="165"/>
      <c r="E748" s="166"/>
      <c r="F748" s="196" t="str">
        <f>IF(OR(D748="",E748=""),"",ROUND(D748/LOOKUP(E748,SMMLV!$A$2:$A$36,SMMLV!$D$2:$D$106),3))</f>
        <v/>
      </c>
      <c r="K748" s="821"/>
      <c r="L748" s="171">
        <v>3</v>
      </c>
      <c r="M748" s="822" t="str">
        <f t="shared" si="72"/>
        <v>NO APLICA</v>
      </c>
      <c r="N748" s="822"/>
    </row>
    <row r="749" spans="2:14">
      <c r="B749" s="165"/>
      <c r="C749" s="165"/>
      <c r="E749" s="166"/>
      <c r="F749" s="196" t="str">
        <f>IF(OR(D749="",E749=""),"",ROUND(D749/LOOKUP(E749,SMMLV!$A$2:$A$36,SMMLV!$D$2:$D$106),3))</f>
        <v/>
      </c>
      <c r="K749" s="821"/>
      <c r="L749" s="171">
        <v>4</v>
      </c>
      <c r="M749" s="822" t="str">
        <f t="shared" si="72"/>
        <v>NO APLICA</v>
      </c>
      <c r="N749" s="822"/>
    </row>
    <row r="750" spans="2:14">
      <c r="B750" s="165"/>
      <c r="C750" s="165"/>
      <c r="E750" s="166"/>
      <c r="F750" s="196" t="str">
        <f>IF(OR(D750="",E750=""),"",ROUND(D750/LOOKUP(E750,SMMLV!$A$2:$A$36,SMMLV!$D$2:$D$106),3))</f>
        <v/>
      </c>
      <c r="K750" s="821"/>
      <c r="L750" s="171">
        <v>5</v>
      </c>
      <c r="M750" s="822" t="str">
        <f t="shared" si="72"/>
        <v>NO APLICA</v>
      </c>
      <c r="N750" s="822"/>
    </row>
    <row r="751" spans="2:14">
      <c r="B751" s="165"/>
      <c r="C751" s="165"/>
      <c r="E751" s="166"/>
      <c r="F751" s="196" t="str">
        <f>IF(OR(D751="",E751=""),"",ROUND(D751/LOOKUP(E751,SMMLV!$A$2:$A$36,SMMLV!$D$2:$D$106),3))</f>
        <v/>
      </c>
      <c r="K751" s="821"/>
      <c r="L751" s="171">
        <v>6</v>
      </c>
      <c r="M751" s="822" t="str">
        <f t="shared" si="72"/>
        <v>NO APLICA</v>
      </c>
      <c r="N751" s="822"/>
    </row>
    <row r="752" spans="2:14">
      <c r="B752" s="165"/>
      <c r="C752" s="165"/>
      <c r="E752" s="166"/>
      <c r="F752" s="196" t="str">
        <f>IF(OR(D752="",E752=""),"",ROUND(D752/LOOKUP(E752,SMMLV!$A$2:$A$36,SMMLV!$D$2:$D$106),3))</f>
        <v/>
      </c>
      <c r="K752" s="821"/>
      <c r="L752" s="171">
        <v>7</v>
      </c>
      <c r="M752" s="822" t="str">
        <f t="shared" si="72"/>
        <v>NO APLICA</v>
      </c>
      <c r="N752" s="822"/>
    </row>
    <row r="753" spans="2:14">
      <c r="B753" s="165"/>
      <c r="C753" s="165"/>
      <c r="E753" s="166"/>
      <c r="F753" s="196" t="str">
        <f>IF(OR(D753="",E753=""),"",ROUND(D753/LOOKUP(E753,SMMLV!$A$2:$A$36,SMMLV!$D$2:$D$106),3))</f>
        <v/>
      </c>
      <c r="K753" s="821"/>
      <c r="L753" s="171">
        <v>8</v>
      </c>
      <c r="M753" s="822" t="str">
        <f t="shared" si="72"/>
        <v>NO APLICA</v>
      </c>
      <c r="N753" s="822"/>
    </row>
    <row r="754" spans="2:14">
      <c r="B754" s="165"/>
      <c r="C754" s="165"/>
      <c r="E754" s="166"/>
      <c r="F754" s="196" t="str">
        <f>IF(OR(D754="",E754=""),"",ROUND(D754/LOOKUP(E754,SMMLV!$A$2:$A$36,SMMLV!$D$2:$D$106),3))</f>
        <v/>
      </c>
      <c r="K754" s="821"/>
      <c r="L754" s="171">
        <v>9</v>
      </c>
      <c r="M754" s="822" t="str">
        <f t="shared" si="72"/>
        <v>NO APLICA</v>
      </c>
      <c r="N754" s="822"/>
    </row>
    <row r="755" spans="2:14">
      <c r="B755" s="165"/>
      <c r="C755" s="165"/>
      <c r="E755" s="166"/>
      <c r="F755" s="196" t="str">
        <f>IF(OR(D755="",E755=""),"",ROUND(D755/LOOKUP(E755,SMMLV!$A$2:$A$36,SMMLV!$D$2:$D$106),3))</f>
        <v/>
      </c>
      <c r="K755" s="821"/>
      <c r="L755" s="171">
        <v>10</v>
      </c>
      <c r="M755" s="822" t="str">
        <f t="shared" si="72"/>
        <v>NO APLICA</v>
      </c>
      <c r="N755" s="822"/>
    </row>
    <row r="756" spans="2:14">
      <c r="B756" s="165"/>
      <c r="C756" s="165"/>
      <c r="E756" s="166"/>
      <c r="F756" s="196" t="str">
        <f>IF(OR(D756="",E756=""),"",ROUND(D756/LOOKUP(E756,SMMLV!$A$2:$A$36,SMMLV!$D$2:$D$106),3))</f>
        <v/>
      </c>
      <c r="K756" s="821">
        <v>76</v>
      </c>
      <c r="L756" s="171">
        <v>1</v>
      </c>
      <c r="M756" s="822" t="str">
        <f t="shared" ref="M756:M765" si="73">IF(SUMIFS($F$5:$F$1200,$B$5:$B$1200,$K$756,$C$5:$C$1200,$L756)=0,"NO APLICA",ROUND(SUMIFS($F$5:$F$1200,$B$5:$B$1200,$K$756,$C$5:$C$1200,$L756),3))</f>
        <v>NO APLICA</v>
      </c>
      <c r="N756" s="822"/>
    </row>
    <row r="757" spans="2:14">
      <c r="B757" s="165"/>
      <c r="C757" s="165"/>
      <c r="E757" s="166"/>
      <c r="F757" s="196" t="str">
        <f>IF(OR(D757="",E757=""),"",ROUND(D757/LOOKUP(E757,SMMLV!$A$2:$A$36,SMMLV!$D$2:$D$106),3))</f>
        <v/>
      </c>
      <c r="K757" s="821"/>
      <c r="L757" s="171">
        <v>2</v>
      </c>
      <c r="M757" s="822" t="str">
        <f t="shared" si="73"/>
        <v>NO APLICA</v>
      </c>
      <c r="N757" s="822"/>
    </row>
    <row r="758" spans="2:14">
      <c r="B758" s="165"/>
      <c r="C758" s="165"/>
      <c r="E758" s="166"/>
      <c r="F758" s="196" t="str">
        <f>IF(OR(D758="",E758=""),"",ROUND(D758/LOOKUP(E758,SMMLV!$A$2:$A$36,SMMLV!$D$2:$D$106),3))</f>
        <v/>
      </c>
      <c r="K758" s="821"/>
      <c r="L758" s="171">
        <v>3</v>
      </c>
      <c r="M758" s="822" t="str">
        <f t="shared" si="73"/>
        <v>NO APLICA</v>
      </c>
      <c r="N758" s="822"/>
    </row>
    <row r="759" spans="2:14">
      <c r="B759" s="165"/>
      <c r="C759" s="165"/>
      <c r="E759" s="166"/>
      <c r="F759" s="196" t="str">
        <f>IF(OR(D759="",E759=""),"",ROUND(D759/LOOKUP(E759,SMMLV!$A$2:$A$36,SMMLV!$D$2:$D$106),3))</f>
        <v/>
      </c>
      <c r="K759" s="821"/>
      <c r="L759" s="171">
        <v>4</v>
      </c>
      <c r="M759" s="822" t="str">
        <f t="shared" si="73"/>
        <v>NO APLICA</v>
      </c>
      <c r="N759" s="822"/>
    </row>
    <row r="760" spans="2:14">
      <c r="B760" s="165"/>
      <c r="C760" s="165"/>
      <c r="E760" s="166"/>
      <c r="F760" s="196" t="str">
        <f>IF(OR(D760="",E760=""),"",ROUND(D760/LOOKUP(E760,SMMLV!$A$2:$A$36,SMMLV!$D$2:$D$106),3))</f>
        <v/>
      </c>
      <c r="K760" s="821"/>
      <c r="L760" s="171">
        <v>5</v>
      </c>
      <c r="M760" s="822" t="str">
        <f t="shared" si="73"/>
        <v>NO APLICA</v>
      </c>
      <c r="N760" s="822"/>
    </row>
    <row r="761" spans="2:14">
      <c r="B761" s="165"/>
      <c r="C761" s="165"/>
      <c r="E761" s="166"/>
      <c r="F761" s="196" t="str">
        <f>IF(OR(D761="",E761=""),"",ROUND(D761/LOOKUP(E761,SMMLV!$A$2:$A$36,SMMLV!$D$2:$D$106),3))</f>
        <v/>
      </c>
      <c r="K761" s="821"/>
      <c r="L761" s="171">
        <v>6</v>
      </c>
      <c r="M761" s="822" t="str">
        <f t="shared" si="73"/>
        <v>NO APLICA</v>
      </c>
      <c r="N761" s="822"/>
    </row>
    <row r="762" spans="2:14">
      <c r="B762" s="165"/>
      <c r="C762" s="165"/>
      <c r="E762" s="166"/>
      <c r="F762" s="196" t="str">
        <f>IF(OR(D762="",E762=""),"",ROUND(D762/LOOKUP(E762,SMMLV!$A$2:$A$36,SMMLV!$D$2:$D$106),3))</f>
        <v/>
      </c>
      <c r="K762" s="821"/>
      <c r="L762" s="171">
        <v>7</v>
      </c>
      <c r="M762" s="822" t="str">
        <f t="shared" si="73"/>
        <v>NO APLICA</v>
      </c>
      <c r="N762" s="822"/>
    </row>
    <row r="763" spans="2:14">
      <c r="B763" s="165"/>
      <c r="C763" s="165"/>
      <c r="E763" s="166"/>
      <c r="F763" s="196" t="str">
        <f>IF(OR(D763="",E763=""),"",ROUND(D763/LOOKUP(E763,SMMLV!$A$2:$A$36,SMMLV!$D$2:$D$106),3))</f>
        <v/>
      </c>
      <c r="K763" s="821"/>
      <c r="L763" s="171">
        <v>8</v>
      </c>
      <c r="M763" s="822" t="str">
        <f t="shared" si="73"/>
        <v>NO APLICA</v>
      </c>
      <c r="N763" s="822"/>
    </row>
    <row r="764" spans="2:14">
      <c r="B764" s="165"/>
      <c r="C764" s="165"/>
      <c r="E764" s="166"/>
      <c r="F764" s="196" t="str">
        <f>IF(OR(D764="",E764=""),"",ROUND(D764/LOOKUP(E764,SMMLV!$A$2:$A$36,SMMLV!$D$2:$D$106),3))</f>
        <v/>
      </c>
      <c r="K764" s="821"/>
      <c r="L764" s="171">
        <v>9</v>
      </c>
      <c r="M764" s="822" t="str">
        <f t="shared" si="73"/>
        <v>NO APLICA</v>
      </c>
      <c r="N764" s="822"/>
    </row>
    <row r="765" spans="2:14">
      <c r="B765" s="165"/>
      <c r="C765" s="165"/>
      <c r="E765" s="166"/>
      <c r="F765" s="196" t="str">
        <f>IF(OR(D765="",E765=""),"",ROUND(D765/LOOKUP(E765,SMMLV!$A$2:$A$36,SMMLV!$D$2:$D$106),3))</f>
        <v/>
      </c>
      <c r="K765" s="821"/>
      <c r="L765" s="171">
        <v>10</v>
      </c>
      <c r="M765" s="822" t="str">
        <f t="shared" si="73"/>
        <v>NO APLICA</v>
      </c>
      <c r="N765" s="822"/>
    </row>
    <row r="766" spans="2:14">
      <c r="B766" s="165"/>
      <c r="C766" s="165"/>
      <c r="E766" s="166"/>
      <c r="F766" s="196" t="str">
        <f>IF(OR(D766="",E766=""),"",ROUND(D766/LOOKUP(E766,SMMLV!$A$2:$A$36,SMMLV!$D$2:$D$106),3))</f>
        <v/>
      </c>
      <c r="K766" s="821">
        <v>77</v>
      </c>
      <c r="L766" s="171">
        <v>1</v>
      </c>
      <c r="M766" s="822" t="str">
        <f t="shared" ref="M766:M775" si="74">IF(SUMIFS($F$5:$F$1200,$B$5:$B$1200,$K$766,$C$5:$C$1200,$L766)=0,"NO APLICA",ROUND(SUMIFS($F$5:$F$1200,$B$5:$B$1200,$K$766,$C$5:$C$1200,$L766),3))</f>
        <v>NO APLICA</v>
      </c>
      <c r="N766" s="822"/>
    </row>
    <row r="767" spans="2:14">
      <c r="B767" s="165"/>
      <c r="C767" s="165"/>
      <c r="E767" s="166"/>
      <c r="F767" s="196" t="str">
        <f>IF(OR(D767="",E767=""),"",ROUND(D767/LOOKUP(E767,SMMLV!$A$2:$A$36,SMMLV!$D$2:$D$106),3))</f>
        <v/>
      </c>
      <c r="K767" s="821"/>
      <c r="L767" s="171">
        <v>2</v>
      </c>
      <c r="M767" s="822" t="str">
        <f t="shared" si="74"/>
        <v>NO APLICA</v>
      </c>
      <c r="N767" s="822"/>
    </row>
    <row r="768" spans="2:14">
      <c r="B768" s="165"/>
      <c r="C768" s="165"/>
      <c r="E768" s="166"/>
      <c r="F768" s="196" t="str">
        <f>IF(OR(D768="",E768=""),"",ROUND(D768/LOOKUP(E768,SMMLV!$A$2:$A$36,SMMLV!$D$2:$D$106),3))</f>
        <v/>
      </c>
      <c r="K768" s="821"/>
      <c r="L768" s="171">
        <v>3</v>
      </c>
      <c r="M768" s="822" t="str">
        <f t="shared" si="74"/>
        <v>NO APLICA</v>
      </c>
      <c r="N768" s="822"/>
    </row>
    <row r="769" spans="2:14">
      <c r="B769" s="165"/>
      <c r="C769" s="165"/>
      <c r="E769" s="166"/>
      <c r="F769" s="196" t="str">
        <f>IF(OR(D769="",E769=""),"",ROUND(D769/LOOKUP(E769,SMMLV!$A$2:$A$36,SMMLV!$D$2:$D$106),3))</f>
        <v/>
      </c>
      <c r="K769" s="821"/>
      <c r="L769" s="171">
        <v>4</v>
      </c>
      <c r="M769" s="822" t="str">
        <f t="shared" si="74"/>
        <v>NO APLICA</v>
      </c>
      <c r="N769" s="822"/>
    </row>
    <row r="770" spans="2:14">
      <c r="B770" s="165"/>
      <c r="C770" s="165"/>
      <c r="E770" s="166"/>
      <c r="F770" s="196" t="str">
        <f>IF(OR(D770="",E770=""),"",ROUND(D770/LOOKUP(E770,SMMLV!$A$2:$A$36,SMMLV!$D$2:$D$106),3))</f>
        <v/>
      </c>
      <c r="K770" s="821"/>
      <c r="L770" s="171">
        <v>5</v>
      </c>
      <c r="M770" s="822" t="str">
        <f t="shared" si="74"/>
        <v>NO APLICA</v>
      </c>
      <c r="N770" s="822"/>
    </row>
    <row r="771" spans="2:14">
      <c r="B771" s="165"/>
      <c r="C771" s="165"/>
      <c r="E771" s="166"/>
      <c r="F771" s="196" t="str">
        <f>IF(OR(D771="",E771=""),"",ROUND(D771/LOOKUP(E771,SMMLV!$A$2:$A$36,SMMLV!$D$2:$D$106),3))</f>
        <v/>
      </c>
      <c r="K771" s="821"/>
      <c r="L771" s="171">
        <v>6</v>
      </c>
      <c r="M771" s="822" t="str">
        <f t="shared" si="74"/>
        <v>NO APLICA</v>
      </c>
      <c r="N771" s="822"/>
    </row>
    <row r="772" spans="2:14">
      <c r="B772" s="165"/>
      <c r="C772" s="165"/>
      <c r="E772" s="166"/>
      <c r="F772" s="196" t="str">
        <f>IF(OR(D772="",E772=""),"",ROUND(D772/LOOKUP(E772,SMMLV!$A$2:$A$36,SMMLV!$D$2:$D$106),3))</f>
        <v/>
      </c>
      <c r="K772" s="821"/>
      <c r="L772" s="171">
        <v>7</v>
      </c>
      <c r="M772" s="822" t="str">
        <f t="shared" si="74"/>
        <v>NO APLICA</v>
      </c>
      <c r="N772" s="822"/>
    </row>
    <row r="773" spans="2:14">
      <c r="B773" s="165"/>
      <c r="C773" s="165"/>
      <c r="E773" s="166"/>
      <c r="F773" s="196" t="str">
        <f>IF(OR(D773="",E773=""),"",ROUND(D773/LOOKUP(E773,SMMLV!$A$2:$A$36,SMMLV!$D$2:$D$106),3))</f>
        <v/>
      </c>
      <c r="K773" s="821"/>
      <c r="L773" s="171">
        <v>8</v>
      </c>
      <c r="M773" s="822" t="str">
        <f t="shared" si="74"/>
        <v>NO APLICA</v>
      </c>
      <c r="N773" s="822"/>
    </row>
    <row r="774" spans="2:14">
      <c r="B774" s="165"/>
      <c r="C774" s="165"/>
      <c r="E774" s="166"/>
      <c r="F774" s="196" t="str">
        <f>IF(OR(D774="",E774=""),"",ROUND(D774/LOOKUP(E774,SMMLV!$A$2:$A$36,SMMLV!$D$2:$D$106),3))</f>
        <v/>
      </c>
      <c r="K774" s="821"/>
      <c r="L774" s="171">
        <v>9</v>
      </c>
      <c r="M774" s="822" t="str">
        <f t="shared" si="74"/>
        <v>NO APLICA</v>
      </c>
      <c r="N774" s="822"/>
    </row>
    <row r="775" spans="2:14">
      <c r="B775" s="165"/>
      <c r="C775" s="165"/>
      <c r="E775" s="166"/>
      <c r="F775" s="196" t="str">
        <f>IF(OR(D775="",E775=""),"",ROUND(D775/LOOKUP(E775,SMMLV!$A$2:$A$36,SMMLV!$D$2:$D$106),3))</f>
        <v/>
      </c>
      <c r="K775" s="821"/>
      <c r="L775" s="171">
        <v>10</v>
      </c>
      <c r="M775" s="822" t="str">
        <f t="shared" si="74"/>
        <v>NO APLICA</v>
      </c>
      <c r="N775" s="822"/>
    </row>
    <row r="776" spans="2:14">
      <c r="B776" s="165"/>
      <c r="C776" s="165"/>
      <c r="E776" s="166"/>
      <c r="F776" s="196" t="str">
        <f>IF(OR(D776="",E776=""),"",ROUND(D776/LOOKUP(E776,SMMLV!$A$2:$A$36,SMMLV!$D$2:$D$106),3))</f>
        <v/>
      </c>
      <c r="K776" s="821">
        <v>78</v>
      </c>
      <c r="L776" s="171">
        <v>1</v>
      </c>
      <c r="M776" s="822" t="str">
        <f t="shared" ref="M776:M785" si="75">IF(SUMIFS($F$5:$F$1200,$B$5:$B$1200,$K$776,$C$5:$C$1200,$L776)=0,"NO APLICA",ROUND(SUMIFS($F$5:$F$1200,$B$5:$B$1200,$K$776,$C$5:$C$1200,$L776),3))</f>
        <v>NO APLICA</v>
      </c>
      <c r="N776" s="822"/>
    </row>
    <row r="777" spans="2:14">
      <c r="B777" s="165"/>
      <c r="C777" s="165"/>
      <c r="E777" s="166"/>
      <c r="F777" s="196" t="str">
        <f>IF(OR(D777="",E777=""),"",ROUND(D777/LOOKUP(E777,SMMLV!$A$2:$A$36,SMMLV!$D$2:$D$106),3))</f>
        <v/>
      </c>
      <c r="K777" s="821"/>
      <c r="L777" s="171">
        <v>2</v>
      </c>
      <c r="M777" s="822" t="str">
        <f t="shared" si="75"/>
        <v>NO APLICA</v>
      </c>
      <c r="N777" s="822"/>
    </row>
    <row r="778" spans="2:14">
      <c r="B778" s="165"/>
      <c r="C778" s="165"/>
      <c r="E778" s="166"/>
      <c r="F778" s="196" t="str">
        <f>IF(OR(D778="",E778=""),"",ROUND(D778/LOOKUP(E778,SMMLV!$A$2:$A$36,SMMLV!$D$2:$D$106),3))</f>
        <v/>
      </c>
      <c r="K778" s="821"/>
      <c r="L778" s="171">
        <v>3</v>
      </c>
      <c r="M778" s="822" t="str">
        <f t="shared" si="75"/>
        <v>NO APLICA</v>
      </c>
      <c r="N778" s="822"/>
    </row>
    <row r="779" spans="2:14">
      <c r="B779" s="165"/>
      <c r="C779" s="165"/>
      <c r="E779" s="166"/>
      <c r="F779" s="196" t="str">
        <f>IF(OR(D779="",E779=""),"",ROUND(D779/LOOKUP(E779,SMMLV!$A$2:$A$36,SMMLV!$D$2:$D$106),3))</f>
        <v/>
      </c>
      <c r="K779" s="821"/>
      <c r="L779" s="171">
        <v>4</v>
      </c>
      <c r="M779" s="822" t="str">
        <f t="shared" si="75"/>
        <v>NO APLICA</v>
      </c>
      <c r="N779" s="822"/>
    </row>
    <row r="780" spans="2:14">
      <c r="B780" s="165"/>
      <c r="C780" s="165"/>
      <c r="E780" s="166"/>
      <c r="F780" s="196" t="str">
        <f>IF(OR(D780="",E780=""),"",ROUND(D780/LOOKUP(E780,SMMLV!$A$2:$A$36,SMMLV!$D$2:$D$106),3))</f>
        <v/>
      </c>
      <c r="K780" s="821"/>
      <c r="L780" s="171">
        <v>5</v>
      </c>
      <c r="M780" s="822" t="str">
        <f t="shared" si="75"/>
        <v>NO APLICA</v>
      </c>
      <c r="N780" s="822"/>
    </row>
    <row r="781" spans="2:14">
      <c r="B781" s="165"/>
      <c r="C781" s="165"/>
      <c r="E781" s="166"/>
      <c r="F781" s="196" t="str">
        <f>IF(OR(D781="",E781=""),"",ROUND(D781/LOOKUP(E781,SMMLV!$A$2:$A$36,SMMLV!$D$2:$D$106),3))</f>
        <v/>
      </c>
      <c r="K781" s="821"/>
      <c r="L781" s="171">
        <v>6</v>
      </c>
      <c r="M781" s="822" t="str">
        <f t="shared" si="75"/>
        <v>NO APLICA</v>
      </c>
      <c r="N781" s="822"/>
    </row>
    <row r="782" spans="2:14">
      <c r="B782" s="165"/>
      <c r="C782" s="165"/>
      <c r="E782" s="166"/>
      <c r="F782" s="196" t="str">
        <f>IF(OR(D782="",E782=""),"",ROUND(D782/LOOKUP(E782,SMMLV!$A$2:$A$36,SMMLV!$D$2:$D$106),3))</f>
        <v/>
      </c>
      <c r="K782" s="821"/>
      <c r="L782" s="171">
        <v>7</v>
      </c>
      <c r="M782" s="822" t="str">
        <f t="shared" si="75"/>
        <v>NO APLICA</v>
      </c>
      <c r="N782" s="822"/>
    </row>
    <row r="783" spans="2:14">
      <c r="B783" s="165"/>
      <c r="C783" s="165"/>
      <c r="E783" s="166"/>
      <c r="F783" s="196" t="str">
        <f>IF(OR(D783="",E783=""),"",ROUND(D783/LOOKUP(E783,SMMLV!$A$2:$A$36,SMMLV!$D$2:$D$106),3))</f>
        <v/>
      </c>
      <c r="K783" s="821"/>
      <c r="L783" s="171">
        <v>8</v>
      </c>
      <c r="M783" s="822" t="str">
        <f t="shared" si="75"/>
        <v>NO APLICA</v>
      </c>
      <c r="N783" s="822"/>
    </row>
    <row r="784" spans="2:14">
      <c r="B784" s="165"/>
      <c r="C784" s="165"/>
      <c r="E784" s="166"/>
      <c r="F784" s="196" t="str">
        <f>IF(OR(D784="",E784=""),"",ROUND(D784/LOOKUP(E784,SMMLV!$A$2:$A$36,SMMLV!$D$2:$D$106),3))</f>
        <v/>
      </c>
      <c r="K784" s="821"/>
      <c r="L784" s="171">
        <v>9</v>
      </c>
      <c r="M784" s="822" t="str">
        <f t="shared" si="75"/>
        <v>NO APLICA</v>
      </c>
      <c r="N784" s="822"/>
    </row>
    <row r="785" spans="2:14">
      <c r="B785" s="165"/>
      <c r="C785" s="165"/>
      <c r="E785" s="166"/>
      <c r="F785" s="196" t="str">
        <f>IF(OR(D785="",E785=""),"",ROUND(D785/LOOKUP(E785,SMMLV!$A$2:$A$36,SMMLV!$D$2:$D$106),3))</f>
        <v/>
      </c>
      <c r="K785" s="821"/>
      <c r="L785" s="171">
        <v>10</v>
      </c>
      <c r="M785" s="822" t="str">
        <f t="shared" si="75"/>
        <v>NO APLICA</v>
      </c>
      <c r="N785" s="822"/>
    </row>
    <row r="786" spans="2:14">
      <c r="B786" s="165"/>
      <c r="C786" s="165"/>
      <c r="E786" s="166"/>
      <c r="F786" s="196" t="str">
        <f>IF(OR(D786="",E786=""),"",ROUND(D786/LOOKUP(E786,SMMLV!$A$2:$A$36,SMMLV!$D$2:$D$106),3))</f>
        <v/>
      </c>
      <c r="K786" s="821">
        <v>79</v>
      </c>
      <c r="L786" s="171">
        <v>1</v>
      </c>
      <c r="M786" s="822" t="str">
        <f t="shared" ref="M786:M795" si="76">IF(SUMIFS($F$5:$F$1200,$B$5:$B$1200,$K$786,$C$5:$C$1200,$L786)=0,"NO APLICA",ROUND(SUMIFS($F$5:$F$1200,$B$5:$B$1200,$K$786,$C$5:$C$1200,$L786),3))</f>
        <v>NO APLICA</v>
      </c>
      <c r="N786" s="822"/>
    </row>
    <row r="787" spans="2:14">
      <c r="B787" s="165"/>
      <c r="C787" s="165"/>
      <c r="E787" s="166"/>
      <c r="F787" s="196" t="str">
        <f>IF(OR(D787="",E787=""),"",ROUND(D787/LOOKUP(E787,SMMLV!$A$2:$A$36,SMMLV!$D$2:$D$106),3))</f>
        <v/>
      </c>
      <c r="K787" s="821"/>
      <c r="L787" s="171">
        <v>2</v>
      </c>
      <c r="M787" s="822" t="str">
        <f t="shared" si="76"/>
        <v>NO APLICA</v>
      </c>
      <c r="N787" s="822"/>
    </row>
    <row r="788" spans="2:14">
      <c r="B788" s="165"/>
      <c r="C788" s="165"/>
      <c r="E788" s="166"/>
      <c r="F788" s="196" t="str">
        <f>IF(OR(D788="",E788=""),"",ROUND(D788/LOOKUP(E788,SMMLV!$A$2:$A$36,SMMLV!$D$2:$D$106),3))</f>
        <v/>
      </c>
      <c r="K788" s="821"/>
      <c r="L788" s="171">
        <v>3</v>
      </c>
      <c r="M788" s="822" t="str">
        <f t="shared" si="76"/>
        <v>NO APLICA</v>
      </c>
      <c r="N788" s="822"/>
    </row>
    <row r="789" spans="2:14">
      <c r="B789" s="165"/>
      <c r="C789" s="165"/>
      <c r="E789" s="166"/>
      <c r="F789" s="196" t="str">
        <f>IF(OR(D789="",E789=""),"",ROUND(D789/LOOKUP(E789,SMMLV!$A$2:$A$36,SMMLV!$D$2:$D$106),3))</f>
        <v/>
      </c>
      <c r="K789" s="821"/>
      <c r="L789" s="171">
        <v>4</v>
      </c>
      <c r="M789" s="822" t="str">
        <f t="shared" si="76"/>
        <v>NO APLICA</v>
      </c>
      <c r="N789" s="822"/>
    </row>
    <row r="790" spans="2:14">
      <c r="B790" s="165"/>
      <c r="C790" s="165"/>
      <c r="E790" s="166"/>
      <c r="F790" s="196" t="str">
        <f>IF(OR(D790="",E790=""),"",ROUND(D790/LOOKUP(E790,SMMLV!$A$2:$A$36,SMMLV!$D$2:$D$106),3))</f>
        <v/>
      </c>
      <c r="K790" s="821"/>
      <c r="L790" s="171">
        <v>5</v>
      </c>
      <c r="M790" s="822" t="str">
        <f t="shared" si="76"/>
        <v>NO APLICA</v>
      </c>
      <c r="N790" s="822"/>
    </row>
    <row r="791" spans="2:14">
      <c r="B791" s="165"/>
      <c r="C791" s="165"/>
      <c r="E791" s="166"/>
      <c r="F791" s="196" t="str">
        <f>IF(OR(D791="",E791=""),"",ROUND(D791/LOOKUP(E791,SMMLV!$A$2:$A$36,SMMLV!$D$2:$D$106),3))</f>
        <v/>
      </c>
      <c r="K791" s="821"/>
      <c r="L791" s="171">
        <v>6</v>
      </c>
      <c r="M791" s="822" t="str">
        <f t="shared" si="76"/>
        <v>NO APLICA</v>
      </c>
      <c r="N791" s="822"/>
    </row>
    <row r="792" spans="2:14">
      <c r="B792" s="165"/>
      <c r="C792" s="165"/>
      <c r="E792" s="166"/>
      <c r="F792" s="196" t="str">
        <f>IF(OR(D792="",E792=""),"",ROUND(D792/LOOKUP(E792,SMMLV!$A$2:$A$36,SMMLV!$D$2:$D$106),3))</f>
        <v/>
      </c>
      <c r="K792" s="821"/>
      <c r="L792" s="171">
        <v>7</v>
      </c>
      <c r="M792" s="822" t="str">
        <f t="shared" si="76"/>
        <v>NO APLICA</v>
      </c>
      <c r="N792" s="822"/>
    </row>
    <row r="793" spans="2:14">
      <c r="B793" s="165"/>
      <c r="C793" s="165"/>
      <c r="E793" s="166"/>
      <c r="F793" s="196" t="str">
        <f>IF(OR(D793="",E793=""),"",ROUND(D793/LOOKUP(E793,SMMLV!$A$2:$A$36,SMMLV!$D$2:$D$106),3))</f>
        <v/>
      </c>
      <c r="K793" s="821"/>
      <c r="L793" s="171">
        <v>8</v>
      </c>
      <c r="M793" s="822" t="str">
        <f t="shared" si="76"/>
        <v>NO APLICA</v>
      </c>
      <c r="N793" s="822"/>
    </row>
    <row r="794" spans="2:14">
      <c r="B794" s="165"/>
      <c r="C794" s="165"/>
      <c r="E794" s="166"/>
      <c r="F794" s="196" t="str">
        <f>IF(OR(D794="",E794=""),"",ROUND(D794/LOOKUP(E794,SMMLV!$A$2:$A$36,SMMLV!$D$2:$D$106),3))</f>
        <v/>
      </c>
      <c r="K794" s="821"/>
      <c r="L794" s="171">
        <v>9</v>
      </c>
      <c r="M794" s="822" t="str">
        <f t="shared" si="76"/>
        <v>NO APLICA</v>
      </c>
      <c r="N794" s="822"/>
    </row>
    <row r="795" spans="2:14">
      <c r="B795" s="165"/>
      <c r="C795" s="165"/>
      <c r="E795" s="166"/>
      <c r="F795" s="196" t="str">
        <f>IF(OR(D795="",E795=""),"",ROUND(D795/LOOKUP(E795,SMMLV!$A$2:$A$36,SMMLV!$D$2:$D$106),3))</f>
        <v/>
      </c>
      <c r="K795" s="821"/>
      <c r="L795" s="171">
        <v>10</v>
      </c>
      <c r="M795" s="822" t="str">
        <f t="shared" si="76"/>
        <v>NO APLICA</v>
      </c>
      <c r="N795" s="822"/>
    </row>
    <row r="796" spans="2:14">
      <c r="B796" s="165"/>
      <c r="C796" s="165"/>
      <c r="E796" s="166"/>
      <c r="F796" s="196" t="str">
        <f>IF(OR(D796="",E796=""),"",ROUND(D796/LOOKUP(E796,SMMLV!$A$2:$A$36,SMMLV!$D$2:$D$106),3))</f>
        <v/>
      </c>
      <c r="K796" s="821">
        <v>80</v>
      </c>
      <c r="L796" s="171">
        <v>1</v>
      </c>
      <c r="M796" s="822" t="str">
        <f t="shared" ref="M796:M805" si="77">IF(SUMIFS($F$5:$F$1200,$B$5:$B$1200,$K$796,$C$5:$C$1200,$L796)=0,"NO APLICA",ROUND(SUMIFS($F$5:$F$1200,$B$5:$B$1200,$K$796,$C$5:$C$1200,$L796),3))</f>
        <v>NO APLICA</v>
      </c>
      <c r="N796" s="822"/>
    </row>
    <row r="797" spans="2:14">
      <c r="B797" s="165"/>
      <c r="C797" s="165"/>
      <c r="E797" s="166"/>
      <c r="F797" s="196" t="str">
        <f>IF(OR(D797="",E797=""),"",ROUND(D797/LOOKUP(E797,SMMLV!$A$2:$A$36,SMMLV!$D$2:$D$106),3))</f>
        <v/>
      </c>
      <c r="K797" s="821"/>
      <c r="L797" s="171">
        <v>2</v>
      </c>
      <c r="M797" s="822" t="str">
        <f t="shared" si="77"/>
        <v>NO APLICA</v>
      </c>
      <c r="N797" s="822"/>
    </row>
    <row r="798" spans="2:14">
      <c r="B798" s="165"/>
      <c r="C798" s="165"/>
      <c r="E798" s="166"/>
      <c r="F798" s="196" t="str">
        <f>IF(OR(D798="",E798=""),"",ROUND(D798/LOOKUP(E798,SMMLV!$A$2:$A$36,SMMLV!$D$2:$D$106),3))</f>
        <v/>
      </c>
      <c r="K798" s="821"/>
      <c r="L798" s="171">
        <v>3</v>
      </c>
      <c r="M798" s="822" t="str">
        <f t="shared" si="77"/>
        <v>NO APLICA</v>
      </c>
      <c r="N798" s="822"/>
    </row>
    <row r="799" spans="2:14">
      <c r="B799" s="165"/>
      <c r="C799" s="165"/>
      <c r="E799" s="166"/>
      <c r="F799" s="196" t="str">
        <f>IF(OR(D799="",E799=""),"",ROUND(D799/LOOKUP(E799,SMMLV!$A$2:$A$36,SMMLV!$D$2:$D$106),3))</f>
        <v/>
      </c>
      <c r="K799" s="821"/>
      <c r="L799" s="171">
        <v>4</v>
      </c>
      <c r="M799" s="822" t="str">
        <f t="shared" si="77"/>
        <v>NO APLICA</v>
      </c>
      <c r="N799" s="822"/>
    </row>
    <row r="800" spans="2:14">
      <c r="B800" s="165"/>
      <c r="C800" s="165"/>
      <c r="E800" s="166"/>
      <c r="F800" s="196" t="str">
        <f>IF(OR(D800="",E800=""),"",ROUND(D800/LOOKUP(E800,SMMLV!$A$2:$A$36,SMMLV!$D$2:$D$106),3))</f>
        <v/>
      </c>
      <c r="K800" s="821"/>
      <c r="L800" s="171">
        <v>5</v>
      </c>
      <c r="M800" s="822" t="str">
        <f t="shared" si="77"/>
        <v>NO APLICA</v>
      </c>
      <c r="N800" s="822"/>
    </row>
    <row r="801" spans="2:14">
      <c r="B801" s="165"/>
      <c r="C801" s="165"/>
      <c r="E801" s="166"/>
      <c r="F801" s="196" t="str">
        <f>IF(OR(D801="",E801=""),"",ROUND(D801/LOOKUP(E801,SMMLV!$A$2:$A$36,SMMLV!$D$2:$D$106),3))</f>
        <v/>
      </c>
      <c r="K801" s="821"/>
      <c r="L801" s="171">
        <v>6</v>
      </c>
      <c r="M801" s="822" t="str">
        <f t="shared" si="77"/>
        <v>NO APLICA</v>
      </c>
      <c r="N801" s="822"/>
    </row>
    <row r="802" spans="2:14">
      <c r="B802" s="165"/>
      <c r="C802" s="165"/>
      <c r="E802" s="166"/>
      <c r="F802" s="196" t="str">
        <f>IF(OR(D802="",E802=""),"",ROUND(D802/LOOKUP(E802,SMMLV!$A$2:$A$36,SMMLV!$D$2:$D$106),3))</f>
        <v/>
      </c>
      <c r="K802" s="821"/>
      <c r="L802" s="171">
        <v>7</v>
      </c>
      <c r="M802" s="822" t="str">
        <f t="shared" si="77"/>
        <v>NO APLICA</v>
      </c>
      <c r="N802" s="822"/>
    </row>
    <row r="803" spans="2:14">
      <c r="B803" s="165"/>
      <c r="C803" s="165"/>
      <c r="E803" s="166"/>
      <c r="F803" s="196" t="str">
        <f>IF(OR(D803="",E803=""),"",ROUND(D803/LOOKUP(E803,SMMLV!$A$2:$A$36,SMMLV!$D$2:$D$106),3))</f>
        <v/>
      </c>
      <c r="K803" s="821"/>
      <c r="L803" s="171">
        <v>8</v>
      </c>
      <c r="M803" s="822" t="str">
        <f t="shared" si="77"/>
        <v>NO APLICA</v>
      </c>
      <c r="N803" s="822"/>
    </row>
    <row r="804" spans="2:14">
      <c r="B804" s="165"/>
      <c r="C804" s="165"/>
      <c r="E804" s="166"/>
      <c r="F804" s="196" t="str">
        <f>IF(OR(D804="",E804=""),"",ROUND(D804/LOOKUP(E804,SMMLV!$A$2:$A$36,SMMLV!$D$2:$D$106),3))</f>
        <v/>
      </c>
      <c r="K804" s="821"/>
      <c r="L804" s="171">
        <v>9</v>
      </c>
      <c r="M804" s="822" t="str">
        <f t="shared" si="77"/>
        <v>NO APLICA</v>
      </c>
      <c r="N804" s="822"/>
    </row>
    <row r="805" spans="2:14">
      <c r="B805" s="165"/>
      <c r="C805" s="165"/>
      <c r="E805" s="166"/>
      <c r="F805" s="196" t="str">
        <f>IF(OR(D805="",E805=""),"",ROUND(D805/LOOKUP(E805,SMMLV!$A$2:$A$36,SMMLV!$D$2:$D$106),3))</f>
        <v/>
      </c>
      <c r="K805" s="821"/>
      <c r="L805" s="171">
        <v>10</v>
      </c>
      <c r="M805" s="822" t="str">
        <f t="shared" si="77"/>
        <v>NO APLICA</v>
      </c>
      <c r="N805" s="822"/>
    </row>
    <row r="806" spans="2:14">
      <c r="B806" s="165"/>
      <c r="C806" s="165"/>
      <c r="E806" s="166"/>
      <c r="F806" s="196" t="str">
        <f>IF(OR(D806="",E806=""),"",ROUND(D806/LOOKUP(E806,SMMLV!$A$2:$A$36,SMMLV!$D$2:$D$106),3))</f>
        <v/>
      </c>
      <c r="K806" s="821">
        <v>81</v>
      </c>
      <c r="L806" s="171">
        <v>1</v>
      </c>
      <c r="M806" s="822" t="str">
        <f t="shared" ref="M806:M815" si="78">IF(SUMIFS($F$5:$F$1200,$B$5:$B$1200,$K$806,$C$5:$C$1200,$L806)=0,"NO APLICA",ROUND(SUMIFS($F$5:$F$1200,$B$5:$B$1200,$K$806,$C$5:$C$1200,$L806),3))</f>
        <v>NO APLICA</v>
      </c>
      <c r="N806" s="822"/>
    </row>
    <row r="807" spans="2:14">
      <c r="B807" s="165"/>
      <c r="C807" s="165"/>
      <c r="E807" s="166"/>
      <c r="F807" s="196" t="str">
        <f>IF(OR(D807="",E807=""),"",ROUND(D807/LOOKUP(E807,SMMLV!$A$2:$A$36,SMMLV!$D$2:$D$106),3))</f>
        <v/>
      </c>
      <c r="K807" s="821"/>
      <c r="L807" s="171">
        <v>2</v>
      </c>
      <c r="M807" s="822" t="str">
        <f t="shared" si="78"/>
        <v>NO APLICA</v>
      </c>
      <c r="N807" s="822"/>
    </row>
    <row r="808" spans="2:14">
      <c r="B808" s="165"/>
      <c r="C808" s="165"/>
      <c r="E808" s="166"/>
      <c r="F808" s="196" t="str">
        <f>IF(OR(D808="",E808=""),"",ROUND(D808/LOOKUP(E808,SMMLV!$A$2:$A$36,SMMLV!$D$2:$D$106),3))</f>
        <v/>
      </c>
      <c r="K808" s="821"/>
      <c r="L808" s="171">
        <v>3</v>
      </c>
      <c r="M808" s="822" t="str">
        <f t="shared" si="78"/>
        <v>NO APLICA</v>
      </c>
      <c r="N808" s="822"/>
    </row>
    <row r="809" spans="2:14">
      <c r="B809" s="165"/>
      <c r="C809" s="165"/>
      <c r="E809" s="166"/>
      <c r="F809" s="196" t="str">
        <f>IF(OR(D809="",E809=""),"",ROUND(D809/LOOKUP(E809,SMMLV!$A$2:$A$36,SMMLV!$D$2:$D$106),3))</f>
        <v/>
      </c>
      <c r="K809" s="821"/>
      <c r="L809" s="171">
        <v>4</v>
      </c>
      <c r="M809" s="822" t="str">
        <f t="shared" si="78"/>
        <v>NO APLICA</v>
      </c>
      <c r="N809" s="822"/>
    </row>
    <row r="810" spans="2:14">
      <c r="B810" s="165"/>
      <c r="C810" s="165"/>
      <c r="E810" s="166"/>
      <c r="F810" s="196" t="str">
        <f>IF(OR(D810="",E810=""),"",ROUND(D810/LOOKUP(E810,SMMLV!$A$2:$A$36,SMMLV!$D$2:$D$106),3))</f>
        <v/>
      </c>
      <c r="K810" s="821"/>
      <c r="L810" s="171">
        <v>5</v>
      </c>
      <c r="M810" s="822" t="str">
        <f t="shared" si="78"/>
        <v>NO APLICA</v>
      </c>
      <c r="N810" s="822"/>
    </row>
    <row r="811" spans="2:14">
      <c r="B811" s="165"/>
      <c r="C811" s="165"/>
      <c r="E811" s="166"/>
      <c r="F811" s="196" t="str">
        <f>IF(OR(D811="",E811=""),"",ROUND(D811/LOOKUP(E811,SMMLV!$A$2:$A$36,SMMLV!$D$2:$D$106),3))</f>
        <v/>
      </c>
      <c r="K811" s="821"/>
      <c r="L811" s="171">
        <v>6</v>
      </c>
      <c r="M811" s="822" t="str">
        <f t="shared" si="78"/>
        <v>NO APLICA</v>
      </c>
      <c r="N811" s="822"/>
    </row>
    <row r="812" spans="2:14">
      <c r="B812" s="165"/>
      <c r="C812" s="165"/>
      <c r="E812" s="166"/>
      <c r="F812" s="196" t="str">
        <f>IF(OR(D812="",E812=""),"",ROUND(D812/LOOKUP(E812,SMMLV!$A$2:$A$36,SMMLV!$D$2:$D$106),3))</f>
        <v/>
      </c>
      <c r="K812" s="821"/>
      <c r="L812" s="171">
        <v>7</v>
      </c>
      <c r="M812" s="822" t="str">
        <f t="shared" si="78"/>
        <v>NO APLICA</v>
      </c>
      <c r="N812" s="822"/>
    </row>
    <row r="813" spans="2:14">
      <c r="B813" s="165"/>
      <c r="C813" s="165"/>
      <c r="E813" s="166"/>
      <c r="F813" s="196" t="str">
        <f>IF(OR(D813="",E813=""),"",ROUND(D813/LOOKUP(E813,SMMLV!$A$2:$A$36,SMMLV!$D$2:$D$106),3))</f>
        <v/>
      </c>
      <c r="K813" s="821"/>
      <c r="L813" s="171">
        <v>8</v>
      </c>
      <c r="M813" s="822" t="str">
        <f t="shared" si="78"/>
        <v>NO APLICA</v>
      </c>
      <c r="N813" s="822"/>
    </row>
    <row r="814" spans="2:14">
      <c r="B814" s="165"/>
      <c r="C814" s="165"/>
      <c r="E814" s="166"/>
      <c r="F814" s="196" t="str">
        <f>IF(OR(D814="",E814=""),"",ROUND(D814/LOOKUP(E814,SMMLV!$A$2:$A$36,SMMLV!$D$2:$D$106),3))</f>
        <v/>
      </c>
      <c r="K814" s="821"/>
      <c r="L814" s="171">
        <v>9</v>
      </c>
      <c r="M814" s="822" t="str">
        <f t="shared" si="78"/>
        <v>NO APLICA</v>
      </c>
      <c r="N814" s="822"/>
    </row>
    <row r="815" spans="2:14">
      <c r="B815" s="165"/>
      <c r="C815" s="165"/>
      <c r="E815" s="166"/>
      <c r="F815" s="196" t="str">
        <f>IF(OR(D815="",E815=""),"",ROUND(D815/LOOKUP(E815,SMMLV!$A$2:$A$36,SMMLV!$D$2:$D$106),3))</f>
        <v/>
      </c>
      <c r="K815" s="821"/>
      <c r="L815" s="171">
        <v>10</v>
      </c>
      <c r="M815" s="822" t="str">
        <f t="shared" si="78"/>
        <v>NO APLICA</v>
      </c>
      <c r="N815" s="822"/>
    </row>
    <row r="816" spans="2:14">
      <c r="B816" s="165"/>
      <c r="C816" s="165"/>
      <c r="E816" s="166"/>
      <c r="F816" s="196" t="str">
        <f>IF(OR(D816="",E816=""),"",ROUND(D816/LOOKUP(E816,SMMLV!$A$2:$A$36,SMMLV!$D$2:$D$106),3))</f>
        <v/>
      </c>
      <c r="K816" s="821">
        <v>82</v>
      </c>
      <c r="L816" s="171">
        <v>1</v>
      </c>
      <c r="M816" s="822" t="str">
        <f t="shared" ref="M816:M825" si="79">IF(SUMIFS($F$5:$F$1200,$B$5:$B$1200,$K$816,$C$5:$C$1200,$L816)=0,"NO APLICA",ROUND(SUMIFS($F$5:$F$1200,$B$5:$B$1200,$K$816,$C$5:$C$1200,$L816),3))</f>
        <v>NO APLICA</v>
      </c>
      <c r="N816" s="822"/>
    </row>
    <row r="817" spans="2:14">
      <c r="B817" s="165"/>
      <c r="C817" s="165"/>
      <c r="E817" s="166"/>
      <c r="F817" s="196" t="str">
        <f>IF(OR(D817="",E817=""),"",ROUND(D817/LOOKUP(E817,SMMLV!$A$2:$A$36,SMMLV!$D$2:$D$106),3))</f>
        <v/>
      </c>
      <c r="K817" s="821"/>
      <c r="L817" s="171">
        <v>2</v>
      </c>
      <c r="M817" s="822" t="str">
        <f t="shared" si="79"/>
        <v>NO APLICA</v>
      </c>
      <c r="N817" s="822"/>
    </row>
    <row r="818" spans="2:14">
      <c r="B818" s="165"/>
      <c r="C818" s="165"/>
      <c r="E818" s="166"/>
      <c r="F818" s="196" t="str">
        <f>IF(OR(D818="",E818=""),"",ROUND(D818/LOOKUP(E818,SMMLV!$A$2:$A$36,SMMLV!$D$2:$D$106),3))</f>
        <v/>
      </c>
      <c r="K818" s="821"/>
      <c r="L818" s="171">
        <v>3</v>
      </c>
      <c r="M818" s="822" t="str">
        <f t="shared" si="79"/>
        <v>NO APLICA</v>
      </c>
      <c r="N818" s="822"/>
    </row>
    <row r="819" spans="2:14">
      <c r="B819" s="165"/>
      <c r="C819" s="165"/>
      <c r="E819" s="166"/>
      <c r="F819" s="196" t="str">
        <f>IF(OR(D819="",E819=""),"",ROUND(D819/LOOKUP(E819,SMMLV!$A$2:$A$36,SMMLV!$D$2:$D$106),3))</f>
        <v/>
      </c>
      <c r="K819" s="821"/>
      <c r="L819" s="171">
        <v>4</v>
      </c>
      <c r="M819" s="822" t="str">
        <f t="shared" si="79"/>
        <v>NO APLICA</v>
      </c>
      <c r="N819" s="822"/>
    </row>
    <row r="820" spans="2:14">
      <c r="B820" s="165"/>
      <c r="C820" s="165"/>
      <c r="E820" s="166"/>
      <c r="F820" s="196" t="str">
        <f>IF(OR(D820="",E820=""),"",ROUND(D820/LOOKUP(E820,SMMLV!$A$2:$A$36,SMMLV!$D$2:$D$106),3))</f>
        <v/>
      </c>
      <c r="K820" s="821"/>
      <c r="L820" s="171">
        <v>5</v>
      </c>
      <c r="M820" s="822" t="str">
        <f t="shared" si="79"/>
        <v>NO APLICA</v>
      </c>
      <c r="N820" s="822"/>
    </row>
    <row r="821" spans="2:14">
      <c r="B821" s="165"/>
      <c r="C821" s="165"/>
      <c r="E821" s="166"/>
      <c r="F821" s="196" t="str">
        <f>IF(OR(D821="",E821=""),"",ROUND(D821/LOOKUP(E821,SMMLV!$A$2:$A$36,SMMLV!$D$2:$D$106),3))</f>
        <v/>
      </c>
      <c r="K821" s="821"/>
      <c r="L821" s="171">
        <v>6</v>
      </c>
      <c r="M821" s="822" t="str">
        <f t="shared" si="79"/>
        <v>NO APLICA</v>
      </c>
      <c r="N821" s="822"/>
    </row>
    <row r="822" spans="2:14">
      <c r="B822" s="165"/>
      <c r="C822" s="165"/>
      <c r="E822" s="166"/>
      <c r="F822" s="196" t="str">
        <f>IF(OR(D822="",E822=""),"",ROUND(D822/LOOKUP(E822,SMMLV!$A$2:$A$36,SMMLV!$D$2:$D$106),3))</f>
        <v/>
      </c>
      <c r="K822" s="821"/>
      <c r="L822" s="171">
        <v>7</v>
      </c>
      <c r="M822" s="822" t="str">
        <f t="shared" si="79"/>
        <v>NO APLICA</v>
      </c>
      <c r="N822" s="822"/>
    </row>
    <row r="823" spans="2:14">
      <c r="B823" s="165"/>
      <c r="C823" s="165"/>
      <c r="E823" s="166"/>
      <c r="F823" s="196" t="str">
        <f>IF(OR(D823="",E823=""),"",ROUND(D823/LOOKUP(E823,SMMLV!$A$2:$A$36,SMMLV!$D$2:$D$106),3))</f>
        <v/>
      </c>
      <c r="K823" s="821"/>
      <c r="L823" s="171">
        <v>8</v>
      </c>
      <c r="M823" s="822" t="str">
        <f t="shared" si="79"/>
        <v>NO APLICA</v>
      </c>
      <c r="N823" s="822"/>
    </row>
    <row r="824" spans="2:14">
      <c r="B824" s="165"/>
      <c r="C824" s="165"/>
      <c r="E824" s="166"/>
      <c r="F824" s="196" t="str">
        <f>IF(OR(D824="",E824=""),"",ROUND(D824/LOOKUP(E824,SMMLV!$A$2:$A$36,SMMLV!$D$2:$D$106),3))</f>
        <v/>
      </c>
      <c r="K824" s="821"/>
      <c r="L824" s="171">
        <v>9</v>
      </c>
      <c r="M824" s="822" t="str">
        <f t="shared" si="79"/>
        <v>NO APLICA</v>
      </c>
      <c r="N824" s="822"/>
    </row>
    <row r="825" spans="2:14">
      <c r="B825" s="165"/>
      <c r="C825" s="165"/>
      <c r="E825" s="166"/>
      <c r="F825" s="196" t="str">
        <f>IF(OR(D825="",E825=""),"",ROUND(D825/LOOKUP(E825,SMMLV!$A$2:$A$36,SMMLV!$D$2:$D$106),3))</f>
        <v/>
      </c>
      <c r="K825" s="821"/>
      <c r="L825" s="171">
        <v>10</v>
      </c>
      <c r="M825" s="822" t="str">
        <f t="shared" si="79"/>
        <v>NO APLICA</v>
      </c>
      <c r="N825" s="822"/>
    </row>
    <row r="826" spans="2:14">
      <c r="B826" s="165"/>
      <c r="C826" s="165"/>
      <c r="E826" s="166"/>
      <c r="F826" s="196" t="str">
        <f>IF(OR(D826="",E826=""),"",ROUND(D826/LOOKUP(E826,SMMLV!$A$2:$A$36,SMMLV!$D$2:$D$106),3))</f>
        <v/>
      </c>
      <c r="K826" s="821">
        <v>83</v>
      </c>
      <c r="L826" s="171">
        <v>1</v>
      </c>
      <c r="M826" s="822" t="str">
        <f t="shared" ref="M826:M835" si="80">IF(SUMIFS($F$5:$F$1200,$B$5:$B$1200,$K$826,$C$5:$C$1200,$L826)=0,"NO APLICA",ROUND(SUMIFS($F$5:$F$1200,$B$5:$B$1200,$K$826,$C$5:$C$1200,$L826),3))</f>
        <v>NO APLICA</v>
      </c>
      <c r="N826" s="822"/>
    </row>
    <row r="827" spans="2:14">
      <c r="B827" s="165"/>
      <c r="C827" s="165"/>
      <c r="E827" s="166"/>
      <c r="F827" s="196" t="str">
        <f>IF(OR(D827="",E827=""),"",ROUND(D827/LOOKUP(E827,SMMLV!$A$2:$A$36,SMMLV!$D$2:$D$106),3))</f>
        <v/>
      </c>
      <c r="K827" s="821"/>
      <c r="L827" s="171">
        <v>2</v>
      </c>
      <c r="M827" s="822" t="str">
        <f t="shared" si="80"/>
        <v>NO APLICA</v>
      </c>
      <c r="N827" s="822"/>
    </row>
    <row r="828" spans="2:14">
      <c r="B828" s="165"/>
      <c r="C828" s="165"/>
      <c r="E828" s="166"/>
      <c r="F828" s="196" t="str">
        <f>IF(OR(D828="",E828=""),"",ROUND(D828/LOOKUP(E828,SMMLV!$A$2:$A$36,SMMLV!$D$2:$D$106),3))</f>
        <v/>
      </c>
      <c r="K828" s="821"/>
      <c r="L828" s="171">
        <v>3</v>
      </c>
      <c r="M828" s="822" t="str">
        <f t="shared" si="80"/>
        <v>NO APLICA</v>
      </c>
      <c r="N828" s="822"/>
    </row>
    <row r="829" spans="2:14">
      <c r="B829" s="165"/>
      <c r="C829" s="165"/>
      <c r="E829" s="166"/>
      <c r="F829" s="196" t="str">
        <f>IF(OR(D829="",E829=""),"",ROUND(D829/LOOKUP(E829,SMMLV!$A$2:$A$36,SMMLV!$D$2:$D$106),3))</f>
        <v/>
      </c>
      <c r="K829" s="821"/>
      <c r="L829" s="171">
        <v>4</v>
      </c>
      <c r="M829" s="822" t="str">
        <f t="shared" si="80"/>
        <v>NO APLICA</v>
      </c>
      <c r="N829" s="822"/>
    </row>
    <row r="830" spans="2:14">
      <c r="B830" s="165"/>
      <c r="C830" s="165"/>
      <c r="E830" s="166"/>
      <c r="F830" s="196" t="str">
        <f>IF(OR(D830="",E830=""),"",ROUND(D830/LOOKUP(E830,SMMLV!$A$2:$A$36,SMMLV!$D$2:$D$106),3))</f>
        <v/>
      </c>
      <c r="K830" s="821"/>
      <c r="L830" s="171">
        <v>5</v>
      </c>
      <c r="M830" s="822" t="str">
        <f t="shared" si="80"/>
        <v>NO APLICA</v>
      </c>
      <c r="N830" s="822"/>
    </row>
    <row r="831" spans="2:14">
      <c r="B831" s="165"/>
      <c r="C831" s="165"/>
      <c r="E831" s="166"/>
      <c r="F831" s="196" t="str">
        <f>IF(OR(D831="",E831=""),"",ROUND(D831/LOOKUP(E831,SMMLV!$A$2:$A$36,SMMLV!$D$2:$D$106),3))</f>
        <v/>
      </c>
      <c r="K831" s="821"/>
      <c r="L831" s="171">
        <v>6</v>
      </c>
      <c r="M831" s="822" t="str">
        <f t="shared" si="80"/>
        <v>NO APLICA</v>
      </c>
      <c r="N831" s="822"/>
    </row>
    <row r="832" spans="2:14">
      <c r="B832" s="165"/>
      <c r="C832" s="165"/>
      <c r="E832" s="166"/>
      <c r="F832" s="196" t="str">
        <f>IF(OR(D832="",E832=""),"",ROUND(D832/LOOKUP(E832,SMMLV!$A$2:$A$36,SMMLV!$D$2:$D$106),3))</f>
        <v/>
      </c>
      <c r="K832" s="821"/>
      <c r="L832" s="171">
        <v>7</v>
      </c>
      <c r="M832" s="822" t="str">
        <f t="shared" si="80"/>
        <v>NO APLICA</v>
      </c>
      <c r="N832" s="822"/>
    </row>
    <row r="833" spans="2:14">
      <c r="B833" s="165"/>
      <c r="C833" s="165"/>
      <c r="E833" s="166"/>
      <c r="F833" s="196" t="str">
        <f>IF(OR(D833="",E833=""),"",ROUND(D833/LOOKUP(E833,SMMLV!$A$2:$A$36,SMMLV!$D$2:$D$106),3))</f>
        <v/>
      </c>
      <c r="K833" s="821"/>
      <c r="L833" s="171">
        <v>8</v>
      </c>
      <c r="M833" s="822" t="str">
        <f t="shared" si="80"/>
        <v>NO APLICA</v>
      </c>
      <c r="N833" s="822"/>
    </row>
    <row r="834" spans="2:14">
      <c r="B834" s="165"/>
      <c r="C834" s="165"/>
      <c r="E834" s="166"/>
      <c r="F834" s="196" t="str">
        <f>IF(OR(D834="",E834=""),"",ROUND(D834/LOOKUP(E834,SMMLV!$A$2:$A$36,SMMLV!$D$2:$D$106),3))</f>
        <v/>
      </c>
      <c r="K834" s="821"/>
      <c r="L834" s="171">
        <v>9</v>
      </c>
      <c r="M834" s="822" t="str">
        <f t="shared" si="80"/>
        <v>NO APLICA</v>
      </c>
      <c r="N834" s="822"/>
    </row>
    <row r="835" spans="2:14">
      <c r="B835" s="165"/>
      <c r="C835" s="165"/>
      <c r="E835" s="166"/>
      <c r="F835" s="196" t="str">
        <f>IF(OR(D835="",E835=""),"",ROUND(D835/LOOKUP(E835,SMMLV!$A$2:$A$36,SMMLV!$D$2:$D$106),3))</f>
        <v/>
      </c>
      <c r="K835" s="821"/>
      <c r="L835" s="171">
        <v>10</v>
      </c>
      <c r="M835" s="822" t="str">
        <f t="shared" si="80"/>
        <v>NO APLICA</v>
      </c>
      <c r="N835" s="822"/>
    </row>
    <row r="836" spans="2:14">
      <c r="B836" s="165"/>
      <c r="C836" s="165"/>
      <c r="E836" s="166"/>
      <c r="F836" s="196" t="str">
        <f>IF(OR(D836="",E836=""),"",ROUND(D836/LOOKUP(E836,SMMLV!$A$2:$A$36,SMMLV!$D$2:$D$106),3))</f>
        <v/>
      </c>
      <c r="K836" s="821">
        <v>84</v>
      </c>
      <c r="L836" s="171">
        <v>1</v>
      </c>
      <c r="M836" s="822" t="str">
        <f t="shared" ref="M836:M845" si="81">IF(SUMIFS($F$5:$F$1200,$B$5:$B$1200,$K$836,$C$5:$C$1200,$L836)=0,"NO APLICA",ROUND(SUMIFS($F$5:$F$1200,$B$5:$B$1200,$K$836,$C$5:$C$1200,$L836),3))</f>
        <v>NO APLICA</v>
      </c>
      <c r="N836" s="822"/>
    </row>
    <row r="837" spans="2:14">
      <c r="B837" s="165"/>
      <c r="C837" s="165"/>
      <c r="E837" s="166"/>
      <c r="F837" s="196" t="str">
        <f>IF(OR(D837="",E837=""),"",ROUND(D837/LOOKUP(E837,SMMLV!$A$2:$A$36,SMMLV!$D$2:$D$106),3))</f>
        <v/>
      </c>
      <c r="K837" s="821"/>
      <c r="L837" s="171">
        <v>2</v>
      </c>
      <c r="M837" s="822" t="str">
        <f t="shared" si="81"/>
        <v>NO APLICA</v>
      </c>
      <c r="N837" s="822"/>
    </row>
    <row r="838" spans="2:14">
      <c r="B838" s="165"/>
      <c r="C838" s="165"/>
      <c r="E838" s="166"/>
      <c r="F838" s="196" t="str">
        <f>IF(OR(D838="",E838=""),"",ROUND(D838/LOOKUP(E838,SMMLV!$A$2:$A$36,SMMLV!$D$2:$D$106),3))</f>
        <v/>
      </c>
      <c r="K838" s="821"/>
      <c r="L838" s="171">
        <v>3</v>
      </c>
      <c r="M838" s="822" t="str">
        <f t="shared" si="81"/>
        <v>NO APLICA</v>
      </c>
      <c r="N838" s="822"/>
    </row>
    <row r="839" spans="2:14">
      <c r="B839" s="165"/>
      <c r="C839" s="165"/>
      <c r="E839" s="166"/>
      <c r="F839" s="196" t="str">
        <f>IF(OR(D839="",E839=""),"",ROUND(D839/LOOKUP(E839,SMMLV!$A$2:$A$36,SMMLV!$D$2:$D$106),3))</f>
        <v/>
      </c>
      <c r="K839" s="821"/>
      <c r="L839" s="171">
        <v>4</v>
      </c>
      <c r="M839" s="822" t="str">
        <f t="shared" si="81"/>
        <v>NO APLICA</v>
      </c>
      <c r="N839" s="822"/>
    </row>
    <row r="840" spans="2:14">
      <c r="B840" s="165"/>
      <c r="C840" s="165"/>
      <c r="E840" s="166"/>
      <c r="F840" s="196" t="str">
        <f>IF(OR(D840="",E840=""),"",ROUND(D840/LOOKUP(E840,SMMLV!$A$2:$A$36,SMMLV!$D$2:$D$106),3))</f>
        <v/>
      </c>
      <c r="K840" s="821"/>
      <c r="L840" s="171">
        <v>5</v>
      </c>
      <c r="M840" s="822" t="str">
        <f t="shared" si="81"/>
        <v>NO APLICA</v>
      </c>
      <c r="N840" s="822"/>
    </row>
    <row r="841" spans="2:14">
      <c r="B841" s="165"/>
      <c r="C841" s="165"/>
      <c r="E841" s="166"/>
      <c r="F841" s="196" t="str">
        <f>IF(OR(D841="",E841=""),"",ROUND(D841/LOOKUP(E841,SMMLV!$A$2:$A$36,SMMLV!$D$2:$D$106),3))</f>
        <v/>
      </c>
      <c r="K841" s="821"/>
      <c r="L841" s="171">
        <v>6</v>
      </c>
      <c r="M841" s="822" t="str">
        <f t="shared" si="81"/>
        <v>NO APLICA</v>
      </c>
      <c r="N841" s="822"/>
    </row>
    <row r="842" spans="2:14">
      <c r="B842" s="165"/>
      <c r="C842" s="165"/>
      <c r="E842" s="166"/>
      <c r="F842" s="196" t="str">
        <f>IF(OR(D842="",E842=""),"",ROUND(D842/LOOKUP(E842,SMMLV!$A$2:$A$36,SMMLV!$D$2:$D$106),3))</f>
        <v/>
      </c>
      <c r="K842" s="821"/>
      <c r="L842" s="171">
        <v>7</v>
      </c>
      <c r="M842" s="822" t="str">
        <f t="shared" si="81"/>
        <v>NO APLICA</v>
      </c>
      <c r="N842" s="822"/>
    </row>
    <row r="843" spans="2:14">
      <c r="B843" s="165"/>
      <c r="C843" s="165"/>
      <c r="E843" s="166"/>
      <c r="F843" s="196" t="str">
        <f>IF(OR(D843="",E843=""),"",ROUND(D843/LOOKUP(E843,SMMLV!$A$2:$A$36,SMMLV!$D$2:$D$106),3))</f>
        <v/>
      </c>
      <c r="K843" s="821"/>
      <c r="L843" s="171">
        <v>8</v>
      </c>
      <c r="M843" s="822" t="str">
        <f t="shared" si="81"/>
        <v>NO APLICA</v>
      </c>
      <c r="N843" s="822"/>
    </row>
    <row r="844" spans="2:14">
      <c r="B844" s="165"/>
      <c r="C844" s="165"/>
      <c r="E844" s="166"/>
      <c r="F844" s="196" t="str">
        <f>IF(OR(D844="",E844=""),"",ROUND(D844/LOOKUP(E844,SMMLV!$A$2:$A$36,SMMLV!$D$2:$D$106),3))</f>
        <v/>
      </c>
      <c r="K844" s="821"/>
      <c r="L844" s="171">
        <v>9</v>
      </c>
      <c r="M844" s="822" t="str">
        <f t="shared" si="81"/>
        <v>NO APLICA</v>
      </c>
      <c r="N844" s="822"/>
    </row>
    <row r="845" spans="2:14">
      <c r="B845" s="165"/>
      <c r="C845" s="165"/>
      <c r="E845" s="166"/>
      <c r="F845" s="196" t="str">
        <f>IF(OR(D845="",E845=""),"",ROUND(D845/LOOKUP(E845,SMMLV!$A$2:$A$36,SMMLV!$D$2:$D$106),3))</f>
        <v/>
      </c>
      <c r="K845" s="821"/>
      <c r="L845" s="171">
        <v>10</v>
      </c>
      <c r="M845" s="822" t="str">
        <f t="shared" si="81"/>
        <v>NO APLICA</v>
      </c>
      <c r="N845" s="822"/>
    </row>
    <row r="846" spans="2:14">
      <c r="B846" s="165"/>
      <c r="C846" s="165"/>
      <c r="E846" s="166"/>
      <c r="F846" s="196" t="str">
        <f>IF(OR(D846="",E846=""),"",ROUND(D846/LOOKUP(E846,SMMLV!$A$2:$A$36,SMMLV!$D$2:$D$106),3))</f>
        <v/>
      </c>
      <c r="K846" s="821">
        <v>85</v>
      </c>
      <c r="L846" s="171">
        <v>1</v>
      </c>
      <c r="M846" s="822" t="str">
        <f t="shared" ref="M846:M855" si="82">IF(SUMIFS($F$5:$F$1200,$B$5:$B$1200,$K$846,$C$5:$C$1200,$L846)=0,"NO APLICA",ROUND(SUMIFS($F$5:$F$1200,$B$5:$B$1200,$K$846,$C$5:$C$1200,$L846),3))</f>
        <v>NO APLICA</v>
      </c>
      <c r="N846" s="822"/>
    </row>
    <row r="847" spans="2:14">
      <c r="B847" s="165"/>
      <c r="C847" s="165"/>
      <c r="E847" s="166"/>
      <c r="F847" s="196" t="str">
        <f>IF(OR(D847="",E847=""),"",ROUND(D847/LOOKUP(E847,SMMLV!$A$2:$A$36,SMMLV!$D$2:$D$106),3))</f>
        <v/>
      </c>
      <c r="K847" s="821"/>
      <c r="L847" s="171">
        <v>2</v>
      </c>
      <c r="M847" s="822" t="str">
        <f t="shared" si="82"/>
        <v>NO APLICA</v>
      </c>
      <c r="N847" s="822"/>
    </row>
    <row r="848" spans="2:14">
      <c r="B848" s="165"/>
      <c r="C848" s="165"/>
      <c r="E848" s="166"/>
      <c r="F848" s="196" t="str">
        <f>IF(OR(D848="",E848=""),"",ROUND(D848/LOOKUP(E848,SMMLV!$A$2:$A$36,SMMLV!$D$2:$D$106),3))</f>
        <v/>
      </c>
      <c r="K848" s="821"/>
      <c r="L848" s="171">
        <v>3</v>
      </c>
      <c r="M848" s="822" t="str">
        <f t="shared" si="82"/>
        <v>NO APLICA</v>
      </c>
      <c r="N848" s="822"/>
    </row>
    <row r="849" spans="2:14">
      <c r="B849" s="165"/>
      <c r="C849" s="165"/>
      <c r="E849" s="166"/>
      <c r="F849" s="196" t="str">
        <f>IF(OR(D849="",E849=""),"",ROUND(D849/LOOKUP(E849,SMMLV!$A$2:$A$36,SMMLV!$D$2:$D$106),3))</f>
        <v/>
      </c>
      <c r="K849" s="821"/>
      <c r="L849" s="171">
        <v>4</v>
      </c>
      <c r="M849" s="822" t="str">
        <f t="shared" si="82"/>
        <v>NO APLICA</v>
      </c>
      <c r="N849" s="822"/>
    </row>
    <row r="850" spans="2:14">
      <c r="B850" s="165"/>
      <c r="C850" s="165"/>
      <c r="E850" s="166"/>
      <c r="F850" s="196" t="str">
        <f>IF(OR(D850="",E850=""),"",ROUND(D850/LOOKUP(E850,SMMLV!$A$2:$A$36,SMMLV!$D$2:$D$106),3))</f>
        <v/>
      </c>
      <c r="K850" s="821"/>
      <c r="L850" s="171">
        <v>5</v>
      </c>
      <c r="M850" s="822" t="str">
        <f t="shared" si="82"/>
        <v>NO APLICA</v>
      </c>
      <c r="N850" s="822"/>
    </row>
    <row r="851" spans="2:14">
      <c r="B851" s="165"/>
      <c r="C851" s="165"/>
      <c r="E851" s="166"/>
      <c r="F851" s="196" t="str">
        <f>IF(OR(D851="",E851=""),"",ROUND(D851/LOOKUP(E851,SMMLV!$A$2:$A$36,SMMLV!$D$2:$D$106),3))</f>
        <v/>
      </c>
      <c r="K851" s="821"/>
      <c r="L851" s="171">
        <v>6</v>
      </c>
      <c r="M851" s="822" t="str">
        <f t="shared" si="82"/>
        <v>NO APLICA</v>
      </c>
      <c r="N851" s="822"/>
    </row>
    <row r="852" spans="2:14">
      <c r="B852" s="165"/>
      <c r="C852" s="165"/>
      <c r="E852" s="166"/>
      <c r="F852" s="196" t="str">
        <f>IF(OR(D852="",E852=""),"",ROUND(D852/LOOKUP(E852,SMMLV!$A$2:$A$36,SMMLV!$D$2:$D$106),3))</f>
        <v/>
      </c>
      <c r="K852" s="821"/>
      <c r="L852" s="171">
        <v>7</v>
      </c>
      <c r="M852" s="822" t="str">
        <f t="shared" si="82"/>
        <v>NO APLICA</v>
      </c>
      <c r="N852" s="822"/>
    </row>
    <row r="853" spans="2:14">
      <c r="B853" s="165"/>
      <c r="C853" s="165"/>
      <c r="E853" s="166"/>
      <c r="F853" s="196" t="str">
        <f>IF(OR(D853="",E853=""),"",ROUND(D853/LOOKUP(E853,SMMLV!$A$2:$A$36,SMMLV!$D$2:$D$106),3))</f>
        <v/>
      </c>
      <c r="K853" s="821"/>
      <c r="L853" s="171">
        <v>8</v>
      </c>
      <c r="M853" s="822" t="str">
        <f t="shared" si="82"/>
        <v>NO APLICA</v>
      </c>
      <c r="N853" s="822"/>
    </row>
    <row r="854" spans="2:14">
      <c r="B854" s="165"/>
      <c r="C854" s="165"/>
      <c r="E854" s="166"/>
      <c r="F854" s="196" t="str">
        <f>IF(OR(D854="",E854=""),"",ROUND(D854/LOOKUP(E854,SMMLV!$A$2:$A$36,SMMLV!$D$2:$D$106),3))</f>
        <v/>
      </c>
      <c r="K854" s="821"/>
      <c r="L854" s="171">
        <v>9</v>
      </c>
      <c r="M854" s="822" t="str">
        <f t="shared" si="82"/>
        <v>NO APLICA</v>
      </c>
      <c r="N854" s="822"/>
    </row>
    <row r="855" spans="2:14">
      <c r="B855" s="165"/>
      <c r="C855" s="165"/>
      <c r="E855" s="166"/>
      <c r="F855" s="196" t="str">
        <f>IF(OR(D855="",E855=""),"",ROUND(D855/LOOKUP(E855,SMMLV!$A$2:$A$36,SMMLV!$D$2:$D$106),3))</f>
        <v/>
      </c>
      <c r="K855" s="821"/>
      <c r="L855" s="171">
        <v>10</v>
      </c>
      <c r="M855" s="822" t="str">
        <f t="shared" si="82"/>
        <v>NO APLICA</v>
      </c>
      <c r="N855" s="822"/>
    </row>
    <row r="856" spans="2:14">
      <c r="B856" s="165"/>
      <c r="C856" s="165"/>
      <c r="E856" s="166"/>
      <c r="F856" s="196" t="str">
        <f>IF(OR(D856="",E856=""),"",ROUND(D856/LOOKUP(E856,SMMLV!$A$2:$A$36,SMMLV!$D$2:$D$106),3))</f>
        <v/>
      </c>
      <c r="K856" s="821">
        <v>86</v>
      </c>
      <c r="L856" s="171">
        <v>1</v>
      </c>
      <c r="M856" s="822" t="str">
        <f t="shared" ref="M856:M865" si="83">IF(SUMIFS($F$5:$F$1200,$B$5:$B$1200,$K$856,$C$5:$C$1200,$L856)=0,"NO APLICA",ROUND(SUMIFS($F$5:$F$1200,$B$5:$B$1200,$K$856,$C$5:$C$1200,$L856),3))</f>
        <v>NO APLICA</v>
      </c>
      <c r="N856" s="822"/>
    </row>
    <row r="857" spans="2:14">
      <c r="B857" s="165"/>
      <c r="C857" s="165"/>
      <c r="E857" s="166"/>
      <c r="F857" s="196" t="str">
        <f>IF(OR(D857="",E857=""),"",ROUND(D857/LOOKUP(E857,SMMLV!$A$2:$A$36,SMMLV!$D$2:$D$106),3))</f>
        <v/>
      </c>
      <c r="K857" s="821"/>
      <c r="L857" s="171">
        <v>2</v>
      </c>
      <c r="M857" s="822" t="str">
        <f t="shared" si="83"/>
        <v>NO APLICA</v>
      </c>
      <c r="N857" s="822"/>
    </row>
    <row r="858" spans="2:14">
      <c r="B858" s="165"/>
      <c r="C858" s="165"/>
      <c r="E858" s="166"/>
      <c r="F858" s="196" t="str">
        <f>IF(OR(D858="",E858=""),"",ROUND(D858/LOOKUP(E858,SMMLV!$A$2:$A$36,SMMLV!$D$2:$D$106),3))</f>
        <v/>
      </c>
      <c r="K858" s="821"/>
      <c r="L858" s="171">
        <v>3</v>
      </c>
      <c r="M858" s="822" t="str">
        <f t="shared" si="83"/>
        <v>NO APLICA</v>
      </c>
      <c r="N858" s="822"/>
    </row>
    <row r="859" spans="2:14">
      <c r="B859" s="165"/>
      <c r="C859" s="165"/>
      <c r="E859" s="166"/>
      <c r="F859" s="196" t="str">
        <f>IF(OR(D859="",E859=""),"",ROUND(D859/LOOKUP(E859,SMMLV!$A$2:$A$36,SMMLV!$D$2:$D$106),3))</f>
        <v/>
      </c>
      <c r="K859" s="821"/>
      <c r="L859" s="171">
        <v>4</v>
      </c>
      <c r="M859" s="822" t="str">
        <f t="shared" si="83"/>
        <v>NO APLICA</v>
      </c>
      <c r="N859" s="822"/>
    </row>
    <row r="860" spans="2:14">
      <c r="B860" s="165"/>
      <c r="C860" s="165"/>
      <c r="E860" s="166"/>
      <c r="F860" s="196" t="str">
        <f>IF(OR(D860="",E860=""),"",ROUND(D860/LOOKUP(E860,SMMLV!$A$2:$A$36,SMMLV!$D$2:$D$106),3))</f>
        <v/>
      </c>
      <c r="K860" s="821"/>
      <c r="L860" s="171">
        <v>5</v>
      </c>
      <c r="M860" s="822" t="str">
        <f t="shared" si="83"/>
        <v>NO APLICA</v>
      </c>
      <c r="N860" s="822"/>
    </row>
    <row r="861" spans="2:14">
      <c r="B861" s="165"/>
      <c r="C861" s="165"/>
      <c r="E861" s="166"/>
      <c r="F861" s="196" t="str">
        <f>IF(OR(D861="",E861=""),"",ROUND(D861/LOOKUP(E861,SMMLV!$A$2:$A$36,SMMLV!$D$2:$D$106),3))</f>
        <v/>
      </c>
      <c r="K861" s="821"/>
      <c r="L861" s="171">
        <v>6</v>
      </c>
      <c r="M861" s="822" t="str">
        <f t="shared" si="83"/>
        <v>NO APLICA</v>
      </c>
      <c r="N861" s="822"/>
    </row>
    <row r="862" spans="2:14">
      <c r="B862" s="165"/>
      <c r="C862" s="165"/>
      <c r="E862" s="166"/>
      <c r="F862" s="196" t="str">
        <f>IF(OR(D862="",E862=""),"",ROUND(D862/LOOKUP(E862,SMMLV!$A$2:$A$36,SMMLV!$D$2:$D$106),3))</f>
        <v/>
      </c>
      <c r="K862" s="821"/>
      <c r="L862" s="171">
        <v>7</v>
      </c>
      <c r="M862" s="822" t="str">
        <f t="shared" si="83"/>
        <v>NO APLICA</v>
      </c>
      <c r="N862" s="822"/>
    </row>
    <row r="863" spans="2:14">
      <c r="B863" s="165"/>
      <c r="C863" s="165"/>
      <c r="E863" s="166"/>
      <c r="F863" s="196" t="str">
        <f>IF(OR(D863="",E863=""),"",ROUND(D863/LOOKUP(E863,SMMLV!$A$2:$A$36,SMMLV!$D$2:$D$106),3))</f>
        <v/>
      </c>
      <c r="K863" s="821"/>
      <c r="L863" s="171">
        <v>8</v>
      </c>
      <c r="M863" s="822" t="str">
        <f t="shared" si="83"/>
        <v>NO APLICA</v>
      </c>
      <c r="N863" s="822"/>
    </row>
    <row r="864" spans="2:14">
      <c r="B864" s="165"/>
      <c r="C864" s="165"/>
      <c r="E864" s="166"/>
      <c r="F864" s="196" t="str">
        <f>IF(OR(D864="",E864=""),"",ROUND(D864/LOOKUP(E864,SMMLV!$A$2:$A$36,SMMLV!$D$2:$D$106),3))</f>
        <v/>
      </c>
      <c r="K864" s="821"/>
      <c r="L864" s="171">
        <v>9</v>
      </c>
      <c r="M864" s="822" t="str">
        <f t="shared" si="83"/>
        <v>NO APLICA</v>
      </c>
      <c r="N864" s="822"/>
    </row>
    <row r="865" spans="2:14">
      <c r="B865" s="165"/>
      <c r="C865" s="165"/>
      <c r="E865" s="166"/>
      <c r="F865" s="196" t="str">
        <f>IF(OR(D865="",E865=""),"",ROUND(D865/LOOKUP(E865,SMMLV!$A$2:$A$36,SMMLV!$D$2:$D$106),3))</f>
        <v/>
      </c>
      <c r="K865" s="821"/>
      <c r="L865" s="171">
        <v>10</v>
      </c>
      <c r="M865" s="822" t="str">
        <f t="shared" si="83"/>
        <v>NO APLICA</v>
      </c>
      <c r="N865" s="822"/>
    </row>
    <row r="866" spans="2:14">
      <c r="B866" s="165"/>
      <c r="C866" s="165"/>
      <c r="E866" s="166"/>
      <c r="F866" s="196" t="str">
        <f>IF(OR(D866="",E866=""),"",ROUND(D866/LOOKUP(E866,SMMLV!$A$2:$A$36,SMMLV!$D$2:$D$106),3))</f>
        <v/>
      </c>
      <c r="K866" s="821">
        <v>87</v>
      </c>
      <c r="L866" s="171">
        <v>1</v>
      </c>
      <c r="M866" s="822" t="str">
        <f t="shared" ref="M866:M875" si="84">IF(SUMIFS($F$5:$F$1200,$B$5:$B$1200,$K$866,$C$5:$C$1200,$L866)=0,"NO APLICA",ROUND(SUMIFS($F$5:$F$1200,$B$5:$B$1200,$K$866,$C$5:$C$1200,$L866),3))</f>
        <v>NO APLICA</v>
      </c>
      <c r="N866" s="822"/>
    </row>
    <row r="867" spans="2:14">
      <c r="B867" s="165"/>
      <c r="C867" s="165"/>
      <c r="E867" s="166"/>
      <c r="F867" s="196" t="str">
        <f>IF(OR(D867="",E867=""),"",ROUND(D867/LOOKUP(E867,SMMLV!$A$2:$A$36,SMMLV!$D$2:$D$106),3))</f>
        <v/>
      </c>
      <c r="K867" s="821"/>
      <c r="L867" s="171">
        <v>2</v>
      </c>
      <c r="M867" s="822" t="str">
        <f t="shared" si="84"/>
        <v>NO APLICA</v>
      </c>
      <c r="N867" s="822"/>
    </row>
    <row r="868" spans="2:14">
      <c r="B868" s="165"/>
      <c r="C868" s="165"/>
      <c r="E868" s="166"/>
      <c r="F868" s="196" t="str">
        <f>IF(OR(D868="",E868=""),"",ROUND(D868/LOOKUP(E868,SMMLV!$A$2:$A$36,SMMLV!$D$2:$D$106),3))</f>
        <v/>
      </c>
      <c r="K868" s="821"/>
      <c r="L868" s="171">
        <v>3</v>
      </c>
      <c r="M868" s="822" t="str">
        <f t="shared" si="84"/>
        <v>NO APLICA</v>
      </c>
      <c r="N868" s="822"/>
    </row>
    <row r="869" spans="2:14">
      <c r="B869" s="165"/>
      <c r="C869" s="165"/>
      <c r="E869" s="166"/>
      <c r="F869" s="196" t="str">
        <f>IF(OR(D869="",E869=""),"",ROUND(D869/LOOKUP(E869,SMMLV!$A$2:$A$36,SMMLV!$D$2:$D$106),3))</f>
        <v/>
      </c>
      <c r="K869" s="821"/>
      <c r="L869" s="171">
        <v>4</v>
      </c>
      <c r="M869" s="822" t="str">
        <f t="shared" si="84"/>
        <v>NO APLICA</v>
      </c>
      <c r="N869" s="822"/>
    </row>
    <row r="870" spans="2:14">
      <c r="B870" s="165"/>
      <c r="C870" s="165"/>
      <c r="E870" s="166"/>
      <c r="F870" s="196" t="str">
        <f>IF(OR(D870="",E870=""),"",ROUND(D870/LOOKUP(E870,SMMLV!$A$2:$A$36,SMMLV!$D$2:$D$106),3))</f>
        <v/>
      </c>
      <c r="K870" s="821"/>
      <c r="L870" s="171">
        <v>5</v>
      </c>
      <c r="M870" s="822" t="str">
        <f t="shared" si="84"/>
        <v>NO APLICA</v>
      </c>
      <c r="N870" s="822"/>
    </row>
    <row r="871" spans="2:14">
      <c r="B871" s="165"/>
      <c r="C871" s="165"/>
      <c r="E871" s="166"/>
      <c r="F871" s="196" t="str">
        <f>IF(OR(D871="",E871=""),"",ROUND(D871/LOOKUP(E871,SMMLV!$A$2:$A$36,SMMLV!$D$2:$D$106),3))</f>
        <v/>
      </c>
      <c r="K871" s="821"/>
      <c r="L871" s="171">
        <v>6</v>
      </c>
      <c r="M871" s="822" t="str">
        <f t="shared" si="84"/>
        <v>NO APLICA</v>
      </c>
      <c r="N871" s="822"/>
    </row>
    <row r="872" spans="2:14">
      <c r="B872" s="165"/>
      <c r="C872" s="165"/>
      <c r="E872" s="166"/>
      <c r="F872" s="196" t="str">
        <f>IF(OR(D872="",E872=""),"",ROUND(D872/LOOKUP(E872,SMMLV!$A$2:$A$36,SMMLV!$D$2:$D$106),3))</f>
        <v/>
      </c>
      <c r="K872" s="821"/>
      <c r="L872" s="171">
        <v>7</v>
      </c>
      <c r="M872" s="822" t="str">
        <f t="shared" si="84"/>
        <v>NO APLICA</v>
      </c>
      <c r="N872" s="822"/>
    </row>
    <row r="873" spans="2:14">
      <c r="B873" s="165"/>
      <c r="C873" s="165"/>
      <c r="E873" s="166"/>
      <c r="F873" s="196" t="str">
        <f>IF(OR(D873="",E873=""),"",ROUND(D873/LOOKUP(E873,SMMLV!$A$2:$A$36,SMMLV!$D$2:$D$106),3))</f>
        <v/>
      </c>
      <c r="K873" s="821"/>
      <c r="L873" s="171">
        <v>8</v>
      </c>
      <c r="M873" s="822" t="str">
        <f t="shared" si="84"/>
        <v>NO APLICA</v>
      </c>
      <c r="N873" s="822"/>
    </row>
    <row r="874" spans="2:14">
      <c r="B874" s="165"/>
      <c r="C874" s="165"/>
      <c r="E874" s="166"/>
      <c r="F874" s="196" t="str">
        <f>IF(OR(D874="",E874=""),"",ROUND(D874/LOOKUP(E874,SMMLV!$A$2:$A$36,SMMLV!$D$2:$D$106),3))</f>
        <v/>
      </c>
      <c r="K874" s="821"/>
      <c r="L874" s="171">
        <v>9</v>
      </c>
      <c r="M874" s="822" t="str">
        <f t="shared" si="84"/>
        <v>NO APLICA</v>
      </c>
      <c r="N874" s="822"/>
    </row>
    <row r="875" spans="2:14">
      <c r="B875" s="165"/>
      <c r="C875" s="165"/>
      <c r="E875" s="166"/>
      <c r="F875" s="196" t="str">
        <f>IF(OR(D875="",E875=""),"",ROUND(D875/LOOKUP(E875,SMMLV!$A$2:$A$36,SMMLV!$D$2:$D$106),3))</f>
        <v/>
      </c>
      <c r="K875" s="821"/>
      <c r="L875" s="171">
        <v>10</v>
      </c>
      <c r="M875" s="822" t="str">
        <f t="shared" si="84"/>
        <v>NO APLICA</v>
      </c>
      <c r="N875" s="822"/>
    </row>
    <row r="876" spans="2:14">
      <c r="B876" s="165"/>
      <c r="C876" s="165"/>
      <c r="E876" s="166"/>
      <c r="F876" s="196" t="str">
        <f>IF(OR(D876="",E876=""),"",ROUND(D876/LOOKUP(E876,SMMLV!$A$2:$A$36,SMMLV!$D$2:$D$106),3))</f>
        <v/>
      </c>
      <c r="K876" s="821">
        <v>88</v>
      </c>
      <c r="L876" s="171">
        <v>1</v>
      </c>
      <c r="M876" s="822" t="str">
        <f t="shared" ref="M876:M885" si="85">IF(SUMIFS($F$5:$F$1200,$B$5:$B$1200,$K$876,$C$5:$C$1200,$L876)=0,"NO APLICA",ROUND(SUMIFS($F$5:$F$1200,$B$5:$B$1200,$K$876,$C$5:$C$1200,$L876),3))</f>
        <v>NO APLICA</v>
      </c>
      <c r="N876" s="822"/>
    </row>
    <row r="877" spans="2:14">
      <c r="B877" s="165"/>
      <c r="C877" s="165"/>
      <c r="E877" s="166"/>
      <c r="F877" s="196" t="str">
        <f>IF(OR(D877="",E877=""),"",ROUND(D877/LOOKUP(E877,SMMLV!$A$2:$A$36,SMMLV!$D$2:$D$106),3))</f>
        <v/>
      </c>
      <c r="K877" s="821"/>
      <c r="L877" s="171">
        <v>2</v>
      </c>
      <c r="M877" s="822" t="str">
        <f t="shared" si="85"/>
        <v>NO APLICA</v>
      </c>
      <c r="N877" s="822"/>
    </row>
    <row r="878" spans="2:14">
      <c r="B878" s="165"/>
      <c r="C878" s="165"/>
      <c r="E878" s="166"/>
      <c r="F878" s="196" t="str">
        <f>IF(OR(D878="",E878=""),"",ROUND(D878/LOOKUP(E878,SMMLV!$A$2:$A$36,SMMLV!$D$2:$D$106),3))</f>
        <v/>
      </c>
      <c r="K878" s="821"/>
      <c r="L878" s="171">
        <v>3</v>
      </c>
      <c r="M878" s="822" t="str">
        <f t="shared" si="85"/>
        <v>NO APLICA</v>
      </c>
      <c r="N878" s="822"/>
    </row>
    <row r="879" spans="2:14">
      <c r="B879" s="165"/>
      <c r="C879" s="165"/>
      <c r="E879" s="166"/>
      <c r="F879" s="196" t="str">
        <f>IF(OR(D879="",E879=""),"",ROUND(D879/LOOKUP(E879,SMMLV!$A$2:$A$36,SMMLV!$D$2:$D$106),3))</f>
        <v/>
      </c>
      <c r="K879" s="821"/>
      <c r="L879" s="171">
        <v>4</v>
      </c>
      <c r="M879" s="822" t="str">
        <f t="shared" si="85"/>
        <v>NO APLICA</v>
      </c>
      <c r="N879" s="822"/>
    </row>
    <row r="880" spans="2:14">
      <c r="B880" s="165"/>
      <c r="C880" s="165"/>
      <c r="E880" s="166"/>
      <c r="F880" s="196" t="str">
        <f>IF(OR(D880="",E880=""),"",ROUND(D880/LOOKUP(E880,SMMLV!$A$2:$A$36,SMMLV!$D$2:$D$106),3))</f>
        <v/>
      </c>
      <c r="K880" s="821"/>
      <c r="L880" s="171">
        <v>5</v>
      </c>
      <c r="M880" s="822" t="str">
        <f t="shared" si="85"/>
        <v>NO APLICA</v>
      </c>
      <c r="N880" s="822"/>
    </row>
    <row r="881" spans="2:14">
      <c r="B881" s="165"/>
      <c r="C881" s="165"/>
      <c r="E881" s="166"/>
      <c r="F881" s="196" t="str">
        <f>IF(OR(D881="",E881=""),"",ROUND(D881/LOOKUP(E881,SMMLV!$A$2:$A$36,SMMLV!$D$2:$D$106),3))</f>
        <v/>
      </c>
      <c r="K881" s="821"/>
      <c r="L881" s="171">
        <v>6</v>
      </c>
      <c r="M881" s="822" t="str">
        <f t="shared" si="85"/>
        <v>NO APLICA</v>
      </c>
      <c r="N881" s="822"/>
    </row>
    <row r="882" spans="2:14">
      <c r="B882" s="165"/>
      <c r="C882" s="165"/>
      <c r="E882" s="166"/>
      <c r="F882" s="196" t="str">
        <f>IF(OR(D882="",E882=""),"",ROUND(D882/LOOKUP(E882,SMMLV!$A$2:$A$36,SMMLV!$D$2:$D$106),3))</f>
        <v/>
      </c>
      <c r="K882" s="821"/>
      <c r="L882" s="171">
        <v>7</v>
      </c>
      <c r="M882" s="822" t="str">
        <f t="shared" si="85"/>
        <v>NO APLICA</v>
      </c>
      <c r="N882" s="822"/>
    </row>
    <row r="883" spans="2:14">
      <c r="B883" s="165"/>
      <c r="C883" s="165"/>
      <c r="E883" s="166"/>
      <c r="F883" s="196" t="str">
        <f>IF(OR(D883="",E883=""),"",ROUND(D883/LOOKUP(E883,SMMLV!$A$2:$A$36,SMMLV!$D$2:$D$106),3))</f>
        <v/>
      </c>
      <c r="K883" s="821"/>
      <c r="L883" s="171">
        <v>8</v>
      </c>
      <c r="M883" s="822" t="str">
        <f t="shared" si="85"/>
        <v>NO APLICA</v>
      </c>
      <c r="N883" s="822"/>
    </row>
    <row r="884" spans="2:14">
      <c r="B884" s="165"/>
      <c r="C884" s="165"/>
      <c r="E884" s="166"/>
      <c r="F884" s="196" t="str">
        <f>IF(OR(D884="",E884=""),"",ROUND(D884/LOOKUP(E884,SMMLV!$A$2:$A$36,SMMLV!$D$2:$D$106),3))</f>
        <v/>
      </c>
      <c r="K884" s="821"/>
      <c r="L884" s="171">
        <v>9</v>
      </c>
      <c r="M884" s="822" t="str">
        <f t="shared" si="85"/>
        <v>NO APLICA</v>
      </c>
      <c r="N884" s="822"/>
    </row>
    <row r="885" spans="2:14">
      <c r="B885" s="165"/>
      <c r="C885" s="165"/>
      <c r="E885" s="166"/>
      <c r="F885" s="196" t="str">
        <f>IF(OR(D885="",E885=""),"",ROUND(D885/LOOKUP(E885,SMMLV!$A$2:$A$36,SMMLV!$D$2:$D$106),3))</f>
        <v/>
      </c>
      <c r="K885" s="821"/>
      <c r="L885" s="171">
        <v>10</v>
      </c>
      <c r="M885" s="822" t="str">
        <f t="shared" si="85"/>
        <v>NO APLICA</v>
      </c>
      <c r="N885" s="822"/>
    </row>
    <row r="886" spans="2:14">
      <c r="B886" s="165"/>
      <c r="C886" s="165"/>
      <c r="E886" s="166"/>
      <c r="F886" s="196" t="str">
        <f>IF(OR(D886="",E886=""),"",ROUND(D886/LOOKUP(E886,SMMLV!$A$2:$A$36,SMMLV!$D$2:$D$106),3))</f>
        <v/>
      </c>
      <c r="K886" s="821">
        <v>89</v>
      </c>
      <c r="L886" s="171">
        <v>1</v>
      </c>
      <c r="M886" s="822" t="str">
        <f t="shared" ref="M886:M895" si="86">IF(SUMIFS($F$5:$F$1200,$B$5:$B$1200,$K$886,$C$5:$C$1200,$L886)=0,"NO APLICA",ROUND(SUMIFS($F$5:$F$1200,$B$5:$B$1200,$K$886,$C$5:$C$1200,$L886),3))</f>
        <v>NO APLICA</v>
      </c>
      <c r="N886" s="822"/>
    </row>
    <row r="887" spans="2:14">
      <c r="B887" s="165"/>
      <c r="C887" s="165"/>
      <c r="E887" s="166"/>
      <c r="F887" s="196" t="str">
        <f>IF(OR(D887="",E887=""),"",ROUND(D887/LOOKUP(E887,SMMLV!$A$2:$A$36,SMMLV!$D$2:$D$106),3))</f>
        <v/>
      </c>
      <c r="K887" s="821"/>
      <c r="L887" s="171">
        <v>2</v>
      </c>
      <c r="M887" s="822" t="str">
        <f t="shared" si="86"/>
        <v>NO APLICA</v>
      </c>
      <c r="N887" s="822"/>
    </row>
    <row r="888" spans="2:14">
      <c r="B888" s="165"/>
      <c r="C888" s="165"/>
      <c r="E888" s="166"/>
      <c r="F888" s="196" t="str">
        <f>IF(OR(D888="",E888=""),"",ROUND(D888/LOOKUP(E888,SMMLV!$A$2:$A$36,SMMLV!$D$2:$D$106),3))</f>
        <v/>
      </c>
      <c r="K888" s="821"/>
      <c r="L888" s="171">
        <v>3</v>
      </c>
      <c r="M888" s="822" t="str">
        <f t="shared" si="86"/>
        <v>NO APLICA</v>
      </c>
      <c r="N888" s="822"/>
    </row>
    <row r="889" spans="2:14">
      <c r="B889" s="165"/>
      <c r="C889" s="165"/>
      <c r="E889" s="166"/>
      <c r="F889" s="196" t="str">
        <f>IF(OR(D889="",E889=""),"",ROUND(D889/LOOKUP(E889,SMMLV!$A$2:$A$36,SMMLV!$D$2:$D$106),3))</f>
        <v/>
      </c>
      <c r="K889" s="821"/>
      <c r="L889" s="171">
        <v>4</v>
      </c>
      <c r="M889" s="822" t="str">
        <f t="shared" si="86"/>
        <v>NO APLICA</v>
      </c>
      <c r="N889" s="822"/>
    </row>
    <row r="890" spans="2:14">
      <c r="B890" s="165"/>
      <c r="C890" s="165"/>
      <c r="E890" s="166"/>
      <c r="F890" s="196" t="str">
        <f>IF(OR(D890="",E890=""),"",ROUND(D890/LOOKUP(E890,SMMLV!$A$2:$A$36,SMMLV!$D$2:$D$106),3))</f>
        <v/>
      </c>
      <c r="K890" s="821"/>
      <c r="L890" s="171">
        <v>5</v>
      </c>
      <c r="M890" s="822" t="str">
        <f t="shared" si="86"/>
        <v>NO APLICA</v>
      </c>
      <c r="N890" s="822"/>
    </row>
    <row r="891" spans="2:14">
      <c r="B891" s="165"/>
      <c r="C891" s="165"/>
      <c r="E891" s="166"/>
      <c r="F891" s="196" t="str">
        <f>IF(OR(D891="",E891=""),"",ROUND(D891/LOOKUP(E891,SMMLV!$A$2:$A$36,SMMLV!$D$2:$D$106),3))</f>
        <v/>
      </c>
      <c r="K891" s="821"/>
      <c r="L891" s="171">
        <v>6</v>
      </c>
      <c r="M891" s="822" t="str">
        <f t="shared" si="86"/>
        <v>NO APLICA</v>
      </c>
      <c r="N891" s="822"/>
    </row>
    <row r="892" spans="2:14">
      <c r="B892" s="165"/>
      <c r="C892" s="165"/>
      <c r="E892" s="166"/>
      <c r="F892" s="196" t="str">
        <f>IF(OR(D892="",E892=""),"",ROUND(D892/LOOKUP(E892,SMMLV!$A$2:$A$36,SMMLV!$D$2:$D$106),3))</f>
        <v/>
      </c>
      <c r="K892" s="821"/>
      <c r="L892" s="171">
        <v>7</v>
      </c>
      <c r="M892" s="822" t="str">
        <f t="shared" si="86"/>
        <v>NO APLICA</v>
      </c>
      <c r="N892" s="822"/>
    </row>
    <row r="893" spans="2:14">
      <c r="B893" s="165"/>
      <c r="C893" s="165"/>
      <c r="E893" s="166"/>
      <c r="F893" s="196" t="str">
        <f>IF(OR(D893="",E893=""),"",ROUND(D893/LOOKUP(E893,SMMLV!$A$2:$A$36,SMMLV!$D$2:$D$106),3))</f>
        <v/>
      </c>
      <c r="K893" s="821"/>
      <c r="L893" s="171">
        <v>8</v>
      </c>
      <c r="M893" s="822" t="str">
        <f t="shared" si="86"/>
        <v>NO APLICA</v>
      </c>
      <c r="N893" s="822"/>
    </row>
    <row r="894" spans="2:14">
      <c r="B894" s="165"/>
      <c r="C894" s="165"/>
      <c r="E894" s="166"/>
      <c r="F894" s="196" t="str">
        <f>IF(OR(D894="",E894=""),"",ROUND(D894/LOOKUP(E894,SMMLV!$A$2:$A$36,SMMLV!$D$2:$D$106),3))</f>
        <v/>
      </c>
      <c r="K894" s="821"/>
      <c r="L894" s="171">
        <v>9</v>
      </c>
      <c r="M894" s="822" t="str">
        <f t="shared" si="86"/>
        <v>NO APLICA</v>
      </c>
      <c r="N894" s="822"/>
    </row>
    <row r="895" spans="2:14">
      <c r="B895" s="165"/>
      <c r="C895" s="165"/>
      <c r="E895" s="166"/>
      <c r="F895" s="196" t="str">
        <f>IF(OR(D895="",E895=""),"",ROUND(D895/LOOKUP(E895,SMMLV!$A$2:$A$36,SMMLV!$D$2:$D$106),3))</f>
        <v/>
      </c>
      <c r="K895" s="821"/>
      <c r="L895" s="171">
        <v>10</v>
      </c>
      <c r="M895" s="822" t="str">
        <f t="shared" si="86"/>
        <v>NO APLICA</v>
      </c>
      <c r="N895" s="822"/>
    </row>
    <row r="896" spans="2:14">
      <c r="B896" s="165"/>
      <c r="C896" s="165"/>
      <c r="E896" s="166"/>
      <c r="F896" s="196" t="str">
        <f>IF(OR(D896="",E896=""),"",ROUND(D896/LOOKUP(E896,SMMLV!$A$2:$A$36,SMMLV!$D$2:$D$106),3))</f>
        <v/>
      </c>
      <c r="K896" s="821">
        <v>90</v>
      </c>
      <c r="L896" s="171">
        <v>1</v>
      </c>
      <c r="M896" s="822" t="str">
        <f t="shared" ref="M896:M905" si="87">IF(SUMIFS($F$5:$F$1200,$B$5:$B$1200,$K$896,$C$5:$C$1200,$L896)=0,"NO APLICA",ROUND(SUMIFS($F$5:$F$1200,$B$5:$B$1200,$K$896,$C$5:$C$1200,$L896),3))</f>
        <v>NO APLICA</v>
      </c>
      <c r="N896" s="822"/>
    </row>
    <row r="897" spans="2:14">
      <c r="B897" s="165"/>
      <c r="C897" s="165"/>
      <c r="E897" s="166"/>
      <c r="F897" s="196" t="str">
        <f>IF(OR(D897="",E897=""),"",ROUND(D897/LOOKUP(E897,SMMLV!$A$2:$A$36,SMMLV!$D$2:$D$106),3))</f>
        <v/>
      </c>
      <c r="K897" s="821"/>
      <c r="L897" s="171">
        <v>2</v>
      </c>
      <c r="M897" s="822" t="str">
        <f t="shared" si="87"/>
        <v>NO APLICA</v>
      </c>
      <c r="N897" s="822"/>
    </row>
    <row r="898" spans="2:14">
      <c r="B898" s="165"/>
      <c r="C898" s="165"/>
      <c r="E898" s="166"/>
      <c r="F898" s="196" t="str">
        <f>IF(OR(D898="",E898=""),"",ROUND(D898/LOOKUP(E898,SMMLV!$A$2:$A$36,SMMLV!$D$2:$D$106),3))</f>
        <v/>
      </c>
      <c r="K898" s="821"/>
      <c r="L898" s="171">
        <v>3</v>
      </c>
      <c r="M898" s="822" t="str">
        <f t="shared" si="87"/>
        <v>NO APLICA</v>
      </c>
      <c r="N898" s="822"/>
    </row>
    <row r="899" spans="2:14">
      <c r="B899" s="165"/>
      <c r="C899" s="165"/>
      <c r="E899" s="166"/>
      <c r="F899" s="196" t="str">
        <f>IF(OR(D899="",E899=""),"",ROUND(D899/LOOKUP(E899,SMMLV!$A$2:$A$36,SMMLV!$D$2:$D$106),3))</f>
        <v/>
      </c>
      <c r="K899" s="821"/>
      <c r="L899" s="171">
        <v>4</v>
      </c>
      <c r="M899" s="822" t="str">
        <f t="shared" si="87"/>
        <v>NO APLICA</v>
      </c>
      <c r="N899" s="822"/>
    </row>
    <row r="900" spans="2:14">
      <c r="B900" s="165"/>
      <c r="C900" s="165"/>
      <c r="E900" s="166"/>
      <c r="F900" s="196" t="str">
        <f>IF(OR(D900="",E900=""),"",ROUND(D900/LOOKUP(E900,SMMLV!$A$2:$A$36,SMMLV!$D$2:$D$106),3))</f>
        <v/>
      </c>
      <c r="K900" s="821"/>
      <c r="L900" s="171">
        <v>5</v>
      </c>
      <c r="M900" s="822" t="str">
        <f t="shared" si="87"/>
        <v>NO APLICA</v>
      </c>
      <c r="N900" s="822"/>
    </row>
    <row r="901" spans="2:14">
      <c r="B901" s="165"/>
      <c r="C901" s="165"/>
      <c r="E901" s="166"/>
      <c r="F901" s="196" t="str">
        <f>IF(OR(D901="",E901=""),"",ROUND(D901/LOOKUP(E901,SMMLV!$A$2:$A$36,SMMLV!$D$2:$D$106),3))</f>
        <v/>
      </c>
      <c r="K901" s="821"/>
      <c r="L901" s="171">
        <v>6</v>
      </c>
      <c r="M901" s="822" t="str">
        <f t="shared" si="87"/>
        <v>NO APLICA</v>
      </c>
      <c r="N901" s="822"/>
    </row>
    <row r="902" spans="2:14">
      <c r="B902" s="165"/>
      <c r="C902" s="165"/>
      <c r="E902" s="166"/>
      <c r="F902" s="196" t="str">
        <f>IF(OR(D902="",E902=""),"",ROUND(D902/LOOKUP(E902,SMMLV!$A$2:$A$36,SMMLV!$D$2:$D$106),3))</f>
        <v/>
      </c>
      <c r="K902" s="821"/>
      <c r="L902" s="171">
        <v>7</v>
      </c>
      <c r="M902" s="822" t="str">
        <f t="shared" si="87"/>
        <v>NO APLICA</v>
      </c>
      <c r="N902" s="822"/>
    </row>
    <row r="903" spans="2:14">
      <c r="B903" s="165"/>
      <c r="C903" s="165"/>
      <c r="E903" s="166"/>
      <c r="F903" s="196" t="str">
        <f>IF(OR(D903="",E903=""),"",ROUND(D903/LOOKUP(E903,SMMLV!$A$2:$A$36,SMMLV!$D$2:$D$106),3))</f>
        <v/>
      </c>
      <c r="K903" s="821"/>
      <c r="L903" s="171">
        <v>8</v>
      </c>
      <c r="M903" s="822" t="str">
        <f t="shared" si="87"/>
        <v>NO APLICA</v>
      </c>
      <c r="N903" s="822"/>
    </row>
    <row r="904" spans="2:14">
      <c r="B904" s="165"/>
      <c r="C904" s="165"/>
      <c r="E904" s="166"/>
      <c r="F904" s="196" t="str">
        <f>IF(OR(D904="",E904=""),"",ROUND(D904/LOOKUP(E904,SMMLV!$A$2:$A$36,SMMLV!$D$2:$D$106),3))</f>
        <v/>
      </c>
      <c r="K904" s="821"/>
      <c r="L904" s="171">
        <v>9</v>
      </c>
      <c r="M904" s="822" t="str">
        <f t="shared" si="87"/>
        <v>NO APLICA</v>
      </c>
      <c r="N904" s="822"/>
    </row>
    <row r="905" spans="2:14">
      <c r="B905" s="165"/>
      <c r="C905" s="165"/>
      <c r="E905" s="166"/>
      <c r="F905" s="196" t="str">
        <f>IF(OR(D905="",E905=""),"",ROUND(D905/LOOKUP(E905,SMMLV!$A$2:$A$36,SMMLV!$D$2:$D$106),3))</f>
        <v/>
      </c>
      <c r="K905" s="821"/>
      <c r="L905" s="171">
        <v>10</v>
      </c>
      <c r="M905" s="822" t="str">
        <f t="shared" si="87"/>
        <v>NO APLICA</v>
      </c>
      <c r="N905" s="822"/>
    </row>
    <row r="906" spans="2:14">
      <c r="B906" s="165"/>
      <c r="C906" s="165"/>
      <c r="E906" s="166"/>
      <c r="F906" s="196" t="str">
        <f>IF(OR(D906="",E906=""),"",ROUND(D906/LOOKUP(E906,SMMLV!$A$2:$A$36,SMMLV!$D$2:$D$106),3))</f>
        <v/>
      </c>
      <c r="K906" s="821">
        <v>91</v>
      </c>
      <c r="L906" s="171">
        <v>1</v>
      </c>
      <c r="M906" s="822" t="str">
        <f t="shared" ref="M906:M915" si="88">IF(SUMIFS($F$5:$F$1200,$B$5:$B$1200,$K$906,$C$5:$C$1200,$L906)=0,"NO APLICA",ROUND(SUMIFS($F$5:$F$1200,$B$5:$B$1200,$K$906,$C$5:$C$1200,$L906),3))</f>
        <v>NO APLICA</v>
      </c>
      <c r="N906" s="822"/>
    </row>
    <row r="907" spans="2:14">
      <c r="B907" s="165"/>
      <c r="C907" s="165"/>
      <c r="E907" s="166"/>
      <c r="F907" s="196" t="str">
        <f>IF(OR(D907="",E907=""),"",ROUND(D907/LOOKUP(E907,SMMLV!$A$2:$A$36,SMMLV!$D$2:$D$106),3))</f>
        <v/>
      </c>
      <c r="K907" s="821"/>
      <c r="L907" s="171">
        <v>2</v>
      </c>
      <c r="M907" s="822" t="str">
        <f t="shared" si="88"/>
        <v>NO APLICA</v>
      </c>
      <c r="N907" s="822"/>
    </row>
    <row r="908" spans="2:14">
      <c r="B908" s="165"/>
      <c r="C908" s="165"/>
      <c r="E908" s="166"/>
      <c r="F908" s="196" t="str">
        <f>IF(OR(D908="",E908=""),"",ROUND(D908/LOOKUP(E908,SMMLV!$A$2:$A$36,SMMLV!$D$2:$D$106),3))</f>
        <v/>
      </c>
      <c r="K908" s="821"/>
      <c r="L908" s="171">
        <v>3</v>
      </c>
      <c r="M908" s="822" t="str">
        <f t="shared" si="88"/>
        <v>NO APLICA</v>
      </c>
      <c r="N908" s="822"/>
    </row>
    <row r="909" spans="2:14">
      <c r="B909" s="165"/>
      <c r="C909" s="165"/>
      <c r="E909" s="166"/>
      <c r="F909" s="196" t="str">
        <f>IF(OR(D909="",E909=""),"",ROUND(D909/LOOKUP(E909,SMMLV!$A$2:$A$36,SMMLV!$D$2:$D$106),3))</f>
        <v/>
      </c>
      <c r="K909" s="821"/>
      <c r="L909" s="171">
        <v>4</v>
      </c>
      <c r="M909" s="822" t="str">
        <f t="shared" si="88"/>
        <v>NO APLICA</v>
      </c>
      <c r="N909" s="822"/>
    </row>
    <row r="910" spans="2:14">
      <c r="B910" s="165"/>
      <c r="C910" s="165"/>
      <c r="E910" s="166"/>
      <c r="F910" s="196" t="str">
        <f>IF(OR(D910="",E910=""),"",ROUND(D910/LOOKUP(E910,SMMLV!$A$2:$A$36,SMMLV!$D$2:$D$106),3))</f>
        <v/>
      </c>
      <c r="K910" s="821"/>
      <c r="L910" s="171">
        <v>5</v>
      </c>
      <c r="M910" s="822" t="str">
        <f t="shared" si="88"/>
        <v>NO APLICA</v>
      </c>
      <c r="N910" s="822"/>
    </row>
    <row r="911" spans="2:14">
      <c r="B911" s="165"/>
      <c r="C911" s="165"/>
      <c r="E911" s="166"/>
      <c r="F911" s="196" t="str">
        <f>IF(OR(D911="",E911=""),"",ROUND(D911/LOOKUP(E911,SMMLV!$A$2:$A$36,SMMLV!$D$2:$D$106),3))</f>
        <v/>
      </c>
      <c r="K911" s="821"/>
      <c r="L911" s="171">
        <v>6</v>
      </c>
      <c r="M911" s="822" t="str">
        <f t="shared" si="88"/>
        <v>NO APLICA</v>
      </c>
      <c r="N911" s="822"/>
    </row>
    <row r="912" spans="2:14">
      <c r="B912" s="165"/>
      <c r="C912" s="165"/>
      <c r="E912" s="166"/>
      <c r="F912" s="196" t="str">
        <f>IF(OR(D912="",E912=""),"",ROUND(D912/LOOKUP(E912,SMMLV!$A$2:$A$36,SMMLV!$D$2:$D$106),3))</f>
        <v/>
      </c>
      <c r="K912" s="821"/>
      <c r="L912" s="171">
        <v>7</v>
      </c>
      <c r="M912" s="822" t="str">
        <f t="shared" si="88"/>
        <v>NO APLICA</v>
      </c>
      <c r="N912" s="822"/>
    </row>
    <row r="913" spans="2:14">
      <c r="B913" s="165"/>
      <c r="C913" s="165"/>
      <c r="E913" s="166"/>
      <c r="F913" s="196" t="str">
        <f>IF(OR(D913="",E913=""),"",ROUND(D913/LOOKUP(E913,SMMLV!$A$2:$A$36,SMMLV!$D$2:$D$106),3))</f>
        <v/>
      </c>
      <c r="K913" s="821"/>
      <c r="L913" s="171">
        <v>8</v>
      </c>
      <c r="M913" s="822" t="str">
        <f t="shared" si="88"/>
        <v>NO APLICA</v>
      </c>
      <c r="N913" s="822"/>
    </row>
    <row r="914" spans="2:14">
      <c r="B914" s="165"/>
      <c r="C914" s="165"/>
      <c r="E914" s="166"/>
      <c r="F914" s="196" t="str">
        <f>IF(OR(D914="",E914=""),"",ROUND(D914/LOOKUP(E914,SMMLV!$A$2:$A$36,SMMLV!$D$2:$D$106),3))</f>
        <v/>
      </c>
      <c r="K914" s="821"/>
      <c r="L914" s="171">
        <v>9</v>
      </c>
      <c r="M914" s="822" t="str">
        <f t="shared" si="88"/>
        <v>NO APLICA</v>
      </c>
      <c r="N914" s="822"/>
    </row>
    <row r="915" spans="2:14">
      <c r="B915" s="165"/>
      <c r="C915" s="165"/>
      <c r="E915" s="166"/>
      <c r="F915" s="196" t="str">
        <f>IF(OR(D915="",E915=""),"",ROUND(D915/LOOKUP(E915,SMMLV!$A$2:$A$36,SMMLV!$D$2:$D$106),3))</f>
        <v/>
      </c>
      <c r="K915" s="821"/>
      <c r="L915" s="171">
        <v>10</v>
      </c>
      <c r="M915" s="822" t="str">
        <f t="shared" si="88"/>
        <v>NO APLICA</v>
      </c>
      <c r="N915" s="822"/>
    </row>
    <row r="916" spans="2:14">
      <c r="B916" s="165"/>
      <c r="C916" s="165"/>
      <c r="E916" s="166"/>
      <c r="F916" s="196" t="str">
        <f>IF(OR(D916="",E916=""),"",ROUND(D916/LOOKUP(E916,SMMLV!$A$2:$A$36,SMMLV!$D$2:$D$106),3))</f>
        <v/>
      </c>
      <c r="K916" s="821">
        <v>92</v>
      </c>
      <c r="L916" s="171">
        <v>1</v>
      </c>
      <c r="M916" s="822" t="str">
        <f t="shared" ref="M916:M925" si="89">IF(SUMIFS($F$5:$F$1200,$B$5:$B$1200,$K$916,$C$5:$C$1200,$L916)=0,"NO APLICA",ROUND(SUMIFS($F$5:$F$1200,$B$5:$B$1200,$K$916,$C$5:$C$1200,$L916),3))</f>
        <v>NO APLICA</v>
      </c>
      <c r="N916" s="822"/>
    </row>
    <row r="917" spans="2:14">
      <c r="B917" s="165"/>
      <c r="C917" s="165"/>
      <c r="E917" s="166"/>
      <c r="F917" s="196" t="str">
        <f>IF(OR(D917="",E917=""),"",ROUND(D917/LOOKUP(E917,SMMLV!$A$2:$A$36,SMMLV!$D$2:$D$106),3))</f>
        <v/>
      </c>
      <c r="K917" s="821"/>
      <c r="L917" s="171">
        <v>2</v>
      </c>
      <c r="M917" s="822" t="str">
        <f t="shared" si="89"/>
        <v>NO APLICA</v>
      </c>
      <c r="N917" s="822"/>
    </row>
    <row r="918" spans="2:14">
      <c r="B918" s="165"/>
      <c r="C918" s="165"/>
      <c r="E918" s="166"/>
      <c r="F918" s="196" t="str">
        <f>IF(OR(D918="",E918=""),"",ROUND(D918/LOOKUP(E918,SMMLV!$A$2:$A$36,SMMLV!$D$2:$D$106),3))</f>
        <v/>
      </c>
      <c r="K918" s="821"/>
      <c r="L918" s="171">
        <v>3</v>
      </c>
      <c r="M918" s="822" t="str">
        <f t="shared" si="89"/>
        <v>NO APLICA</v>
      </c>
      <c r="N918" s="822"/>
    </row>
    <row r="919" spans="2:14">
      <c r="B919" s="165"/>
      <c r="C919" s="165"/>
      <c r="E919" s="166"/>
      <c r="F919" s="196" t="str">
        <f>IF(OR(D919="",E919=""),"",ROUND(D919/LOOKUP(E919,SMMLV!$A$2:$A$36,SMMLV!$D$2:$D$106),3))</f>
        <v/>
      </c>
      <c r="K919" s="821"/>
      <c r="L919" s="171">
        <v>4</v>
      </c>
      <c r="M919" s="822" t="str">
        <f t="shared" si="89"/>
        <v>NO APLICA</v>
      </c>
      <c r="N919" s="822"/>
    </row>
    <row r="920" spans="2:14">
      <c r="B920" s="165"/>
      <c r="C920" s="165"/>
      <c r="E920" s="166"/>
      <c r="F920" s="196" t="str">
        <f>IF(OR(D920="",E920=""),"",ROUND(D920/LOOKUP(E920,SMMLV!$A$2:$A$36,SMMLV!$D$2:$D$106),3))</f>
        <v/>
      </c>
      <c r="K920" s="821"/>
      <c r="L920" s="171">
        <v>5</v>
      </c>
      <c r="M920" s="822" t="str">
        <f t="shared" si="89"/>
        <v>NO APLICA</v>
      </c>
      <c r="N920" s="822"/>
    </row>
    <row r="921" spans="2:14">
      <c r="B921" s="165"/>
      <c r="C921" s="165"/>
      <c r="E921" s="166"/>
      <c r="F921" s="196" t="str">
        <f>IF(OR(D921="",E921=""),"",ROUND(D921/LOOKUP(E921,SMMLV!$A$2:$A$36,SMMLV!$D$2:$D$106),3))</f>
        <v/>
      </c>
      <c r="K921" s="821"/>
      <c r="L921" s="171">
        <v>6</v>
      </c>
      <c r="M921" s="822" t="str">
        <f t="shared" si="89"/>
        <v>NO APLICA</v>
      </c>
      <c r="N921" s="822"/>
    </row>
    <row r="922" spans="2:14">
      <c r="B922" s="165"/>
      <c r="C922" s="165"/>
      <c r="E922" s="166"/>
      <c r="F922" s="196" t="str">
        <f>IF(OR(D922="",E922=""),"",ROUND(D922/LOOKUP(E922,SMMLV!$A$2:$A$36,SMMLV!$D$2:$D$106),3))</f>
        <v/>
      </c>
      <c r="K922" s="821"/>
      <c r="L922" s="171">
        <v>7</v>
      </c>
      <c r="M922" s="822" t="str">
        <f t="shared" si="89"/>
        <v>NO APLICA</v>
      </c>
      <c r="N922" s="822"/>
    </row>
    <row r="923" spans="2:14">
      <c r="B923" s="165"/>
      <c r="C923" s="165"/>
      <c r="E923" s="166"/>
      <c r="F923" s="196" t="str">
        <f>IF(OR(D923="",E923=""),"",ROUND(D923/LOOKUP(E923,SMMLV!$A$2:$A$36,SMMLV!$D$2:$D$106),3))</f>
        <v/>
      </c>
      <c r="K923" s="821"/>
      <c r="L923" s="171">
        <v>8</v>
      </c>
      <c r="M923" s="822" t="str">
        <f t="shared" si="89"/>
        <v>NO APLICA</v>
      </c>
      <c r="N923" s="822"/>
    </row>
    <row r="924" spans="2:14">
      <c r="B924" s="165"/>
      <c r="C924" s="165"/>
      <c r="E924" s="166"/>
      <c r="F924" s="196" t="str">
        <f>IF(OR(D924="",E924=""),"",ROUND(D924/LOOKUP(E924,SMMLV!$A$2:$A$36,SMMLV!$D$2:$D$106),3))</f>
        <v/>
      </c>
      <c r="K924" s="821"/>
      <c r="L924" s="171">
        <v>9</v>
      </c>
      <c r="M924" s="822" t="str">
        <f t="shared" si="89"/>
        <v>NO APLICA</v>
      </c>
      <c r="N924" s="822"/>
    </row>
    <row r="925" spans="2:14">
      <c r="B925" s="165"/>
      <c r="C925" s="165"/>
      <c r="E925" s="166"/>
      <c r="F925" s="196" t="str">
        <f>IF(OR(D925="",E925=""),"",ROUND(D925/LOOKUP(E925,SMMLV!$A$2:$A$36,SMMLV!$D$2:$D$106),3))</f>
        <v/>
      </c>
      <c r="K925" s="821"/>
      <c r="L925" s="171">
        <v>10</v>
      </c>
      <c r="M925" s="822" t="str">
        <f t="shared" si="89"/>
        <v>NO APLICA</v>
      </c>
      <c r="N925" s="822"/>
    </row>
    <row r="926" spans="2:14">
      <c r="B926" s="165"/>
      <c r="C926" s="165"/>
      <c r="E926" s="166"/>
      <c r="F926" s="196" t="str">
        <f>IF(OR(D926="",E926=""),"",ROUND(D926/LOOKUP(E926,SMMLV!$A$2:$A$36,SMMLV!$D$2:$D$106),3))</f>
        <v/>
      </c>
      <c r="K926" s="821">
        <v>93</v>
      </c>
      <c r="L926" s="171">
        <v>1</v>
      </c>
      <c r="M926" s="822" t="str">
        <f t="shared" ref="M926:M935" si="90">IF(SUMIFS($F$5:$F$1200,$B$5:$B$1200,$K$926,$C$5:$C$1200,$L926)=0,"NO APLICA",ROUND(SUMIFS($F$5:$F$1200,$B$5:$B$1200,$K$926,$C$5:$C$1200,$L926),3))</f>
        <v>NO APLICA</v>
      </c>
      <c r="N926" s="822"/>
    </row>
    <row r="927" spans="2:14">
      <c r="B927" s="165"/>
      <c r="C927" s="165"/>
      <c r="E927" s="166"/>
      <c r="F927" s="196" t="str">
        <f>IF(OR(D927="",E927=""),"",ROUND(D927/LOOKUP(E927,SMMLV!$A$2:$A$36,SMMLV!$D$2:$D$106),3))</f>
        <v/>
      </c>
      <c r="K927" s="821"/>
      <c r="L927" s="171">
        <v>2</v>
      </c>
      <c r="M927" s="822" t="str">
        <f t="shared" si="90"/>
        <v>NO APLICA</v>
      </c>
      <c r="N927" s="822"/>
    </row>
    <row r="928" spans="2:14">
      <c r="B928" s="165"/>
      <c r="C928" s="165"/>
      <c r="E928" s="166"/>
      <c r="F928" s="196" t="str">
        <f>IF(OR(D928="",E928=""),"",ROUND(D928/LOOKUP(E928,SMMLV!$A$2:$A$36,SMMLV!$D$2:$D$106),3))</f>
        <v/>
      </c>
      <c r="K928" s="821"/>
      <c r="L928" s="171">
        <v>3</v>
      </c>
      <c r="M928" s="822" t="str">
        <f t="shared" si="90"/>
        <v>NO APLICA</v>
      </c>
      <c r="N928" s="822"/>
    </row>
    <row r="929" spans="2:14">
      <c r="B929" s="165"/>
      <c r="C929" s="165"/>
      <c r="E929" s="166"/>
      <c r="F929" s="196" t="str">
        <f>IF(OR(D929="",E929=""),"",ROUND(D929/LOOKUP(E929,SMMLV!$A$2:$A$36,SMMLV!$D$2:$D$106),3))</f>
        <v/>
      </c>
      <c r="K929" s="821"/>
      <c r="L929" s="171">
        <v>4</v>
      </c>
      <c r="M929" s="822" t="str">
        <f t="shared" si="90"/>
        <v>NO APLICA</v>
      </c>
      <c r="N929" s="822"/>
    </row>
    <row r="930" spans="2:14">
      <c r="B930" s="165"/>
      <c r="C930" s="165"/>
      <c r="E930" s="166"/>
      <c r="F930" s="196" t="str">
        <f>IF(OR(D930="",E930=""),"",ROUND(D930/LOOKUP(E930,SMMLV!$A$2:$A$36,SMMLV!$D$2:$D$106),3))</f>
        <v/>
      </c>
      <c r="K930" s="821"/>
      <c r="L930" s="171">
        <v>5</v>
      </c>
      <c r="M930" s="822" t="str">
        <f t="shared" si="90"/>
        <v>NO APLICA</v>
      </c>
      <c r="N930" s="822"/>
    </row>
    <row r="931" spans="2:14">
      <c r="B931" s="165"/>
      <c r="C931" s="165"/>
      <c r="E931" s="166"/>
      <c r="F931" s="196" t="str">
        <f>IF(OR(D931="",E931=""),"",ROUND(D931/LOOKUP(E931,SMMLV!$A$2:$A$36,SMMLV!$D$2:$D$106),3))</f>
        <v/>
      </c>
      <c r="K931" s="821"/>
      <c r="L931" s="171">
        <v>6</v>
      </c>
      <c r="M931" s="822" t="str">
        <f t="shared" si="90"/>
        <v>NO APLICA</v>
      </c>
      <c r="N931" s="822"/>
    </row>
    <row r="932" spans="2:14">
      <c r="B932" s="165"/>
      <c r="C932" s="165"/>
      <c r="E932" s="166"/>
      <c r="F932" s="196" t="str">
        <f>IF(OR(D932="",E932=""),"",ROUND(D932/LOOKUP(E932,SMMLV!$A$2:$A$36,SMMLV!$D$2:$D$106),3))</f>
        <v/>
      </c>
      <c r="K932" s="821"/>
      <c r="L932" s="171">
        <v>7</v>
      </c>
      <c r="M932" s="822" t="str">
        <f t="shared" si="90"/>
        <v>NO APLICA</v>
      </c>
      <c r="N932" s="822"/>
    </row>
    <row r="933" spans="2:14">
      <c r="B933" s="165"/>
      <c r="C933" s="165"/>
      <c r="E933" s="166"/>
      <c r="F933" s="196" t="str">
        <f>IF(OR(D933="",E933=""),"",ROUND(D933/LOOKUP(E933,SMMLV!$A$2:$A$36,SMMLV!$D$2:$D$106),3))</f>
        <v/>
      </c>
      <c r="K933" s="821"/>
      <c r="L933" s="171">
        <v>8</v>
      </c>
      <c r="M933" s="822" t="str">
        <f t="shared" si="90"/>
        <v>NO APLICA</v>
      </c>
      <c r="N933" s="822"/>
    </row>
    <row r="934" spans="2:14">
      <c r="B934" s="165"/>
      <c r="C934" s="165"/>
      <c r="E934" s="166"/>
      <c r="F934" s="196" t="str">
        <f>IF(OR(D934="",E934=""),"",ROUND(D934/LOOKUP(E934,SMMLV!$A$2:$A$36,SMMLV!$D$2:$D$106),3))</f>
        <v/>
      </c>
      <c r="K934" s="821"/>
      <c r="L934" s="171">
        <v>9</v>
      </c>
      <c r="M934" s="822" t="str">
        <f t="shared" si="90"/>
        <v>NO APLICA</v>
      </c>
      <c r="N934" s="822"/>
    </row>
    <row r="935" spans="2:14">
      <c r="B935" s="165"/>
      <c r="C935" s="165"/>
      <c r="E935" s="166"/>
      <c r="F935" s="196" t="str">
        <f>IF(OR(D935="",E935=""),"",ROUND(D935/LOOKUP(E935,SMMLV!$A$2:$A$36,SMMLV!$D$2:$D$106),3))</f>
        <v/>
      </c>
      <c r="K935" s="821"/>
      <c r="L935" s="171">
        <v>10</v>
      </c>
      <c r="M935" s="822" t="str">
        <f t="shared" si="90"/>
        <v>NO APLICA</v>
      </c>
      <c r="N935" s="822"/>
    </row>
    <row r="936" spans="2:14">
      <c r="B936" s="165"/>
      <c r="C936" s="165"/>
      <c r="E936" s="166"/>
      <c r="F936" s="196" t="str">
        <f>IF(OR(D936="",E936=""),"",ROUND(D936/LOOKUP(E936,SMMLV!$A$2:$A$36,SMMLV!$D$2:$D$106),3))</f>
        <v/>
      </c>
      <c r="K936" s="821">
        <v>94</v>
      </c>
      <c r="L936" s="171">
        <v>1</v>
      </c>
      <c r="M936" s="822" t="str">
        <f t="shared" ref="M936:M945" si="91">IF(SUMIFS($F$5:$F$1200,$B$5:$B$1200,$K$936,$C$5:$C$1200,$L936)=0,"NO APLICA",ROUND(SUMIFS($F$5:$F$1200,$B$5:$B$1200,$K$936,$C$5:$C$1200,$L936),3))</f>
        <v>NO APLICA</v>
      </c>
      <c r="N936" s="822"/>
    </row>
    <row r="937" spans="2:14">
      <c r="B937" s="165"/>
      <c r="C937" s="165"/>
      <c r="E937" s="166"/>
      <c r="F937" s="196" t="str">
        <f>IF(OR(D937="",E937=""),"",ROUND(D937/LOOKUP(E937,SMMLV!$A$2:$A$36,SMMLV!$D$2:$D$106),3))</f>
        <v/>
      </c>
      <c r="K937" s="821"/>
      <c r="L937" s="171">
        <v>2</v>
      </c>
      <c r="M937" s="822" t="str">
        <f t="shared" si="91"/>
        <v>NO APLICA</v>
      </c>
      <c r="N937" s="822"/>
    </row>
    <row r="938" spans="2:14">
      <c r="B938" s="165"/>
      <c r="C938" s="165"/>
      <c r="E938" s="166"/>
      <c r="F938" s="196" t="str">
        <f>IF(OR(D938="",E938=""),"",ROUND(D938/LOOKUP(E938,SMMLV!$A$2:$A$36,SMMLV!$D$2:$D$106),3))</f>
        <v/>
      </c>
      <c r="K938" s="821"/>
      <c r="L938" s="171">
        <v>3</v>
      </c>
      <c r="M938" s="822" t="str">
        <f t="shared" si="91"/>
        <v>NO APLICA</v>
      </c>
      <c r="N938" s="822"/>
    </row>
    <row r="939" spans="2:14">
      <c r="B939" s="165"/>
      <c r="C939" s="165"/>
      <c r="E939" s="166"/>
      <c r="F939" s="196" t="str">
        <f>IF(OR(D939="",E939=""),"",ROUND(D939/LOOKUP(E939,SMMLV!$A$2:$A$36,SMMLV!$D$2:$D$106),3))</f>
        <v/>
      </c>
      <c r="K939" s="821"/>
      <c r="L939" s="171">
        <v>4</v>
      </c>
      <c r="M939" s="822" t="str">
        <f t="shared" si="91"/>
        <v>NO APLICA</v>
      </c>
      <c r="N939" s="822"/>
    </row>
    <row r="940" spans="2:14">
      <c r="B940" s="165"/>
      <c r="C940" s="165"/>
      <c r="E940" s="166"/>
      <c r="F940" s="196" t="str">
        <f>IF(OR(D940="",E940=""),"",ROUND(D940/LOOKUP(E940,SMMLV!$A$2:$A$36,SMMLV!$D$2:$D$106),3))</f>
        <v/>
      </c>
      <c r="K940" s="821"/>
      <c r="L940" s="171">
        <v>5</v>
      </c>
      <c r="M940" s="822" t="str">
        <f t="shared" si="91"/>
        <v>NO APLICA</v>
      </c>
      <c r="N940" s="822"/>
    </row>
    <row r="941" spans="2:14">
      <c r="B941" s="165"/>
      <c r="C941" s="165"/>
      <c r="E941" s="166"/>
      <c r="F941" s="196" t="str">
        <f>IF(OR(D941="",E941=""),"",ROUND(D941/LOOKUP(E941,SMMLV!$A$2:$A$36,SMMLV!$D$2:$D$106),3))</f>
        <v/>
      </c>
      <c r="K941" s="821"/>
      <c r="L941" s="171">
        <v>6</v>
      </c>
      <c r="M941" s="822" t="str">
        <f t="shared" si="91"/>
        <v>NO APLICA</v>
      </c>
      <c r="N941" s="822"/>
    </row>
    <row r="942" spans="2:14">
      <c r="B942" s="165"/>
      <c r="C942" s="165"/>
      <c r="E942" s="166"/>
      <c r="F942" s="196" t="str">
        <f>IF(OR(D942="",E942=""),"",ROUND(D942/LOOKUP(E942,SMMLV!$A$2:$A$36,SMMLV!$D$2:$D$106),3))</f>
        <v/>
      </c>
      <c r="K942" s="821"/>
      <c r="L942" s="171">
        <v>7</v>
      </c>
      <c r="M942" s="822" t="str">
        <f t="shared" si="91"/>
        <v>NO APLICA</v>
      </c>
      <c r="N942" s="822"/>
    </row>
    <row r="943" spans="2:14">
      <c r="B943" s="165"/>
      <c r="C943" s="165"/>
      <c r="E943" s="166"/>
      <c r="F943" s="196" t="str">
        <f>IF(OR(D943="",E943=""),"",ROUND(D943/LOOKUP(E943,SMMLV!$A$2:$A$36,SMMLV!$D$2:$D$106),3))</f>
        <v/>
      </c>
      <c r="K943" s="821"/>
      <c r="L943" s="171">
        <v>8</v>
      </c>
      <c r="M943" s="822" t="str">
        <f t="shared" si="91"/>
        <v>NO APLICA</v>
      </c>
      <c r="N943" s="822"/>
    </row>
    <row r="944" spans="2:14">
      <c r="B944" s="165"/>
      <c r="C944" s="165"/>
      <c r="E944" s="166"/>
      <c r="F944" s="196" t="str">
        <f>IF(OR(D944="",E944=""),"",ROUND(D944/LOOKUP(E944,SMMLV!$A$2:$A$36,SMMLV!$D$2:$D$106),3))</f>
        <v/>
      </c>
      <c r="K944" s="821"/>
      <c r="L944" s="171">
        <v>9</v>
      </c>
      <c r="M944" s="822" t="str">
        <f t="shared" si="91"/>
        <v>NO APLICA</v>
      </c>
      <c r="N944" s="822"/>
    </row>
    <row r="945" spans="2:14">
      <c r="B945" s="165"/>
      <c r="C945" s="165"/>
      <c r="E945" s="166"/>
      <c r="F945" s="196" t="str">
        <f>IF(OR(D945="",E945=""),"",ROUND(D945/LOOKUP(E945,SMMLV!$A$2:$A$36,SMMLV!$D$2:$D$106),3))</f>
        <v/>
      </c>
      <c r="K945" s="821"/>
      <c r="L945" s="171">
        <v>10</v>
      </c>
      <c r="M945" s="822" t="str">
        <f t="shared" si="91"/>
        <v>NO APLICA</v>
      </c>
      <c r="N945" s="822"/>
    </row>
    <row r="946" spans="2:14">
      <c r="B946" s="165"/>
      <c r="C946" s="165"/>
      <c r="E946" s="166"/>
      <c r="F946" s="196" t="str">
        <f>IF(OR(D946="",E946=""),"",ROUND(D946/LOOKUP(E946,SMMLV!$A$2:$A$36,SMMLV!$D$2:$D$106),3))</f>
        <v/>
      </c>
      <c r="K946" s="821">
        <v>95</v>
      </c>
      <c r="L946" s="171">
        <v>1</v>
      </c>
      <c r="M946" s="822" t="str">
        <f t="shared" ref="M946:M955" si="92">IF(SUMIFS($F$5:$F$1200,$B$5:$B$1200,$K$946,$C$5:$C$1200,$L946)=0,"NO APLICA",ROUND(SUMIFS($F$5:$F$1200,$B$5:$B$1200,$K$946,$C$5:$C$1200,$L946),3))</f>
        <v>NO APLICA</v>
      </c>
      <c r="N946" s="822"/>
    </row>
    <row r="947" spans="2:14">
      <c r="B947" s="165"/>
      <c r="C947" s="165"/>
      <c r="E947" s="166"/>
      <c r="F947" s="196" t="str">
        <f>IF(OR(D947="",E947=""),"",ROUND(D947/LOOKUP(E947,SMMLV!$A$2:$A$36,SMMLV!$D$2:$D$106),3))</f>
        <v/>
      </c>
      <c r="K947" s="821"/>
      <c r="L947" s="171">
        <v>2</v>
      </c>
      <c r="M947" s="822" t="str">
        <f t="shared" si="92"/>
        <v>NO APLICA</v>
      </c>
      <c r="N947" s="822"/>
    </row>
    <row r="948" spans="2:14">
      <c r="B948" s="165"/>
      <c r="C948" s="165"/>
      <c r="E948" s="166"/>
      <c r="F948" s="196" t="str">
        <f>IF(OR(D948="",E948=""),"",ROUND(D948/LOOKUP(E948,SMMLV!$A$2:$A$36,SMMLV!$D$2:$D$106),3))</f>
        <v/>
      </c>
      <c r="K948" s="821"/>
      <c r="L948" s="171">
        <v>3</v>
      </c>
      <c r="M948" s="822" t="str">
        <f t="shared" si="92"/>
        <v>NO APLICA</v>
      </c>
      <c r="N948" s="822"/>
    </row>
    <row r="949" spans="2:14">
      <c r="B949" s="165"/>
      <c r="C949" s="165"/>
      <c r="E949" s="166"/>
      <c r="F949" s="196" t="str">
        <f>IF(OR(D949="",E949=""),"",ROUND(D949/LOOKUP(E949,SMMLV!$A$2:$A$36,SMMLV!$D$2:$D$106),3))</f>
        <v/>
      </c>
      <c r="K949" s="821"/>
      <c r="L949" s="171">
        <v>4</v>
      </c>
      <c r="M949" s="822" t="str">
        <f t="shared" si="92"/>
        <v>NO APLICA</v>
      </c>
      <c r="N949" s="822"/>
    </row>
    <row r="950" spans="2:14">
      <c r="B950" s="165"/>
      <c r="C950" s="165"/>
      <c r="E950" s="166"/>
      <c r="F950" s="196" t="str">
        <f>IF(OR(D950="",E950=""),"",ROUND(D950/LOOKUP(E950,SMMLV!$A$2:$A$36,SMMLV!$D$2:$D$106),3))</f>
        <v/>
      </c>
      <c r="K950" s="821"/>
      <c r="L950" s="171">
        <v>5</v>
      </c>
      <c r="M950" s="822" t="str">
        <f t="shared" si="92"/>
        <v>NO APLICA</v>
      </c>
      <c r="N950" s="822"/>
    </row>
    <row r="951" spans="2:14">
      <c r="B951" s="165"/>
      <c r="C951" s="165"/>
      <c r="E951" s="166"/>
      <c r="F951" s="196" t="str">
        <f>IF(OR(D951="",E951=""),"",ROUND(D951/LOOKUP(E951,SMMLV!$A$2:$A$36,SMMLV!$D$2:$D$106),3))</f>
        <v/>
      </c>
      <c r="K951" s="821"/>
      <c r="L951" s="171">
        <v>6</v>
      </c>
      <c r="M951" s="822" t="str">
        <f t="shared" si="92"/>
        <v>NO APLICA</v>
      </c>
      <c r="N951" s="822"/>
    </row>
    <row r="952" spans="2:14">
      <c r="B952" s="165"/>
      <c r="C952" s="165"/>
      <c r="E952" s="166"/>
      <c r="F952" s="196" t="str">
        <f>IF(OR(D952="",E952=""),"",ROUND(D952/LOOKUP(E952,SMMLV!$A$2:$A$36,SMMLV!$D$2:$D$106),3))</f>
        <v/>
      </c>
      <c r="K952" s="821"/>
      <c r="L952" s="171">
        <v>7</v>
      </c>
      <c r="M952" s="822" t="str">
        <f t="shared" si="92"/>
        <v>NO APLICA</v>
      </c>
      <c r="N952" s="822"/>
    </row>
    <row r="953" spans="2:14">
      <c r="B953" s="165"/>
      <c r="C953" s="165"/>
      <c r="E953" s="166"/>
      <c r="F953" s="196" t="str">
        <f>IF(OR(D953="",E953=""),"",ROUND(D953/LOOKUP(E953,SMMLV!$A$2:$A$36,SMMLV!$D$2:$D$106),3))</f>
        <v/>
      </c>
      <c r="K953" s="821"/>
      <c r="L953" s="171">
        <v>8</v>
      </c>
      <c r="M953" s="822" t="str">
        <f t="shared" si="92"/>
        <v>NO APLICA</v>
      </c>
      <c r="N953" s="822"/>
    </row>
    <row r="954" spans="2:14">
      <c r="B954" s="165"/>
      <c r="C954" s="165"/>
      <c r="E954" s="166"/>
      <c r="F954" s="196" t="str">
        <f>IF(OR(D954="",E954=""),"",ROUND(D954/LOOKUP(E954,SMMLV!$A$2:$A$36,SMMLV!$D$2:$D$106),3))</f>
        <v/>
      </c>
      <c r="K954" s="821"/>
      <c r="L954" s="171">
        <v>9</v>
      </c>
      <c r="M954" s="822" t="str">
        <f t="shared" si="92"/>
        <v>NO APLICA</v>
      </c>
      <c r="N954" s="822"/>
    </row>
    <row r="955" spans="2:14">
      <c r="B955" s="165"/>
      <c r="C955" s="165"/>
      <c r="E955" s="166"/>
      <c r="F955" s="196" t="str">
        <f>IF(OR(D955="",E955=""),"",ROUND(D955/LOOKUP(E955,SMMLV!$A$2:$A$36,SMMLV!$D$2:$D$106),3))</f>
        <v/>
      </c>
      <c r="K955" s="821"/>
      <c r="L955" s="171">
        <v>10</v>
      </c>
      <c r="M955" s="822" t="str">
        <f t="shared" si="92"/>
        <v>NO APLICA</v>
      </c>
      <c r="N955" s="822"/>
    </row>
    <row r="956" spans="2:14">
      <c r="B956" s="165"/>
      <c r="C956" s="165"/>
      <c r="E956" s="166"/>
      <c r="F956" s="196" t="str">
        <f>IF(OR(D956="",E956=""),"",ROUND(D956/LOOKUP(E956,SMMLV!$A$2:$A$36,SMMLV!$D$2:$D$106),3))</f>
        <v/>
      </c>
      <c r="K956" s="821">
        <v>96</v>
      </c>
      <c r="L956" s="171">
        <v>1</v>
      </c>
      <c r="M956" s="822" t="str">
        <f t="shared" ref="M956:M965" si="93">IF(SUMIFS($F$5:$F$1200,$B$5:$B$1200,$K$956,$C$5:$C$1200,$L956)=0,"NO APLICA",ROUND(SUMIFS($F$5:$F$1200,$B$5:$B$1200,$K$956,$C$5:$C$1200,$L956),3))</f>
        <v>NO APLICA</v>
      </c>
      <c r="N956" s="822"/>
    </row>
    <row r="957" spans="2:14">
      <c r="B957" s="165"/>
      <c r="C957" s="165"/>
      <c r="E957" s="166"/>
      <c r="F957" s="196" t="str">
        <f>IF(OR(D957="",E957=""),"",ROUND(D957/LOOKUP(E957,SMMLV!$A$2:$A$36,SMMLV!$D$2:$D$106),3))</f>
        <v/>
      </c>
      <c r="K957" s="821"/>
      <c r="L957" s="171">
        <v>2</v>
      </c>
      <c r="M957" s="822" t="str">
        <f t="shared" si="93"/>
        <v>NO APLICA</v>
      </c>
      <c r="N957" s="822"/>
    </row>
    <row r="958" spans="2:14">
      <c r="B958" s="165"/>
      <c r="C958" s="165"/>
      <c r="E958" s="166"/>
      <c r="F958" s="196" t="str">
        <f>IF(OR(D958="",E958=""),"",ROUND(D958/LOOKUP(E958,SMMLV!$A$2:$A$36,SMMLV!$D$2:$D$106),3))</f>
        <v/>
      </c>
      <c r="K958" s="821"/>
      <c r="L958" s="171">
        <v>3</v>
      </c>
      <c r="M958" s="822" t="str">
        <f t="shared" si="93"/>
        <v>NO APLICA</v>
      </c>
      <c r="N958" s="822"/>
    </row>
    <row r="959" spans="2:14">
      <c r="B959" s="165"/>
      <c r="C959" s="165"/>
      <c r="E959" s="166"/>
      <c r="F959" s="196" t="str">
        <f>IF(OR(D959="",E959=""),"",ROUND(D959/LOOKUP(E959,SMMLV!$A$2:$A$36,SMMLV!$D$2:$D$106),3))</f>
        <v/>
      </c>
      <c r="K959" s="821"/>
      <c r="L959" s="171">
        <v>4</v>
      </c>
      <c r="M959" s="822" t="str">
        <f t="shared" si="93"/>
        <v>NO APLICA</v>
      </c>
      <c r="N959" s="822"/>
    </row>
    <row r="960" spans="2:14">
      <c r="B960" s="165"/>
      <c r="C960" s="165"/>
      <c r="E960" s="166"/>
      <c r="F960" s="196" t="str">
        <f>IF(OR(D960="",E960=""),"",ROUND(D960/LOOKUP(E960,SMMLV!$A$2:$A$36,SMMLV!$D$2:$D$106),3))</f>
        <v/>
      </c>
      <c r="K960" s="821"/>
      <c r="L960" s="171">
        <v>5</v>
      </c>
      <c r="M960" s="822" t="str">
        <f t="shared" si="93"/>
        <v>NO APLICA</v>
      </c>
      <c r="N960" s="822"/>
    </row>
    <row r="961" spans="2:14">
      <c r="B961" s="165"/>
      <c r="C961" s="165"/>
      <c r="E961" s="166"/>
      <c r="F961" s="196" t="str">
        <f>IF(OR(D961="",E961=""),"",ROUND(D961/LOOKUP(E961,SMMLV!$A$2:$A$36,SMMLV!$D$2:$D$106),3))</f>
        <v/>
      </c>
      <c r="K961" s="821"/>
      <c r="L961" s="171">
        <v>6</v>
      </c>
      <c r="M961" s="822" t="str">
        <f t="shared" si="93"/>
        <v>NO APLICA</v>
      </c>
      <c r="N961" s="822"/>
    </row>
    <row r="962" spans="2:14">
      <c r="B962" s="165"/>
      <c r="C962" s="165"/>
      <c r="E962" s="166"/>
      <c r="F962" s="196" t="str">
        <f>IF(OR(D962="",E962=""),"",ROUND(D962/LOOKUP(E962,SMMLV!$A$2:$A$36,SMMLV!$D$2:$D$106),3))</f>
        <v/>
      </c>
      <c r="K962" s="821"/>
      <c r="L962" s="171">
        <v>7</v>
      </c>
      <c r="M962" s="822" t="str">
        <f t="shared" si="93"/>
        <v>NO APLICA</v>
      </c>
      <c r="N962" s="822"/>
    </row>
    <row r="963" spans="2:14">
      <c r="B963" s="165"/>
      <c r="C963" s="165"/>
      <c r="E963" s="166"/>
      <c r="F963" s="196" t="str">
        <f>IF(OR(D963="",E963=""),"",ROUND(D963/LOOKUP(E963,SMMLV!$A$2:$A$36,SMMLV!$D$2:$D$106),3))</f>
        <v/>
      </c>
      <c r="K963" s="821"/>
      <c r="L963" s="171">
        <v>8</v>
      </c>
      <c r="M963" s="822" t="str">
        <f t="shared" si="93"/>
        <v>NO APLICA</v>
      </c>
      <c r="N963" s="822"/>
    </row>
    <row r="964" spans="2:14">
      <c r="B964" s="165"/>
      <c r="C964" s="165"/>
      <c r="E964" s="166"/>
      <c r="F964" s="196" t="str">
        <f>IF(OR(D964="",E964=""),"",ROUND(D964/LOOKUP(E964,SMMLV!$A$2:$A$36,SMMLV!$D$2:$D$106),3))</f>
        <v/>
      </c>
      <c r="K964" s="821"/>
      <c r="L964" s="171">
        <v>9</v>
      </c>
      <c r="M964" s="822" t="str">
        <f t="shared" si="93"/>
        <v>NO APLICA</v>
      </c>
      <c r="N964" s="822"/>
    </row>
    <row r="965" spans="2:14">
      <c r="B965" s="165"/>
      <c r="C965" s="165"/>
      <c r="E965" s="166"/>
      <c r="F965" s="196" t="str">
        <f>IF(OR(D965="",E965=""),"",ROUND(D965/LOOKUP(E965,SMMLV!$A$2:$A$36,SMMLV!$D$2:$D$106),3))</f>
        <v/>
      </c>
      <c r="K965" s="821"/>
      <c r="L965" s="171">
        <v>10</v>
      </c>
      <c r="M965" s="822" t="str">
        <f t="shared" si="93"/>
        <v>NO APLICA</v>
      </c>
      <c r="N965" s="822"/>
    </row>
    <row r="966" spans="2:14">
      <c r="B966" s="165"/>
      <c r="C966" s="165"/>
      <c r="E966" s="166"/>
      <c r="F966" s="196" t="str">
        <f>IF(OR(D966="",E966=""),"",ROUND(D966/LOOKUP(E966,SMMLV!$A$2:$A$36,SMMLV!$D$2:$D$106),3))</f>
        <v/>
      </c>
      <c r="K966" s="821">
        <v>97</v>
      </c>
      <c r="L966" s="171">
        <v>1</v>
      </c>
      <c r="M966" s="822" t="str">
        <f t="shared" ref="M966:M975" si="94">IF(SUMIFS($F$5:$F$1200,$B$5:$B$1200,$K$966,$C$5:$C$1200,$L966)=0,"NO APLICA",ROUND(SUMIFS($F$5:$F$1200,$B$5:$B$1200,$K$966,$C$5:$C$1200,$L966),3))</f>
        <v>NO APLICA</v>
      </c>
      <c r="N966" s="822"/>
    </row>
    <row r="967" spans="2:14">
      <c r="B967" s="165"/>
      <c r="C967" s="165"/>
      <c r="E967" s="166"/>
      <c r="F967" s="196" t="str">
        <f>IF(OR(D967="",E967=""),"",ROUND(D967/LOOKUP(E967,SMMLV!$A$2:$A$36,SMMLV!$D$2:$D$106),3))</f>
        <v/>
      </c>
      <c r="K967" s="821"/>
      <c r="L967" s="171">
        <v>2</v>
      </c>
      <c r="M967" s="822" t="str">
        <f t="shared" si="94"/>
        <v>NO APLICA</v>
      </c>
      <c r="N967" s="822"/>
    </row>
    <row r="968" spans="2:14">
      <c r="B968" s="165"/>
      <c r="C968" s="165"/>
      <c r="E968" s="166"/>
      <c r="F968" s="196" t="str">
        <f>IF(OR(D968="",E968=""),"",ROUND(D968/LOOKUP(E968,SMMLV!$A$2:$A$36,SMMLV!$D$2:$D$106),3))</f>
        <v/>
      </c>
      <c r="K968" s="821"/>
      <c r="L968" s="171">
        <v>3</v>
      </c>
      <c r="M968" s="822" t="str">
        <f t="shared" si="94"/>
        <v>NO APLICA</v>
      </c>
      <c r="N968" s="822"/>
    </row>
    <row r="969" spans="2:14">
      <c r="B969" s="165"/>
      <c r="C969" s="165"/>
      <c r="E969" s="166"/>
      <c r="F969" s="196" t="str">
        <f>IF(OR(D969="",E969=""),"",ROUND(D969/LOOKUP(E969,SMMLV!$A$2:$A$36,SMMLV!$D$2:$D$106),3))</f>
        <v/>
      </c>
      <c r="K969" s="821"/>
      <c r="L969" s="171">
        <v>4</v>
      </c>
      <c r="M969" s="822" t="str">
        <f t="shared" si="94"/>
        <v>NO APLICA</v>
      </c>
      <c r="N969" s="822"/>
    </row>
    <row r="970" spans="2:14">
      <c r="B970" s="165"/>
      <c r="C970" s="165"/>
      <c r="E970" s="166"/>
      <c r="F970" s="196" t="str">
        <f>IF(OR(D970="",E970=""),"",ROUND(D970/LOOKUP(E970,SMMLV!$A$2:$A$36,SMMLV!$D$2:$D$106),3))</f>
        <v/>
      </c>
      <c r="K970" s="821"/>
      <c r="L970" s="171">
        <v>5</v>
      </c>
      <c r="M970" s="822" t="str">
        <f t="shared" si="94"/>
        <v>NO APLICA</v>
      </c>
      <c r="N970" s="822"/>
    </row>
    <row r="971" spans="2:14">
      <c r="B971" s="165"/>
      <c r="C971" s="165"/>
      <c r="E971" s="166"/>
      <c r="F971" s="196" t="str">
        <f>IF(OR(D971="",E971=""),"",ROUND(D971/LOOKUP(E971,SMMLV!$A$2:$A$36,SMMLV!$D$2:$D$106),3))</f>
        <v/>
      </c>
      <c r="K971" s="821"/>
      <c r="L971" s="171">
        <v>6</v>
      </c>
      <c r="M971" s="822" t="str">
        <f t="shared" si="94"/>
        <v>NO APLICA</v>
      </c>
      <c r="N971" s="822"/>
    </row>
    <row r="972" spans="2:14">
      <c r="B972" s="165"/>
      <c r="C972" s="165"/>
      <c r="E972" s="166"/>
      <c r="F972" s="196" t="str">
        <f>IF(OR(D972="",E972=""),"",ROUND(D972/LOOKUP(E972,SMMLV!$A$2:$A$36,SMMLV!$D$2:$D$106),3))</f>
        <v/>
      </c>
      <c r="K972" s="821"/>
      <c r="L972" s="171">
        <v>7</v>
      </c>
      <c r="M972" s="822" t="str">
        <f t="shared" si="94"/>
        <v>NO APLICA</v>
      </c>
      <c r="N972" s="822"/>
    </row>
    <row r="973" spans="2:14">
      <c r="B973" s="165"/>
      <c r="C973" s="165"/>
      <c r="E973" s="166"/>
      <c r="F973" s="196" t="str">
        <f>IF(OR(D973="",E973=""),"",ROUND(D973/LOOKUP(E973,SMMLV!$A$2:$A$36,SMMLV!$D$2:$D$106),3))</f>
        <v/>
      </c>
      <c r="K973" s="821"/>
      <c r="L973" s="171">
        <v>8</v>
      </c>
      <c r="M973" s="822" t="str">
        <f t="shared" si="94"/>
        <v>NO APLICA</v>
      </c>
      <c r="N973" s="822"/>
    </row>
    <row r="974" spans="2:14">
      <c r="B974" s="165"/>
      <c r="C974" s="165"/>
      <c r="E974" s="166"/>
      <c r="F974" s="196" t="str">
        <f>IF(OR(D974="",E974=""),"",ROUND(D974/LOOKUP(E974,SMMLV!$A$2:$A$36,SMMLV!$D$2:$D$106),3))</f>
        <v/>
      </c>
      <c r="K974" s="821"/>
      <c r="L974" s="171">
        <v>9</v>
      </c>
      <c r="M974" s="822" t="str">
        <f t="shared" si="94"/>
        <v>NO APLICA</v>
      </c>
      <c r="N974" s="822"/>
    </row>
    <row r="975" spans="2:14">
      <c r="B975" s="165"/>
      <c r="C975" s="165"/>
      <c r="E975" s="166"/>
      <c r="F975" s="196" t="str">
        <f>IF(OR(D975="",E975=""),"",ROUND(D975/LOOKUP(E975,SMMLV!$A$2:$A$36,SMMLV!$D$2:$D$106),3))</f>
        <v/>
      </c>
      <c r="K975" s="821"/>
      <c r="L975" s="171">
        <v>10</v>
      </c>
      <c r="M975" s="822" t="str">
        <f t="shared" si="94"/>
        <v>NO APLICA</v>
      </c>
      <c r="N975" s="822"/>
    </row>
    <row r="976" spans="2:14">
      <c r="B976" s="165"/>
      <c r="C976" s="165"/>
      <c r="E976" s="166"/>
      <c r="F976" s="196" t="str">
        <f>IF(OR(D976="",E976=""),"",ROUND(D976/LOOKUP(E976,SMMLV!$A$2:$A$36,SMMLV!$D$2:$D$106),3))</f>
        <v/>
      </c>
      <c r="K976" s="821">
        <v>98</v>
      </c>
      <c r="L976" s="171">
        <v>1</v>
      </c>
      <c r="M976" s="822" t="str">
        <f t="shared" ref="M976:M985" si="95">IF(SUMIFS($F$5:$F$1200,$B$5:$B$1200,$K$976,$C$5:$C$1200,$L976)=0,"NO APLICA",ROUND(SUMIFS($F$5:$F$1200,$B$5:$B$1200,$K$976,$C$5:$C$1200,$L976),3))</f>
        <v>NO APLICA</v>
      </c>
      <c r="N976" s="822"/>
    </row>
    <row r="977" spans="2:14">
      <c r="B977" s="165"/>
      <c r="C977" s="165"/>
      <c r="E977" s="166"/>
      <c r="F977" s="196" t="str">
        <f>IF(OR(D977="",E977=""),"",ROUND(D977/LOOKUP(E977,SMMLV!$A$2:$A$36,SMMLV!$D$2:$D$106),3))</f>
        <v/>
      </c>
      <c r="K977" s="821"/>
      <c r="L977" s="171">
        <v>2</v>
      </c>
      <c r="M977" s="822" t="str">
        <f t="shared" si="95"/>
        <v>NO APLICA</v>
      </c>
      <c r="N977" s="822"/>
    </row>
    <row r="978" spans="2:14">
      <c r="B978" s="165"/>
      <c r="C978" s="165"/>
      <c r="E978" s="166"/>
      <c r="F978" s="196" t="str">
        <f>IF(OR(D978="",E978=""),"",ROUND(D978/LOOKUP(E978,SMMLV!$A$2:$A$36,SMMLV!$D$2:$D$106),3))</f>
        <v/>
      </c>
      <c r="K978" s="821"/>
      <c r="L978" s="171">
        <v>3</v>
      </c>
      <c r="M978" s="822" t="str">
        <f t="shared" si="95"/>
        <v>NO APLICA</v>
      </c>
      <c r="N978" s="822"/>
    </row>
    <row r="979" spans="2:14">
      <c r="B979" s="165"/>
      <c r="C979" s="165"/>
      <c r="E979" s="166"/>
      <c r="F979" s="196" t="str">
        <f>IF(OR(D979="",E979=""),"",ROUND(D979/LOOKUP(E979,SMMLV!$A$2:$A$36,SMMLV!$D$2:$D$106),3))</f>
        <v/>
      </c>
      <c r="K979" s="821"/>
      <c r="L979" s="171">
        <v>4</v>
      </c>
      <c r="M979" s="822" t="str">
        <f t="shared" si="95"/>
        <v>NO APLICA</v>
      </c>
      <c r="N979" s="822"/>
    </row>
    <row r="980" spans="2:14">
      <c r="B980" s="165"/>
      <c r="C980" s="165"/>
      <c r="E980" s="166"/>
      <c r="F980" s="196" t="str">
        <f>IF(OR(D980="",E980=""),"",ROUND(D980/LOOKUP(E980,SMMLV!$A$2:$A$36,SMMLV!$D$2:$D$106),3))</f>
        <v/>
      </c>
      <c r="K980" s="821"/>
      <c r="L980" s="171">
        <v>5</v>
      </c>
      <c r="M980" s="822" t="str">
        <f t="shared" si="95"/>
        <v>NO APLICA</v>
      </c>
      <c r="N980" s="822"/>
    </row>
    <row r="981" spans="2:14">
      <c r="B981" s="165"/>
      <c r="C981" s="165"/>
      <c r="E981" s="166"/>
      <c r="F981" s="196" t="str">
        <f>IF(OR(D981="",E981=""),"",ROUND(D981/LOOKUP(E981,SMMLV!$A$2:$A$36,SMMLV!$D$2:$D$106),3))</f>
        <v/>
      </c>
      <c r="K981" s="821"/>
      <c r="L981" s="171">
        <v>6</v>
      </c>
      <c r="M981" s="822" t="str">
        <f t="shared" si="95"/>
        <v>NO APLICA</v>
      </c>
      <c r="N981" s="822"/>
    </row>
    <row r="982" spans="2:14">
      <c r="B982" s="165"/>
      <c r="C982" s="165"/>
      <c r="E982" s="166"/>
      <c r="F982" s="196" t="str">
        <f>IF(OR(D982="",E982=""),"",ROUND(D982/LOOKUP(E982,SMMLV!$A$2:$A$36,SMMLV!$D$2:$D$106),3))</f>
        <v/>
      </c>
      <c r="K982" s="821"/>
      <c r="L982" s="171">
        <v>7</v>
      </c>
      <c r="M982" s="822" t="str">
        <f t="shared" si="95"/>
        <v>NO APLICA</v>
      </c>
      <c r="N982" s="822"/>
    </row>
    <row r="983" spans="2:14">
      <c r="B983" s="165"/>
      <c r="C983" s="165"/>
      <c r="E983" s="166"/>
      <c r="F983" s="196" t="str">
        <f>IF(OR(D983="",E983=""),"",ROUND(D983/LOOKUP(E983,SMMLV!$A$2:$A$36,SMMLV!$D$2:$D$106),3))</f>
        <v/>
      </c>
      <c r="K983" s="821"/>
      <c r="L983" s="171">
        <v>8</v>
      </c>
      <c r="M983" s="822" t="str">
        <f t="shared" si="95"/>
        <v>NO APLICA</v>
      </c>
      <c r="N983" s="822"/>
    </row>
    <row r="984" spans="2:14">
      <c r="B984" s="165"/>
      <c r="C984" s="165"/>
      <c r="E984" s="166"/>
      <c r="F984" s="196" t="str">
        <f>IF(OR(D984="",E984=""),"",ROUND(D984/LOOKUP(E984,SMMLV!$A$2:$A$36,SMMLV!$D$2:$D$106),3))</f>
        <v/>
      </c>
      <c r="K984" s="821"/>
      <c r="L984" s="171">
        <v>9</v>
      </c>
      <c r="M984" s="822" t="str">
        <f t="shared" si="95"/>
        <v>NO APLICA</v>
      </c>
      <c r="N984" s="822"/>
    </row>
    <row r="985" spans="2:14">
      <c r="B985" s="165"/>
      <c r="C985" s="165"/>
      <c r="E985" s="166"/>
      <c r="F985" s="196" t="str">
        <f>IF(OR(D985="",E985=""),"",ROUND(D985/LOOKUP(E985,SMMLV!$A$2:$A$36,SMMLV!$D$2:$D$106),3))</f>
        <v/>
      </c>
      <c r="K985" s="821"/>
      <c r="L985" s="171">
        <v>10</v>
      </c>
      <c r="M985" s="822" t="str">
        <f t="shared" si="95"/>
        <v>NO APLICA</v>
      </c>
      <c r="N985" s="822"/>
    </row>
    <row r="986" spans="2:14">
      <c r="B986" s="165"/>
      <c r="C986" s="165"/>
      <c r="E986" s="166"/>
      <c r="F986" s="196" t="str">
        <f>IF(OR(D986="",E986=""),"",ROUND(D986/LOOKUP(E986,SMMLV!$A$2:$A$36,SMMLV!$D$2:$D$106),3))</f>
        <v/>
      </c>
      <c r="K986" s="821">
        <v>99</v>
      </c>
      <c r="L986" s="171">
        <v>1</v>
      </c>
      <c r="M986" s="822" t="str">
        <f t="shared" ref="M986:M995" si="96">IF(SUMIFS($F$5:$F$1200,$B$5:$B$1200,$K$986,$C$5:$C$1200,$L986)=0,"NO APLICA",ROUND(SUMIFS($F$5:$F$1200,$B$5:$B$1200,$K$986,$C$5:$C$1200,$L986),3))</f>
        <v>NO APLICA</v>
      </c>
      <c r="N986" s="822"/>
    </row>
    <row r="987" spans="2:14">
      <c r="B987" s="165"/>
      <c r="C987" s="165"/>
      <c r="E987" s="166"/>
      <c r="F987" s="196" t="str">
        <f>IF(OR(D987="",E987=""),"",ROUND(D987/LOOKUP(E987,SMMLV!$A$2:$A$36,SMMLV!$D$2:$D$106),3))</f>
        <v/>
      </c>
      <c r="K987" s="821"/>
      <c r="L987" s="171">
        <v>2</v>
      </c>
      <c r="M987" s="822" t="str">
        <f t="shared" si="96"/>
        <v>NO APLICA</v>
      </c>
      <c r="N987" s="822"/>
    </row>
    <row r="988" spans="2:14">
      <c r="B988" s="165"/>
      <c r="C988" s="165"/>
      <c r="E988" s="166"/>
      <c r="F988" s="196" t="str">
        <f>IF(OR(D988="",E988=""),"",ROUND(D988/LOOKUP(E988,SMMLV!$A$2:$A$36,SMMLV!$D$2:$D$106),3))</f>
        <v/>
      </c>
      <c r="K988" s="821"/>
      <c r="L988" s="171">
        <v>3</v>
      </c>
      <c r="M988" s="822" t="str">
        <f t="shared" si="96"/>
        <v>NO APLICA</v>
      </c>
      <c r="N988" s="822"/>
    </row>
    <row r="989" spans="2:14">
      <c r="B989" s="165"/>
      <c r="C989" s="165"/>
      <c r="E989" s="166"/>
      <c r="F989" s="196" t="str">
        <f>IF(OR(D989="",E989=""),"",ROUND(D989/LOOKUP(E989,SMMLV!$A$2:$A$36,SMMLV!$D$2:$D$106),3))</f>
        <v/>
      </c>
      <c r="K989" s="821"/>
      <c r="L989" s="171">
        <v>4</v>
      </c>
      <c r="M989" s="822" t="str">
        <f t="shared" si="96"/>
        <v>NO APLICA</v>
      </c>
      <c r="N989" s="822"/>
    </row>
    <row r="990" spans="2:14">
      <c r="B990" s="165"/>
      <c r="C990" s="165"/>
      <c r="E990" s="166"/>
      <c r="F990" s="196" t="str">
        <f>IF(OR(D990="",E990=""),"",ROUND(D990/LOOKUP(E990,SMMLV!$A$2:$A$36,SMMLV!$D$2:$D$106),3))</f>
        <v/>
      </c>
      <c r="K990" s="821"/>
      <c r="L990" s="171">
        <v>5</v>
      </c>
      <c r="M990" s="822" t="str">
        <f t="shared" si="96"/>
        <v>NO APLICA</v>
      </c>
      <c r="N990" s="822"/>
    </row>
    <row r="991" spans="2:14">
      <c r="B991" s="165"/>
      <c r="C991" s="165"/>
      <c r="E991" s="166"/>
      <c r="F991" s="196" t="str">
        <f>IF(OR(D991="",E991=""),"",ROUND(D991/LOOKUP(E991,SMMLV!$A$2:$A$36,SMMLV!$D$2:$D$106),3))</f>
        <v/>
      </c>
      <c r="K991" s="821"/>
      <c r="L991" s="171">
        <v>6</v>
      </c>
      <c r="M991" s="822" t="str">
        <f t="shared" si="96"/>
        <v>NO APLICA</v>
      </c>
      <c r="N991" s="822"/>
    </row>
    <row r="992" spans="2:14">
      <c r="B992" s="165"/>
      <c r="C992" s="165"/>
      <c r="E992" s="166"/>
      <c r="F992" s="196" t="str">
        <f>IF(OR(D992="",E992=""),"",ROUND(D992/LOOKUP(E992,SMMLV!$A$2:$A$36,SMMLV!$D$2:$D$106),3))</f>
        <v/>
      </c>
      <c r="K992" s="821"/>
      <c r="L992" s="171">
        <v>7</v>
      </c>
      <c r="M992" s="822" t="str">
        <f t="shared" si="96"/>
        <v>NO APLICA</v>
      </c>
      <c r="N992" s="822"/>
    </row>
    <row r="993" spans="2:14">
      <c r="B993" s="165"/>
      <c r="C993" s="165"/>
      <c r="E993" s="166"/>
      <c r="F993" s="196" t="str">
        <f>IF(OR(D993="",E993=""),"",ROUND(D993/LOOKUP(E993,SMMLV!$A$2:$A$36,SMMLV!$D$2:$D$106),3))</f>
        <v/>
      </c>
      <c r="K993" s="821"/>
      <c r="L993" s="171">
        <v>8</v>
      </c>
      <c r="M993" s="822" t="str">
        <f t="shared" si="96"/>
        <v>NO APLICA</v>
      </c>
      <c r="N993" s="822"/>
    </row>
    <row r="994" spans="2:14">
      <c r="B994" s="165"/>
      <c r="C994" s="165"/>
      <c r="E994" s="166"/>
      <c r="F994" s="196" t="str">
        <f>IF(OR(D994="",E994=""),"",ROUND(D994/LOOKUP(E994,SMMLV!$A$2:$A$36,SMMLV!$D$2:$D$106),3))</f>
        <v/>
      </c>
      <c r="K994" s="821"/>
      <c r="L994" s="171">
        <v>9</v>
      </c>
      <c r="M994" s="822" t="str">
        <f t="shared" si="96"/>
        <v>NO APLICA</v>
      </c>
      <c r="N994" s="822"/>
    </row>
    <row r="995" spans="2:14">
      <c r="B995" s="165"/>
      <c r="C995" s="165"/>
      <c r="E995" s="166"/>
      <c r="F995" s="196" t="str">
        <f>IF(OR(D995="",E995=""),"",ROUND(D995/LOOKUP(E995,SMMLV!$A$2:$A$36,SMMLV!$D$2:$D$106),3))</f>
        <v/>
      </c>
      <c r="K995" s="821"/>
      <c r="L995" s="171">
        <v>10</v>
      </c>
      <c r="M995" s="822" t="str">
        <f t="shared" si="96"/>
        <v>NO APLICA</v>
      </c>
      <c r="N995" s="822"/>
    </row>
    <row r="996" spans="2:14">
      <c r="B996" s="165"/>
      <c r="C996" s="165"/>
      <c r="E996" s="166"/>
      <c r="F996" s="196" t="str">
        <f>IF(OR(D996="",E996=""),"",ROUND(D996/LOOKUP(E996,SMMLV!$A$2:$A$36,SMMLV!$D$2:$D$106),3))</f>
        <v/>
      </c>
      <c r="K996" s="821">
        <v>100</v>
      </c>
      <c r="L996" s="171">
        <v>1</v>
      </c>
      <c r="M996" s="822" t="str">
        <f t="shared" ref="M996:M1005" si="97">IF(SUMIFS($F$5:$F$1200,$B$5:$B$1200,$K$996,$C$5:$C$1200,$L996)=0,"NO APLICA",ROUND(SUMIFS($F$5:$F$1200,$B$5:$B$1200,$K$996,$C$5:$C$1200,$L996),3))</f>
        <v>NO APLICA</v>
      </c>
      <c r="N996" s="822"/>
    </row>
    <row r="997" spans="2:14">
      <c r="B997" s="165"/>
      <c r="C997" s="165"/>
      <c r="E997" s="166"/>
      <c r="F997" s="196" t="str">
        <f>IF(OR(D997="",E997=""),"",ROUND(D997/LOOKUP(E997,SMMLV!$A$2:$A$36,SMMLV!$D$2:$D$106),3))</f>
        <v/>
      </c>
      <c r="K997" s="821"/>
      <c r="L997" s="171">
        <v>2</v>
      </c>
      <c r="M997" s="822" t="str">
        <f t="shared" si="97"/>
        <v>NO APLICA</v>
      </c>
      <c r="N997" s="822"/>
    </row>
    <row r="998" spans="2:14">
      <c r="B998" s="165"/>
      <c r="C998" s="165"/>
      <c r="E998" s="166"/>
      <c r="F998" s="196" t="str">
        <f>IF(OR(D998="",E998=""),"",ROUND(D998/LOOKUP(E998,SMMLV!$A$2:$A$36,SMMLV!$D$2:$D$106),3))</f>
        <v/>
      </c>
      <c r="K998" s="821"/>
      <c r="L998" s="171">
        <v>3</v>
      </c>
      <c r="M998" s="822" t="str">
        <f t="shared" si="97"/>
        <v>NO APLICA</v>
      </c>
      <c r="N998" s="822"/>
    </row>
    <row r="999" spans="2:14">
      <c r="B999" s="165"/>
      <c r="C999" s="165"/>
      <c r="E999" s="166"/>
      <c r="F999" s="196" t="str">
        <f>IF(OR(D999="",E999=""),"",ROUND(D999/LOOKUP(E999,SMMLV!$A$2:$A$36,SMMLV!$D$2:$D$106),3))</f>
        <v/>
      </c>
      <c r="K999" s="821"/>
      <c r="L999" s="171">
        <v>4</v>
      </c>
      <c r="M999" s="822" t="str">
        <f t="shared" si="97"/>
        <v>NO APLICA</v>
      </c>
      <c r="N999" s="822"/>
    </row>
    <row r="1000" spans="2:14">
      <c r="B1000" s="165"/>
      <c r="C1000" s="165"/>
      <c r="E1000" s="166"/>
      <c r="F1000" s="196" t="str">
        <f>IF(OR(D1000="",E1000=""),"",ROUND(D1000/LOOKUP(E1000,SMMLV!$A$2:$A$36,SMMLV!$D$2:$D$106),3))</f>
        <v/>
      </c>
      <c r="K1000" s="821"/>
      <c r="L1000" s="171">
        <v>5</v>
      </c>
      <c r="M1000" s="822" t="str">
        <f t="shared" si="97"/>
        <v>NO APLICA</v>
      </c>
      <c r="N1000" s="822"/>
    </row>
    <row r="1001" spans="2:14">
      <c r="B1001" s="165"/>
      <c r="C1001" s="165"/>
      <c r="E1001" s="166"/>
      <c r="F1001" s="196" t="str">
        <f>IF(OR(D1001="",E1001=""),"",ROUND(D1001/LOOKUP(E1001,SMMLV!$A$2:$A$36,SMMLV!$D$2:$D$106),3))</f>
        <v/>
      </c>
      <c r="K1001" s="821"/>
      <c r="L1001" s="171">
        <v>6</v>
      </c>
      <c r="M1001" s="822" t="str">
        <f t="shared" si="97"/>
        <v>NO APLICA</v>
      </c>
      <c r="N1001" s="822"/>
    </row>
    <row r="1002" spans="2:14">
      <c r="B1002" s="165"/>
      <c r="C1002" s="165"/>
      <c r="E1002" s="166"/>
      <c r="F1002" s="196" t="str">
        <f>IF(OR(D1002="",E1002=""),"",ROUND(D1002/LOOKUP(E1002,SMMLV!$A$2:$A$36,SMMLV!$D$2:$D$106),3))</f>
        <v/>
      </c>
      <c r="K1002" s="821"/>
      <c r="L1002" s="171">
        <v>7</v>
      </c>
      <c r="M1002" s="822" t="str">
        <f t="shared" si="97"/>
        <v>NO APLICA</v>
      </c>
      <c r="N1002" s="822"/>
    </row>
    <row r="1003" spans="2:14">
      <c r="B1003" s="165"/>
      <c r="C1003" s="165"/>
      <c r="E1003" s="166"/>
      <c r="F1003" s="196" t="str">
        <f>IF(OR(D1003="",E1003=""),"",ROUND(D1003/LOOKUP(E1003,SMMLV!$A$2:$A$36,SMMLV!$D$2:$D$106),3))</f>
        <v/>
      </c>
      <c r="K1003" s="821"/>
      <c r="L1003" s="171">
        <v>8</v>
      </c>
      <c r="M1003" s="822" t="str">
        <f t="shared" si="97"/>
        <v>NO APLICA</v>
      </c>
      <c r="N1003" s="822"/>
    </row>
    <row r="1004" spans="2:14">
      <c r="B1004" s="165"/>
      <c r="C1004" s="165"/>
      <c r="E1004" s="166"/>
      <c r="F1004" s="196" t="str">
        <f>IF(OR(D1004="",E1004=""),"",ROUND(D1004/LOOKUP(E1004,SMMLV!$A$2:$A$36,SMMLV!$D$2:$D$106),3))</f>
        <v/>
      </c>
      <c r="K1004" s="821"/>
      <c r="L1004" s="171">
        <v>9</v>
      </c>
      <c r="M1004" s="822" t="str">
        <f t="shared" si="97"/>
        <v>NO APLICA</v>
      </c>
      <c r="N1004" s="822"/>
    </row>
    <row r="1005" spans="2:14">
      <c r="B1005" s="165"/>
      <c r="C1005" s="165"/>
      <c r="E1005" s="166"/>
      <c r="F1005" s="196" t="str">
        <f>IF(OR(D1005="",E1005=""),"",ROUND(D1005/LOOKUP(E1005,SMMLV!$A$2:$A$36,SMMLV!$D$2:$D$106),3))</f>
        <v/>
      </c>
      <c r="K1005" s="821"/>
      <c r="L1005" s="171">
        <v>10</v>
      </c>
      <c r="M1005" s="822" t="str">
        <f t="shared" si="97"/>
        <v>NO APLICA</v>
      </c>
      <c r="N1005" s="822"/>
    </row>
    <row r="1006" spans="2:14">
      <c r="B1006" s="165"/>
      <c r="C1006" s="165"/>
      <c r="E1006" s="166"/>
      <c r="F1006" s="196" t="str">
        <f>IF(OR(D1006="",E1006=""),"",ROUND(D1006/LOOKUP(E1006,SMMLV!$A$2:$A$36,SMMLV!$D$2:$D$106),3))</f>
        <v/>
      </c>
    </row>
    <row r="1007" spans="2:14">
      <c r="B1007" s="165"/>
      <c r="C1007" s="165"/>
      <c r="E1007" s="166"/>
      <c r="F1007" s="196" t="str">
        <f>IF(OR(D1007="",E1007=""),"",ROUND(D1007/LOOKUP(E1007,SMMLV!$A$2:$A$36,SMMLV!$D$2:$D$106),3))</f>
        <v/>
      </c>
    </row>
    <row r="1008" spans="2:14">
      <c r="B1008" s="165"/>
      <c r="C1008" s="165"/>
      <c r="E1008" s="166"/>
      <c r="F1008" s="196" t="str">
        <f>IF(OR(D1008="",E1008=""),"",ROUND(D1008/LOOKUP(E1008,SMMLV!$A$2:$A$36,SMMLV!$D$2:$D$106),3))</f>
        <v/>
      </c>
    </row>
    <row r="1009" spans="2:6">
      <c r="B1009" s="165"/>
      <c r="C1009" s="165"/>
      <c r="E1009" s="166"/>
      <c r="F1009" s="196" t="str">
        <f>IF(OR(D1009="",E1009=""),"",ROUND(D1009/LOOKUP(E1009,SMMLV!$A$2:$A$36,SMMLV!$D$2:$D$106),3))</f>
        <v/>
      </c>
    </row>
    <row r="1010" spans="2:6">
      <c r="B1010" s="165"/>
      <c r="C1010" s="165"/>
      <c r="E1010" s="166"/>
      <c r="F1010" s="196" t="str">
        <f>IF(OR(D1010="",E1010=""),"",ROUND(D1010/LOOKUP(E1010,SMMLV!$A$2:$A$36,SMMLV!$D$2:$D$106),3))</f>
        <v/>
      </c>
    </row>
    <row r="1011" spans="2:6">
      <c r="B1011" s="165"/>
      <c r="C1011" s="165"/>
      <c r="E1011" s="166"/>
      <c r="F1011" s="196" t="str">
        <f>IF(OR(D1011="",E1011=""),"",ROUND(D1011/LOOKUP(E1011,SMMLV!$A$2:$A$36,SMMLV!$D$2:$D$106),3))</f>
        <v/>
      </c>
    </row>
    <row r="1012" spans="2:6">
      <c r="B1012" s="165"/>
      <c r="C1012" s="165"/>
      <c r="E1012" s="166"/>
      <c r="F1012" s="196" t="str">
        <f>IF(OR(D1012="",E1012=""),"",ROUND(D1012/LOOKUP(E1012,SMMLV!$A$2:$A$36,SMMLV!$D$2:$D$106),3))</f>
        <v/>
      </c>
    </row>
    <row r="1013" spans="2:6">
      <c r="B1013" s="165"/>
      <c r="C1013" s="165"/>
      <c r="E1013" s="166"/>
      <c r="F1013" s="196" t="str">
        <f>IF(OR(D1013="",E1013=""),"",ROUND(D1013/LOOKUP(E1013,SMMLV!$A$2:$A$36,SMMLV!$D$2:$D$106),3))</f>
        <v/>
      </c>
    </row>
    <row r="1014" spans="2:6">
      <c r="B1014" s="165"/>
      <c r="C1014" s="165"/>
      <c r="E1014" s="166"/>
      <c r="F1014" s="196" t="str">
        <f>IF(OR(D1014="",E1014=""),"",ROUND(D1014/LOOKUP(E1014,SMMLV!$A$2:$A$36,SMMLV!$D$2:$D$106),3))</f>
        <v/>
      </c>
    </row>
    <row r="1015" spans="2:6">
      <c r="B1015" s="165"/>
      <c r="C1015" s="165"/>
      <c r="E1015" s="166"/>
      <c r="F1015" s="196" t="str">
        <f>IF(OR(D1015="",E1015=""),"",ROUND(D1015/LOOKUP(E1015,SMMLV!$A$2:$A$36,SMMLV!$D$2:$D$106),3))</f>
        <v/>
      </c>
    </row>
    <row r="1016" spans="2:6">
      <c r="B1016" s="165"/>
      <c r="C1016" s="165"/>
      <c r="E1016" s="166"/>
      <c r="F1016" s="196" t="str">
        <f>IF(OR(D1016="",E1016=""),"",ROUND(D1016/LOOKUP(E1016,SMMLV!$A$2:$A$36,SMMLV!$D$2:$D$106),3))</f>
        <v/>
      </c>
    </row>
    <row r="1017" spans="2:6">
      <c r="B1017" s="165"/>
      <c r="C1017" s="165"/>
      <c r="E1017" s="166"/>
      <c r="F1017" s="196" t="str">
        <f>IF(OR(D1017="",E1017=""),"",ROUND(D1017/LOOKUP(E1017,SMMLV!$A$2:$A$36,SMMLV!$D$2:$D$106),3))</f>
        <v/>
      </c>
    </row>
    <row r="1018" spans="2:6">
      <c r="B1018" s="165"/>
      <c r="C1018" s="165"/>
      <c r="E1018" s="166"/>
      <c r="F1018" s="196" t="str">
        <f>IF(OR(D1018="",E1018=""),"",ROUND(D1018/LOOKUP(E1018,SMMLV!$A$2:$A$36,SMMLV!$D$2:$D$106),3))</f>
        <v/>
      </c>
    </row>
    <row r="1019" spans="2:6">
      <c r="B1019" s="165"/>
      <c r="C1019" s="165"/>
      <c r="E1019" s="166"/>
      <c r="F1019" s="196" t="str">
        <f>IF(OR(D1019="",E1019=""),"",ROUND(D1019/LOOKUP(E1019,SMMLV!$A$2:$A$36,SMMLV!$D$2:$D$106),3))</f>
        <v/>
      </c>
    </row>
    <row r="1020" spans="2:6">
      <c r="B1020" s="165"/>
      <c r="C1020" s="165"/>
      <c r="E1020" s="166"/>
      <c r="F1020" s="196" t="str">
        <f>IF(OR(D1020="",E1020=""),"",ROUND(D1020/LOOKUP(E1020,SMMLV!$A$2:$A$36,SMMLV!$D$2:$D$106),3))</f>
        <v/>
      </c>
    </row>
    <row r="1021" spans="2:6">
      <c r="B1021" s="165"/>
      <c r="C1021" s="165"/>
      <c r="E1021" s="166"/>
      <c r="F1021" s="196" t="str">
        <f>IF(OR(D1021="",E1021=""),"",ROUND(D1021/LOOKUP(E1021,SMMLV!$A$2:$A$36,SMMLV!$D$2:$D$106),3))</f>
        <v/>
      </c>
    </row>
    <row r="1022" spans="2:6">
      <c r="B1022" s="165"/>
      <c r="C1022" s="165"/>
      <c r="E1022" s="166"/>
      <c r="F1022" s="196" t="str">
        <f>IF(OR(D1022="",E1022=""),"",ROUND(D1022/LOOKUP(E1022,SMMLV!$A$2:$A$36,SMMLV!$D$2:$D$106),3))</f>
        <v/>
      </c>
    </row>
    <row r="1023" spans="2:6">
      <c r="B1023" s="165"/>
      <c r="C1023" s="165"/>
      <c r="E1023" s="166"/>
      <c r="F1023" s="196" t="str">
        <f>IF(OR(D1023="",E1023=""),"",ROUND(D1023/LOOKUP(E1023,SMMLV!$A$2:$A$36,SMMLV!$D$2:$D$106),3))</f>
        <v/>
      </c>
    </row>
    <row r="1024" spans="2:6">
      <c r="B1024" s="165"/>
      <c r="C1024" s="165"/>
      <c r="E1024" s="166"/>
      <c r="F1024" s="196" t="str">
        <f>IF(OR(D1024="",E1024=""),"",ROUND(D1024/LOOKUP(E1024,SMMLV!$A$2:$A$36,SMMLV!$D$2:$D$106),3))</f>
        <v/>
      </c>
    </row>
    <row r="1025" spans="2:6">
      <c r="B1025" s="165"/>
      <c r="C1025" s="165"/>
      <c r="E1025" s="166"/>
      <c r="F1025" s="196" t="str">
        <f>IF(OR(D1025="",E1025=""),"",ROUND(D1025/LOOKUP(E1025,SMMLV!$A$2:$A$36,SMMLV!$D$2:$D$106),3))</f>
        <v/>
      </c>
    </row>
    <row r="1026" spans="2:6">
      <c r="B1026" s="165"/>
      <c r="C1026" s="165"/>
      <c r="E1026" s="166"/>
      <c r="F1026" s="196" t="str">
        <f>IF(OR(D1026="",E1026=""),"",ROUND(D1026/LOOKUP(E1026,SMMLV!$A$2:$A$36,SMMLV!$D$2:$D$106),3))</f>
        <v/>
      </c>
    </row>
    <row r="1027" spans="2:6">
      <c r="B1027" s="165"/>
      <c r="C1027" s="165"/>
      <c r="E1027" s="166"/>
      <c r="F1027" s="196" t="str">
        <f>IF(OR(D1027="",E1027=""),"",ROUND(D1027/LOOKUP(E1027,SMMLV!$A$2:$A$36,SMMLV!$D$2:$D$106),3))</f>
        <v/>
      </c>
    </row>
    <row r="1028" spans="2:6">
      <c r="B1028" s="165"/>
      <c r="C1028" s="165"/>
      <c r="E1028" s="166"/>
      <c r="F1028" s="196" t="str">
        <f>IF(OR(D1028="",E1028=""),"",ROUND(D1028/LOOKUP(E1028,SMMLV!$A$2:$A$36,SMMLV!$D$2:$D$106),3))</f>
        <v/>
      </c>
    </row>
    <row r="1029" spans="2:6">
      <c r="B1029" s="165"/>
      <c r="C1029" s="165"/>
      <c r="E1029" s="166"/>
      <c r="F1029" s="196" t="str">
        <f>IF(OR(D1029="",E1029=""),"",ROUND(D1029/LOOKUP(E1029,SMMLV!$A$2:$A$36,SMMLV!$D$2:$D$106),3))</f>
        <v/>
      </c>
    </row>
    <row r="1030" spans="2:6">
      <c r="B1030" s="165"/>
      <c r="C1030" s="165"/>
      <c r="E1030" s="166"/>
      <c r="F1030" s="196" t="str">
        <f>IF(OR(D1030="",E1030=""),"",ROUND(D1030/LOOKUP(E1030,SMMLV!$A$2:$A$36,SMMLV!$D$2:$D$106),3))</f>
        <v/>
      </c>
    </row>
    <row r="1031" spans="2:6">
      <c r="B1031" s="165"/>
      <c r="C1031" s="165"/>
      <c r="E1031" s="166"/>
      <c r="F1031" s="196" t="str">
        <f>IF(OR(D1031="",E1031=""),"",ROUND(D1031/LOOKUP(E1031,SMMLV!$A$2:$A$36,SMMLV!$D$2:$D$106),3))</f>
        <v/>
      </c>
    </row>
    <row r="1032" spans="2:6">
      <c r="B1032" s="165"/>
      <c r="C1032" s="165"/>
      <c r="E1032" s="166"/>
      <c r="F1032" s="196" t="str">
        <f>IF(OR(D1032="",E1032=""),"",ROUND(D1032/LOOKUP(E1032,SMMLV!$A$2:$A$36,SMMLV!$D$2:$D$106),3))</f>
        <v/>
      </c>
    </row>
    <row r="1033" spans="2:6">
      <c r="B1033" s="165"/>
      <c r="C1033" s="165"/>
      <c r="E1033" s="166"/>
      <c r="F1033" s="196" t="str">
        <f>IF(OR(D1033="",E1033=""),"",ROUND(D1033/LOOKUP(E1033,SMMLV!$A$2:$A$36,SMMLV!$D$2:$D$106),3))</f>
        <v/>
      </c>
    </row>
    <row r="1034" spans="2:6">
      <c r="B1034" s="165"/>
      <c r="C1034" s="165"/>
      <c r="E1034" s="166"/>
      <c r="F1034" s="196" t="str">
        <f>IF(OR(D1034="",E1034=""),"",ROUND(D1034/LOOKUP(E1034,SMMLV!$A$2:$A$36,SMMLV!$D$2:$D$106),3))</f>
        <v/>
      </c>
    </row>
    <row r="1035" spans="2:6">
      <c r="B1035" s="165"/>
      <c r="C1035" s="165"/>
      <c r="E1035" s="166"/>
      <c r="F1035" s="196" t="str">
        <f>IF(OR(D1035="",E1035=""),"",ROUND(D1035/LOOKUP(E1035,SMMLV!$A$2:$A$36,SMMLV!$D$2:$D$106),3))</f>
        <v/>
      </c>
    </row>
    <row r="1036" spans="2:6">
      <c r="B1036" s="165"/>
      <c r="C1036" s="165"/>
      <c r="E1036" s="166"/>
      <c r="F1036" s="196" t="str">
        <f>IF(OR(D1036="",E1036=""),"",ROUND(D1036/LOOKUP(E1036,SMMLV!$A$2:$A$36,SMMLV!$D$2:$D$106),3))</f>
        <v/>
      </c>
    </row>
    <row r="1037" spans="2:6">
      <c r="B1037" s="165"/>
      <c r="C1037" s="165"/>
      <c r="E1037" s="166"/>
      <c r="F1037" s="196" t="str">
        <f>IF(OR(D1037="",E1037=""),"",ROUND(D1037/LOOKUP(E1037,SMMLV!$A$2:$A$36,SMMLV!$D$2:$D$106),3))</f>
        <v/>
      </c>
    </row>
    <row r="1038" spans="2:6">
      <c r="B1038" s="165"/>
      <c r="C1038" s="165"/>
      <c r="E1038" s="166"/>
      <c r="F1038" s="196" t="str">
        <f>IF(OR(D1038="",E1038=""),"",ROUND(D1038/LOOKUP(E1038,SMMLV!$A$2:$A$36,SMMLV!$D$2:$D$106),3))</f>
        <v/>
      </c>
    </row>
    <row r="1039" spans="2:6">
      <c r="B1039" s="165"/>
      <c r="C1039" s="165"/>
      <c r="E1039" s="166"/>
      <c r="F1039" s="196" t="str">
        <f>IF(OR(D1039="",E1039=""),"",ROUND(D1039/LOOKUP(E1039,SMMLV!$A$2:$A$36,SMMLV!$D$2:$D$106),3))</f>
        <v/>
      </c>
    </row>
    <row r="1040" spans="2:6">
      <c r="B1040" s="165"/>
      <c r="C1040" s="165"/>
      <c r="E1040" s="166"/>
      <c r="F1040" s="196" t="str">
        <f>IF(OR(D1040="",E1040=""),"",ROUND(D1040/LOOKUP(E1040,SMMLV!$A$2:$A$36,SMMLV!$D$2:$D$106),3))</f>
        <v/>
      </c>
    </row>
    <row r="1041" spans="2:6">
      <c r="B1041" s="165"/>
      <c r="C1041" s="165"/>
      <c r="E1041" s="166"/>
      <c r="F1041" s="196" t="str">
        <f>IF(OR(D1041="",E1041=""),"",ROUND(D1041/LOOKUP(E1041,SMMLV!$A$2:$A$36,SMMLV!$D$2:$D$106),3))</f>
        <v/>
      </c>
    </row>
    <row r="1042" spans="2:6">
      <c r="B1042" s="165"/>
      <c r="C1042" s="165"/>
      <c r="E1042" s="166"/>
      <c r="F1042" s="196" t="str">
        <f>IF(OR(D1042="",E1042=""),"",ROUND(D1042/LOOKUP(E1042,SMMLV!$A$2:$A$36,SMMLV!$D$2:$D$106),3))</f>
        <v/>
      </c>
    </row>
    <row r="1043" spans="2:6">
      <c r="B1043" s="165"/>
      <c r="C1043" s="165"/>
      <c r="E1043" s="166"/>
      <c r="F1043" s="196" t="str">
        <f>IF(OR(D1043="",E1043=""),"",ROUND(D1043/LOOKUP(E1043,SMMLV!$A$2:$A$36,SMMLV!$D$2:$D$106),3))</f>
        <v/>
      </c>
    </row>
    <row r="1044" spans="2:6">
      <c r="B1044" s="165"/>
      <c r="C1044" s="165"/>
      <c r="E1044" s="166"/>
      <c r="F1044" s="196" t="str">
        <f>IF(OR(D1044="",E1044=""),"",ROUND(D1044/LOOKUP(E1044,SMMLV!$A$2:$A$36,SMMLV!$D$2:$D$106),3))</f>
        <v/>
      </c>
    </row>
    <row r="1045" spans="2:6">
      <c r="B1045" s="165"/>
      <c r="C1045" s="165"/>
      <c r="E1045" s="166"/>
      <c r="F1045" s="196" t="str">
        <f>IF(OR(D1045="",E1045=""),"",ROUND(D1045/LOOKUP(E1045,SMMLV!$A$2:$A$36,SMMLV!$D$2:$D$106),3))</f>
        <v/>
      </c>
    </row>
    <row r="1046" spans="2:6">
      <c r="B1046" s="165"/>
      <c r="C1046" s="165"/>
      <c r="E1046" s="166"/>
      <c r="F1046" s="196" t="str">
        <f>IF(OR(D1046="",E1046=""),"",ROUND(D1046/LOOKUP(E1046,SMMLV!$A$2:$A$36,SMMLV!$D$2:$D$106),3))</f>
        <v/>
      </c>
    </row>
    <row r="1047" spans="2:6">
      <c r="B1047" s="165"/>
      <c r="C1047" s="165"/>
      <c r="E1047" s="166"/>
      <c r="F1047" s="196" t="str">
        <f>IF(OR(D1047="",E1047=""),"",ROUND(D1047/LOOKUP(E1047,SMMLV!$A$2:$A$36,SMMLV!$D$2:$D$106),3))</f>
        <v/>
      </c>
    </row>
    <row r="1048" spans="2:6">
      <c r="B1048" s="165"/>
      <c r="C1048" s="165"/>
      <c r="E1048" s="166"/>
      <c r="F1048" s="196" t="str">
        <f>IF(OR(D1048="",E1048=""),"",ROUND(D1048/LOOKUP(E1048,SMMLV!$A$2:$A$36,SMMLV!$D$2:$D$106),3))</f>
        <v/>
      </c>
    </row>
    <row r="1049" spans="2:6">
      <c r="B1049" s="165"/>
      <c r="C1049" s="165"/>
      <c r="E1049" s="166"/>
      <c r="F1049" s="196" t="str">
        <f>IF(OR(D1049="",E1049=""),"",ROUND(D1049/LOOKUP(E1049,SMMLV!$A$2:$A$36,SMMLV!$D$2:$D$106),3))</f>
        <v/>
      </c>
    </row>
    <row r="1050" spans="2:6">
      <c r="B1050" s="165"/>
      <c r="C1050" s="165"/>
      <c r="E1050" s="166"/>
      <c r="F1050" s="196" t="str">
        <f>IF(OR(D1050="",E1050=""),"",ROUND(D1050/LOOKUP(E1050,SMMLV!$A$2:$A$36,SMMLV!$D$2:$D$106),3))</f>
        <v/>
      </c>
    </row>
    <row r="1051" spans="2:6">
      <c r="B1051" s="165"/>
      <c r="C1051" s="165"/>
      <c r="E1051" s="166"/>
      <c r="F1051" s="196" t="str">
        <f>IF(OR(D1051="",E1051=""),"",ROUND(D1051/LOOKUP(E1051,SMMLV!$A$2:$A$36,SMMLV!$D$2:$D$106),3))</f>
        <v/>
      </c>
    </row>
    <row r="1052" spans="2:6">
      <c r="B1052" s="165"/>
      <c r="C1052" s="165"/>
      <c r="E1052" s="166"/>
      <c r="F1052" s="196" t="str">
        <f>IF(OR(D1052="",E1052=""),"",ROUND(D1052/LOOKUP(E1052,SMMLV!$A$2:$A$36,SMMLV!$D$2:$D$106),3))</f>
        <v/>
      </c>
    </row>
    <row r="1053" spans="2:6">
      <c r="B1053" s="165"/>
      <c r="C1053" s="165"/>
      <c r="E1053" s="166"/>
      <c r="F1053" s="196" t="str">
        <f>IF(OR(D1053="",E1053=""),"",ROUND(D1053/LOOKUP(E1053,SMMLV!$A$2:$A$36,SMMLV!$D$2:$D$106),3))</f>
        <v/>
      </c>
    </row>
    <row r="1054" spans="2:6">
      <c r="B1054" s="165"/>
      <c r="C1054" s="165"/>
      <c r="E1054" s="166"/>
      <c r="F1054" s="196" t="str">
        <f>IF(OR(D1054="",E1054=""),"",ROUND(D1054/LOOKUP(E1054,SMMLV!$A$2:$A$36,SMMLV!$D$2:$D$106),3))</f>
        <v/>
      </c>
    </row>
    <row r="1055" spans="2:6">
      <c r="B1055" s="165"/>
      <c r="C1055" s="165"/>
      <c r="E1055" s="166"/>
      <c r="F1055" s="196" t="str">
        <f>IF(OR(D1055="",E1055=""),"",ROUND(D1055/LOOKUP(E1055,SMMLV!$A$2:$A$36,SMMLV!$D$2:$D$106),3))</f>
        <v/>
      </c>
    </row>
    <row r="1056" spans="2:6">
      <c r="B1056" s="165"/>
      <c r="C1056" s="165"/>
      <c r="E1056" s="166"/>
      <c r="F1056" s="196" t="str">
        <f>IF(OR(D1056="",E1056=""),"",ROUND(D1056/LOOKUP(E1056,SMMLV!$A$2:$A$36,SMMLV!$D$2:$D$106),3))</f>
        <v/>
      </c>
    </row>
    <row r="1057" spans="2:6">
      <c r="B1057" s="165"/>
      <c r="C1057" s="165"/>
      <c r="E1057" s="166"/>
      <c r="F1057" s="196" t="str">
        <f>IF(OR(D1057="",E1057=""),"",ROUND(D1057/LOOKUP(E1057,SMMLV!$A$2:$A$36,SMMLV!$D$2:$D$106),3))</f>
        <v/>
      </c>
    </row>
    <row r="1058" spans="2:6">
      <c r="B1058" s="165"/>
      <c r="C1058" s="165"/>
      <c r="E1058" s="166"/>
      <c r="F1058" s="196" t="str">
        <f>IF(OR(D1058="",E1058=""),"",ROUND(D1058/LOOKUP(E1058,SMMLV!$A$2:$A$36,SMMLV!$D$2:$D$106),3))</f>
        <v/>
      </c>
    </row>
    <row r="1059" spans="2:6">
      <c r="B1059" s="165"/>
      <c r="C1059" s="165"/>
      <c r="E1059" s="166"/>
      <c r="F1059" s="196" t="str">
        <f>IF(OR(D1059="",E1059=""),"",ROUND(D1059/LOOKUP(E1059,SMMLV!$A$2:$A$36,SMMLV!$D$2:$D$106),3))</f>
        <v/>
      </c>
    </row>
    <row r="1060" spans="2:6">
      <c r="B1060" s="165"/>
      <c r="C1060" s="165"/>
      <c r="E1060" s="166"/>
      <c r="F1060" s="196" t="str">
        <f>IF(OR(D1060="",E1060=""),"",ROUND(D1060/LOOKUP(E1060,SMMLV!$A$2:$A$36,SMMLV!$D$2:$D$106),3))</f>
        <v/>
      </c>
    </row>
    <row r="1061" spans="2:6">
      <c r="B1061" s="165"/>
      <c r="C1061" s="165"/>
      <c r="E1061" s="166"/>
      <c r="F1061" s="196" t="str">
        <f>IF(OR(D1061="",E1061=""),"",ROUND(D1061/LOOKUP(E1061,SMMLV!$A$2:$A$36,SMMLV!$D$2:$D$106),3))</f>
        <v/>
      </c>
    </row>
    <row r="1062" spans="2:6">
      <c r="B1062" s="165"/>
      <c r="C1062" s="165"/>
      <c r="E1062" s="166"/>
      <c r="F1062" s="196" t="str">
        <f>IF(OR(D1062="",E1062=""),"",ROUND(D1062/LOOKUP(E1062,SMMLV!$A$2:$A$36,SMMLV!$D$2:$D$106),3))</f>
        <v/>
      </c>
    </row>
    <row r="1063" spans="2:6">
      <c r="B1063" s="165"/>
      <c r="C1063" s="165"/>
      <c r="E1063" s="166"/>
      <c r="F1063" s="196" t="str">
        <f>IF(OR(D1063="",E1063=""),"",ROUND(D1063/LOOKUP(E1063,SMMLV!$A$2:$A$36,SMMLV!$D$2:$D$106),3))</f>
        <v/>
      </c>
    </row>
    <row r="1064" spans="2:6">
      <c r="B1064" s="165"/>
      <c r="C1064" s="165"/>
      <c r="E1064" s="166"/>
      <c r="F1064" s="196" t="str">
        <f>IF(OR(D1064="",E1064=""),"",ROUND(D1064/LOOKUP(E1064,SMMLV!$A$2:$A$36,SMMLV!$D$2:$D$106),3))</f>
        <v/>
      </c>
    </row>
    <row r="1065" spans="2:6">
      <c r="B1065" s="165"/>
      <c r="C1065" s="165"/>
      <c r="E1065" s="166"/>
      <c r="F1065" s="196" t="str">
        <f>IF(OR(D1065="",E1065=""),"",ROUND(D1065/LOOKUP(E1065,SMMLV!$A$2:$A$36,SMMLV!$D$2:$D$106),3))</f>
        <v/>
      </c>
    </row>
    <row r="1066" spans="2:6">
      <c r="B1066" s="165"/>
      <c r="C1066" s="165"/>
      <c r="E1066" s="166"/>
      <c r="F1066" s="196" t="str">
        <f>IF(OR(D1066="",E1066=""),"",ROUND(D1066/LOOKUP(E1066,SMMLV!$A$2:$A$36,SMMLV!$D$2:$D$106),3))</f>
        <v/>
      </c>
    </row>
    <row r="1067" spans="2:6">
      <c r="B1067" s="165"/>
      <c r="C1067" s="165"/>
      <c r="E1067" s="166"/>
      <c r="F1067" s="196" t="str">
        <f>IF(OR(D1067="",E1067=""),"",ROUND(D1067/LOOKUP(E1067,SMMLV!$A$2:$A$36,SMMLV!$D$2:$D$106),3))</f>
        <v/>
      </c>
    </row>
    <row r="1068" spans="2:6">
      <c r="B1068" s="165"/>
      <c r="C1068" s="165"/>
      <c r="E1068" s="166"/>
      <c r="F1068" s="196" t="str">
        <f>IF(OR(D1068="",E1068=""),"",ROUND(D1068/LOOKUP(E1068,SMMLV!$A$2:$A$36,SMMLV!$D$2:$D$106),3))</f>
        <v/>
      </c>
    </row>
    <row r="1069" spans="2:6">
      <c r="B1069" s="165"/>
      <c r="C1069" s="165"/>
      <c r="E1069" s="166"/>
      <c r="F1069" s="196" t="str">
        <f>IF(OR(D1069="",E1069=""),"",ROUND(D1069/LOOKUP(E1069,SMMLV!$A$2:$A$36,SMMLV!$D$2:$D$106),3))</f>
        <v/>
      </c>
    </row>
    <row r="1070" spans="2:6">
      <c r="B1070" s="165"/>
      <c r="C1070" s="165"/>
      <c r="E1070" s="166"/>
      <c r="F1070" s="196" t="str">
        <f>IF(OR(D1070="",E1070=""),"",ROUND(D1070/LOOKUP(E1070,SMMLV!$A$2:$A$36,SMMLV!$D$2:$D$106),3))</f>
        <v/>
      </c>
    </row>
    <row r="1071" spans="2:6">
      <c r="B1071" s="165"/>
      <c r="C1071" s="165"/>
      <c r="E1071" s="166"/>
      <c r="F1071" s="196" t="str">
        <f>IF(OR(D1071="",E1071=""),"",ROUND(D1071/LOOKUP(E1071,SMMLV!$A$2:$A$36,SMMLV!$D$2:$D$106),3))</f>
        <v/>
      </c>
    </row>
    <row r="1072" spans="2:6">
      <c r="B1072" s="165"/>
      <c r="C1072" s="165"/>
      <c r="E1072" s="166"/>
      <c r="F1072" s="196" t="str">
        <f>IF(OR(D1072="",E1072=""),"",ROUND(D1072/LOOKUP(E1072,SMMLV!$A$2:$A$36,SMMLV!$D$2:$D$106),3))</f>
        <v/>
      </c>
    </row>
    <row r="1073" spans="2:6">
      <c r="B1073" s="165"/>
      <c r="C1073" s="165"/>
      <c r="E1073" s="166"/>
      <c r="F1073" s="196" t="str">
        <f>IF(OR(D1073="",E1073=""),"",ROUND(D1073/LOOKUP(E1073,SMMLV!$A$2:$A$36,SMMLV!$D$2:$D$106),3))</f>
        <v/>
      </c>
    </row>
    <row r="1074" spans="2:6">
      <c r="B1074" s="165"/>
      <c r="C1074" s="165"/>
      <c r="E1074" s="166"/>
      <c r="F1074" s="196" t="str">
        <f>IF(OR(D1074="",E1074=""),"",ROUND(D1074/LOOKUP(E1074,SMMLV!$A$2:$A$36,SMMLV!$D$2:$D$106),3))</f>
        <v/>
      </c>
    </row>
    <row r="1075" spans="2:6">
      <c r="B1075" s="165"/>
      <c r="C1075" s="165"/>
      <c r="E1075" s="166"/>
      <c r="F1075" s="196" t="str">
        <f>IF(OR(D1075="",E1075=""),"",ROUND(D1075/LOOKUP(E1075,SMMLV!$A$2:$A$36,SMMLV!$D$2:$D$106),3))</f>
        <v/>
      </c>
    </row>
    <row r="1076" spans="2:6">
      <c r="B1076" s="165"/>
      <c r="C1076" s="165"/>
      <c r="E1076" s="166"/>
      <c r="F1076" s="196" t="str">
        <f>IF(OR(D1076="",E1076=""),"",ROUND(D1076/LOOKUP(E1076,SMMLV!$A$2:$A$36,SMMLV!$D$2:$D$106),3))</f>
        <v/>
      </c>
    </row>
    <row r="1077" spans="2:6">
      <c r="B1077" s="165"/>
      <c r="C1077" s="165"/>
      <c r="E1077" s="166"/>
      <c r="F1077" s="196" t="str">
        <f>IF(OR(D1077="",E1077=""),"",ROUND(D1077/LOOKUP(E1077,SMMLV!$A$2:$A$36,SMMLV!$D$2:$D$106),3))</f>
        <v/>
      </c>
    </row>
    <row r="1078" spans="2:6">
      <c r="B1078" s="165"/>
      <c r="C1078" s="165"/>
      <c r="E1078" s="166"/>
      <c r="F1078" s="196" t="str">
        <f>IF(OR(D1078="",E1078=""),"",ROUND(D1078/LOOKUP(E1078,SMMLV!$A$2:$A$36,SMMLV!$D$2:$D$106),3))</f>
        <v/>
      </c>
    </row>
    <row r="1079" spans="2:6">
      <c r="B1079" s="165"/>
      <c r="C1079" s="165"/>
      <c r="E1079" s="166"/>
      <c r="F1079" s="196" t="str">
        <f>IF(OR(D1079="",E1079=""),"",ROUND(D1079/LOOKUP(E1079,SMMLV!$A$2:$A$36,SMMLV!$D$2:$D$106),3))</f>
        <v/>
      </c>
    </row>
    <row r="1080" spans="2:6">
      <c r="B1080" s="165"/>
      <c r="C1080" s="165"/>
      <c r="E1080" s="166"/>
      <c r="F1080" s="196" t="str">
        <f>IF(OR(D1080="",E1080=""),"",ROUND(D1080/LOOKUP(E1080,SMMLV!$A$2:$A$36,SMMLV!$D$2:$D$106),3))</f>
        <v/>
      </c>
    </row>
    <row r="1081" spans="2:6">
      <c r="B1081" s="165"/>
      <c r="C1081" s="165"/>
      <c r="E1081" s="166"/>
      <c r="F1081" s="196" t="str">
        <f>IF(OR(D1081="",E1081=""),"",ROUND(D1081/LOOKUP(E1081,SMMLV!$A$2:$A$36,SMMLV!$D$2:$D$106),3))</f>
        <v/>
      </c>
    </row>
    <row r="1082" spans="2:6">
      <c r="B1082" s="165"/>
      <c r="C1082" s="165"/>
      <c r="E1082" s="166"/>
      <c r="F1082" s="196" t="str">
        <f>IF(OR(D1082="",E1082=""),"",ROUND(D1082/LOOKUP(E1082,SMMLV!$A$2:$A$36,SMMLV!$D$2:$D$106),3))</f>
        <v/>
      </c>
    </row>
    <row r="1083" spans="2:6">
      <c r="B1083" s="165"/>
      <c r="C1083" s="165"/>
      <c r="E1083" s="166"/>
      <c r="F1083" s="196" t="str">
        <f>IF(OR(D1083="",E1083=""),"",ROUND(D1083/LOOKUP(E1083,SMMLV!$A$2:$A$36,SMMLV!$D$2:$D$106),3))</f>
        <v/>
      </c>
    </row>
    <row r="1084" spans="2:6">
      <c r="B1084" s="165"/>
      <c r="C1084" s="165"/>
      <c r="E1084" s="166"/>
      <c r="F1084" s="196" t="str">
        <f>IF(OR(D1084="",E1084=""),"",ROUND(D1084/LOOKUP(E1084,SMMLV!$A$2:$A$36,SMMLV!$D$2:$D$106),3))</f>
        <v/>
      </c>
    </row>
    <row r="1085" spans="2:6">
      <c r="B1085" s="165"/>
      <c r="C1085" s="165"/>
      <c r="E1085" s="166"/>
      <c r="F1085" s="196" t="str">
        <f>IF(OR(D1085="",E1085=""),"",ROUND(D1085/LOOKUP(E1085,SMMLV!$A$2:$A$36,SMMLV!$D$2:$D$106),3))</f>
        <v/>
      </c>
    </row>
    <row r="1086" spans="2:6">
      <c r="B1086" s="165"/>
      <c r="C1086" s="165"/>
      <c r="E1086" s="166"/>
      <c r="F1086" s="196" t="str">
        <f>IF(OR(D1086="",E1086=""),"",ROUND(D1086/LOOKUP(E1086,SMMLV!$A$2:$A$36,SMMLV!$D$2:$D$106),3))</f>
        <v/>
      </c>
    </row>
    <row r="1087" spans="2:6">
      <c r="B1087" s="165"/>
      <c r="C1087" s="165"/>
      <c r="E1087" s="166"/>
      <c r="F1087" s="196" t="str">
        <f>IF(OR(D1087="",E1087=""),"",ROUND(D1087/LOOKUP(E1087,SMMLV!$A$2:$A$36,SMMLV!$D$2:$D$106),3))</f>
        <v/>
      </c>
    </row>
    <row r="1088" spans="2:6">
      <c r="B1088" s="165"/>
      <c r="C1088" s="165"/>
      <c r="E1088" s="166"/>
      <c r="F1088" s="196" t="str">
        <f>IF(OR(D1088="",E1088=""),"",ROUND(D1088/LOOKUP(E1088,SMMLV!$A$2:$A$36,SMMLV!$D$2:$D$106),3))</f>
        <v/>
      </c>
    </row>
    <row r="1089" spans="2:6">
      <c r="B1089" s="165"/>
      <c r="C1089" s="165"/>
      <c r="E1089" s="166"/>
      <c r="F1089" s="196" t="str">
        <f>IF(OR(D1089="",E1089=""),"",ROUND(D1089/LOOKUP(E1089,SMMLV!$A$2:$A$36,SMMLV!$D$2:$D$106),3))</f>
        <v/>
      </c>
    </row>
    <row r="1090" spans="2:6">
      <c r="B1090" s="165"/>
      <c r="C1090" s="165"/>
      <c r="E1090" s="166"/>
      <c r="F1090" s="196" t="str">
        <f>IF(OR(D1090="",E1090=""),"",ROUND(D1090/LOOKUP(E1090,SMMLV!$A$2:$A$36,SMMLV!$D$2:$D$106),3))</f>
        <v/>
      </c>
    </row>
    <row r="1091" spans="2:6">
      <c r="B1091" s="165"/>
      <c r="C1091" s="165"/>
      <c r="E1091" s="166"/>
      <c r="F1091" s="196" t="str">
        <f>IF(OR(D1091="",E1091=""),"",ROUND(D1091/LOOKUP(E1091,SMMLV!$A$2:$A$36,SMMLV!$D$2:$D$106),3))</f>
        <v/>
      </c>
    </row>
    <row r="1092" spans="2:6">
      <c r="B1092" s="165"/>
      <c r="C1092" s="165"/>
      <c r="E1092" s="166"/>
      <c r="F1092" s="196" t="str">
        <f>IF(OR(D1092="",E1092=""),"",ROUND(D1092/LOOKUP(E1092,SMMLV!$A$2:$A$36,SMMLV!$D$2:$D$106),3))</f>
        <v/>
      </c>
    </row>
    <row r="1093" spans="2:6">
      <c r="B1093" s="165"/>
      <c r="C1093" s="165"/>
      <c r="E1093" s="166"/>
      <c r="F1093" s="196" t="str">
        <f>IF(OR(D1093="",E1093=""),"",ROUND(D1093/LOOKUP(E1093,SMMLV!$A$2:$A$36,SMMLV!$D$2:$D$106),3))</f>
        <v/>
      </c>
    </row>
    <row r="1094" spans="2:6">
      <c r="B1094" s="165"/>
      <c r="C1094" s="165"/>
      <c r="E1094" s="166"/>
      <c r="F1094" s="196" t="str">
        <f>IF(OR(D1094="",E1094=""),"",ROUND(D1094/LOOKUP(E1094,SMMLV!$A$2:$A$36,SMMLV!$D$2:$D$106),3))</f>
        <v/>
      </c>
    </row>
    <row r="1095" spans="2:6">
      <c r="B1095" s="165"/>
      <c r="C1095" s="165"/>
      <c r="E1095" s="166"/>
      <c r="F1095" s="196" t="str">
        <f>IF(OR(D1095="",E1095=""),"",ROUND(D1095/LOOKUP(E1095,SMMLV!$A$2:$A$36,SMMLV!$D$2:$D$106),3))</f>
        <v/>
      </c>
    </row>
    <row r="1096" spans="2:6">
      <c r="B1096" s="165"/>
      <c r="C1096" s="165"/>
      <c r="E1096" s="166"/>
      <c r="F1096" s="196" t="str">
        <f>IF(OR(D1096="",E1096=""),"",ROUND(D1096/LOOKUP(E1096,SMMLV!$A$2:$A$36,SMMLV!$D$2:$D$106),3))</f>
        <v/>
      </c>
    </row>
    <row r="1097" spans="2:6">
      <c r="B1097" s="165"/>
      <c r="C1097" s="165"/>
      <c r="E1097" s="166"/>
      <c r="F1097" s="196" t="str">
        <f>IF(OR(D1097="",E1097=""),"",ROUND(D1097/LOOKUP(E1097,SMMLV!$A$2:$A$36,SMMLV!$D$2:$D$106),3))</f>
        <v/>
      </c>
    </row>
    <row r="1098" spans="2:6">
      <c r="B1098" s="165"/>
      <c r="C1098" s="165"/>
      <c r="E1098" s="166"/>
      <c r="F1098" s="196" t="str">
        <f>IF(OR(D1098="",E1098=""),"",ROUND(D1098/LOOKUP(E1098,SMMLV!$A$2:$A$36,SMMLV!$D$2:$D$106),3))</f>
        <v/>
      </c>
    </row>
    <row r="1099" spans="2:6">
      <c r="B1099" s="165"/>
      <c r="C1099" s="165"/>
      <c r="E1099" s="166"/>
      <c r="F1099" s="196" t="str">
        <f>IF(OR(D1099="",E1099=""),"",ROUND(D1099/LOOKUP(E1099,SMMLV!$A$2:$A$36,SMMLV!$D$2:$D$106),3))</f>
        <v/>
      </c>
    </row>
    <row r="1100" spans="2:6">
      <c r="B1100" s="165"/>
      <c r="C1100" s="165"/>
      <c r="E1100" s="166"/>
      <c r="F1100" s="196" t="str">
        <f>IF(OR(D1100="",E1100=""),"",ROUND(D1100/LOOKUP(E1100,SMMLV!$A$2:$A$36,SMMLV!$D$2:$D$106),3))</f>
        <v/>
      </c>
    </row>
    <row r="1101" spans="2:6">
      <c r="B1101" s="165"/>
      <c r="C1101" s="165"/>
      <c r="E1101" s="166"/>
      <c r="F1101" s="196" t="str">
        <f>IF(OR(D1101="",E1101=""),"",ROUND(D1101/LOOKUP(E1101,SMMLV!$A$2:$A$36,SMMLV!$D$2:$D$106),3))</f>
        <v/>
      </c>
    </row>
    <row r="1102" spans="2:6">
      <c r="B1102" s="165"/>
      <c r="C1102" s="165"/>
      <c r="E1102" s="166"/>
      <c r="F1102" s="196" t="str">
        <f>IF(OR(D1102="",E1102=""),"",ROUND(D1102/LOOKUP(E1102,SMMLV!$A$2:$A$36,SMMLV!$D$2:$D$106),3))</f>
        <v/>
      </c>
    </row>
    <row r="1103" spans="2:6">
      <c r="B1103" s="165"/>
      <c r="C1103" s="165"/>
      <c r="E1103" s="166"/>
      <c r="F1103" s="196" t="str">
        <f>IF(OR(D1103="",E1103=""),"",ROUND(D1103/LOOKUP(E1103,SMMLV!$A$2:$A$36,SMMLV!$D$2:$D$106),3))</f>
        <v/>
      </c>
    </row>
    <row r="1104" spans="2:6">
      <c r="B1104" s="165"/>
      <c r="C1104" s="165"/>
      <c r="E1104" s="166"/>
      <c r="F1104" s="196" t="str">
        <f>IF(OR(D1104="",E1104=""),"",ROUND(D1104/LOOKUP(E1104,SMMLV!$A$2:$A$36,SMMLV!$D$2:$D$106),3))</f>
        <v/>
      </c>
    </row>
    <row r="1105" spans="2:6">
      <c r="B1105" s="165"/>
      <c r="C1105" s="165"/>
      <c r="E1105" s="166"/>
      <c r="F1105" s="196" t="str">
        <f>IF(OR(D1105="",E1105=""),"",ROUND(D1105/LOOKUP(E1105,SMMLV!$A$2:$A$36,SMMLV!$D$2:$D$106),3))</f>
        <v/>
      </c>
    </row>
    <row r="1106" spans="2:6">
      <c r="B1106" s="165"/>
      <c r="C1106" s="165"/>
      <c r="E1106" s="166"/>
      <c r="F1106" s="196" t="str">
        <f>IF(OR(D1106="",E1106=""),"",ROUND(D1106/LOOKUP(E1106,SMMLV!$A$2:$A$36,SMMLV!$D$2:$D$106),3))</f>
        <v/>
      </c>
    </row>
    <row r="1107" spans="2:6">
      <c r="B1107" s="165"/>
      <c r="C1107" s="165"/>
      <c r="E1107" s="166"/>
      <c r="F1107" s="196" t="str">
        <f>IF(OR(D1107="",E1107=""),"",ROUND(D1107/LOOKUP(E1107,SMMLV!$A$2:$A$36,SMMLV!$D$2:$D$106),3))</f>
        <v/>
      </c>
    </row>
    <row r="1108" spans="2:6">
      <c r="B1108" s="165"/>
      <c r="C1108" s="165"/>
      <c r="E1108" s="166"/>
      <c r="F1108" s="196" t="str">
        <f>IF(OR(D1108="",E1108=""),"",ROUND(D1108/LOOKUP(E1108,SMMLV!$A$2:$A$36,SMMLV!$D$2:$D$106),3))</f>
        <v/>
      </c>
    </row>
    <row r="1109" spans="2:6">
      <c r="B1109" s="165"/>
      <c r="C1109" s="165"/>
      <c r="E1109" s="166"/>
      <c r="F1109" s="196" t="str">
        <f>IF(OR(D1109="",E1109=""),"",ROUND(D1109/LOOKUP(E1109,SMMLV!$A$2:$A$36,SMMLV!$D$2:$D$106),3))</f>
        <v/>
      </c>
    </row>
    <row r="1110" spans="2:6">
      <c r="B1110" s="165"/>
      <c r="C1110" s="165"/>
      <c r="E1110" s="166"/>
      <c r="F1110" s="196" t="str">
        <f>IF(OR(D1110="",E1110=""),"",ROUND(D1110/LOOKUP(E1110,SMMLV!$A$2:$A$36,SMMLV!$D$2:$D$106),3))</f>
        <v/>
      </c>
    </row>
    <row r="1111" spans="2:6">
      <c r="B1111" s="165"/>
      <c r="C1111" s="165"/>
      <c r="E1111" s="166"/>
      <c r="F1111" s="196" t="str">
        <f>IF(OR(D1111="",E1111=""),"",ROUND(D1111/LOOKUP(E1111,SMMLV!$A$2:$A$36,SMMLV!$D$2:$D$106),3))</f>
        <v/>
      </c>
    </row>
    <row r="1112" spans="2:6">
      <c r="B1112" s="165"/>
      <c r="C1112" s="165"/>
      <c r="E1112" s="166"/>
      <c r="F1112" s="196" t="str">
        <f>IF(OR(D1112="",E1112=""),"",ROUND(D1112/LOOKUP(E1112,SMMLV!$A$2:$A$36,SMMLV!$D$2:$D$106),3))</f>
        <v/>
      </c>
    </row>
    <row r="1113" spans="2:6">
      <c r="B1113" s="165"/>
      <c r="C1113" s="165"/>
      <c r="E1113" s="166"/>
      <c r="F1113" s="196" t="str">
        <f>IF(OR(D1113="",E1113=""),"",ROUND(D1113/LOOKUP(E1113,SMMLV!$A$2:$A$36,SMMLV!$D$2:$D$106),3))</f>
        <v/>
      </c>
    </row>
    <row r="1114" spans="2:6">
      <c r="B1114" s="165"/>
      <c r="C1114" s="165"/>
      <c r="E1114" s="166"/>
      <c r="F1114" s="196" t="str">
        <f>IF(OR(D1114="",E1114=""),"",ROUND(D1114/LOOKUP(E1114,SMMLV!$A$2:$A$36,SMMLV!$D$2:$D$106),3))</f>
        <v/>
      </c>
    </row>
    <row r="1115" spans="2:6">
      <c r="B1115" s="165"/>
      <c r="C1115" s="165"/>
      <c r="E1115" s="166"/>
      <c r="F1115" s="196" t="str">
        <f>IF(OR(D1115="",E1115=""),"",ROUND(D1115/LOOKUP(E1115,SMMLV!$A$2:$A$36,SMMLV!$D$2:$D$106),3))</f>
        <v/>
      </c>
    </row>
    <row r="1116" spans="2:6">
      <c r="B1116" s="165"/>
      <c r="C1116" s="165"/>
      <c r="E1116" s="166"/>
      <c r="F1116" s="196" t="str">
        <f>IF(OR(D1116="",E1116=""),"",ROUND(D1116/LOOKUP(E1116,SMMLV!$A$2:$A$36,SMMLV!$D$2:$D$106),3))</f>
        <v/>
      </c>
    </row>
    <row r="1117" spans="2:6">
      <c r="B1117" s="165"/>
      <c r="C1117" s="165"/>
      <c r="E1117" s="166"/>
      <c r="F1117" s="196" t="str">
        <f>IF(OR(D1117="",E1117=""),"",ROUND(D1117/LOOKUP(E1117,SMMLV!$A$2:$A$36,SMMLV!$D$2:$D$106),3))</f>
        <v/>
      </c>
    </row>
    <row r="1118" spans="2:6">
      <c r="B1118" s="165"/>
      <c r="C1118" s="165"/>
      <c r="E1118" s="166"/>
      <c r="F1118" s="196" t="str">
        <f>IF(OR(D1118="",E1118=""),"",ROUND(D1118/LOOKUP(E1118,SMMLV!$A$2:$A$36,SMMLV!$D$2:$D$106),3))</f>
        <v/>
      </c>
    </row>
    <row r="1119" spans="2:6">
      <c r="B1119" s="165"/>
      <c r="C1119" s="165"/>
      <c r="E1119" s="166"/>
      <c r="F1119" s="196" t="str">
        <f>IF(OR(D1119="",E1119=""),"",ROUND(D1119/LOOKUP(E1119,SMMLV!$A$2:$A$36,SMMLV!$D$2:$D$106),3))</f>
        <v/>
      </c>
    </row>
    <row r="1120" spans="2:6">
      <c r="B1120" s="165"/>
      <c r="C1120" s="165"/>
      <c r="E1120" s="166"/>
      <c r="F1120" s="196" t="str">
        <f>IF(OR(D1120="",E1120=""),"",ROUND(D1120/LOOKUP(E1120,SMMLV!$A$2:$A$36,SMMLV!$D$2:$D$106),3))</f>
        <v/>
      </c>
    </row>
    <row r="1121" spans="2:6">
      <c r="B1121" s="165"/>
      <c r="C1121" s="165"/>
      <c r="E1121" s="166"/>
      <c r="F1121" s="196" t="str">
        <f>IF(OR(D1121="",E1121=""),"",ROUND(D1121/LOOKUP(E1121,SMMLV!$A$2:$A$36,SMMLV!$D$2:$D$106),3))</f>
        <v/>
      </c>
    </row>
    <row r="1122" spans="2:6">
      <c r="B1122" s="165"/>
      <c r="C1122" s="165"/>
      <c r="E1122" s="166"/>
      <c r="F1122" s="196" t="str">
        <f>IF(OR(D1122="",E1122=""),"",ROUND(D1122/LOOKUP(E1122,SMMLV!$A$2:$A$36,SMMLV!$D$2:$D$106),3))</f>
        <v/>
      </c>
    </row>
    <row r="1123" spans="2:6">
      <c r="B1123" s="165"/>
      <c r="C1123" s="165"/>
      <c r="E1123" s="166"/>
      <c r="F1123" s="196" t="str">
        <f>IF(OR(D1123="",E1123=""),"",ROUND(D1123/LOOKUP(E1123,SMMLV!$A$2:$A$36,SMMLV!$D$2:$D$106),3))</f>
        <v/>
      </c>
    </row>
    <row r="1124" spans="2:6">
      <c r="B1124" s="165"/>
      <c r="C1124" s="165"/>
      <c r="E1124" s="166"/>
      <c r="F1124" s="196" t="str">
        <f>IF(OR(D1124="",E1124=""),"",ROUND(D1124/LOOKUP(E1124,SMMLV!$A$2:$A$36,SMMLV!$D$2:$D$106),3))</f>
        <v/>
      </c>
    </row>
    <row r="1125" spans="2:6">
      <c r="B1125" s="165"/>
      <c r="C1125" s="165"/>
      <c r="E1125" s="166"/>
      <c r="F1125" s="196" t="str">
        <f>IF(OR(D1125="",E1125=""),"",ROUND(D1125/LOOKUP(E1125,SMMLV!$A$2:$A$36,SMMLV!$D$2:$D$106),3))</f>
        <v/>
      </c>
    </row>
    <row r="1126" spans="2:6">
      <c r="B1126" s="165"/>
      <c r="C1126" s="165"/>
      <c r="E1126" s="166"/>
      <c r="F1126" s="196" t="str">
        <f>IF(OR(D1126="",E1126=""),"",ROUND(D1126/LOOKUP(E1126,SMMLV!$A$2:$A$36,SMMLV!$D$2:$D$106),3))</f>
        <v/>
      </c>
    </row>
    <row r="1127" spans="2:6">
      <c r="B1127" s="165"/>
      <c r="C1127" s="165"/>
      <c r="E1127" s="166"/>
      <c r="F1127" s="196" t="str">
        <f>IF(OR(D1127="",E1127=""),"",ROUND(D1127/LOOKUP(E1127,SMMLV!$A$2:$A$36,SMMLV!$D$2:$D$106),3))</f>
        <v/>
      </c>
    </row>
    <row r="1128" spans="2:6">
      <c r="B1128" s="165"/>
      <c r="C1128" s="165"/>
      <c r="E1128" s="166"/>
      <c r="F1128" s="196" t="str">
        <f>IF(OR(D1128="",E1128=""),"",ROUND(D1128/LOOKUP(E1128,SMMLV!$A$2:$A$36,SMMLV!$D$2:$D$106),3))</f>
        <v/>
      </c>
    </row>
    <row r="1129" spans="2:6">
      <c r="B1129" s="165"/>
      <c r="C1129" s="165"/>
      <c r="E1129" s="166"/>
      <c r="F1129" s="196" t="str">
        <f>IF(OR(D1129="",E1129=""),"",ROUND(D1129/LOOKUP(E1129,SMMLV!$A$2:$A$36,SMMLV!$D$2:$D$106),3))</f>
        <v/>
      </c>
    </row>
    <row r="1130" spans="2:6">
      <c r="B1130" s="165"/>
      <c r="C1130" s="165"/>
      <c r="E1130" s="166"/>
      <c r="F1130" s="196" t="str">
        <f>IF(OR(D1130="",E1130=""),"",ROUND(D1130/LOOKUP(E1130,SMMLV!$A$2:$A$36,SMMLV!$D$2:$D$106),3))</f>
        <v/>
      </c>
    </row>
    <row r="1131" spans="2:6">
      <c r="B1131" s="165"/>
      <c r="C1131" s="165"/>
      <c r="E1131" s="166"/>
      <c r="F1131" s="196" t="str">
        <f>IF(OR(D1131="",E1131=""),"",ROUND(D1131/LOOKUP(E1131,SMMLV!$A$2:$A$36,SMMLV!$D$2:$D$106),3))</f>
        <v/>
      </c>
    </row>
    <row r="1132" spans="2:6">
      <c r="B1132" s="165"/>
      <c r="C1132" s="165"/>
      <c r="E1132" s="166"/>
      <c r="F1132" s="196" t="str">
        <f>IF(OR(D1132="",E1132=""),"",ROUND(D1132/LOOKUP(E1132,SMMLV!$A$2:$A$36,SMMLV!$D$2:$D$106),3))</f>
        <v/>
      </c>
    </row>
    <row r="1133" spans="2:6">
      <c r="B1133" s="165"/>
      <c r="C1133" s="165"/>
      <c r="E1133" s="166"/>
      <c r="F1133" s="196" t="str">
        <f>IF(OR(D1133="",E1133=""),"",ROUND(D1133/LOOKUP(E1133,SMMLV!$A$2:$A$36,SMMLV!$D$2:$D$106),3))</f>
        <v/>
      </c>
    </row>
    <row r="1134" spans="2:6">
      <c r="B1134" s="165"/>
      <c r="C1134" s="165"/>
      <c r="E1134" s="166"/>
      <c r="F1134" s="196" t="str">
        <f>IF(OR(D1134="",E1134=""),"",ROUND(D1134/LOOKUP(E1134,SMMLV!$A$2:$A$36,SMMLV!$D$2:$D$106),3))</f>
        <v/>
      </c>
    </row>
    <row r="1135" spans="2:6">
      <c r="B1135" s="165"/>
      <c r="C1135" s="165"/>
      <c r="E1135" s="166"/>
      <c r="F1135" s="196" t="str">
        <f>IF(OR(D1135="",E1135=""),"",ROUND(D1135/LOOKUP(E1135,SMMLV!$A$2:$A$36,SMMLV!$D$2:$D$106),3))</f>
        <v/>
      </c>
    </row>
    <row r="1136" spans="2:6">
      <c r="B1136" s="165"/>
      <c r="C1136" s="165"/>
      <c r="E1136" s="166"/>
      <c r="F1136" s="196" t="str">
        <f>IF(OR(D1136="",E1136=""),"",ROUND(D1136/LOOKUP(E1136,SMMLV!$A$2:$A$36,SMMLV!$D$2:$D$106),3))</f>
        <v/>
      </c>
    </row>
    <row r="1137" spans="2:6">
      <c r="B1137" s="165"/>
      <c r="C1137" s="165"/>
      <c r="E1137" s="166"/>
      <c r="F1137" s="196" t="str">
        <f>IF(OR(D1137="",E1137=""),"",ROUND(D1137/LOOKUP(E1137,SMMLV!$A$2:$A$36,SMMLV!$D$2:$D$106),3))</f>
        <v/>
      </c>
    </row>
    <row r="1138" spans="2:6">
      <c r="B1138" s="165"/>
      <c r="C1138" s="165"/>
      <c r="E1138" s="166"/>
      <c r="F1138" s="196" t="str">
        <f>IF(OR(D1138="",E1138=""),"",ROUND(D1138/LOOKUP(E1138,SMMLV!$A$2:$A$36,SMMLV!$D$2:$D$106),3))</f>
        <v/>
      </c>
    </row>
    <row r="1139" spans="2:6">
      <c r="B1139" s="165"/>
      <c r="C1139" s="165"/>
      <c r="E1139" s="166"/>
      <c r="F1139" s="196" t="str">
        <f>IF(OR(D1139="",E1139=""),"",ROUND(D1139/LOOKUP(E1139,SMMLV!$A$2:$A$36,SMMLV!$D$2:$D$106),3))</f>
        <v/>
      </c>
    </row>
    <row r="1140" spans="2:6">
      <c r="B1140" s="165"/>
      <c r="C1140" s="165"/>
      <c r="E1140" s="166"/>
      <c r="F1140" s="196" t="str">
        <f>IF(OR(D1140="",E1140=""),"",ROUND(D1140/LOOKUP(E1140,SMMLV!$A$2:$A$36,SMMLV!$D$2:$D$106),3))</f>
        <v/>
      </c>
    </row>
    <row r="1141" spans="2:6">
      <c r="B1141" s="165"/>
      <c r="C1141" s="165"/>
      <c r="E1141" s="166"/>
      <c r="F1141" s="196" t="str">
        <f>IF(OR(D1141="",E1141=""),"",ROUND(D1141/LOOKUP(E1141,SMMLV!$A$2:$A$36,SMMLV!$D$2:$D$106),3))</f>
        <v/>
      </c>
    </row>
    <row r="1142" spans="2:6">
      <c r="B1142" s="165"/>
      <c r="C1142" s="165"/>
      <c r="E1142" s="166"/>
      <c r="F1142" s="196" t="str">
        <f>IF(OR(D1142="",E1142=""),"",ROUND(D1142/LOOKUP(E1142,SMMLV!$A$2:$A$36,SMMLV!$D$2:$D$106),3))</f>
        <v/>
      </c>
    </row>
    <row r="1143" spans="2:6">
      <c r="B1143" s="165"/>
      <c r="C1143" s="165"/>
      <c r="E1143" s="166"/>
      <c r="F1143" s="196" t="str">
        <f>IF(OR(D1143="",E1143=""),"",ROUND(D1143/LOOKUP(E1143,SMMLV!$A$2:$A$36,SMMLV!$D$2:$D$106),3))</f>
        <v/>
      </c>
    </row>
    <row r="1144" spans="2:6">
      <c r="B1144" s="165"/>
      <c r="C1144" s="165"/>
      <c r="E1144" s="166"/>
      <c r="F1144" s="196" t="str">
        <f>IF(OR(D1144="",E1144=""),"",ROUND(D1144/LOOKUP(E1144,SMMLV!$A$2:$A$36,SMMLV!$D$2:$D$106),3))</f>
        <v/>
      </c>
    </row>
    <row r="1145" spans="2:6">
      <c r="B1145" s="165"/>
      <c r="C1145" s="165"/>
      <c r="E1145" s="166"/>
      <c r="F1145" s="196" t="str">
        <f>IF(OR(D1145="",E1145=""),"",ROUND(D1145/LOOKUP(E1145,SMMLV!$A$2:$A$36,SMMLV!$D$2:$D$106),3))</f>
        <v/>
      </c>
    </row>
    <row r="1146" spans="2:6">
      <c r="B1146" s="165"/>
      <c r="C1146" s="165"/>
      <c r="E1146" s="166"/>
      <c r="F1146" s="196" t="str">
        <f>IF(OR(D1146="",E1146=""),"",ROUND(D1146/LOOKUP(E1146,SMMLV!$A$2:$A$36,SMMLV!$D$2:$D$106),3))</f>
        <v/>
      </c>
    </row>
    <row r="1147" spans="2:6">
      <c r="B1147" s="165"/>
      <c r="C1147" s="165"/>
      <c r="E1147" s="166"/>
      <c r="F1147" s="196" t="str">
        <f>IF(OR(D1147="",E1147=""),"",ROUND(D1147/LOOKUP(E1147,SMMLV!$A$2:$A$36,SMMLV!$D$2:$D$106),3))</f>
        <v/>
      </c>
    </row>
    <row r="1148" spans="2:6">
      <c r="B1148" s="165"/>
      <c r="C1148" s="165"/>
      <c r="E1148" s="166"/>
      <c r="F1148" s="196" t="str">
        <f>IF(OR(D1148="",E1148=""),"",ROUND(D1148/LOOKUP(E1148,SMMLV!$A$2:$A$36,SMMLV!$D$2:$D$106),3))</f>
        <v/>
      </c>
    </row>
    <row r="1149" spans="2:6">
      <c r="B1149" s="165"/>
      <c r="C1149" s="165"/>
      <c r="E1149" s="166"/>
      <c r="F1149" s="196" t="str">
        <f>IF(OR(D1149="",E1149=""),"",ROUND(D1149/LOOKUP(E1149,SMMLV!$A$2:$A$36,SMMLV!$D$2:$D$106),3))</f>
        <v/>
      </c>
    </row>
    <row r="1150" spans="2:6">
      <c r="B1150" s="165"/>
      <c r="C1150" s="165"/>
      <c r="E1150" s="166"/>
      <c r="F1150" s="196" t="str">
        <f>IF(OR(D1150="",E1150=""),"",ROUND(D1150/LOOKUP(E1150,SMMLV!$A$2:$A$36,SMMLV!$D$2:$D$106),3))</f>
        <v/>
      </c>
    </row>
    <row r="1151" spans="2:6">
      <c r="B1151" s="165"/>
      <c r="C1151" s="165"/>
      <c r="E1151" s="166"/>
      <c r="F1151" s="196" t="str">
        <f>IF(OR(D1151="",E1151=""),"",ROUND(D1151/LOOKUP(E1151,SMMLV!$A$2:$A$36,SMMLV!$D$2:$D$106),3))</f>
        <v/>
      </c>
    </row>
    <row r="1152" spans="2:6">
      <c r="B1152" s="165"/>
      <c r="C1152" s="165"/>
      <c r="E1152" s="166"/>
      <c r="F1152" s="196" t="str">
        <f>IF(OR(D1152="",E1152=""),"",ROUND(D1152/LOOKUP(E1152,SMMLV!$A$2:$A$36,SMMLV!$D$2:$D$106),3))</f>
        <v/>
      </c>
    </row>
    <row r="1153" spans="2:6">
      <c r="B1153" s="165"/>
      <c r="C1153" s="165"/>
      <c r="E1153" s="166"/>
      <c r="F1153" s="196" t="str">
        <f>IF(OR(D1153="",E1153=""),"",ROUND(D1153/LOOKUP(E1153,SMMLV!$A$2:$A$36,SMMLV!$D$2:$D$106),3))</f>
        <v/>
      </c>
    </row>
    <row r="1154" spans="2:6">
      <c r="B1154" s="165"/>
      <c r="C1154" s="165"/>
      <c r="E1154" s="166"/>
      <c r="F1154" s="196" t="str">
        <f>IF(OR(D1154="",E1154=""),"",ROUND(D1154/LOOKUP(E1154,SMMLV!$A$2:$A$36,SMMLV!$D$2:$D$106),3))</f>
        <v/>
      </c>
    </row>
    <row r="1155" spans="2:6">
      <c r="B1155" s="165"/>
      <c r="C1155" s="165"/>
      <c r="E1155" s="166"/>
      <c r="F1155" s="196" t="str">
        <f>IF(OR(D1155="",E1155=""),"",ROUND(D1155/LOOKUP(E1155,SMMLV!$A$2:$A$36,SMMLV!$D$2:$D$106),3))</f>
        <v/>
      </c>
    </row>
    <row r="1156" spans="2:6">
      <c r="B1156" s="165"/>
      <c r="C1156" s="165"/>
      <c r="E1156" s="166"/>
      <c r="F1156" s="196" t="str">
        <f>IF(OR(D1156="",E1156=""),"",ROUND(D1156/LOOKUP(E1156,SMMLV!$A$2:$A$36,SMMLV!$D$2:$D$106),3))</f>
        <v/>
      </c>
    </row>
    <row r="1157" spans="2:6">
      <c r="B1157" s="165"/>
      <c r="C1157" s="165"/>
      <c r="E1157" s="166"/>
      <c r="F1157" s="196" t="str">
        <f>IF(OR(D1157="",E1157=""),"",ROUND(D1157/LOOKUP(E1157,SMMLV!$A$2:$A$36,SMMLV!$D$2:$D$106),3))</f>
        <v/>
      </c>
    </row>
    <row r="1158" spans="2:6">
      <c r="B1158" s="165"/>
      <c r="C1158" s="165"/>
      <c r="E1158" s="166"/>
      <c r="F1158" s="196" t="str">
        <f>IF(OR(D1158="",E1158=""),"",ROUND(D1158/LOOKUP(E1158,SMMLV!$A$2:$A$36,SMMLV!$D$2:$D$106),3))</f>
        <v/>
      </c>
    </row>
    <row r="1159" spans="2:6">
      <c r="B1159" s="165"/>
      <c r="C1159" s="165"/>
      <c r="E1159" s="166"/>
      <c r="F1159" s="196" t="str">
        <f>IF(OR(D1159="",E1159=""),"",ROUND(D1159/LOOKUP(E1159,SMMLV!$A$2:$A$36,SMMLV!$D$2:$D$106),3))</f>
        <v/>
      </c>
    </row>
    <row r="1160" spans="2:6">
      <c r="B1160" s="165"/>
      <c r="C1160" s="165"/>
      <c r="E1160" s="166"/>
      <c r="F1160" s="196" t="str">
        <f>IF(OR(D1160="",E1160=""),"",ROUND(D1160/LOOKUP(E1160,SMMLV!$A$2:$A$36,SMMLV!$D$2:$D$106),3))</f>
        <v/>
      </c>
    </row>
    <row r="1161" spans="2:6">
      <c r="B1161" s="165"/>
      <c r="C1161" s="165"/>
      <c r="E1161" s="166"/>
      <c r="F1161" s="196" t="str">
        <f>IF(OR(D1161="",E1161=""),"",ROUND(D1161/LOOKUP(E1161,SMMLV!$A$2:$A$36,SMMLV!$D$2:$D$106),3))</f>
        <v/>
      </c>
    </row>
    <row r="1162" spans="2:6">
      <c r="B1162" s="165"/>
      <c r="C1162" s="165"/>
      <c r="E1162" s="166"/>
      <c r="F1162" s="196" t="str">
        <f>IF(OR(D1162="",E1162=""),"",ROUND(D1162/LOOKUP(E1162,SMMLV!$A$2:$A$36,SMMLV!$D$2:$D$106),3))</f>
        <v/>
      </c>
    </row>
    <row r="1163" spans="2:6">
      <c r="B1163" s="165"/>
      <c r="C1163" s="165"/>
      <c r="E1163" s="166"/>
      <c r="F1163" s="196" t="str">
        <f>IF(OR(D1163="",E1163=""),"",ROUND(D1163/LOOKUP(E1163,SMMLV!$A$2:$A$36,SMMLV!$D$2:$D$106),3))</f>
        <v/>
      </c>
    </row>
    <row r="1164" spans="2:6">
      <c r="B1164" s="165"/>
      <c r="C1164" s="165"/>
      <c r="E1164" s="166"/>
      <c r="F1164" s="196" t="str">
        <f>IF(OR(D1164="",E1164=""),"",ROUND(D1164/LOOKUP(E1164,SMMLV!$A$2:$A$36,SMMLV!$D$2:$D$106),3))</f>
        <v/>
      </c>
    </row>
    <row r="1165" spans="2:6">
      <c r="B1165" s="165"/>
      <c r="C1165" s="165"/>
      <c r="E1165" s="166"/>
      <c r="F1165" s="196" t="str">
        <f>IF(OR(D1165="",E1165=""),"",ROUND(D1165/LOOKUP(E1165,SMMLV!$A$2:$A$36,SMMLV!$D$2:$D$106),3))</f>
        <v/>
      </c>
    </row>
    <row r="1166" spans="2:6">
      <c r="B1166" s="165"/>
      <c r="C1166" s="165"/>
      <c r="E1166" s="166"/>
      <c r="F1166" s="196" t="str">
        <f>IF(OR(D1166="",E1166=""),"",ROUND(D1166/LOOKUP(E1166,SMMLV!$A$2:$A$36,SMMLV!$D$2:$D$106),3))</f>
        <v/>
      </c>
    </row>
    <row r="1167" spans="2:6">
      <c r="B1167" s="165"/>
      <c r="C1167" s="165"/>
      <c r="E1167" s="166"/>
      <c r="F1167" s="196" t="str">
        <f>IF(OR(D1167="",E1167=""),"",ROUND(D1167/LOOKUP(E1167,SMMLV!$A$2:$A$36,SMMLV!$D$2:$D$106),3))</f>
        <v/>
      </c>
    </row>
    <row r="1168" spans="2:6">
      <c r="B1168" s="165"/>
      <c r="C1168" s="165"/>
      <c r="E1168" s="166"/>
      <c r="F1168" s="196" t="str">
        <f>IF(OR(D1168="",E1168=""),"",ROUND(D1168/LOOKUP(E1168,SMMLV!$A$2:$A$36,SMMLV!$D$2:$D$106),3))</f>
        <v/>
      </c>
    </row>
    <row r="1169" spans="2:6">
      <c r="B1169" s="165"/>
      <c r="C1169" s="165"/>
      <c r="E1169" s="166"/>
      <c r="F1169" s="196" t="str">
        <f>IF(OR(D1169="",E1169=""),"",ROUND(D1169/LOOKUP(E1169,SMMLV!$A$2:$A$36,SMMLV!$D$2:$D$106),3))</f>
        <v/>
      </c>
    </row>
    <row r="1170" spans="2:6">
      <c r="B1170" s="165"/>
      <c r="C1170" s="165"/>
      <c r="E1170" s="166"/>
      <c r="F1170" s="196" t="str">
        <f>IF(OR(D1170="",E1170=""),"",ROUND(D1170/LOOKUP(E1170,SMMLV!$A$2:$A$36,SMMLV!$D$2:$D$106),3))</f>
        <v/>
      </c>
    </row>
    <row r="1171" spans="2:6">
      <c r="B1171" s="165"/>
      <c r="C1171" s="165"/>
      <c r="E1171" s="166"/>
      <c r="F1171" s="196" t="str">
        <f>IF(OR(D1171="",E1171=""),"",ROUND(D1171/LOOKUP(E1171,SMMLV!$A$2:$A$36,SMMLV!$D$2:$D$106),3))</f>
        <v/>
      </c>
    </row>
    <row r="1172" spans="2:6">
      <c r="B1172" s="165"/>
      <c r="C1172" s="165"/>
      <c r="E1172" s="166"/>
      <c r="F1172" s="196" t="str">
        <f>IF(OR(D1172="",E1172=""),"",ROUND(D1172/LOOKUP(E1172,SMMLV!$A$2:$A$36,SMMLV!$D$2:$D$106),3))</f>
        <v/>
      </c>
    </row>
    <row r="1173" spans="2:6">
      <c r="B1173" s="165"/>
      <c r="C1173" s="165"/>
      <c r="E1173" s="166"/>
      <c r="F1173" s="196" t="str">
        <f>IF(OR(D1173="",E1173=""),"",ROUND(D1173/LOOKUP(E1173,SMMLV!$A$2:$A$36,SMMLV!$D$2:$D$106),3))</f>
        <v/>
      </c>
    </row>
    <row r="1174" spans="2:6">
      <c r="B1174" s="165"/>
      <c r="C1174" s="165"/>
      <c r="E1174" s="166"/>
      <c r="F1174" s="196" t="str">
        <f>IF(OR(D1174="",E1174=""),"",ROUND(D1174/LOOKUP(E1174,SMMLV!$A$2:$A$36,SMMLV!$D$2:$D$106),3))</f>
        <v/>
      </c>
    </row>
    <row r="1175" spans="2:6">
      <c r="B1175" s="165"/>
      <c r="C1175" s="165"/>
      <c r="E1175" s="166"/>
      <c r="F1175" s="196" t="str">
        <f>IF(OR(D1175="",E1175=""),"",ROUND(D1175/LOOKUP(E1175,SMMLV!$A$2:$A$36,SMMLV!$D$2:$D$106),3))</f>
        <v/>
      </c>
    </row>
    <row r="1176" spans="2:6">
      <c r="B1176" s="165"/>
      <c r="C1176" s="165"/>
      <c r="E1176" s="166"/>
      <c r="F1176" s="196" t="str">
        <f>IF(OR(D1176="",E1176=""),"",ROUND(D1176/LOOKUP(E1176,SMMLV!$A$2:$A$36,SMMLV!$D$2:$D$106),3))</f>
        <v/>
      </c>
    </row>
    <row r="1177" spans="2:6">
      <c r="B1177" s="165"/>
      <c r="C1177" s="165"/>
      <c r="E1177" s="166"/>
      <c r="F1177" s="196" t="str">
        <f>IF(OR(D1177="",E1177=""),"",ROUND(D1177/LOOKUP(E1177,SMMLV!$A$2:$A$36,SMMLV!$D$2:$D$106),3))</f>
        <v/>
      </c>
    </row>
    <row r="1178" spans="2:6">
      <c r="B1178" s="165"/>
      <c r="C1178" s="165"/>
      <c r="E1178" s="166"/>
      <c r="F1178" s="196" t="str">
        <f>IF(OR(D1178="",E1178=""),"",ROUND(D1178/LOOKUP(E1178,SMMLV!$A$2:$A$36,SMMLV!$D$2:$D$106),3))</f>
        <v/>
      </c>
    </row>
    <row r="1179" spans="2:6">
      <c r="B1179" s="165"/>
      <c r="C1179" s="165"/>
      <c r="E1179" s="166"/>
      <c r="F1179" s="196" t="str">
        <f>IF(OR(D1179="",E1179=""),"",ROUND(D1179/LOOKUP(E1179,SMMLV!$A$2:$A$36,SMMLV!$D$2:$D$106),3))</f>
        <v/>
      </c>
    </row>
    <row r="1180" spans="2:6">
      <c r="B1180" s="165"/>
      <c r="C1180" s="165"/>
      <c r="E1180" s="166"/>
      <c r="F1180" s="196" t="str">
        <f>IF(OR(D1180="",E1180=""),"",ROUND(D1180/LOOKUP(E1180,SMMLV!$A$2:$A$36,SMMLV!$D$2:$D$106),3))</f>
        <v/>
      </c>
    </row>
    <row r="1181" spans="2:6">
      <c r="B1181" s="165"/>
      <c r="C1181" s="165"/>
      <c r="E1181" s="166"/>
      <c r="F1181" s="196" t="str">
        <f>IF(OR(D1181="",E1181=""),"",ROUND(D1181/LOOKUP(E1181,SMMLV!$A$2:$A$36,SMMLV!$D$2:$D$106),3))</f>
        <v/>
      </c>
    </row>
    <row r="1182" spans="2:6">
      <c r="B1182" s="165"/>
      <c r="C1182" s="165"/>
      <c r="E1182" s="166"/>
      <c r="F1182" s="196" t="str">
        <f>IF(OR(D1182="",E1182=""),"",ROUND(D1182/LOOKUP(E1182,SMMLV!$A$2:$A$36,SMMLV!$D$2:$D$106),3))</f>
        <v/>
      </c>
    </row>
    <row r="1183" spans="2:6">
      <c r="B1183" s="165"/>
      <c r="C1183" s="165"/>
      <c r="E1183" s="166"/>
      <c r="F1183" s="196" t="str">
        <f>IF(OR(D1183="",E1183=""),"",ROUND(D1183/LOOKUP(E1183,SMMLV!$A$2:$A$36,SMMLV!$D$2:$D$106),3))</f>
        <v/>
      </c>
    </row>
    <row r="1184" spans="2:6">
      <c r="B1184" s="165"/>
      <c r="C1184" s="165"/>
      <c r="E1184" s="166"/>
      <c r="F1184" s="196" t="str">
        <f>IF(OR(D1184="",E1184=""),"",ROUND(D1184/LOOKUP(E1184,SMMLV!$A$2:$A$36,SMMLV!$D$2:$D$106),3))</f>
        <v/>
      </c>
    </row>
    <row r="1185" spans="2:6">
      <c r="B1185" s="165"/>
      <c r="C1185" s="165"/>
      <c r="E1185" s="166"/>
      <c r="F1185" s="196" t="str">
        <f>IF(OR(D1185="",E1185=""),"",ROUND(D1185/LOOKUP(E1185,SMMLV!$A$2:$A$36,SMMLV!$D$2:$D$106),3))</f>
        <v/>
      </c>
    </row>
    <row r="1186" spans="2:6">
      <c r="B1186" s="165"/>
      <c r="C1186" s="165"/>
      <c r="E1186" s="166"/>
      <c r="F1186" s="196" t="str">
        <f>IF(OR(D1186="",E1186=""),"",ROUND(D1186/LOOKUP(E1186,SMMLV!$A$2:$A$36,SMMLV!$D$2:$D$106),3))</f>
        <v/>
      </c>
    </row>
    <row r="1187" spans="2:6">
      <c r="B1187" s="165"/>
      <c r="C1187" s="165"/>
      <c r="E1187" s="166"/>
      <c r="F1187" s="196" t="str">
        <f>IF(OR(D1187="",E1187=""),"",ROUND(D1187/LOOKUP(E1187,SMMLV!$A$2:$A$36,SMMLV!$D$2:$D$106),3))</f>
        <v/>
      </c>
    </row>
    <row r="1188" spans="2:6">
      <c r="B1188" s="165"/>
      <c r="C1188" s="165"/>
      <c r="E1188" s="166"/>
      <c r="F1188" s="196" t="str">
        <f>IF(OR(D1188="",E1188=""),"",ROUND(D1188/LOOKUP(E1188,SMMLV!$A$2:$A$36,SMMLV!$D$2:$D$106),3))</f>
        <v/>
      </c>
    </row>
    <row r="1189" spans="2:6">
      <c r="B1189" s="165"/>
      <c r="C1189" s="165"/>
      <c r="E1189" s="166"/>
      <c r="F1189" s="196" t="str">
        <f>IF(OR(D1189="",E1189=""),"",ROUND(D1189/LOOKUP(E1189,SMMLV!$A$2:$A$36,SMMLV!$D$2:$D$106),3))</f>
        <v/>
      </c>
    </row>
    <row r="1190" spans="2:6">
      <c r="B1190" s="165"/>
      <c r="C1190" s="165"/>
      <c r="E1190" s="166"/>
      <c r="F1190" s="196" t="str">
        <f>IF(OR(D1190="",E1190=""),"",ROUND(D1190/LOOKUP(E1190,SMMLV!$A$2:$A$36,SMMLV!$D$2:$D$106),3))</f>
        <v/>
      </c>
    </row>
    <row r="1191" spans="2:6">
      <c r="B1191" s="165"/>
      <c r="C1191" s="165"/>
      <c r="E1191" s="166"/>
      <c r="F1191" s="196" t="str">
        <f>IF(OR(D1191="",E1191=""),"",ROUND(D1191/LOOKUP(E1191,SMMLV!$A$2:$A$36,SMMLV!$D$2:$D$106),3))</f>
        <v/>
      </c>
    </row>
    <row r="1192" spans="2:6">
      <c r="B1192" s="165"/>
      <c r="C1192" s="165"/>
      <c r="E1192" s="166"/>
      <c r="F1192" s="196" t="str">
        <f>IF(OR(D1192="",E1192=""),"",ROUND(D1192/LOOKUP(E1192,SMMLV!$A$2:$A$36,SMMLV!$D$2:$D$106),3))</f>
        <v/>
      </c>
    </row>
    <row r="1193" spans="2:6">
      <c r="B1193" s="165"/>
      <c r="C1193" s="165"/>
      <c r="E1193" s="166"/>
      <c r="F1193" s="196" t="str">
        <f>IF(OR(D1193="",E1193=""),"",ROUND(D1193/LOOKUP(E1193,SMMLV!$A$2:$A$36,SMMLV!$D$2:$D$106),3))</f>
        <v/>
      </c>
    </row>
    <row r="1194" spans="2:6">
      <c r="B1194" s="165"/>
      <c r="C1194" s="165"/>
      <c r="E1194" s="166"/>
      <c r="F1194" s="196" t="str">
        <f>IF(OR(D1194="",E1194=""),"",ROUND(D1194/LOOKUP(E1194,SMMLV!$A$2:$A$36,SMMLV!$D$2:$D$106),3))</f>
        <v/>
      </c>
    </row>
    <row r="1195" spans="2:6">
      <c r="B1195" s="165"/>
      <c r="C1195" s="165"/>
      <c r="E1195" s="166"/>
      <c r="F1195" s="196" t="str">
        <f>IF(OR(D1195="",E1195=""),"",ROUND(D1195/LOOKUP(E1195,SMMLV!$A$2:$A$36,SMMLV!$D$2:$D$106),3))</f>
        <v/>
      </c>
    </row>
    <row r="1196" spans="2:6">
      <c r="B1196" s="165"/>
      <c r="C1196" s="165"/>
      <c r="E1196" s="166"/>
      <c r="F1196" s="196" t="str">
        <f>IF(OR(D1196="",E1196=""),"",ROUND(D1196/LOOKUP(E1196,SMMLV!$A$2:$A$36,SMMLV!$D$2:$D$106),3))</f>
        <v/>
      </c>
    </row>
    <row r="1197" spans="2:6">
      <c r="B1197" s="165"/>
      <c r="C1197" s="165"/>
      <c r="E1197" s="166"/>
      <c r="F1197" s="196" t="str">
        <f>IF(OR(D1197="",E1197=""),"",ROUND(D1197/LOOKUP(E1197,SMMLV!$A$2:$A$36,SMMLV!$D$2:$D$106),3))</f>
        <v/>
      </c>
    </row>
    <row r="1198" spans="2:6">
      <c r="B1198" s="165"/>
      <c r="C1198" s="165"/>
      <c r="E1198" s="166"/>
      <c r="F1198" s="196" t="str">
        <f>IF(OR(D1198="",E1198=""),"",ROUND(D1198/LOOKUP(E1198,SMMLV!$A$2:$A$36,SMMLV!$D$2:$D$106),3))</f>
        <v/>
      </c>
    </row>
    <row r="1199" spans="2:6">
      <c r="B1199" s="165"/>
      <c r="C1199" s="165"/>
      <c r="E1199" s="166"/>
      <c r="F1199" s="196" t="str">
        <f>IF(OR(D1199="",E1199=""),"",ROUND(D1199/LOOKUP(E1199,SMMLV!$A$2:$A$36,SMMLV!$D$2:$D$106),3))</f>
        <v/>
      </c>
    </row>
    <row r="1200" spans="2:6">
      <c r="B1200" s="165"/>
      <c r="C1200" s="165"/>
      <c r="E1200" s="166"/>
      <c r="F1200" s="196" t="str">
        <f>IF(OR(D1200="",E1200=""),"",ROUND(D1200/LOOKUP(E1200,SMMLV!$A$2:$A$36,SMMLV!$D$2:$D$106),3))</f>
        <v/>
      </c>
    </row>
    <row r="1201" spans="2:6">
      <c r="B1201" s="165"/>
      <c r="C1201" s="165"/>
      <c r="E1201" s="166"/>
      <c r="F1201" s="196" t="str">
        <f>IF(OR(D1201="",E1201=""),"",ROUND(D1201/LOOKUP(E1201,SMMLV!$A$2:$A$36,SMMLV!$D$2:$D$106),3))</f>
        <v/>
      </c>
    </row>
    <row r="1202" spans="2:6">
      <c r="B1202" s="165"/>
      <c r="C1202" s="165"/>
      <c r="E1202" s="166"/>
      <c r="F1202" s="196" t="str">
        <f>IF(OR(D1202="",E1202=""),"",ROUND(D1202/LOOKUP(E1202,SMMLV!$A$2:$A$36,SMMLV!$D$2:$D$106),3))</f>
        <v/>
      </c>
    </row>
    <row r="1203" spans="2:6">
      <c r="B1203" s="165"/>
      <c r="C1203" s="165"/>
      <c r="E1203" s="166"/>
      <c r="F1203" s="196" t="str">
        <f>IF(OR(D1203="",E1203=""),"",ROUND(D1203/LOOKUP(E1203,SMMLV!$A$2:$A$36,SMMLV!$D$2:$D$106),3))</f>
        <v/>
      </c>
    </row>
    <row r="1204" spans="2:6">
      <c r="B1204" s="165"/>
      <c r="C1204" s="165"/>
      <c r="E1204" s="166"/>
      <c r="F1204" s="196" t="str">
        <f>IF(OR(D1204="",E1204=""),"",ROUND(D1204/LOOKUP(E1204,SMMLV!$A$2:$A$36,SMMLV!$D$2:$D$106),3))</f>
        <v/>
      </c>
    </row>
    <row r="1205" spans="2:6">
      <c r="B1205" s="165"/>
      <c r="C1205" s="165"/>
      <c r="E1205" s="166"/>
      <c r="F1205" s="196" t="str">
        <f>IF(OR(D1205="",E1205=""),"",ROUND(D1205/LOOKUP(E1205,SMMLV!$A$2:$A$36,SMMLV!$D$2:$D$106),3))</f>
        <v/>
      </c>
    </row>
    <row r="1206" spans="2:6">
      <c r="B1206" s="165"/>
      <c r="C1206" s="165"/>
      <c r="E1206" s="166"/>
      <c r="F1206" s="196" t="str">
        <f>IF(OR(D1206="",E1206=""),"",ROUND(D1206/LOOKUP(E1206,SMMLV!$A$2:$A$36,SMMLV!$D$2:$D$106),3))</f>
        <v/>
      </c>
    </row>
    <row r="1207" spans="2:6">
      <c r="B1207" s="165"/>
      <c r="C1207" s="165"/>
      <c r="E1207" s="166"/>
      <c r="F1207" s="196" t="str">
        <f>IF(OR(D1207="",E1207=""),"",ROUND(D1207/LOOKUP(E1207,SMMLV!$A$2:$A$36,SMMLV!$D$2:$D$106),3))</f>
        <v/>
      </c>
    </row>
    <row r="1208" spans="2:6">
      <c r="B1208" s="165"/>
      <c r="C1208" s="165"/>
      <c r="E1208" s="166"/>
      <c r="F1208" s="196" t="str">
        <f>IF(OR(D1208="",E1208=""),"",ROUND(D1208/LOOKUP(E1208,SMMLV!$A$2:$A$36,SMMLV!$D$2:$D$106),3))</f>
        <v/>
      </c>
    </row>
    <row r="1209" spans="2:6">
      <c r="B1209" s="165"/>
      <c r="C1209" s="165"/>
      <c r="E1209" s="166"/>
      <c r="F1209" s="196" t="str">
        <f>IF(OR(D1209="",E1209=""),"",ROUND(D1209/LOOKUP(E1209,SMMLV!$A$2:$A$36,SMMLV!$D$2:$D$106),3))</f>
        <v/>
      </c>
    </row>
    <row r="1210" spans="2:6">
      <c r="B1210" s="165"/>
      <c r="C1210" s="165"/>
      <c r="E1210" s="166"/>
      <c r="F1210" s="196" t="str">
        <f>IF(OR(D1210="",E1210=""),"",ROUND(D1210/LOOKUP(E1210,SMMLV!$A$2:$A$36,SMMLV!$D$2:$D$106),3))</f>
        <v/>
      </c>
    </row>
    <row r="1211" spans="2:6">
      <c r="B1211" s="165"/>
      <c r="C1211" s="165"/>
      <c r="E1211" s="166"/>
      <c r="F1211" s="196" t="str">
        <f>IF(OR(D1211="",E1211=""),"",ROUND(D1211/LOOKUP(E1211,SMMLV!$A$2:$A$36,SMMLV!$D$2:$D$106),3))</f>
        <v/>
      </c>
    </row>
    <row r="1212" spans="2:6">
      <c r="B1212" s="165"/>
      <c r="C1212" s="165"/>
      <c r="E1212" s="166"/>
      <c r="F1212" s="196" t="str">
        <f>IF(OR(D1212="",E1212=""),"",ROUND(D1212/LOOKUP(E1212,SMMLV!$A$2:$A$36,SMMLV!$D$2:$D$106),3))</f>
        <v/>
      </c>
    </row>
    <row r="1213" spans="2:6">
      <c r="B1213" s="165"/>
      <c r="C1213" s="165"/>
      <c r="E1213" s="166"/>
      <c r="F1213" s="196" t="str">
        <f>IF(OR(D1213="",E1213=""),"",ROUND(D1213/LOOKUP(E1213,SMMLV!$A$2:$A$36,SMMLV!$D$2:$D$106),3))</f>
        <v/>
      </c>
    </row>
    <row r="1214" spans="2:6">
      <c r="B1214" s="165"/>
      <c r="C1214" s="165"/>
      <c r="E1214" s="166"/>
      <c r="F1214" s="196" t="str">
        <f>IF(OR(D1214="",E1214=""),"",ROUND(D1214/LOOKUP(E1214,SMMLV!$A$2:$A$36,SMMLV!$D$2:$D$106),3))</f>
        <v/>
      </c>
    </row>
    <row r="1215" spans="2:6">
      <c r="B1215" s="165"/>
      <c r="C1215" s="165"/>
      <c r="E1215" s="166"/>
      <c r="F1215" s="196" t="str">
        <f>IF(OR(D1215="",E1215=""),"",ROUND(D1215/LOOKUP(E1215,SMMLV!$A$2:$A$36,SMMLV!$D$2:$D$106),3))</f>
        <v/>
      </c>
    </row>
    <row r="1216" spans="2:6">
      <c r="B1216" s="165"/>
      <c r="C1216" s="165"/>
      <c r="E1216" s="166"/>
      <c r="F1216" s="196" t="str">
        <f>IF(OR(D1216="",E1216=""),"",ROUND(D1216/LOOKUP(E1216,SMMLV!$A$2:$A$36,SMMLV!$D$2:$D$106),3))</f>
        <v/>
      </c>
    </row>
    <row r="1217" spans="2:6">
      <c r="B1217" s="165"/>
      <c r="C1217" s="165"/>
      <c r="E1217" s="166"/>
      <c r="F1217" s="196" t="str">
        <f>IF(OR(D1217="",E1217=""),"",ROUND(D1217/LOOKUP(E1217,SMMLV!$A$2:$A$36,SMMLV!$D$2:$D$106),3))</f>
        <v/>
      </c>
    </row>
    <row r="1218" spans="2:6">
      <c r="B1218" s="165"/>
      <c r="C1218" s="165"/>
      <c r="E1218" s="166"/>
      <c r="F1218" s="196" t="str">
        <f>IF(OR(D1218="",E1218=""),"",ROUND(D1218/LOOKUP(E1218,SMMLV!$A$2:$A$36,SMMLV!$D$2:$D$106),3))</f>
        <v/>
      </c>
    </row>
    <row r="1219" spans="2:6">
      <c r="B1219" s="165"/>
      <c r="C1219" s="165"/>
      <c r="E1219" s="166"/>
      <c r="F1219" s="196" t="str">
        <f>IF(OR(D1219="",E1219=""),"",ROUND(D1219/LOOKUP(E1219,SMMLV!$A$2:$A$36,SMMLV!$D$2:$D$106),3))</f>
        <v/>
      </c>
    </row>
    <row r="1220" spans="2:6">
      <c r="B1220" s="165"/>
      <c r="C1220" s="165"/>
      <c r="E1220" s="166"/>
      <c r="F1220" s="196" t="str">
        <f>IF(OR(D1220="",E1220=""),"",ROUND(D1220/LOOKUP(E1220,SMMLV!$A$2:$A$36,SMMLV!$D$2:$D$106),3))</f>
        <v/>
      </c>
    </row>
    <row r="1221" spans="2:6">
      <c r="B1221" s="165"/>
      <c r="C1221" s="165"/>
      <c r="E1221" s="166"/>
      <c r="F1221" s="196" t="str">
        <f>IF(OR(D1221="",E1221=""),"",ROUND(D1221/LOOKUP(E1221,SMMLV!$A$2:$A$36,SMMLV!$D$2:$D$106),3))</f>
        <v/>
      </c>
    </row>
    <row r="1222" spans="2:6">
      <c r="B1222" s="165"/>
      <c r="C1222" s="165"/>
      <c r="E1222" s="166"/>
      <c r="F1222" s="196" t="str">
        <f>IF(OR(D1222="",E1222=""),"",ROUND(D1222/LOOKUP(E1222,SMMLV!$A$2:$A$36,SMMLV!$D$2:$D$106),3))</f>
        <v/>
      </c>
    </row>
    <row r="1223" spans="2:6">
      <c r="B1223" s="165"/>
      <c r="C1223" s="165"/>
      <c r="E1223" s="166"/>
      <c r="F1223" s="196" t="str">
        <f>IF(OR(D1223="",E1223=""),"",ROUND(D1223/LOOKUP(E1223,SMMLV!$A$2:$A$36,SMMLV!$D$2:$D$106),3))</f>
        <v/>
      </c>
    </row>
    <row r="1224" spans="2:6">
      <c r="B1224" s="165"/>
      <c r="C1224" s="165"/>
      <c r="E1224" s="166"/>
      <c r="F1224" s="196" t="str">
        <f>IF(OR(D1224="",E1224=""),"",ROUND(D1224/LOOKUP(E1224,SMMLV!$A$2:$A$36,SMMLV!$D$2:$D$106),3))</f>
        <v/>
      </c>
    </row>
    <row r="1225" spans="2:6">
      <c r="B1225" s="165"/>
      <c r="C1225" s="165"/>
      <c r="E1225" s="166"/>
      <c r="F1225" s="196" t="str">
        <f>IF(OR(D1225="",E1225=""),"",ROUND(D1225/LOOKUP(E1225,SMMLV!$A$2:$A$36,SMMLV!$D$2:$D$106),3))</f>
        <v/>
      </c>
    </row>
    <row r="1226" spans="2:6">
      <c r="B1226" s="165"/>
      <c r="C1226" s="165"/>
      <c r="E1226" s="166"/>
      <c r="F1226" s="196" t="str">
        <f>IF(OR(D1226="",E1226=""),"",ROUND(D1226/LOOKUP(E1226,SMMLV!$A$2:$A$36,SMMLV!$D$2:$D$106),3))</f>
        <v/>
      </c>
    </row>
    <row r="1227" spans="2:6">
      <c r="B1227" s="165"/>
      <c r="C1227" s="165"/>
      <c r="E1227" s="166"/>
      <c r="F1227" s="196" t="str">
        <f>IF(OR(D1227="",E1227=""),"",ROUND(D1227/LOOKUP(E1227,SMMLV!$A$2:$A$36,SMMLV!$D$2:$D$106),3))</f>
        <v/>
      </c>
    </row>
    <row r="1228" spans="2:6">
      <c r="B1228" s="165"/>
      <c r="C1228" s="165"/>
      <c r="E1228" s="166"/>
      <c r="F1228" s="196" t="str">
        <f>IF(OR(D1228="",E1228=""),"",ROUND(D1228/LOOKUP(E1228,SMMLV!$A$2:$A$36,SMMLV!$D$2:$D$106),3))</f>
        <v/>
      </c>
    </row>
    <row r="1229" spans="2:6">
      <c r="B1229" s="165"/>
      <c r="C1229" s="165"/>
      <c r="E1229" s="166"/>
      <c r="F1229" s="196" t="str">
        <f>IF(OR(D1229="",E1229=""),"",ROUND(D1229/LOOKUP(E1229,SMMLV!$A$2:$A$36,SMMLV!$D$2:$D$106),3))</f>
        <v/>
      </c>
    </row>
    <row r="1230" spans="2:6">
      <c r="B1230" s="165"/>
      <c r="C1230" s="165"/>
      <c r="E1230" s="166"/>
      <c r="F1230" s="196" t="str">
        <f>IF(OR(D1230="",E1230=""),"",ROUND(D1230/LOOKUP(E1230,SMMLV!$A$2:$A$36,SMMLV!$D$2:$D$106),3))</f>
        <v/>
      </c>
    </row>
    <row r="1231" spans="2:6">
      <c r="B1231" s="165"/>
      <c r="C1231" s="165"/>
      <c r="E1231" s="166"/>
      <c r="F1231" s="196" t="str">
        <f>IF(OR(D1231="",E1231=""),"",ROUND(D1231/LOOKUP(E1231,SMMLV!$A$2:$A$36,SMMLV!$D$2:$D$106),3))</f>
        <v/>
      </c>
    </row>
    <row r="1232" spans="2:6">
      <c r="B1232" s="165"/>
      <c r="C1232" s="165"/>
      <c r="E1232" s="166"/>
      <c r="F1232" s="196" t="str">
        <f>IF(OR(D1232="",E1232=""),"",ROUND(D1232/LOOKUP(E1232,SMMLV!$A$2:$A$36,SMMLV!$D$2:$D$106),3))</f>
        <v/>
      </c>
    </row>
    <row r="1233" spans="2:6">
      <c r="B1233" s="165"/>
      <c r="C1233" s="165"/>
      <c r="E1233" s="166"/>
      <c r="F1233" s="196" t="str">
        <f>IF(OR(D1233="",E1233=""),"",ROUND(D1233/LOOKUP(E1233,SMMLV!$A$2:$A$36,SMMLV!$D$2:$D$106),3))</f>
        <v/>
      </c>
    </row>
    <row r="1234" spans="2:6">
      <c r="B1234" s="165"/>
      <c r="C1234" s="165"/>
      <c r="E1234" s="166"/>
      <c r="F1234" s="196" t="str">
        <f>IF(OR(D1234="",E1234=""),"",ROUND(D1234/LOOKUP(E1234,SMMLV!$A$2:$A$36,SMMLV!$D$2:$D$106),3))</f>
        <v/>
      </c>
    </row>
    <row r="1235" spans="2:6">
      <c r="B1235" s="165"/>
      <c r="C1235" s="165"/>
      <c r="E1235" s="166"/>
      <c r="F1235" s="196" t="str">
        <f>IF(OR(D1235="",E1235=""),"",ROUND(D1235/LOOKUP(E1235,SMMLV!$A$2:$A$36,SMMLV!$D$2:$D$106),3))</f>
        <v/>
      </c>
    </row>
    <row r="1236" spans="2:6">
      <c r="B1236" s="165"/>
      <c r="C1236" s="165"/>
      <c r="E1236" s="166"/>
      <c r="F1236" s="196" t="str">
        <f>IF(OR(D1236="",E1236=""),"",ROUND(D1236/LOOKUP(E1236,SMMLV!$A$2:$A$36,SMMLV!$D$2:$D$106),3))</f>
        <v/>
      </c>
    </row>
    <row r="1237" spans="2:6">
      <c r="B1237" s="165"/>
      <c r="C1237" s="165"/>
      <c r="E1237" s="166"/>
      <c r="F1237" s="196" t="str">
        <f>IF(OR(D1237="",E1237=""),"",ROUND(D1237/LOOKUP(E1237,SMMLV!$A$2:$A$36,SMMLV!$D$2:$D$106),3))</f>
        <v/>
      </c>
    </row>
    <row r="1238" spans="2:6">
      <c r="B1238" s="165"/>
      <c r="C1238" s="165"/>
      <c r="E1238" s="166"/>
      <c r="F1238" s="196" t="str">
        <f>IF(OR(D1238="",E1238=""),"",ROUND(D1238/LOOKUP(E1238,SMMLV!$A$2:$A$36,SMMLV!$D$2:$D$106),3))</f>
        <v/>
      </c>
    </row>
    <row r="1239" spans="2:6">
      <c r="B1239" s="165"/>
      <c r="C1239" s="165"/>
      <c r="E1239" s="166"/>
      <c r="F1239" s="196" t="str">
        <f>IF(OR(D1239="",E1239=""),"",ROUND(D1239/LOOKUP(E1239,SMMLV!$A$2:$A$36,SMMLV!$D$2:$D$106),3))</f>
        <v/>
      </c>
    </row>
    <row r="1240" spans="2:6">
      <c r="B1240" s="165"/>
      <c r="C1240" s="165"/>
      <c r="E1240" s="166"/>
      <c r="F1240" s="196" t="str">
        <f>IF(OR(D1240="",E1240=""),"",ROUND(D1240/LOOKUP(E1240,SMMLV!$A$2:$A$36,SMMLV!$D$2:$D$106),3))</f>
        <v/>
      </c>
    </row>
    <row r="1241" spans="2:6">
      <c r="B1241" s="165"/>
      <c r="C1241" s="165"/>
      <c r="E1241" s="166"/>
      <c r="F1241" s="196" t="str">
        <f>IF(OR(D1241="",E1241=""),"",ROUND(D1241/LOOKUP(E1241,SMMLV!$A$2:$A$36,SMMLV!$D$2:$D$106),3))</f>
        <v/>
      </c>
    </row>
    <row r="1242" spans="2:6">
      <c r="B1242" s="165"/>
      <c r="C1242" s="165"/>
      <c r="E1242" s="166"/>
      <c r="F1242" s="196" t="str">
        <f>IF(OR(D1242="",E1242=""),"",ROUND(D1242/LOOKUP(E1242,SMMLV!$A$2:$A$36,SMMLV!$D$2:$D$106),3))</f>
        <v/>
      </c>
    </row>
    <row r="1243" spans="2:6">
      <c r="B1243" s="165"/>
      <c r="C1243" s="165"/>
      <c r="E1243" s="166"/>
      <c r="F1243" s="196" t="str">
        <f>IF(OR(D1243="",E1243=""),"",ROUND(D1243/LOOKUP(E1243,SMMLV!$A$2:$A$36,SMMLV!$D$2:$D$106),3))</f>
        <v/>
      </c>
    </row>
    <row r="1244" spans="2:6">
      <c r="B1244" s="165"/>
      <c r="C1244" s="165"/>
      <c r="E1244" s="166"/>
      <c r="F1244" s="196" t="str">
        <f>IF(OR(D1244="",E1244=""),"",ROUND(D1244/LOOKUP(E1244,SMMLV!$A$2:$A$36,SMMLV!$D$2:$D$106),3))</f>
        <v/>
      </c>
    </row>
    <row r="1245" spans="2:6">
      <c r="B1245" s="165"/>
      <c r="C1245" s="165"/>
      <c r="E1245" s="166"/>
      <c r="F1245" s="196" t="str">
        <f>IF(OR(D1245="",E1245=""),"",ROUND(D1245/LOOKUP(E1245,SMMLV!$A$2:$A$36,SMMLV!$D$2:$D$106),3))</f>
        <v/>
      </c>
    </row>
    <row r="1246" spans="2:6">
      <c r="B1246" s="165"/>
      <c r="C1246" s="165"/>
      <c r="E1246" s="166"/>
      <c r="F1246" s="196" t="str">
        <f>IF(OR(D1246="",E1246=""),"",ROUND(D1246/LOOKUP(E1246,SMMLV!$A$2:$A$36,SMMLV!$D$2:$D$106),3))</f>
        <v/>
      </c>
    </row>
    <row r="1247" spans="2:6">
      <c r="B1247" s="165"/>
      <c r="C1247" s="165"/>
      <c r="E1247" s="166"/>
      <c r="F1247" s="196" t="str">
        <f>IF(OR(D1247="",E1247=""),"",ROUND(D1247/LOOKUP(E1247,SMMLV!$A$2:$A$36,SMMLV!$D$2:$D$106),3))</f>
        <v/>
      </c>
    </row>
    <row r="1248" spans="2:6">
      <c r="B1248" s="165"/>
      <c r="C1248" s="165"/>
      <c r="E1248" s="166"/>
      <c r="F1248" s="196" t="str">
        <f>IF(OR(D1248="",E1248=""),"",ROUND(D1248/LOOKUP(E1248,SMMLV!$A$2:$A$36,SMMLV!$D$2:$D$106),3))</f>
        <v/>
      </c>
    </row>
    <row r="1249" spans="2:6">
      <c r="B1249" s="165"/>
      <c r="C1249" s="165"/>
      <c r="E1249" s="166"/>
      <c r="F1249" s="196" t="str">
        <f>IF(OR(D1249="",E1249=""),"",ROUND(D1249/LOOKUP(E1249,SMMLV!$A$2:$A$36,SMMLV!$D$2:$D$106),3))</f>
        <v/>
      </c>
    </row>
    <row r="1250" spans="2:6">
      <c r="B1250" s="165"/>
      <c r="C1250" s="165"/>
      <c r="E1250" s="166"/>
      <c r="F1250" s="196" t="str">
        <f>IF(OR(D1250="",E1250=""),"",ROUND(D1250/LOOKUP(E1250,SMMLV!$A$2:$A$36,SMMLV!$D$2:$D$106),3))</f>
        <v/>
      </c>
    </row>
    <row r="1251" spans="2:6">
      <c r="B1251" s="165"/>
      <c r="C1251" s="165"/>
      <c r="E1251" s="166"/>
      <c r="F1251" s="196" t="str">
        <f>IF(OR(D1251="",E1251=""),"",ROUND(D1251/LOOKUP(E1251,SMMLV!$A$2:$A$36,SMMLV!$D$2:$D$106),3))</f>
        <v/>
      </c>
    </row>
    <row r="1252" spans="2:6">
      <c r="B1252" s="165"/>
      <c r="C1252" s="165"/>
      <c r="E1252" s="166"/>
      <c r="F1252" s="196" t="str">
        <f>IF(OR(D1252="",E1252=""),"",ROUND(D1252/LOOKUP(E1252,SMMLV!$A$2:$A$36,SMMLV!$D$2:$D$106),3))</f>
        <v/>
      </c>
    </row>
    <row r="1253" spans="2:6">
      <c r="B1253" s="165"/>
      <c r="C1253" s="165"/>
      <c r="E1253" s="166"/>
      <c r="F1253" s="196" t="str">
        <f>IF(OR(D1253="",E1253=""),"",ROUND(D1253/LOOKUP(E1253,SMMLV!$A$2:$A$36,SMMLV!$D$2:$D$106),3))</f>
        <v/>
      </c>
    </row>
    <row r="1254" spans="2:6">
      <c r="B1254" s="165"/>
      <c r="C1254" s="165"/>
      <c r="E1254" s="166"/>
      <c r="F1254" s="196" t="str">
        <f>IF(OR(D1254="",E1254=""),"",ROUND(D1254/LOOKUP(E1254,SMMLV!$A$2:$A$36,SMMLV!$D$2:$D$106),3))</f>
        <v/>
      </c>
    </row>
    <row r="1255" spans="2:6">
      <c r="B1255" s="165"/>
      <c r="C1255" s="165"/>
      <c r="E1255" s="166"/>
      <c r="F1255" s="196" t="str">
        <f>IF(OR(D1255="",E1255=""),"",ROUND(D1255/LOOKUP(E1255,SMMLV!$A$2:$A$36,SMMLV!$D$2:$D$106),3))</f>
        <v/>
      </c>
    </row>
    <row r="1256" spans="2:6">
      <c r="B1256" s="165"/>
      <c r="C1256" s="165"/>
      <c r="E1256" s="166"/>
      <c r="F1256" s="196" t="str">
        <f>IF(OR(D1256="",E1256=""),"",ROUND(D1256/LOOKUP(E1256,SMMLV!$A$2:$A$36,SMMLV!$D$2:$D$106),3))</f>
        <v/>
      </c>
    </row>
    <row r="1257" spans="2:6">
      <c r="B1257" s="165"/>
      <c r="C1257" s="165"/>
      <c r="E1257" s="166"/>
      <c r="F1257" s="196" t="str">
        <f>IF(OR(D1257="",E1257=""),"",ROUND(D1257/LOOKUP(E1257,SMMLV!$A$2:$A$36,SMMLV!$D$2:$D$106),3))</f>
        <v/>
      </c>
    </row>
    <row r="1258" spans="2:6">
      <c r="B1258" s="165"/>
      <c r="C1258" s="165"/>
      <c r="E1258" s="166"/>
      <c r="F1258" s="196" t="str">
        <f>IF(OR(D1258="",E1258=""),"",ROUND(D1258/LOOKUP(E1258,SMMLV!$A$2:$A$36,SMMLV!$D$2:$D$106),3))</f>
        <v/>
      </c>
    </row>
    <row r="1259" spans="2:6">
      <c r="B1259" s="165"/>
      <c r="C1259" s="165"/>
      <c r="E1259" s="166"/>
      <c r="F1259" s="196" t="str">
        <f>IF(OR(D1259="",E1259=""),"",ROUND(D1259/LOOKUP(E1259,SMMLV!$A$2:$A$36,SMMLV!$D$2:$D$106),3))</f>
        <v/>
      </c>
    </row>
    <row r="1260" spans="2:6">
      <c r="E1260" s="166"/>
      <c r="F1260" s="196" t="str">
        <f>IF(OR(D1260="",E1260=""),"",ROUND(D1260/LOOKUP(E1260,SMMLV!$A$2:$A$36,SMMLV!$D$2:$D$106),3))</f>
        <v/>
      </c>
    </row>
    <row r="1261" spans="2:6">
      <c r="E1261" s="166"/>
      <c r="F1261" s="196" t="str">
        <f>IF(OR(D1261="",E1261=""),"",ROUND(D1261/LOOKUP(E1261,SMMLV!$A$2:$A$36,SMMLV!$D$2:$D$106),3))</f>
        <v/>
      </c>
    </row>
    <row r="1262" spans="2:6">
      <c r="E1262" s="166"/>
      <c r="F1262" s="196" t="str">
        <f>IF(OR(D1262="",E1262=""),"",ROUND(D1262/LOOKUP(E1262,SMMLV!$A$2:$A$36,SMMLV!$D$2:$D$106),3))</f>
        <v/>
      </c>
    </row>
    <row r="1263" spans="2:6">
      <c r="E1263" s="166"/>
      <c r="F1263" s="196" t="str">
        <f>IF(OR(D1263="",E1263=""),"",ROUND(D1263/LOOKUP(E1263,SMMLV!$A$2:$A$36,SMMLV!$D$2:$D$106),3))</f>
        <v/>
      </c>
    </row>
    <row r="1264" spans="2:6">
      <c r="E1264" s="166"/>
      <c r="F1264" s="196" t="str">
        <f>IF(OR(D1264="",E1264=""),"",ROUND(D1264/LOOKUP(E1264,SMMLV!$A$2:$A$36,SMMLV!$D$2:$D$106),3))</f>
        <v/>
      </c>
    </row>
    <row r="1265" spans="5:6">
      <c r="E1265" s="166"/>
      <c r="F1265" s="196" t="str">
        <f>IF(OR(D1265="",E1265=""),"",ROUND(D1265/LOOKUP(E1265,SMMLV!$A$2:$A$36,SMMLV!$D$2:$D$106),3))</f>
        <v/>
      </c>
    </row>
    <row r="1266" spans="5:6">
      <c r="E1266" s="166"/>
      <c r="F1266" s="196" t="str">
        <f>IF(OR(D1266="",E1266=""),"",ROUND(D1266/LOOKUP(E1266,SMMLV!$A$2:$A$36,SMMLV!$D$2:$D$106),3))</f>
        <v/>
      </c>
    </row>
    <row r="1267" spans="5:6">
      <c r="E1267" s="166"/>
      <c r="F1267" s="196" t="str">
        <f>IF(OR(D1267="",E1267=""),"",ROUND(D1267/LOOKUP(E1267,SMMLV!$A$2:$A$36,SMMLV!$D$2:$D$106),3))</f>
        <v/>
      </c>
    </row>
    <row r="1268" spans="5:6">
      <c r="E1268" s="166"/>
      <c r="F1268" s="196" t="str">
        <f>IF(OR(D1268="",E1268=""),"",ROUND(D1268/LOOKUP(E1268,SMMLV!$A$2:$A$36,SMMLV!$D$2:$D$106),3))</f>
        <v/>
      </c>
    </row>
    <row r="1269" spans="5:6">
      <c r="E1269" s="166"/>
      <c r="F1269" s="196" t="str">
        <f>IF(OR(D1269="",E1269=""),"",ROUND(D1269/LOOKUP(E1269,SMMLV!$A$2:$A$36,SMMLV!$D$2:$D$106),3))</f>
        <v/>
      </c>
    </row>
    <row r="1270" spans="5:6">
      <c r="E1270" s="166"/>
      <c r="F1270" s="196" t="str">
        <f>IF(OR(D1270="",E1270=""),"",ROUND(D1270/LOOKUP(E1270,SMMLV!$A$2:$A$36,SMMLV!$D$2:$D$106),3))</f>
        <v/>
      </c>
    </row>
    <row r="1271" spans="5:6">
      <c r="E1271" s="166"/>
      <c r="F1271" s="196" t="str">
        <f>IF(OR(D1271="",E1271=""),"",ROUND(D1271/LOOKUP(E1271,SMMLV!$A$2:$A$36,SMMLV!$D$2:$D$106),3))</f>
        <v/>
      </c>
    </row>
    <row r="1272" spans="5:6">
      <c r="E1272" s="166"/>
      <c r="F1272" s="196" t="str">
        <f>IF(OR(D1272="",E1272=""),"",ROUND(D1272/LOOKUP(E1272,SMMLV!$A$2:$A$36,SMMLV!$D$2:$D$106),3))</f>
        <v/>
      </c>
    </row>
    <row r="1273" spans="5:6">
      <c r="E1273" s="166"/>
      <c r="F1273" s="196" t="str">
        <f>IF(OR(D1273="",E1273=""),"",ROUND(D1273/LOOKUP(E1273,SMMLV!$A$2:$A$36,SMMLV!$D$2:$D$106),3))</f>
        <v/>
      </c>
    </row>
    <row r="1274" spans="5:6">
      <c r="E1274" s="166"/>
      <c r="F1274" s="196" t="str">
        <f>IF(OR(D1274="",E1274=""),"",ROUND(D1274/LOOKUP(E1274,SMMLV!$A$2:$A$36,SMMLV!$D$2:$D$106),3))</f>
        <v/>
      </c>
    </row>
    <row r="1275" spans="5:6">
      <c r="E1275" s="166"/>
      <c r="F1275" s="196" t="str">
        <f>IF(OR(D1275="",E1275=""),"",ROUND(D1275/LOOKUP(E1275,SMMLV!$A$2:$A$36,SMMLV!$D$2:$D$106),3))</f>
        <v/>
      </c>
    </row>
    <row r="1276" spans="5:6">
      <c r="E1276" s="166"/>
      <c r="F1276" s="196" t="str">
        <f>IF(OR(D1276="",E1276=""),"",ROUND(D1276/LOOKUP(E1276,SMMLV!$A$2:$A$36,SMMLV!$D$2:$D$106),3))</f>
        <v/>
      </c>
    </row>
    <row r="1277" spans="5:6">
      <c r="E1277" s="166"/>
      <c r="F1277" s="196" t="str">
        <f>IF(OR(D1277="",E1277=""),"",ROUND(D1277/LOOKUP(E1277,SMMLV!$A$2:$A$36,SMMLV!$D$2:$D$106),3))</f>
        <v/>
      </c>
    </row>
    <row r="1278" spans="5:6">
      <c r="E1278" s="166"/>
      <c r="F1278" s="196" t="str">
        <f>IF(OR(D1278="",E1278=""),"",ROUND(D1278/LOOKUP(E1278,SMMLV!$A$2:$A$36,SMMLV!$D$2:$D$106),3))</f>
        <v/>
      </c>
    </row>
    <row r="1279" spans="5:6">
      <c r="E1279" s="166"/>
      <c r="F1279" s="196" t="str">
        <f>IF(OR(D1279="",E1279=""),"",ROUND(D1279/LOOKUP(E1279,SMMLV!$A$2:$A$36,SMMLV!$D$2:$D$106),3))</f>
        <v/>
      </c>
    </row>
    <row r="1280" spans="5:6">
      <c r="E1280" s="166"/>
      <c r="F1280" s="196" t="str">
        <f>IF(OR(D1280="",E1280=""),"",ROUND(D1280/LOOKUP(E1280,SMMLV!$A$2:$A$36,SMMLV!$D$2:$D$106),3))</f>
        <v/>
      </c>
    </row>
    <row r="1281" spans="5:6">
      <c r="E1281" s="166"/>
      <c r="F1281" s="196" t="str">
        <f>IF(OR(D1281="",E1281=""),"",ROUND(D1281/LOOKUP(E1281,SMMLV!$A$2:$A$36,SMMLV!$D$2:$D$106),3))</f>
        <v/>
      </c>
    </row>
    <row r="1282" spans="5:6">
      <c r="E1282" s="166"/>
      <c r="F1282" s="196" t="str">
        <f>IF(OR(D1282="",E1282=""),"",ROUND(D1282/LOOKUP(E1282,SMMLV!$A$2:$A$36,SMMLV!$D$2:$D$106),3))</f>
        <v/>
      </c>
    </row>
    <row r="1283" spans="5:6">
      <c r="E1283" s="166"/>
      <c r="F1283" s="196" t="str">
        <f>IF(OR(D1283="",E1283=""),"",ROUND(D1283/LOOKUP(E1283,SMMLV!$A$2:$A$36,SMMLV!$D$2:$D$106),3))</f>
        <v/>
      </c>
    </row>
    <row r="1284" spans="5:6">
      <c r="E1284" s="166"/>
      <c r="F1284" s="196" t="str">
        <f>IF(OR(D1284="",E1284=""),"",ROUND(D1284/LOOKUP(E1284,SMMLV!$A$2:$A$36,SMMLV!$D$2:$D$106),3))</f>
        <v/>
      </c>
    </row>
    <row r="1285" spans="5:6">
      <c r="E1285" s="166"/>
      <c r="F1285" s="196" t="str">
        <f>IF(OR(D1285="",E1285=""),"",ROUND(D1285/LOOKUP(E1285,SMMLV!$A$2:$A$36,SMMLV!$D$2:$D$106),3))</f>
        <v/>
      </c>
    </row>
    <row r="1286" spans="5:6">
      <c r="E1286" s="166"/>
      <c r="F1286" s="196" t="str">
        <f>IF(OR(D1286="",E1286=""),"",ROUND(D1286/LOOKUP(E1286,SMMLV!$A$2:$A$36,SMMLV!$D$2:$D$106),3))</f>
        <v/>
      </c>
    </row>
    <row r="1287" spans="5:6">
      <c r="E1287" s="166"/>
      <c r="F1287" s="196" t="str">
        <f>IF(OR(D1287="",E1287=""),"",ROUND(D1287/LOOKUP(E1287,SMMLV!$A$2:$A$36,SMMLV!$D$2:$D$106),3))</f>
        <v/>
      </c>
    </row>
    <row r="1288" spans="5:6">
      <c r="E1288" s="166"/>
      <c r="F1288" s="196" t="str">
        <f>IF(OR(D1288="",E1288=""),"",ROUND(D1288/LOOKUP(E1288,SMMLV!$A$2:$A$36,SMMLV!$D$2:$D$106),3))</f>
        <v/>
      </c>
    </row>
    <row r="1289" spans="5:6">
      <c r="E1289" s="166"/>
      <c r="F1289" s="196" t="str">
        <f>IF(OR(D1289="",E1289=""),"",ROUND(D1289/LOOKUP(E1289,SMMLV!$A$2:$A$36,SMMLV!$D$2:$D$106),3))</f>
        <v/>
      </c>
    </row>
    <row r="1290" spans="5:6">
      <c r="E1290" s="166"/>
      <c r="F1290" s="196" t="str">
        <f>IF(OR(D1290="",E1290=""),"",ROUND(D1290/LOOKUP(E1290,SMMLV!$A$2:$A$36,SMMLV!$D$2:$D$106),3))</f>
        <v/>
      </c>
    </row>
    <row r="1291" spans="5:6">
      <c r="E1291" s="166"/>
      <c r="F1291" s="196" t="str">
        <f>IF(OR(D1291="",E1291=""),"",ROUND(D1291/LOOKUP(E1291,SMMLV!$A$2:$A$36,SMMLV!$D$2:$D$106),3))</f>
        <v/>
      </c>
    </row>
    <row r="1292" spans="5:6">
      <c r="E1292" s="166"/>
      <c r="F1292" s="196" t="str">
        <f>IF(OR(D1292="",E1292=""),"",ROUND(D1292/LOOKUP(E1292,SMMLV!$A$2:$A$36,SMMLV!$D$2:$D$106),3))</f>
        <v/>
      </c>
    </row>
    <row r="1293" spans="5:6">
      <c r="E1293" s="166"/>
      <c r="F1293" s="196" t="str">
        <f>IF(OR(D1293="",E1293=""),"",ROUND(D1293/LOOKUP(E1293,SMMLV!$A$2:$A$36,SMMLV!$D$2:$D$106),3))</f>
        <v/>
      </c>
    </row>
    <row r="1294" spans="5:6">
      <c r="E1294" s="166"/>
      <c r="F1294" s="196" t="str">
        <f>IF(OR(D1294="",E1294=""),"",ROUND(D1294/LOOKUP(E1294,SMMLV!$A$2:$A$36,SMMLV!$D$2:$D$106),3))</f>
        <v/>
      </c>
    </row>
    <row r="1295" spans="5:6">
      <c r="E1295" s="166"/>
      <c r="F1295" s="196" t="str">
        <f>IF(OR(D1295="",E1295=""),"",ROUND(D1295/LOOKUP(E1295,SMMLV!$A$2:$A$36,SMMLV!$D$2:$D$106),3))</f>
        <v/>
      </c>
    </row>
    <row r="1296" spans="5:6">
      <c r="E1296" s="166"/>
      <c r="F1296" s="196" t="str">
        <f>IF(OR(D1296="",E1296=""),"",ROUND(D1296/LOOKUP(E1296,SMMLV!$A$2:$A$36,SMMLV!$D$2:$D$106),3))</f>
        <v/>
      </c>
    </row>
    <row r="1297" spans="5:6">
      <c r="E1297" s="166"/>
      <c r="F1297" s="196" t="str">
        <f>IF(OR(D1297="",E1297=""),"",ROUND(D1297/LOOKUP(E1297,SMMLV!$A$2:$A$36,SMMLV!$D$2:$D$106),3))</f>
        <v/>
      </c>
    </row>
    <row r="1298" spans="5:6">
      <c r="E1298" s="166"/>
      <c r="F1298" s="196" t="str">
        <f>IF(OR(D1298="",E1298=""),"",ROUND(D1298/LOOKUP(E1298,SMMLV!$A$2:$A$36,SMMLV!$D$2:$D$106),3))</f>
        <v/>
      </c>
    </row>
    <row r="1299" spans="5:6">
      <c r="E1299" s="166"/>
      <c r="F1299" s="196" t="str">
        <f>IF(OR(D1299="",E1299=""),"",ROUND(D1299/LOOKUP(E1299,SMMLV!$A$2:$A$36,SMMLV!$D$2:$D$106),3))</f>
        <v/>
      </c>
    </row>
    <row r="1300" spans="5:6">
      <c r="E1300" s="166"/>
      <c r="F1300" s="196" t="str">
        <f>IF(OR(D1300="",E1300=""),"",ROUND(D1300/LOOKUP(E1300,SMMLV!$A$2:$A$36,SMMLV!$D$2:$D$106),3))</f>
        <v/>
      </c>
    </row>
    <row r="1301" spans="5:6">
      <c r="E1301" s="166"/>
      <c r="F1301" s="196" t="str">
        <f>IF(OR(D1301="",E1301=""),"",ROUND(D1301/LOOKUP(E1301,SMMLV!$A$2:$A$36,SMMLV!$D$2:$D$106),3))</f>
        <v/>
      </c>
    </row>
    <row r="1302" spans="5:6">
      <c r="E1302" s="166"/>
      <c r="F1302" s="196" t="str">
        <f>IF(OR(D1302="",E1302=""),"",ROUND(D1302/LOOKUP(E1302,SMMLV!$A$2:$A$36,SMMLV!$D$2:$D$106),3))</f>
        <v/>
      </c>
    </row>
    <row r="1303" spans="5:6">
      <c r="E1303" s="166"/>
      <c r="F1303" s="196" t="str">
        <f>IF(OR(D1303="",E1303=""),"",ROUND(D1303/LOOKUP(E1303,SMMLV!$A$2:$A$36,SMMLV!$D$2:$D$106),3))</f>
        <v/>
      </c>
    </row>
    <row r="1304" spans="5:6">
      <c r="E1304" s="166"/>
      <c r="F1304" s="196" t="str">
        <f>IF(OR(D1304="",E1304=""),"",ROUND(D1304/LOOKUP(E1304,SMMLV!$A$2:$A$36,SMMLV!$D$2:$D$106),3))</f>
        <v/>
      </c>
    </row>
    <row r="1305" spans="5:6">
      <c r="E1305" s="166"/>
      <c r="F1305" s="196" t="str">
        <f>IF(OR(D1305="",E1305=""),"",ROUND(D1305/LOOKUP(E1305,SMMLV!$A$2:$A$36,SMMLV!$D$2:$D$106),3))</f>
        <v/>
      </c>
    </row>
    <row r="1306" spans="5:6">
      <c r="E1306" s="166"/>
      <c r="F1306" s="196" t="str">
        <f>IF(OR(D1306="",E1306=""),"",ROUND(D1306/LOOKUP(E1306,SMMLV!$A$2:$A$36,SMMLV!$D$2:$D$106),3))</f>
        <v/>
      </c>
    </row>
    <row r="1307" spans="5:6">
      <c r="E1307" s="166"/>
      <c r="F1307" s="196" t="str">
        <f>IF(OR(D1307="",E1307=""),"",ROUND(D1307/LOOKUP(E1307,SMMLV!$A$2:$A$36,SMMLV!$D$2:$D$106),3))</f>
        <v/>
      </c>
    </row>
    <row r="1308" spans="5:6">
      <c r="E1308" s="166"/>
      <c r="F1308" s="196" t="str">
        <f>IF(OR(D1308="",E1308=""),"",ROUND(D1308/LOOKUP(E1308,SMMLV!$A$2:$A$36,SMMLV!$D$2:$D$106),3))</f>
        <v/>
      </c>
    </row>
    <row r="1309" spans="5:6">
      <c r="E1309" s="166"/>
      <c r="F1309" s="196" t="str">
        <f>IF(OR(D1309="",E1309=""),"",ROUND(D1309/LOOKUP(E1309,SMMLV!$A$2:$A$36,SMMLV!$D$2:$D$106),3))</f>
        <v/>
      </c>
    </row>
    <row r="1310" spans="5:6">
      <c r="E1310" s="166"/>
      <c r="F1310" s="196" t="str">
        <f>IF(OR(D1310="",E1310=""),"",ROUND(D1310/LOOKUP(E1310,SMMLV!$A$2:$A$36,SMMLV!$D$2:$D$106),3))</f>
        <v/>
      </c>
    </row>
    <row r="1311" spans="5:6">
      <c r="E1311" s="166"/>
      <c r="F1311" s="196" t="str">
        <f>IF(OR(D1311="",E1311=""),"",ROUND(D1311/LOOKUP(E1311,SMMLV!$A$2:$A$36,SMMLV!$D$2:$D$106),3))</f>
        <v/>
      </c>
    </row>
    <row r="1312" spans="5:6">
      <c r="E1312" s="166"/>
      <c r="F1312" s="196" t="str">
        <f>IF(OR(D1312="",E1312=""),"",ROUND(D1312/LOOKUP(E1312,SMMLV!$A$2:$A$36,SMMLV!$D$2:$D$106),3))</f>
        <v/>
      </c>
    </row>
    <row r="1313" spans="5:6">
      <c r="E1313" s="166"/>
      <c r="F1313" s="196" t="str">
        <f>IF(OR(D1313="",E1313=""),"",ROUND(D1313/LOOKUP(E1313,SMMLV!$A$2:$A$36,SMMLV!$D$2:$D$106),3))</f>
        <v/>
      </c>
    </row>
    <row r="1314" spans="5:6">
      <c r="E1314" s="166"/>
      <c r="F1314" s="196" t="str">
        <f>IF(OR(D1314="",E1314=""),"",ROUND(D1314/LOOKUP(E1314,SMMLV!$A$2:$A$36,SMMLV!$D$2:$D$106),3))</f>
        <v/>
      </c>
    </row>
    <row r="1315" spans="5:6">
      <c r="E1315" s="166"/>
      <c r="F1315" s="196" t="str">
        <f>IF(OR(D1315="",E1315=""),"",ROUND(D1315/LOOKUP(E1315,SMMLV!$A$2:$A$36,SMMLV!$D$2:$D$106),3))</f>
        <v/>
      </c>
    </row>
    <row r="1316" spans="5:6">
      <c r="E1316" s="166"/>
      <c r="F1316" s="196" t="str">
        <f>IF(OR(D1316="",E1316=""),"",ROUND(D1316/LOOKUP(E1316,SMMLV!$A$2:$A$36,SMMLV!$D$2:$D$106),3))</f>
        <v/>
      </c>
    </row>
    <row r="1317" spans="5:6">
      <c r="E1317" s="166"/>
      <c r="F1317" s="196" t="str">
        <f>IF(OR(D1317="",E1317=""),"",ROUND(D1317/LOOKUP(E1317,SMMLV!$A$2:$A$36,SMMLV!$D$2:$D$106),3))</f>
        <v/>
      </c>
    </row>
    <row r="1318" spans="5:6">
      <c r="E1318" s="166"/>
      <c r="F1318" s="196" t="str">
        <f>IF(OR(D1318="",E1318=""),"",ROUND(D1318/LOOKUP(E1318,SMMLV!$A$2:$A$36,SMMLV!$D$2:$D$106),3))</f>
        <v/>
      </c>
    </row>
    <row r="1319" spans="5:6">
      <c r="E1319" s="166"/>
      <c r="F1319" s="196" t="str">
        <f>IF(OR(D1319="",E1319=""),"",ROUND(D1319/LOOKUP(E1319,SMMLV!$A$2:$A$36,SMMLV!$D$2:$D$106),3))</f>
        <v/>
      </c>
    </row>
    <row r="1320" spans="5:6">
      <c r="E1320" s="166"/>
      <c r="F1320" s="196" t="str">
        <f>IF(OR(D1320="",E1320=""),"",ROUND(D1320/LOOKUP(E1320,SMMLV!$A$2:$A$36,SMMLV!$D$2:$D$106),3))</f>
        <v/>
      </c>
    </row>
    <row r="1321" spans="5:6">
      <c r="E1321" s="166"/>
      <c r="F1321" s="196" t="str">
        <f>IF(OR(D1321="",E1321=""),"",ROUND(D1321/LOOKUP(E1321,SMMLV!$A$2:$A$36,SMMLV!$D$2:$D$106),3))</f>
        <v/>
      </c>
    </row>
    <row r="1322" spans="5:6">
      <c r="E1322" s="166"/>
      <c r="F1322" s="196" t="str">
        <f>IF(OR(D1322="",E1322=""),"",ROUND(D1322/LOOKUP(E1322,SMMLV!$A$2:$A$36,SMMLV!$D$2:$D$106),3))</f>
        <v/>
      </c>
    </row>
    <row r="1323" spans="5:6">
      <c r="E1323" s="166"/>
      <c r="F1323" s="196" t="str">
        <f>IF(OR(D1323="",E1323=""),"",ROUND(D1323/LOOKUP(E1323,SMMLV!$A$2:$A$36,SMMLV!$D$2:$D$106),3))</f>
        <v/>
      </c>
    </row>
    <row r="1324" spans="5:6">
      <c r="E1324" s="166"/>
      <c r="F1324" s="196" t="str">
        <f>IF(OR(D1324="",E1324=""),"",ROUND(D1324/LOOKUP(E1324,SMMLV!$A$2:$A$36,SMMLV!$D$2:$D$106),3))</f>
        <v/>
      </c>
    </row>
    <row r="1325" spans="5:6">
      <c r="E1325" s="166"/>
      <c r="F1325" s="196" t="str">
        <f>IF(OR(D1325="",E1325=""),"",ROUND(D1325/LOOKUP(E1325,SMMLV!$A$2:$A$36,SMMLV!$D$2:$D$106),3))</f>
        <v/>
      </c>
    </row>
    <row r="1326" spans="5:6">
      <c r="E1326" s="166"/>
      <c r="F1326" s="196" t="str">
        <f>IF(OR(D1326="",E1326=""),"",ROUND(D1326/LOOKUP(E1326,SMMLV!$A$2:$A$36,SMMLV!$D$2:$D$106),3))</f>
        <v/>
      </c>
    </row>
    <row r="1327" spans="5:6">
      <c r="E1327" s="166"/>
      <c r="F1327" s="196" t="str">
        <f>IF(OR(D1327="",E1327=""),"",ROUND(D1327/LOOKUP(E1327,SMMLV!$A$2:$A$36,SMMLV!$D$2:$D$106),3))</f>
        <v/>
      </c>
    </row>
    <row r="1328" spans="5:6">
      <c r="E1328" s="166"/>
      <c r="F1328" s="196" t="str">
        <f>IF(OR(D1328="",E1328=""),"",ROUND(D1328/LOOKUP(E1328,SMMLV!$A$2:$A$36,SMMLV!$D$2:$D$106),3))</f>
        <v/>
      </c>
    </row>
    <row r="1329" spans="5:6">
      <c r="E1329" s="166"/>
      <c r="F1329" s="196" t="str">
        <f>IF(OR(D1329="",E1329=""),"",ROUND(D1329/LOOKUP(E1329,SMMLV!$A$2:$A$36,SMMLV!$D$2:$D$106),3))</f>
        <v/>
      </c>
    </row>
    <row r="1330" spans="5:6">
      <c r="E1330" s="166"/>
      <c r="F1330" s="196" t="str">
        <f>IF(OR(D1330="",E1330=""),"",ROUND(D1330/LOOKUP(E1330,SMMLV!$A$2:$A$36,SMMLV!$D$2:$D$106),3))</f>
        <v/>
      </c>
    </row>
    <row r="1331" spans="5:6">
      <c r="E1331" s="166"/>
      <c r="F1331" s="196" t="str">
        <f>IF(OR(D1331="",E1331=""),"",ROUND(D1331/LOOKUP(E1331,SMMLV!$A$2:$A$36,SMMLV!$D$2:$D$106),3))</f>
        <v/>
      </c>
    </row>
    <row r="1332" spans="5:6">
      <c r="E1332" s="166"/>
      <c r="F1332" s="196" t="str">
        <f>IF(OR(D1332="",E1332=""),"",ROUND(D1332/LOOKUP(E1332,SMMLV!$A$2:$A$36,SMMLV!$D$2:$D$106),3))</f>
        <v/>
      </c>
    </row>
    <row r="1333" spans="5:6">
      <c r="E1333" s="166"/>
      <c r="F1333" s="196" t="str">
        <f>IF(OR(D1333="",E1333=""),"",ROUND(D1333/LOOKUP(E1333,SMMLV!$A$2:$A$36,SMMLV!$D$2:$D$106),3))</f>
        <v/>
      </c>
    </row>
    <row r="1334" spans="5:6">
      <c r="E1334" s="166"/>
      <c r="F1334" s="196" t="str">
        <f>IF(OR(D1334="",E1334=""),"",ROUND(D1334/LOOKUP(E1334,SMMLV!$A$2:$A$36,SMMLV!$D$2:$D$106),3))</f>
        <v/>
      </c>
    </row>
    <row r="1335" spans="5:6">
      <c r="E1335" s="166"/>
      <c r="F1335" s="196" t="str">
        <f>IF(OR(D1335="",E1335=""),"",ROUND(D1335/LOOKUP(E1335,SMMLV!$A$2:$A$36,SMMLV!$D$2:$D$106),3))</f>
        <v/>
      </c>
    </row>
    <row r="1336" spans="5:6">
      <c r="E1336" s="166"/>
      <c r="F1336" s="196" t="str">
        <f>IF(OR(D1336="",E1336=""),"",ROUND(D1336/LOOKUP(E1336,SMMLV!$A$2:$A$36,SMMLV!$D$2:$D$106),3))</f>
        <v/>
      </c>
    </row>
    <row r="1337" spans="5:6">
      <c r="E1337" s="166"/>
      <c r="F1337" s="196" t="str">
        <f>IF(OR(D1337="",E1337=""),"",ROUND(D1337/LOOKUP(E1337,SMMLV!$A$2:$A$36,SMMLV!$D$2:$D$106),3))</f>
        <v/>
      </c>
    </row>
    <row r="1338" spans="5:6">
      <c r="E1338" s="166"/>
      <c r="F1338" s="196" t="str">
        <f>IF(OR(D1338="",E1338=""),"",ROUND(D1338/LOOKUP(E1338,SMMLV!$A$2:$A$36,SMMLV!$D$2:$D$106),3))</f>
        <v/>
      </c>
    </row>
    <row r="1339" spans="5:6">
      <c r="E1339" s="166"/>
      <c r="F1339" s="196" t="str">
        <f>IF(OR(D1339="",E1339=""),"",ROUND(D1339/LOOKUP(E1339,SMMLV!$A$2:$A$36,SMMLV!$D$2:$D$106),3))</f>
        <v/>
      </c>
    </row>
    <row r="1340" spans="5:6">
      <c r="E1340" s="166"/>
      <c r="F1340" s="196" t="str">
        <f>IF(OR(D1340="",E1340=""),"",ROUND(D1340/LOOKUP(E1340,SMMLV!$A$2:$A$36,SMMLV!$D$2:$D$106),3))</f>
        <v/>
      </c>
    </row>
    <row r="1341" spans="5:6">
      <c r="E1341" s="166"/>
      <c r="F1341" s="196" t="str">
        <f>IF(OR(D1341="",E1341=""),"",ROUND(D1341/LOOKUP(E1341,SMMLV!$A$2:$A$36,SMMLV!$D$2:$D$106),3))</f>
        <v/>
      </c>
    </row>
    <row r="1342" spans="5:6">
      <c r="E1342" s="166"/>
      <c r="F1342" s="196" t="str">
        <f>IF(OR(D1342="",E1342=""),"",ROUND(D1342/LOOKUP(E1342,SMMLV!$A$2:$A$36,SMMLV!$D$2:$D$106),3))</f>
        <v/>
      </c>
    </row>
    <row r="1343" spans="5:6">
      <c r="E1343" s="166"/>
      <c r="F1343" s="196" t="str">
        <f>IF(OR(D1343="",E1343=""),"",ROUND(D1343/LOOKUP(E1343,SMMLV!$A$2:$A$36,SMMLV!$D$2:$D$106),3))</f>
        <v/>
      </c>
    </row>
    <row r="1344" spans="5:6">
      <c r="E1344" s="166"/>
      <c r="F1344" s="196" t="str">
        <f>IF(OR(D1344="",E1344=""),"",ROUND(D1344/LOOKUP(E1344,SMMLV!$A$2:$A$36,SMMLV!$D$2:$D$106),3))</f>
        <v/>
      </c>
    </row>
    <row r="1345" spans="5:6">
      <c r="E1345" s="166"/>
      <c r="F1345" s="196" t="str">
        <f>IF(OR(D1345="",E1345=""),"",ROUND(D1345/LOOKUP(E1345,SMMLV!$A$2:$A$36,SMMLV!$D$2:$D$106),3))</f>
        <v/>
      </c>
    </row>
    <row r="1346" spans="5:6">
      <c r="E1346" s="166"/>
      <c r="F1346" s="196" t="str">
        <f>IF(OR(D1346="",E1346=""),"",ROUND(D1346/LOOKUP(E1346,SMMLV!$A$2:$A$36,SMMLV!$D$2:$D$106),3))</f>
        <v/>
      </c>
    </row>
    <row r="1347" spans="5:6">
      <c r="E1347" s="166"/>
      <c r="F1347" s="196" t="str">
        <f>IF(OR(D1347="",E1347=""),"",ROUND(D1347/LOOKUP(E1347,SMMLV!$A$2:$A$36,SMMLV!$D$2:$D$106),3))</f>
        <v/>
      </c>
    </row>
    <row r="1348" spans="5:6">
      <c r="E1348" s="166"/>
      <c r="F1348" s="196" t="str">
        <f>IF(OR(D1348="",E1348=""),"",ROUND(D1348/LOOKUP(E1348,SMMLV!$A$2:$A$36,SMMLV!$D$2:$D$106),3))</f>
        <v/>
      </c>
    </row>
    <row r="1349" spans="5:6">
      <c r="E1349" s="166"/>
      <c r="F1349" s="196" t="str">
        <f>IF(OR(D1349="",E1349=""),"",ROUND(D1349/LOOKUP(E1349,SMMLV!$A$2:$A$36,SMMLV!$D$2:$D$106),3))</f>
        <v/>
      </c>
    </row>
    <row r="1350" spans="5:6">
      <c r="E1350" s="166"/>
      <c r="F1350" s="196" t="str">
        <f>IF(OR(D1350="",E1350=""),"",ROUND(D1350/LOOKUP(E1350,SMMLV!$A$2:$A$36,SMMLV!$D$2:$D$106),3))</f>
        <v/>
      </c>
    </row>
    <row r="1351" spans="5:6">
      <c r="E1351" s="166"/>
      <c r="F1351" s="196" t="str">
        <f>IF(OR(D1351="",E1351=""),"",ROUND(D1351/LOOKUP(E1351,SMMLV!$A$2:$A$36,SMMLV!$D$2:$D$106),3))</f>
        <v/>
      </c>
    </row>
    <row r="1352" spans="5:6">
      <c r="E1352" s="166"/>
      <c r="F1352" s="196" t="str">
        <f>IF(OR(D1352="",E1352=""),"",ROUND(D1352/LOOKUP(E1352,SMMLV!$A$2:$A$36,SMMLV!$D$2:$D$106),3))</f>
        <v/>
      </c>
    </row>
    <row r="1353" spans="5:6">
      <c r="E1353" s="166"/>
      <c r="F1353" s="196" t="str">
        <f>IF(OR(D1353="",E1353=""),"",ROUND(D1353/LOOKUP(E1353,SMMLV!$A$2:$A$36,SMMLV!$D$2:$D$106),3))</f>
        <v/>
      </c>
    </row>
    <row r="1354" spans="5:6">
      <c r="E1354" s="166"/>
      <c r="F1354" s="196" t="str">
        <f>IF(OR(D1354="",E1354=""),"",ROUND(D1354/LOOKUP(E1354,SMMLV!$A$2:$A$36,SMMLV!$D$2:$D$106),3))</f>
        <v/>
      </c>
    </row>
    <row r="1355" spans="5:6">
      <c r="E1355" s="166"/>
      <c r="F1355" s="196" t="str">
        <f>IF(OR(D1355="",E1355=""),"",ROUND(D1355/LOOKUP(E1355,SMMLV!$A$2:$A$36,SMMLV!$D$2:$D$106),3))</f>
        <v/>
      </c>
    </row>
    <row r="1356" spans="5:6">
      <c r="E1356" s="166"/>
      <c r="F1356" s="196" t="str">
        <f>IF(OR(D1356="",E1356=""),"",ROUND(D1356/LOOKUP(E1356,SMMLV!$A$2:$A$36,SMMLV!$D$2:$D$106),3))</f>
        <v/>
      </c>
    </row>
    <row r="1357" spans="5:6">
      <c r="E1357" s="166"/>
      <c r="F1357" s="196" t="str">
        <f>IF(OR(D1357="",E1357=""),"",ROUND(D1357/LOOKUP(E1357,SMMLV!$A$2:$A$36,SMMLV!$D$2:$D$106),3))</f>
        <v/>
      </c>
    </row>
    <row r="1358" spans="5:6">
      <c r="E1358" s="166"/>
      <c r="F1358" s="196" t="str">
        <f>IF(OR(D1358="",E1358=""),"",ROUND(D1358/LOOKUP(E1358,SMMLV!$A$2:$A$36,SMMLV!$D$2:$D$106),3))</f>
        <v/>
      </c>
    </row>
    <row r="1359" spans="5:6">
      <c r="E1359" s="166"/>
      <c r="F1359" s="196" t="str">
        <f>IF(OR(D1359="",E1359=""),"",ROUND(D1359/LOOKUP(E1359,SMMLV!$A$2:$A$36,SMMLV!$D$2:$D$106),3))</f>
        <v/>
      </c>
    </row>
    <row r="1360" spans="5:6">
      <c r="E1360" s="166"/>
      <c r="F1360" s="196" t="str">
        <f>IF(OR(D1360="",E1360=""),"",ROUND(D1360/LOOKUP(E1360,SMMLV!$A$2:$A$36,SMMLV!$D$2:$D$106),3))</f>
        <v/>
      </c>
    </row>
    <row r="1361" spans="5:6">
      <c r="E1361" s="166"/>
      <c r="F1361" s="196" t="str">
        <f>IF(OR(D1361="",E1361=""),"",ROUND(D1361/LOOKUP(E1361,SMMLV!$A$2:$A$36,SMMLV!$D$2:$D$106),3))</f>
        <v/>
      </c>
    </row>
    <row r="1362" spans="5:6">
      <c r="E1362" s="166"/>
      <c r="F1362" s="196" t="str">
        <f>IF(OR(D1362="",E1362=""),"",ROUND(D1362/LOOKUP(E1362,SMMLV!$A$2:$A$36,SMMLV!$D$2:$D$106),3))</f>
        <v/>
      </c>
    </row>
    <row r="1363" spans="5:6">
      <c r="E1363" s="166"/>
      <c r="F1363" s="196" t="str">
        <f>IF(OR(D1363="",E1363=""),"",ROUND(D1363/LOOKUP(E1363,SMMLV!$A$2:$A$36,SMMLV!$D$2:$D$106),3))</f>
        <v/>
      </c>
    </row>
    <row r="1364" spans="5:6">
      <c r="E1364" s="166"/>
      <c r="F1364" s="196" t="str">
        <f>IF(OR(D1364="",E1364=""),"",ROUND(D1364/LOOKUP(E1364,SMMLV!$A$2:$A$36,SMMLV!$D$2:$D$106),3))</f>
        <v/>
      </c>
    </row>
    <row r="1365" spans="5:6">
      <c r="E1365" s="166"/>
      <c r="F1365" s="196" t="str">
        <f>IF(OR(D1365="",E1365=""),"",ROUND(D1365/LOOKUP(E1365,SMMLV!$A$2:$A$36,SMMLV!$D$2:$D$106),3))</f>
        <v/>
      </c>
    </row>
    <row r="1366" spans="5:6">
      <c r="E1366" s="166"/>
      <c r="F1366" s="196" t="str">
        <f>IF(OR(D1366="",E1366=""),"",ROUND(D1366/LOOKUP(E1366,SMMLV!$A$2:$A$36,SMMLV!$D$2:$D$106),3))</f>
        <v/>
      </c>
    </row>
    <row r="1367" spans="5:6">
      <c r="E1367" s="166"/>
      <c r="F1367" s="196" t="str">
        <f>IF(OR(D1367="",E1367=""),"",ROUND(D1367/LOOKUP(E1367,SMMLV!$A$2:$A$36,SMMLV!$D$2:$D$106),3))</f>
        <v/>
      </c>
    </row>
    <row r="1368" spans="5:6">
      <c r="E1368" s="166"/>
      <c r="F1368" s="196" t="str">
        <f>IF(OR(D1368="",E1368=""),"",ROUND(D1368/LOOKUP(E1368,SMMLV!$A$2:$A$36,SMMLV!$D$2:$D$106),3))</f>
        <v/>
      </c>
    </row>
    <row r="1369" spans="5:6">
      <c r="E1369" s="166"/>
      <c r="F1369" s="196" t="str">
        <f>IF(OR(D1369="",E1369=""),"",ROUND(D1369/LOOKUP(E1369,SMMLV!$A$2:$A$36,SMMLV!$D$2:$D$106),3))</f>
        <v/>
      </c>
    </row>
    <row r="1370" spans="5:6">
      <c r="E1370" s="166"/>
      <c r="F1370" s="196" t="str">
        <f>IF(OR(D1370="",E1370=""),"",ROUND(D1370/LOOKUP(E1370,SMMLV!$A$2:$A$36,SMMLV!$D$2:$D$106),3))</f>
        <v/>
      </c>
    </row>
    <row r="1371" spans="5:6">
      <c r="E1371" s="166"/>
      <c r="F1371" s="196" t="str">
        <f>IF(OR(D1371="",E1371=""),"",ROUND(D1371/LOOKUP(E1371,SMMLV!$A$2:$A$36,SMMLV!$D$2:$D$106),3))</f>
        <v/>
      </c>
    </row>
    <row r="1372" spans="5:6">
      <c r="E1372" s="166"/>
      <c r="F1372" s="196" t="str">
        <f>IF(OR(D1372="",E1372=""),"",ROUND(D1372/LOOKUP(E1372,SMMLV!$A$2:$A$36,SMMLV!$D$2:$D$106),3))</f>
        <v/>
      </c>
    </row>
    <row r="1373" spans="5:6">
      <c r="E1373" s="166"/>
      <c r="F1373" s="196" t="str">
        <f>IF(OR(D1373="",E1373=""),"",ROUND(D1373/LOOKUP(E1373,SMMLV!$A$2:$A$36,SMMLV!$D$2:$D$106),3))</f>
        <v/>
      </c>
    </row>
    <row r="1374" spans="5:6">
      <c r="E1374" s="166"/>
      <c r="F1374" s="196" t="str">
        <f>IF(OR(D1374="",E1374=""),"",ROUND(D1374/LOOKUP(E1374,SMMLV!$A$2:$A$36,SMMLV!$D$2:$D$106),3))</f>
        <v/>
      </c>
    </row>
    <row r="1375" spans="5:6">
      <c r="E1375" s="166"/>
      <c r="F1375" s="196" t="str">
        <f>IF(OR(D1375="",E1375=""),"",ROUND(D1375/LOOKUP(E1375,SMMLV!$A$2:$A$36,SMMLV!$D$2:$D$106),3))</f>
        <v/>
      </c>
    </row>
    <row r="1376" spans="5:6">
      <c r="E1376" s="166"/>
      <c r="F1376" s="196" t="str">
        <f>IF(OR(D1376="",E1376=""),"",ROUND(D1376/LOOKUP(E1376,SMMLV!$A$2:$A$36,SMMLV!$D$2:$D$106),3))</f>
        <v/>
      </c>
    </row>
    <row r="1377" spans="5:6">
      <c r="E1377" s="166"/>
      <c r="F1377" s="196" t="str">
        <f>IF(OR(D1377="",E1377=""),"",ROUND(D1377/LOOKUP(E1377,SMMLV!$A$2:$A$36,SMMLV!$D$2:$D$106),3))</f>
        <v/>
      </c>
    </row>
    <row r="1378" spans="5:6">
      <c r="E1378" s="166"/>
      <c r="F1378" s="196" t="str">
        <f>IF(OR(D1378="",E1378=""),"",ROUND(D1378/LOOKUP(E1378,SMMLV!$A$2:$A$36,SMMLV!$D$2:$D$106),3))</f>
        <v/>
      </c>
    </row>
    <row r="1379" spans="5:6">
      <c r="E1379" s="166"/>
      <c r="F1379" s="196" t="str">
        <f>IF(OR(D1379="",E1379=""),"",ROUND(D1379/LOOKUP(E1379,SMMLV!$A$2:$A$36,SMMLV!$D$2:$D$106),3))</f>
        <v/>
      </c>
    </row>
    <row r="1380" spans="5:6">
      <c r="E1380" s="166"/>
      <c r="F1380" s="196" t="str">
        <f>IF(OR(D1380="",E1380=""),"",ROUND(D1380/LOOKUP(E1380,SMMLV!$A$2:$A$36,SMMLV!$D$2:$D$106),3))</f>
        <v/>
      </c>
    </row>
    <row r="1381" spans="5:6">
      <c r="E1381" s="166"/>
      <c r="F1381" s="196" t="str">
        <f>IF(OR(D1381="",E1381=""),"",ROUND(D1381/LOOKUP(E1381,SMMLV!$A$2:$A$36,SMMLV!$D$2:$D$106),3))</f>
        <v/>
      </c>
    </row>
    <row r="1382" spans="5:6">
      <c r="E1382" s="166"/>
      <c r="F1382" s="196" t="str">
        <f>IF(OR(D1382="",E1382=""),"",ROUND(D1382/LOOKUP(E1382,SMMLV!$A$2:$A$36,SMMLV!$D$2:$D$106),3))</f>
        <v/>
      </c>
    </row>
    <row r="1383" spans="5:6">
      <c r="E1383" s="166"/>
      <c r="F1383" s="196" t="str">
        <f>IF(OR(D1383="",E1383=""),"",ROUND(D1383/LOOKUP(E1383,SMMLV!$A$2:$A$36,SMMLV!$D$2:$D$106),3))</f>
        <v/>
      </c>
    </row>
    <row r="1384" spans="5:6">
      <c r="E1384" s="166"/>
      <c r="F1384" s="196" t="str">
        <f>IF(OR(D1384="",E1384=""),"",ROUND(D1384/LOOKUP(E1384,SMMLV!$A$2:$A$36,SMMLV!$D$2:$D$106),3))</f>
        <v/>
      </c>
    </row>
    <row r="1385" spans="5:6">
      <c r="E1385" s="166"/>
      <c r="F1385" s="196" t="str">
        <f>IF(OR(D1385="",E1385=""),"",ROUND(D1385/LOOKUP(E1385,SMMLV!$A$2:$A$36,SMMLV!$D$2:$D$106),3))</f>
        <v/>
      </c>
    </row>
    <row r="1386" spans="5:6">
      <c r="E1386" s="166"/>
      <c r="F1386" s="196" t="str">
        <f>IF(OR(D1386="",E1386=""),"",ROUND(D1386/LOOKUP(E1386,SMMLV!$A$2:$A$36,SMMLV!$D$2:$D$106),3))</f>
        <v/>
      </c>
    </row>
    <row r="1387" spans="5:6">
      <c r="E1387" s="166"/>
      <c r="F1387" s="196" t="str">
        <f>IF(OR(D1387="",E1387=""),"",ROUND(D1387/LOOKUP(E1387,SMMLV!$A$2:$A$36,SMMLV!$D$2:$D$106),3))</f>
        <v/>
      </c>
    </row>
    <row r="1388" spans="5:6">
      <c r="E1388" s="166"/>
      <c r="F1388" s="196" t="str">
        <f>IF(OR(D1388="",E1388=""),"",ROUND(D1388/LOOKUP(E1388,SMMLV!$A$2:$A$36,SMMLV!$D$2:$D$106),3))</f>
        <v/>
      </c>
    </row>
    <row r="1389" spans="5:6">
      <c r="E1389" s="166"/>
      <c r="F1389" s="196" t="str">
        <f>IF(OR(D1389="",E1389=""),"",ROUND(D1389/LOOKUP(E1389,SMMLV!$A$2:$A$36,SMMLV!$D$2:$D$106),3))</f>
        <v/>
      </c>
    </row>
    <row r="1390" spans="5:6">
      <c r="E1390" s="166"/>
      <c r="F1390" s="196" t="str">
        <f>IF(OR(D1390="",E1390=""),"",ROUND(D1390/LOOKUP(E1390,SMMLV!$A$2:$A$36,SMMLV!$D$2:$D$106),3))</f>
        <v/>
      </c>
    </row>
    <row r="1391" spans="5:6">
      <c r="E1391" s="166"/>
      <c r="F1391" s="196" t="str">
        <f>IF(OR(D1391="",E1391=""),"",ROUND(D1391/LOOKUP(E1391,SMMLV!$A$2:$A$36,SMMLV!$D$2:$D$106),3))</f>
        <v/>
      </c>
    </row>
    <row r="1392" spans="5:6">
      <c r="E1392" s="166"/>
      <c r="F1392" s="196" t="str">
        <f>IF(OR(D1392="",E1392=""),"",ROUND(D1392/LOOKUP(E1392,SMMLV!$A$2:$A$36,SMMLV!$D$2:$D$106),3))</f>
        <v/>
      </c>
    </row>
    <row r="1393" spans="5:6">
      <c r="E1393" s="166"/>
      <c r="F1393" s="196" t="str">
        <f>IF(OR(D1393="",E1393=""),"",ROUND(D1393/LOOKUP(E1393,SMMLV!$A$2:$A$36,SMMLV!$D$2:$D$106),3))</f>
        <v/>
      </c>
    </row>
    <row r="1394" spans="5:6">
      <c r="E1394" s="166"/>
      <c r="F1394" s="196" t="str">
        <f>IF(OR(D1394="",E1394=""),"",ROUND(D1394/LOOKUP(E1394,SMMLV!$A$2:$A$36,SMMLV!$D$2:$D$106),3))</f>
        <v/>
      </c>
    </row>
    <row r="1395" spans="5:6">
      <c r="E1395" s="166"/>
      <c r="F1395" s="196" t="str">
        <f>IF(OR(D1395="",E1395=""),"",ROUND(D1395/LOOKUP(E1395,SMMLV!$A$2:$A$36,SMMLV!$D$2:$D$106),3))</f>
        <v/>
      </c>
    </row>
    <row r="1396" spans="5:6">
      <c r="E1396" s="166"/>
      <c r="F1396" s="196" t="str">
        <f>IF(OR(D1396="",E1396=""),"",ROUND(D1396/LOOKUP(E1396,SMMLV!$A$2:$A$36,SMMLV!$D$2:$D$106),3))</f>
        <v/>
      </c>
    </row>
    <row r="1397" spans="5:6">
      <c r="E1397" s="166"/>
      <c r="F1397" s="196" t="str">
        <f>IF(OR(D1397="",E1397=""),"",ROUND(D1397/LOOKUP(E1397,SMMLV!$A$2:$A$36,SMMLV!$D$2:$D$106),3))</f>
        <v/>
      </c>
    </row>
    <row r="1398" spans="5:6">
      <c r="E1398" s="166"/>
      <c r="F1398" s="196" t="str">
        <f>IF(OR(D1398="",E1398=""),"",ROUND(D1398/LOOKUP(E1398,SMMLV!$A$2:$A$36,SMMLV!$D$2:$D$106),3))</f>
        <v/>
      </c>
    </row>
    <row r="1399" spans="5:6">
      <c r="E1399" s="166"/>
      <c r="F1399" s="196" t="str">
        <f>IF(OR(D1399="",E1399=""),"",ROUND(D1399/LOOKUP(E1399,SMMLV!$A$2:$A$36,SMMLV!$D$2:$D$106),3))</f>
        <v/>
      </c>
    </row>
    <row r="1400" spans="5:6">
      <c r="E1400" s="166"/>
      <c r="F1400" s="196" t="str">
        <f>IF(OR(D1400="",E1400=""),"",ROUND(D1400/LOOKUP(E1400,SMMLV!$A$2:$A$36,SMMLV!$D$2:$D$106),3))</f>
        <v/>
      </c>
    </row>
    <row r="1401" spans="5:6">
      <c r="E1401" s="166"/>
      <c r="F1401" s="196" t="str">
        <f>IF(OR(D1401="",E1401=""),"",ROUND(D1401/LOOKUP(E1401,SMMLV!$A$2:$A$36,SMMLV!$D$2:$D$106),3))</f>
        <v/>
      </c>
    </row>
    <row r="1402" spans="5:6">
      <c r="E1402" s="166"/>
      <c r="F1402" s="196" t="str">
        <f>IF(OR(D1402="",E1402=""),"",ROUND(D1402/LOOKUP(E1402,SMMLV!$A$2:$A$36,SMMLV!$D$2:$D$106),3))</f>
        <v/>
      </c>
    </row>
    <row r="1403" spans="5:6">
      <c r="E1403" s="166"/>
      <c r="F1403" s="196" t="str">
        <f>IF(OR(D1403="",E1403=""),"",ROUND(D1403/LOOKUP(E1403,SMMLV!$A$2:$A$36,SMMLV!$D$2:$D$106),3))</f>
        <v/>
      </c>
    </row>
    <row r="1404" spans="5:6">
      <c r="E1404" s="166"/>
      <c r="F1404" s="196" t="str">
        <f>IF(OR(D1404="",E1404=""),"",ROUND(D1404/LOOKUP(E1404,SMMLV!$A$2:$A$36,SMMLV!$D$2:$D$106),3))</f>
        <v/>
      </c>
    </row>
    <row r="1405" spans="5:6">
      <c r="E1405" s="166"/>
      <c r="F1405" s="196" t="str">
        <f>IF(OR(D1405="",E1405=""),"",ROUND(D1405/LOOKUP(E1405,SMMLV!$A$2:$A$36,SMMLV!$D$2:$D$106),3))</f>
        <v/>
      </c>
    </row>
    <row r="1406" spans="5:6">
      <c r="E1406" s="166"/>
      <c r="F1406" s="196" t="str">
        <f>IF(OR(D1406="",E1406=""),"",ROUND(D1406/LOOKUP(E1406,SMMLV!$A$2:$A$36,SMMLV!$D$2:$D$106),3))</f>
        <v/>
      </c>
    </row>
    <row r="1407" spans="5:6">
      <c r="E1407" s="166"/>
      <c r="F1407" s="196" t="str">
        <f>IF(OR(D1407="",E1407=""),"",ROUND(D1407/LOOKUP(E1407,SMMLV!$A$2:$A$36,SMMLV!$D$2:$D$106),3))</f>
        <v/>
      </c>
    </row>
    <row r="1408" spans="5:6">
      <c r="E1408" s="166"/>
      <c r="F1408" s="196" t="str">
        <f>IF(OR(D1408="",E1408=""),"",ROUND(D1408/LOOKUP(E1408,SMMLV!$A$2:$A$36,SMMLV!$D$2:$D$106),3))</f>
        <v/>
      </c>
    </row>
    <row r="1409" spans="5:6">
      <c r="E1409" s="166"/>
      <c r="F1409" s="196" t="str">
        <f>IF(OR(D1409="",E1409=""),"",ROUND(D1409/LOOKUP(E1409,SMMLV!$A$2:$A$36,SMMLV!$D$2:$D$106),3))</f>
        <v/>
      </c>
    </row>
    <row r="1410" spans="5:6">
      <c r="E1410" s="166"/>
      <c r="F1410" s="196" t="str">
        <f>IF(OR(D1410="",E1410=""),"",ROUND(D1410/LOOKUP(E1410,SMMLV!$A$2:$A$36,SMMLV!$D$2:$D$106),3))</f>
        <v/>
      </c>
    </row>
    <row r="1411" spans="5:6">
      <c r="E1411" s="166"/>
      <c r="F1411" s="196" t="str">
        <f>IF(OR(D1411="",E1411=""),"",ROUND(D1411/LOOKUP(E1411,SMMLV!$A$2:$A$36,SMMLV!$D$2:$D$106),3))</f>
        <v/>
      </c>
    </row>
    <row r="1412" spans="5:6">
      <c r="E1412" s="166"/>
      <c r="F1412" s="196" t="str">
        <f>IF(OR(D1412="",E1412=""),"",ROUND(D1412/LOOKUP(E1412,SMMLV!$A$2:$A$36,SMMLV!$D$2:$D$106),3))</f>
        <v/>
      </c>
    </row>
    <row r="1413" spans="5:6">
      <c r="E1413" s="166"/>
      <c r="F1413" s="196" t="str">
        <f>IF(OR(D1413="",E1413=""),"",ROUND(D1413/LOOKUP(E1413,SMMLV!$A$2:$A$36,SMMLV!$D$2:$D$106),3))</f>
        <v/>
      </c>
    </row>
    <row r="1414" spans="5:6">
      <c r="E1414" s="166"/>
      <c r="F1414" s="196" t="str">
        <f>IF(OR(D1414="",E1414=""),"",ROUND(D1414/LOOKUP(E1414,SMMLV!$A$2:$A$36,SMMLV!$D$2:$D$106),3))</f>
        <v/>
      </c>
    </row>
    <row r="1415" spans="5:6">
      <c r="E1415" s="166"/>
      <c r="F1415" s="196" t="str">
        <f>IF(OR(D1415="",E1415=""),"",ROUND(D1415/LOOKUP(E1415,SMMLV!$A$2:$A$36,SMMLV!$D$2:$D$106),3))</f>
        <v/>
      </c>
    </row>
    <row r="1416" spans="5:6">
      <c r="E1416" s="166"/>
      <c r="F1416" s="196" t="str">
        <f>IF(OR(D1416="",E1416=""),"",ROUND(D1416/LOOKUP(E1416,SMMLV!$A$2:$A$36,SMMLV!$D$2:$D$106),3))</f>
        <v/>
      </c>
    </row>
    <row r="1417" spans="5:6">
      <c r="E1417" s="166"/>
      <c r="F1417" s="196" t="str">
        <f>IF(OR(D1417="",E1417=""),"",ROUND(D1417/LOOKUP(E1417,SMMLV!$A$2:$A$36,SMMLV!$D$2:$D$106),3))</f>
        <v/>
      </c>
    </row>
    <row r="1418" spans="5:6">
      <c r="E1418" s="166"/>
      <c r="F1418" s="196" t="str">
        <f>IF(OR(D1418="",E1418=""),"",ROUND(D1418/LOOKUP(E1418,SMMLV!$A$2:$A$36,SMMLV!$D$2:$D$106),3))</f>
        <v/>
      </c>
    </row>
    <row r="1419" spans="5:6">
      <c r="E1419" s="166"/>
      <c r="F1419" s="196" t="str">
        <f>IF(OR(D1419="",E1419=""),"",ROUND(D1419/LOOKUP(E1419,SMMLV!$A$2:$A$36,SMMLV!$D$2:$D$106),3))</f>
        <v/>
      </c>
    </row>
    <row r="1420" spans="5:6">
      <c r="E1420" s="166"/>
      <c r="F1420" s="196" t="str">
        <f>IF(OR(D1420="",E1420=""),"",ROUND(D1420/LOOKUP(E1420,SMMLV!$A$2:$A$36,SMMLV!$D$2:$D$106),3))</f>
        <v/>
      </c>
    </row>
    <row r="1421" spans="5:6">
      <c r="E1421" s="166"/>
      <c r="F1421" s="196" t="str">
        <f>IF(OR(D1421="",E1421=""),"",ROUND(D1421/LOOKUP(E1421,SMMLV!$A$2:$A$36,SMMLV!$D$2:$D$106),3))</f>
        <v/>
      </c>
    </row>
    <row r="1422" spans="5:6">
      <c r="E1422" s="166"/>
      <c r="F1422" s="196" t="str">
        <f>IF(OR(D1422="",E1422=""),"",ROUND(D1422/LOOKUP(E1422,SMMLV!$A$2:$A$36,SMMLV!$D$2:$D$106),3))</f>
        <v/>
      </c>
    </row>
    <row r="1423" spans="5:6">
      <c r="E1423" s="166"/>
      <c r="F1423" s="196" t="str">
        <f>IF(OR(D1423="",E1423=""),"",ROUND(D1423/LOOKUP(E1423,SMMLV!$A$2:$A$36,SMMLV!$D$2:$D$106),3))</f>
        <v/>
      </c>
    </row>
    <row r="1424" spans="5:6">
      <c r="E1424" s="166"/>
      <c r="F1424" s="196" t="str">
        <f>IF(OR(D1424="",E1424=""),"",ROUND(D1424/LOOKUP(E1424,SMMLV!$A$2:$A$36,SMMLV!$D$2:$D$106),3))</f>
        <v/>
      </c>
    </row>
    <row r="1425" spans="5:6">
      <c r="E1425" s="166"/>
      <c r="F1425" s="196" t="str">
        <f>IF(OR(D1425="",E1425=""),"",ROUND(D1425/LOOKUP(E1425,SMMLV!$A$2:$A$36,SMMLV!$D$2:$D$106),3))</f>
        <v/>
      </c>
    </row>
    <row r="1426" spans="5:6">
      <c r="E1426" s="166"/>
      <c r="F1426" s="196" t="str">
        <f>IF(OR(D1426="",E1426=""),"",ROUND(D1426/LOOKUP(E1426,SMMLV!$A$2:$A$36,SMMLV!$D$2:$D$106),3))</f>
        <v/>
      </c>
    </row>
    <row r="1427" spans="5:6">
      <c r="E1427" s="166"/>
      <c r="F1427" s="196" t="str">
        <f>IF(OR(D1427="",E1427=""),"",ROUND(D1427/LOOKUP(E1427,SMMLV!$A$2:$A$36,SMMLV!$D$2:$D$106),3))</f>
        <v/>
      </c>
    </row>
    <row r="1428" spans="5:6">
      <c r="E1428" s="166"/>
      <c r="F1428" s="196" t="str">
        <f>IF(OR(D1428="",E1428=""),"",ROUND(D1428/LOOKUP(E1428,SMMLV!$A$2:$A$36,SMMLV!$D$2:$D$106),3))</f>
        <v/>
      </c>
    </row>
    <row r="1429" spans="5:6">
      <c r="E1429" s="166"/>
      <c r="F1429" s="196" t="str">
        <f>IF(OR(D1429="",E1429=""),"",ROUND(D1429/LOOKUP(E1429,SMMLV!$A$2:$A$36,SMMLV!$D$2:$D$106),3))</f>
        <v/>
      </c>
    </row>
    <row r="1430" spans="5:6">
      <c r="E1430" s="166"/>
      <c r="F1430" s="196" t="str">
        <f>IF(OR(D1430="",E1430=""),"",ROUND(D1430/LOOKUP(E1430,SMMLV!$A$2:$A$36,SMMLV!$D$2:$D$106),3))</f>
        <v/>
      </c>
    </row>
    <row r="1431" spans="5:6">
      <c r="E1431" s="166"/>
      <c r="F1431" s="196" t="str">
        <f>IF(OR(D1431="",E1431=""),"",ROUND(D1431/LOOKUP(E1431,SMMLV!$A$2:$A$36,SMMLV!$D$2:$D$106),3))</f>
        <v/>
      </c>
    </row>
    <row r="1432" spans="5:6">
      <c r="E1432" s="166"/>
      <c r="F1432" s="196" t="str">
        <f>IF(OR(D1432="",E1432=""),"",ROUND(D1432/LOOKUP(E1432,SMMLV!$A$2:$A$36,SMMLV!$D$2:$D$106),3))</f>
        <v/>
      </c>
    </row>
    <row r="1433" spans="5:6">
      <c r="E1433" s="166"/>
      <c r="F1433" s="196" t="str">
        <f>IF(OR(D1433="",E1433=""),"",ROUND(D1433/LOOKUP(E1433,SMMLV!$A$2:$A$36,SMMLV!$D$2:$D$106),3))</f>
        <v/>
      </c>
    </row>
    <row r="1434" spans="5:6">
      <c r="E1434" s="166"/>
      <c r="F1434" s="196" t="str">
        <f>IF(OR(D1434="",E1434=""),"",ROUND(D1434/LOOKUP(E1434,SMMLV!$A$2:$A$36,SMMLV!$D$2:$D$106),3))</f>
        <v/>
      </c>
    </row>
    <row r="1435" spans="5:6">
      <c r="E1435" s="166"/>
      <c r="F1435" s="196" t="str">
        <f>IF(OR(D1435="",E1435=""),"",ROUND(D1435/LOOKUP(E1435,SMMLV!$A$2:$A$36,SMMLV!$D$2:$D$106),3))</f>
        <v/>
      </c>
    </row>
    <row r="1436" spans="5:6">
      <c r="E1436" s="166"/>
      <c r="F1436" s="196" t="str">
        <f>IF(OR(D1436="",E1436=""),"",ROUND(D1436/LOOKUP(E1436,SMMLV!$A$2:$A$36,SMMLV!$D$2:$D$106),3))</f>
        <v/>
      </c>
    </row>
    <row r="1437" spans="5:6">
      <c r="E1437" s="166"/>
      <c r="F1437" s="196" t="str">
        <f>IF(OR(D1437="",E1437=""),"",ROUND(D1437/LOOKUP(E1437,SMMLV!$A$2:$A$36,SMMLV!$D$2:$D$106),3))</f>
        <v/>
      </c>
    </row>
    <row r="1438" spans="5:6">
      <c r="E1438" s="166"/>
      <c r="F1438" s="196" t="str">
        <f>IF(OR(D1438="",E1438=""),"",ROUND(D1438/LOOKUP(E1438,SMMLV!$A$2:$A$36,SMMLV!$D$2:$D$106),3))</f>
        <v/>
      </c>
    </row>
    <row r="1439" spans="5:6">
      <c r="E1439" s="166"/>
      <c r="F1439" s="196" t="str">
        <f>IF(OR(D1439="",E1439=""),"",ROUND(D1439/LOOKUP(E1439,SMMLV!$A$2:$A$36,SMMLV!$D$2:$D$106),3))</f>
        <v/>
      </c>
    </row>
    <row r="1440" spans="5:6">
      <c r="E1440" s="166"/>
      <c r="F1440" s="196" t="str">
        <f>IF(OR(D1440="",E1440=""),"",ROUND(D1440/LOOKUP(E1440,SMMLV!$A$2:$A$36,SMMLV!$D$2:$D$106),3))</f>
        <v/>
      </c>
    </row>
    <row r="1441" spans="5:6">
      <c r="E1441" s="166"/>
      <c r="F1441" s="196" t="str">
        <f>IF(OR(D1441="",E1441=""),"",ROUND(D1441/LOOKUP(E1441,SMMLV!$A$2:$A$36,SMMLV!$D$2:$D$106),3))</f>
        <v/>
      </c>
    </row>
    <row r="1442" spans="5:6">
      <c r="E1442" s="166"/>
      <c r="F1442" s="196" t="str">
        <f>IF(OR(D1442="",E1442=""),"",ROUND(D1442/LOOKUP(E1442,SMMLV!$A$2:$A$36,SMMLV!$D$2:$D$106),3))</f>
        <v/>
      </c>
    </row>
    <row r="1443" spans="5:6">
      <c r="E1443" s="166"/>
      <c r="F1443" s="196" t="str">
        <f>IF(OR(D1443="",E1443=""),"",ROUND(D1443/LOOKUP(E1443,SMMLV!$A$2:$A$36,SMMLV!$D$2:$D$106),3))</f>
        <v/>
      </c>
    </row>
    <row r="1444" spans="5:6">
      <c r="E1444" s="166"/>
      <c r="F1444" s="196" t="str">
        <f>IF(OR(D1444="",E1444=""),"",ROUND(D1444/LOOKUP(E1444,SMMLV!$A$2:$A$36,SMMLV!$D$2:$D$106),3))</f>
        <v/>
      </c>
    </row>
    <row r="1445" spans="5:6">
      <c r="E1445" s="166"/>
      <c r="F1445" s="196" t="str">
        <f>IF(OR(D1445="",E1445=""),"",ROUND(D1445/LOOKUP(E1445,SMMLV!$A$2:$A$36,SMMLV!$D$2:$D$106),3))</f>
        <v/>
      </c>
    </row>
    <row r="1446" spans="5:6">
      <c r="E1446" s="166"/>
      <c r="F1446" s="196" t="str">
        <f>IF(OR(D1446="",E1446=""),"",ROUND(D1446/LOOKUP(E1446,SMMLV!$A$2:$A$36,SMMLV!$D$2:$D$106),3))</f>
        <v/>
      </c>
    </row>
    <row r="1447" spans="5:6">
      <c r="E1447" s="166"/>
      <c r="F1447" s="196" t="str">
        <f>IF(OR(D1447="",E1447=""),"",ROUND(D1447/LOOKUP(E1447,SMMLV!$A$2:$A$36,SMMLV!$D$2:$D$106),3))</f>
        <v/>
      </c>
    </row>
    <row r="1448" spans="5:6">
      <c r="E1448" s="166"/>
      <c r="F1448" s="196" t="str">
        <f>IF(OR(D1448="",E1448=""),"",ROUND(D1448/LOOKUP(E1448,SMMLV!$A$2:$A$36,SMMLV!$D$2:$D$106),3))</f>
        <v/>
      </c>
    </row>
    <row r="1449" spans="5:6">
      <c r="E1449" s="166"/>
      <c r="F1449" s="196" t="str">
        <f>IF(OR(D1449="",E1449=""),"",ROUND(D1449/LOOKUP(E1449,SMMLV!$A$2:$A$36,SMMLV!$D$2:$D$106),3))</f>
        <v/>
      </c>
    </row>
    <row r="1450" spans="5:6">
      <c r="E1450" s="166"/>
      <c r="F1450" s="196" t="str">
        <f>IF(OR(D1450="",E1450=""),"",ROUND(D1450/LOOKUP(E1450,SMMLV!$A$2:$A$36,SMMLV!$D$2:$D$106),3))</f>
        <v/>
      </c>
    </row>
    <row r="1451" spans="5:6">
      <c r="E1451" s="166"/>
      <c r="F1451" s="196" t="str">
        <f>IF(OR(D1451="",E1451=""),"",ROUND(D1451/LOOKUP(E1451,SMMLV!$A$2:$A$36,SMMLV!$D$2:$D$106),3))</f>
        <v/>
      </c>
    </row>
    <row r="1452" spans="5:6">
      <c r="E1452" s="166"/>
      <c r="F1452" s="196" t="str">
        <f>IF(OR(D1452="",E1452=""),"",ROUND(D1452/LOOKUP(E1452,SMMLV!$A$2:$A$36,SMMLV!$D$2:$D$106),3))</f>
        <v/>
      </c>
    </row>
    <row r="1453" spans="5:6">
      <c r="E1453" s="166"/>
      <c r="F1453" s="196" t="str">
        <f>IF(OR(D1453="",E1453=""),"",ROUND(D1453/LOOKUP(E1453,SMMLV!$A$2:$A$36,SMMLV!$D$2:$D$106),3))</f>
        <v/>
      </c>
    </row>
    <row r="1454" spans="5:6">
      <c r="E1454" s="166"/>
      <c r="F1454" s="196" t="str">
        <f>IF(OR(D1454="",E1454=""),"",ROUND(D1454/LOOKUP(E1454,SMMLV!$A$2:$A$36,SMMLV!$D$2:$D$106),3))</f>
        <v/>
      </c>
    </row>
    <row r="1455" spans="5:6">
      <c r="E1455" s="166"/>
      <c r="F1455" s="196" t="str">
        <f>IF(OR(D1455="",E1455=""),"",ROUND(D1455/LOOKUP(E1455,SMMLV!$A$2:$A$36,SMMLV!$D$2:$D$106),3))</f>
        <v/>
      </c>
    </row>
    <row r="1456" spans="5:6">
      <c r="E1456" s="166"/>
      <c r="F1456" s="196" t="str">
        <f>IF(OR(D1456="",E1456=""),"",ROUND(D1456/LOOKUP(E1456,SMMLV!$A$2:$A$36,SMMLV!$D$2:$D$106),3))</f>
        <v/>
      </c>
    </row>
    <row r="1457" spans="5:6">
      <c r="E1457" s="166"/>
      <c r="F1457" s="196" t="str">
        <f>IF(OR(D1457="",E1457=""),"",ROUND(D1457/LOOKUP(E1457,SMMLV!$A$2:$A$36,SMMLV!$D$2:$D$106),3))</f>
        <v/>
      </c>
    </row>
    <row r="1458" spans="5:6">
      <c r="E1458" s="166"/>
      <c r="F1458" s="196" t="str">
        <f>IF(OR(D1458="",E1458=""),"",ROUND(D1458/LOOKUP(E1458,SMMLV!$A$2:$A$36,SMMLV!$D$2:$D$106),3))</f>
        <v/>
      </c>
    </row>
    <row r="1459" spans="5:6">
      <c r="E1459" s="166"/>
      <c r="F1459" s="196" t="str">
        <f>IF(OR(D1459="",E1459=""),"",ROUND(D1459/LOOKUP(E1459,SMMLV!$A$2:$A$36,SMMLV!$D$2:$D$106),3))</f>
        <v/>
      </c>
    </row>
    <row r="1460" spans="5:6">
      <c r="E1460" s="166"/>
      <c r="F1460" s="196" t="str">
        <f>IF(OR(D1460="",E1460=""),"",ROUND(D1460/LOOKUP(E1460,SMMLV!$A$2:$A$36,SMMLV!$D$2:$D$106),3))</f>
        <v/>
      </c>
    </row>
    <row r="1461" spans="5:6">
      <c r="E1461" s="166"/>
      <c r="F1461" s="196" t="str">
        <f>IF(OR(D1461="",E1461=""),"",ROUND(D1461/LOOKUP(E1461,SMMLV!$A$2:$A$36,SMMLV!$D$2:$D$106),3))</f>
        <v/>
      </c>
    </row>
    <row r="1462" spans="5:6">
      <c r="E1462" s="166"/>
      <c r="F1462" s="196" t="str">
        <f>IF(OR(D1462="",E1462=""),"",ROUND(D1462/LOOKUP(E1462,SMMLV!$A$2:$A$36,SMMLV!$D$2:$D$106),3))</f>
        <v/>
      </c>
    </row>
    <row r="1463" spans="5:6">
      <c r="E1463" s="166"/>
      <c r="F1463" s="196" t="str">
        <f>IF(OR(D1463="",E1463=""),"",ROUND(D1463/LOOKUP(E1463,SMMLV!$A$2:$A$36,SMMLV!$D$2:$D$106),3))</f>
        <v/>
      </c>
    </row>
    <row r="1464" spans="5:6">
      <c r="E1464" s="166"/>
      <c r="F1464" s="196" t="str">
        <f>IF(OR(D1464="",E1464=""),"",ROUND(D1464/LOOKUP(E1464,SMMLV!$A$2:$A$36,SMMLV!$D$2:$D$106),3))</f>
        <v/>
      </c>
    </row>
    <row r="1465" spans="5:6">
      <c r="E1465" s="166"/>
      <c r="F1465" s="196" t="str">
        <f>IF(OR(D1465="",E1465=""),"",ROUND(D1465/LOOKUP(E1465,SMMLV!$A$2:$A$36,SMMLV!$D$2:$D$106),3))</f>
        <v/>
      </c>
    </row>
    <row r="1466" spans="5:6">
      <c r="E1466" s="166"/>
      <c r="F1466" s="196" t="str">
        <f>IF(OR(D1466="",E1466=""),"",ROUND(D1466/LOOKUP(E1466,SMMLV!$A$2:$A$36,SMMLV!$D$2:$D$106),3))</f>
        <v/>
      </c>
    </row>
    <row r="1467" spans="5:6">
      <c r="E1467" s="166"/>
      <c r="F1467" s="196" t="str">
        <f>IF(OR(D1467="",E1467=""),"",ROUND(D1467/LOOKUP(E1467,SMMLV!$A$2:$A$36,SMMLV!$D$2:$D$106),3))</f>
        <v/>
      </c>
    </row>
    <row r="1468" spans="5:6">
      <c r="E1468" s="166"/>
      <c r="F1468" s="196" t="str">
        <f>IF(OR(D1468="",E1468=""),"",ROUND(D1468/LOOKUP(E1468,SMMLV!$A$2:$A$36,SMMLV!$D$2:$D$106),3))</f>
        <v/>
      </c>
    </row>
    <row r="1469" spans="5:6">
      <c r="E1469" s="166"/>
      <c r="F1469" s="196" t="str">
        <f>IF(OR(D1469="",E1469=""),"",ROUND(D1469/LOOKUP(E1469,SMMLV!$A$2:$A$36,SMMLV!$D$2:$D$106),3))</f>
        <v/>
      </c>
    </row>
    <row r="1470" spans="5:6">
      <c r="E1470" s="166"/>
      <c r="F1470" s="196" t="str">
        <f>IF(OR(D1470="",E1470=""),"",ROUND(D1470/LOOKUP(E1470,SMMLV!$A$2:$A$36,SMMLV!$D$2:$D$106),3))</f>
        <v/>
      </c>
    </row>
    <row r="1471" spans="5:6">
      <c r="E1471" s="166"/>
      <c r="F1471" s="196" t="str">
        <f>IF(OR(D1471="",E1471=""),"",ROUND(D1471/LOOKUP(E1471,SMMLV!$A$2:$A$36,SMMLV!$D$2:$D$106),3))</f>
        <v/>
      </c>
    </row>
    <row r="1472" spans="5:6">
      <c r="E1472" s="166"/>
      <c r="F1472" s="196" t="str">
        <f>IF(OR(D1472="",E1472=""),"",ROUND(D1472/LOOKUP(E1472,SMMLV!$A$2:$A$36,SMMLV!$D$2:$D$106),3))</f>
        <v/>
      </c>
    </row>
    <row r="1473" spans="5:6">
      <c r="E1473" s="166"/>
      <c r="F1473" s="196" t="str">
        <f>IF(OR(D1473="",E1473=""),"",ROUND(D1473/LOOKUP(E1473,SMMLV!$A$2:$A$36,SMMLV!$D$2:$D$106),3))</f>
        <v/>
      </c>
    </row>
    <row r="1474" spans="5:6">
      <c r="E1474" s="166"/>
      <c r="F1474" s="196" t="str">
        <f>IF(OR(D1474="",E1474=""),"",ROUND(D1474/LOOKUP(E1474,SMMLV!$A$2:$A$36,SMMLV!$D$2:$D$106),3))</f>
        <v/>
      </c>
    </row>
    <row r="1475" spans="5:6">
      <c r="E1475" s="166"/>
      <c r="F1475" s="196" t="str">
        <f>IF(OR(D1475="",E1475=""),"",ROUND(D1475/LOOKUP(E1475,SMMLV!$A$2:$A$36,SMMLV!$D$2:$D$106),3))</f>
        <v/>
      </c>
    </row>
    <row r="1476" spans="5:6">
      <c r="E1476" s="166"/>
      <c r="F1476" s="196" t="str">
        <f>IF(OR(D1476="",E1476=""),"",ROUND(D1476/LOOKUP(E1476,SMMLV!$A$2:$A$36,SMMLV!$D$2:$D$106),3))</f>
        <v/>
      </c>
    </row>
    <row r="1477" spans="5:6">
      <c r="E1477" s="166"/>
      <c r="F1477" s="196" t="str">
        <f>IF(OR(D1477="",E1477=""),"",ROUND(D1477/LOOKUP(E1477,SMMLV!$A$2:$A$36,SMMLV!$D$2:$D$106),3))</f>
        <v/>
      </c>
    </row>
    <row r="1478" spans="5:6">
      <c r="E1478" s="166"/>
      <c r="F1478" s="196" t="str">
        <f>IF(OR(D1478="",E1478=""),"",ROUND(D1478/LOOKUP(E1478,SMMLV!$A$2:$A$36,SMMLV!$D$2:$D$106),3))</f>
        <v/>
      </c>
    </row>
    <row r="1479" spans="5:6">
      <c r="E1479" s="166"/>
      <c r="F1479" s="196" t="str">
        <f>IF(OR(D1479="",E1479=""),"",ROUND(D1479/LOOKUP(E1479,SMMLV!$A$2:$A$36,SMMLV!$D$2:$D$106),3))</f>
        <v/>
      </c>
    </row>
    <row r="1480" spans="5:6">
      <c r="E1480" s="166"/>
      <c r="F1480" s="196" t="str">
        <f>IF(OR(D1480="",E1480=""),"",ROUND(D1480/LOOKUP(E1480,SMMLV!$A$2:$A$36,SMMLV!$D$2:$D$106),3))</f>
        <v/>
      </c>
    </row>
    <row r="1481" spans="5:6">
      <c r="E1481" s="166"/>
      <c r="F1481" s="196" t="str">
        <f>IF(OR(D1481="",E1481=""),"",ROUND(D1481/LOOKUP(E1481,SMMLV!$A$2:$A$36,SMMLV!$D$2:$D$106),3))</f>
        <v/>
      </c>
    </row>
    <row r="1482" spans="5:6">
      <c r="E1482" s="166"/>
      <c r="F1482" s="196" t="str">
        <f>IF(OR(D1482="",E1482=""),"",ROUND(D1482/LOOKUP(E1482,SMMLV!$A$2:$A$36,SMMLV!$D$2:$D$106),3))</f>
        <v/>
      </c>
    </row>
    <row r="1483" spans="5:6">
      <c r="E1483" s="166"/>
      <c r="F1483" s="196" t="str">
        <f>IF(OR(D1483="",E1483=""),"",ROUND(D1483/LOOKUP(E1483,SMMLV!$A$2:$A$36,SMMLV!$D$2:$D$106),3))</f>
        <v/>
      </c>
    </row>
    <row r="1484" spans="5:6">
      <c r="E1484" s="166"/>
      <c r="F1484" s="196" t="str">
        <f>IF(OR(D1484="",E1484=""),"",ROUND(D1484/LOOKUP(E1484,SMMLV!$A$2:$A$36,SMMLV!$D$2:$D$106),3))</f>
        <v/>
      </c>
    </row>
    <row r="1485" spans="5:6">
      <c r="E1485" s="166"/>
      <c r="F1485" s="196" t="str">
        <f>IF(OR(D1485="",E1485=""),"",ROUND(D1485/LOOKUP(E1485,SMMLV!$A$2:$A$36,SMMLV!$D$2:$D$106),3))</f>
        <v/>
      </c>
    </row>
    <row r="1486" spans="5:6">
      <c r="E1486" s="166"/>
      <c r="F1486" s="196" t="str">
        <f>IF(OR(D1486="",E1486=""),"",ROUND(D1486/LOOKUP(E1486,SMMLV!$A$2:$A$36,SMMLV!$D$2:$D$106),3))</f>
        <v/>
      </c>
    </row>
    <row r="1487" spans="5:6">
      <c r="E1487" s="166"/>
      <c r="F1487" s="196" t="str">
        <f>IF(OR(D1487="",E1487=""),"",ROUND(D1487/LOOKUP(E1487,SMMLV!$A$2:$A$36,SMMLV!$D$2:$D$106),3))</f>
        <v/>
      </c>
    </row>
    <row r="1488" spans="5:6">
      <c r="E1488" s="166"/>
      <c r="F1488" s="196" t="str">
        <f>IF(OR(D1488="",E1488=""),"",ROUND(D1488/LOOKUP(E1488,SMMLV!$A$2:$A$36,SMMLV!$D$2:$D$106),3))</f>
        <v/>
      </c>
    </row>
    <row r="1489" spans="5:6">
      <c r="E1489" s="166"/>
      <c r="F1489" s="196" t="str">
        <f>IF(OR(D1489="",E1489=""),"",ROUND(D1489/LOOKUP(E1489,SMMLV!$A$2:$A$36,SMMLV!$D$2:$D$106),3))</f>
        <v/>
      </c>
    </row>
    <row r="1490" spans="5:6">
      <c r="E1490" s="166"/>
      <c r="F1490" s="196" t="str">
        <f>IF(OR(D1490="",E1490=""),"",ROUND(D1490/LOOKUP(E1490,SMMLV!$A$2:$A$36,SMMLV!$D$2:$D$106),3))</f>
        <v/>
      </c>
    </row>
    <row r="1491" spans="5:6">
      <c r="E1491" s="166"/>
      <c r="F1491" s="196" t="str">
        <f>IF(OR(D1491="",E1491=""),"",ROUND(D1491/LOOKUP(E1491,SMMLV!$A$2:$A$36,SMMLV!$D$2:$D$106),3))</f>
        <v/>
      </c>
    </row>
    <row r="1492" spans="5:6">
      <c r="E1492" s="166"/>
      <c r="F1492" s="196" t="str">
        <f>IF(OR(D1492="",E1492=""),"",ROUND(D1492/LOOKUP(E1492,SMMLV!$A$2:$A$36,SMMLV!$D$2:$D$106),3))</f>
        <v/>
      </c>
    </row>
    <row r="1493" spans="5:6">
      <c r="E1493" s="166"/>
      <c r="F1493" s="196" t="str">
        <f>IF(OR(D1493="",E1493=""),"",ROUND(D1493/LOOKUP(E1493,SMMLV!$A$2:$A$36,SMMLV!$D$2:$D$106),3))</f>
        <v/>
      </c>
    </row>
    <row r="1494" spans="5:6">
      <c r="E1494" s="166"/>
      <c r="F1494" s="196" t="str">
        <f>IF(OR(D1494="",E1494=""),"",ROUND(D1494/LOOKUP(E1494,SMMLV!$A$2:$A$36,SMMLV!$D$2:$D$106),3))</f>
        <v/>
      </c>
    </row>
    <row r="1495" spans="5:6">
      <c r="E1495" s="166"/>
      <c r="F1495" s="196" t="str">
        <f>IF(OR(D1495="",E1495=""),"",ROUND(D1495/LOOKUP(E1495,SMMLV!$A$2:$A$36,SMMLV!$D$2:$D$106),3))</f>
        <v/>
      </c>
    </row>
    <row r="1496" spans="5:6">
      <c r="E1496" s="166"/>
      <c r="F1496" s="196" t="str">
        <f>IF(OR(D1496="",E1496=""),"",ROUND(D1496/LOOKUP(E1496,SMMLV!$A$2:$A$36,SMMLV!$D$2:$D$106),3))</f>
        <v/>
      </c>
    </row>
    <row r="1497" spans="5:6">
      <c r="E1497" s="166"/>
      <c r="F1497" s="196" t="str">
        <f>IF(OR(D1497="",E1497=""),"",ROUND(D1497/LOOKUP(E1497,SMMLV!$A$2:$A$36,SMMLV!$D$2:$D$106),3))</f>
        <v/>
      </c>
    </row>
    <row r="1498" spans="5:6">
      <c r="E1498" s="166"/>
      <c r="F1498" s="196" t="str">
        <f>IF(OR(D1498="",E1498=""),"",ROUND(D1498/LOOKUP(E1498,SMMLV!$A$2:$A$36,SMMLV!$D$2:$D$106),3))</f>
        <v/>
      </c>
    </row>
    <row r="1499" spans="5:6">
      <c r="E1499" s="166"/>
      <c r="F1499" s="196" t="str">
        <f>IF(OR(D1499="",E1499=""),"",ROUND(D1499/LOOKUP(E1499,SMMLV!$A$2:$A$36,SMMLV!$D$2:$D$106),3))</f>
        <v/>
      </c>
    </row>
    <row r="1500" spans="5:6">
      <c r="E1500" s="166"/>
      <c r="F1500" s="196" t="str">
        <f>IF(OR(D1500="",E1500=""),"",ROUND(D1500/LOOKUP(E1500,SMMLV!$A$2:$A$36,SMMLV!$D$2:$D$106),3))</f>
        <v/>
      </c>
    </row>
    <row r="1501" spans="5:6">
      <c r="E1501" s="166"/>
      <c r="F1501" s="196" t="str">
        <f>IF(OR(D1501="",E1501=""),"",ROUND(D1501/LOOKUP(E1501,SMMLV!$A$2:$A$36,SMMLV!$D$2:$D$106),3))</f>
        <v/>
      </c>
    </row>
    <row r="1502" spans="5:6">
      <c r="E1502" s="166"/>
      <c r="F1502" s="196" t="str">
        <f>IF(OR(D1502="",E1502=""),"",ROUND(D1502/LOOKUP(E1502,SMMLV!$A$2:$A$36,SMMLV!$D$2:$D$106),3))</f>
        <v/>
      </c>
    </row>
    <row r="1503" spans="5:6">
      <c r="E1503" s="166"/>
      <c r="F1503" s="196" t="str">
        <f>IF(OR(D1503="",E1503=""),"",ROUND(D1503/LOOKUP(E1503,SMMLV!$A$2:$A$36,SMMLV!$D$2:$D$106),3))</f>
        <v/>
      </c>
    </row>
    <row r="1504" spans="5:6">
      <c r="E1504" s="166"/>
      <c r="F1504" s="196" t="str">
        <f>IF(OR(D1504="",E1504=""),"",ROUND(D1504/LOOKUP(E1504,SMMLV!$A$2:$A$36,SMMLV!$D$2:$D$106),3))</f>
        <v/>
      </c>
    </row>
    <row r="1505" spans="5:6">
      <c r="E1505" s="166"/>
      <c r="F1505" s="196" t="str">
        <f>IF(OR(D1505="",E1505=""),"",ROUND(D1505/LOOKUP(E1505,SMMLV!$A$2:$A$36,SMMLV!$D$2:$D$106),3))</f>
        <v/>
      </c>
    </row>
    <row r="1506" spans="5:6">
      <c r="E1506" s="166"/>
      <c r="F1506" s="196" t="str">
        <f>IF(OR(D1506="",E1506=""),"",ROUND(D1506/LOOKUP(E1506,SMMLV!$A$2:$A$36,SMMLV!$D$2:$D$106),3))</f>
        <v/>
      </c>
    </row>
    <row r="1507" spans="5:6">
      <c r="E1507" s="166"/>
      <c r="F1507" s="196" t="str">
        <f>IF(OR(D1507="",E1507=""),"",ROUND(D1507/LOOKUP(E1507,SMMLV!$A$2:$A$36,SMMLV!$D$2:$D$106),3))</f>
        <v/>
      </c>
    </row>
    <row r="1508" spans="5:6">
      <c r="E1508" s="166"/>
      <c r="F1508" s="196" t="str">
        <f>IF(OR(D1508="",E1508=""),"",ROUND(D1508/LOOKUP(E1508,SMMLV!$A$2:$A$36,SMMLV!$D$2:$D$106),3))</f>
        <v/>
      </c>
    </row>
    <row r="1509" spans="5:6">
      <c r="E1509" s="166"/>
      <c r="F1509" s="196" t="str">
        <f>IF(OR(D1509="",E1509=""),"",ROUND(D1509/LOOKUP(E1509,SMMLV!$A$2:$A$36,SMMLV!$D$2:$D$106),3))</f>
        <v/>
      </c>
    </row>
    <row r="1510" spans="5:6">
      <c r="E1510" s="166"/>
      <c r="F1510" s="196" t="str">
        <f>IF(OR(D1510="",E1510=""),"",ROUND(D1510/LOOKUP(E1510,SMMLV!$A$2:$A$36,SMMLV!$D$2:$D$106),3))</f>
        <v/>
      </c>
    </row>
    <row r="1511" spans="5:6">
      <c r="E1511" s="166"/>
      <c r="F1511" s="196" t="str">
        <f>IF(OR(D1511="",E1511=""),"",ROUND(D1511/LOOKUP(E1511,SMMLV!$A$2:$A$36,SMMLV!$D$2:$D$106),3))</f>
        <v/>
      </c>
    </row>
    <row r="1512" spans="5:6">
      <c r="E1512" s="166"/>
      <c r="F1512" s="196" t="str">
        <f>IF(OR(D1512="",E1512=""),"",ROUND(D1512/LOOKUP(E1512,SMMLV!$A$2:$A$36,SMMLV!$D$2:$D$106),3))</f>
        <v/>
      </c>
    </row>
    <row r="1513" spans="5:6">
      <c r="E1513" s="166"/>
      <c r="F1513" s="196" t="str">
        <f>IF(OR(D1513="",E1513=""),"",ROUND(D1513/LOOKUP(E1513,SMMLV!$A$2:$A$36,SMMLV!$D$2:$D$106),3))</f>
        <v/>
      </c>
    </row>
    <row r="1514" spans="5:6">
      <c r="E1514" s="166"/>
      <c r="F1514" s="196" t="str">
        <f>IF(OR(D1514="",E1514=""),"",ROUND(D1514/LOOKUP(E1514,SMMLV!$A$2:$A$36,SMMLV!$D$2:$D$106),3))</f>
        <v/>
      </c>
    </row>
    <row r="1515" spans="5:6">
      <c r="E1515" s="166"/>
      <c r="F1515" s="196" t="str">
        <f>IF(OR(D1515="",E1515=""),"",ROUND(D1515/LOOKUP(E1515,SMMLV!$A$2:$A$36,SMMLV!$D$2:$D$106),3))</f>
        <v/>
      </c>
    </row>
    <row r="1516" spans="5:6">
      <c r="E1516" s="166"/>
      <c r="F1516" s="196" t="str">
        <f>IF(OR(D1516="",E1516=""),"",ROUND(D1516/LOOKUP(E1516,SMMLV!$A$2:$A$36,SMMLV!$D$2:$D$106),3))</f>
        <v/>
      </c>
    </row>
    <row r="1517" spans="5:6">
      <c r="E1517" s="166"/>
      <c r="F1517" s="196" t="str">
        <f>IF(OR(D1517="",E1517=""),"",ROUND(D1517/LOOKUP(E1517,SMMLV!$A$2:$A$36,SMMLV!$D$2:$D$106),3))</f>
        <v/>
      </c>
    </row>
    <row r="1518" spans="5:6">
      <c r="E1518" s="166"/>
      <c r="F1518" s="196" t="str">
        <f>IF(OR(D1518="",E1518=""),"",ROUND(D1518/LOOKUP(E1518,SMMLV!$A$2:$A$36,SMMLV!$D$2:$D$106),3))</f>
        <v/>
      </c>
    </row>
    <row r="1519" spans="5:6">
      <c r="E1519" s="166"/>
      <c r="F1519" s="196" t="str">
        <f>IF(OR(D1519="",E1519=""),"",ROUND(D1519/LOOKUP(E1519,SMMLV!$A$2:$A$36,SMMLV!$D$2:$D$106),3))</f>
        <v/>
      </c>
    </row>
    <row r="1520" spans="5:6">
      <c r="E1520" s="166"/>
      <c r="F1520" s="196" t="str">
        <f>IF(OR(D1520="",E1520=""),"",ROUND(D1520/LOOKUP(E1520,SMMLV!$A$2:$A$36,SMMLV!$D$2:$D$106),3))</f>
        <v/>
      </c>
    </row>
    <row r="1521" spans="5:6">
      <c r="E1521" s="166"/>
      <c r="F1521" s="196" t="str">
        <f>IF(OR(D1521="",E1521=""),"",ROUND(D1521/LOOKUP(E1521,SMMLV!$A$2:$A$36,SMMLV!$D$2:$D$106),3))</f>
        <v/>
      </c>
    </row>
    <row r="1522" spans="5:6">
      <c r="E1522" s="166"/>
      <c r="F1522" s="196" t="str">
        <f>IF(OR(D1522="",E1522=""),"",ROUND(D1522/LOOKUP(E1522,SMMLV!$A$2:$A$36,SMMLV!$D$2:$D$106),3))</f>
        <v/>
      </c>
    </row>
    <row r="1523" spans="5:6">
      <c r="E1523" s="166"/>
      <c r="F1523" s="196" t="str">
        <f>IF(OR(D1523="",E1523=""),"",ROUND(D1523/LOOKUP(E1523,SMMLV!$A$2:$A$36,SMMLV!$D$2:$D$106),3))</f>
        <v/>
      </c>
    </row>
    <row r="1524" spans="5:6">
      <c r="E1524" s="166"/>
      <c r="F1524" s="196" t="str">
        <f>IF(OR(D1524="",E1524=""),"",ROUND(D1524/LOOKUP(E1524,SMMLV!$A$2:$A$36,SMMLV!$D$2:$D$106),3))</f>
        <v/>
      </c>
    </row>
    <row r="1525" spans="5:6">
      <c r="E1525" s="166"/>
      <c r="F1525" s="196" t="str">
        <f>IF(OR(D1525="",E1525=""),"",ROUND(D1525/LOOKUP(E1525,SMMLV!$A$2:$A$36,SMMLV!$D$2:$D$106),3))</f>
        <v/>
      </c>
    </row>
    <row r="1526" spans="5:6">
      <c r="E1526" s="166"/>
      <c r="F1526" s="196" t="str">
        <f>IF(OR(D1526="",E1526=""),"",ROUND(D1526/LOOKUP(E1526,SMMLV!$A$2:$A$36,SMMLV!$D$2:$D$106),3))</f>
        <v/>
      </c>
    </row>
    <row r="1527" spans="5:6">
      <c r="E1527" s="166"/>
      <c r="F1527" s="196" t="str">
        <f>IF(OR(D1527="",E1527=""),"",ROUND(D1527/LOOKUP(E1527,SMMLV!$A$2:$A$36,SMMLV!$D$2:$D$106),3))</f>
        <v/>
      </c>
    </row>
    <row r="1528" spans="5:6">
      <c r="E1528" s="166"/>
      <c r="F1528" s="196" t="str">
        <f>IF(OR(D1528="",E1528=""),"",ROUND(D1528/LOOKUP(E1528,SMMLV!$A$2:$A$36,SMMLV!$D$2:$D$106),3))</f>
        <v/>
      </c>
    </row>
    <row r="1529" spans="5:6">
      <c r="E1529" s="166"/>
      <c r="F1529" s="196" t="str">
        <f>IF(OR(D1529="",E1529=""),"",ROUND(D1529/LOOKUP(E1529,SMMLV!$A$2:$A$36,SMMLV!$D$2:$D$106),3))</f>
        <v/>
      </c>
    </row>
    <row r="1530" spans="5:6">
      <c r="E1530" s="166"/>
      <c r="F1530" s="196" t="str">
        <f>IF(OR(D1530="",E1530=""),"",ROUND(D1530/LOOKUP(E1530,SMMLV!$A$2:$A$36,SMMLV!$D$2:$D$106),3))</f>
        <v/>
      </c>
    </row>
    <row r="1531" spans="5:6">
      <c r="E1531" s="166"/>
      <c r="F1531" s="196" t="str">
        <f>IF(OR(D1531="",E1531=""),"",ROUND(D1531/LOOKUP(E1531,SMMLV!$A$2:$A$36,SMMLV!$D$2:$D$106),3))</f>
        <v/>
      </c>
    </row>
    <row r="1532" spans="5:6">
      <c r="E1532" s="166"/>
      <c r="F1532" s="196" t="str">
        <f>IF(OR(D1532="",E1532=""),"",ROUND(D1532/LOOKUP(E1532,SMMLV!$A$2:$A$36,SMMLV!$D$2:$D$106),3))</f>
        <v/>
      </c>
    </row>
    <row r="1533" spans="5:6">
      <c r="E1533" s="166"/>
      <c r="F1533" s="196" t="str">
        <f>IF(OR(D1533="",E1533=""),"",ROUND(D1533/LOOKUP(E1533,SMMLV!$A$2:$A$36,SMMLV!$D$2:$D$106),3))</f>
        <v/>
      </c>
    </row>
    <row r="1534" spans="5:6">
      <c r="E1534" s="166"/>
      <c r="F1534" s="196" t="str">
        <f>IF(OR(D1534="",E1534=""),"",ROUND(D1534/LOOKUP(E1534,SMMLV!$A$2:$A$36,SMMLV!$D$2:$D$106),3))</f>
        <v/>
      </c>
    </row>
    <row r="1535" spans="5:6">
      <c r="E1535" s="166"/>
      <c r="F1535" s="196" t="str">
        <f>IF(OR(D1535="",E1535=""),"",ROUND(D1535/LOOKUP(E1535,SMMLV!$A$2:$A$36,SMMLV!$D$2:$D$106),3))</f>
        <v/>
      </c>
    </row>
    <row r="1536" spans="5:6">
      <c r="E1536" s="166"/>
      <c r="F1536" s="196" t="str">
        <f>IF(OR(D1536="",E1536=""),"",ROUND(D1536/LOOKUP(E1536,SMMLV!$A$2:$A$36,SMMLV!$D$2:$D$106),3))</f>
        <v/>
      </c>
    </row>
    <row r="1537" spans="5:6">
      <c r="E1537" s="166"/>
      <c r="F1537" s="196" t="str">
        <f>IF(OR(D1537="",E1537=""),"",ROUND(D1537/LOOKUP(E1537,SMMLV!$A$2:$A$36,SMMLV!$D$2:$D$106),3))</f>
        <v/>
      </c>
    </row>
    <row r="1538" spans="5:6">
      <c r="E1538" s="166"/>
      <c r="F1538" s="196" t="str">
        <f>IF(OR(D1538="",E1538=""),"",ROUND(D1538/LOOKUP(E1538,SMMLV!$A$2:$A$36,SMMLV!$D$2:$D$106),3))</f>
        <v/>
      </c>
    </row>
    <row r="1539" spans="5:6">
      <c r="E1539" s="166"/>
      <c r="F1539" s="196" t="str">
        <f>IF(OR(D1539="",E1539=""),"",ROUND(D1539/LOOKUP(E1539,SMMLV!$A$2:$A$36,SMMLV!$D$2:$D$106),3))</f>
        <v/>
      </c>
    </row>
    <row r="1540" spans="5:6">
      <c r="E1540" s="166"/>
      <c r="F1540" s="196" t="str">
        <f>IF(OR(D1540="",E1540=""),"",ROUND(D1540/LOOKUP(E1540,SMMLV!$A$2:$A$36,SMMLV!$D$2:$D$106),3))</f>
        <v/>
      </c>
    </row>
    <row r="1541" spans="5:6">
      <c r="E1541" s="166"/>
      <c r="F1541" s="196" t="str">
        <f>IF(OR(D1541="",E1541=""),"",ROUND(D1541/LOOKUP(E1541,SMMLV!$A$2:$A$36,SMMLV!$D$2:$D$106),3))</f>
        <v/>
      </c>
    </row>
    <row r="1542" spans="5:6">
      <c r="E1542" s="166"/>
      <c r="F1542" s="196" t="str">
        <f>IF(OR(D1542="",E1542=""),"",ROUND(D1542/LOOKUP(E1542,SMMLV!$A$2:$A$36,SMMLV!$D$2:$D$106),3))</f>
        <v/>
      </c>
    </row>
    <row r="1543" spans="5:6">
      <c r="E1543" s="166"/>
      <c r="F1543" s="196" t="str">
        <f>IF(OR(D1543="",E1543=""),"",ROUND(D1543/LOOKUP(E1543,SMMLV!$A$2:$A$36,SMMLV!$D$2:$D$106),3))</f>
        <v/>
      </c>
    </row>
    <row r="1544" spans="5:6">
      <c r="E1544" s="166"/>
      <c r="F1544" s="196" t="str">
        <f>IF(OR(D1544="",E1544=""),"",ROUND(D1544/LOOKUP(E1544,SMMLV!$A$2:$A$36,SMMLV!$D$2:$D$106),3))</f>
        <v/>
      </c>
    </row>
    <row r="1545" spans="5:6">
      <c r="E1545" s="166"/>
      <c r="F1545" s="196" t="str">
        <f>IF(OR(D1545="",E1545=""),"",ROUND(D1545/LOOKUP(E1545,SMMLV!$A$2:$A$36,SMMLV!$D$2:$D$106),3))</f>
        <v/>
      </c>
    </row>
    <row r="1546" spans="5:6">
      <c r="E1546" s="166"/>
      <c r="F1546" s="196" t="str">
        <f>IF(OR(D1546="",E1546=""),"",ROUND(D1546/LOOKUP(E1546,SMMLV!$A$2:$A$36,SMMLV!$D$2:$D$106),3))</f>
        <v/>
      </c>
    </row>
    <row r="1547" spans="5:6">
      <c r="E1547" s="166"/>
      <c r="F1547" s="196" t="str">
        <f>IF(OR(D1547="",E1547=""),"",ROUND(D1547/LOOKUP(E1547,SMMLV!$A$2:$A$36,SMMLV!$D$2:$D$106),3))</f>
        <v/>
      </c>
    </row>
    <row r="1548" spans="5:6">
      <c r="E1548" s="166"/>
      <c r="F1548" s="196" t="str">
        <f>IF(OR(D1548="",E1548=""),"",ROUND(D1548/LOOKUP(E1548,SMMLV!$A$2:$A$36,SMMLV!$D$2:$D$106),3))</f>
        <v/>
      </c>
    </row>
    <row r="1549" spans="5:6">
      <c r="E1549" s="166"/>
      <c r="F1549" s="196" t="str">
        <f>IF(OR(D1549="",E1549=""),"",ROUND(D1549/LOOKUP(E1549,SMMLV!$A$2:$A$36,SMMLV!$D$2:$D$106),3))</f>
        <v/>
      </c>
    </row>
    <row r="1550" spans="5:6">
      <c r="E1550" s="166"/>
      <c r="F1550" s="196" t="str">
        <f>IF(OR(D1550="",E1550=""),"",ROUND(D1550/LOOKUP(E1550,SMMLV!$A$2:$A$36,SMMLV!$D$2:$D$106),3))</f>
        <v/>
      </c>
    </row>
    <row r="1551" spans="5:6">
      <c r="E1551" s="166"/>
      <c r="F1551" s="196" t="str">
        <f>IF(OR(D1551="",E1551=""),"",ROUND(D1551/LOOKUP(E1551,SMMLV!$A$2:$A$36,SMMLV!$D$2:$D$106),3))</f>
        <v/>
      </c>
    </row>
    <row r="1552" spans="5:6">
      <c r="E1552" s="166"/>
      <c r="F1552" s="196" t="str">
        <f>IF(OR(D1552="",E1552=""),"",ROUND(D1552/LOOKUP(E1552,SMMLV!$A$2:$A$36,SMMLV!$D$2:$D$106),3))</f>
        <v/>
      </c>
    </row>
    <row r="1553" spans="5:6">
      <c r="E1553" s="166"/>
      <c r="F1553" s="196" t="str">
        <f>IF(OR(D1553="",E1553=""),"",ROUND(D1553/LOOKUP(E1553,SMMLV!$A$2:$A$36,SMMLV!$D$2:$D$106),3))</f>
        <v/>
      </c>
    </row>
    <row r="1554" spans="5:6">
      <c r="E1554" s="166"/>
      <c r="F1554" s="196" t="str">
        <f>IF(OR(D1554="",E1554=""),"",ROUND(D1554/LOOKUP(E1554,SMMLV!$A$2:$A$36,SMMLV!$D$2:$D$106),3))</f>
        <v/>
      </c>
    </row>
    <row r="1555" spans="5:6">
      <c r="E1555" s="166"/>
      <c r="F1555" s="196" t="str">
        <f>IF(OR(D1555="",E1555=""),"",ROUND(D1555/LOOKUP(E1555,SMMLV!$A$2:$A$36,SMMLV!$D$2:$D$106),3))</f>
        <v/>
      </c>
    </row>
    <row r="1556" spans="5:6">
      <c r="E1556" s="166"/>
      <c r="F1556" s="196" t="str">
        <f>IF(OR(D1556="",E1556=""),"",ROUND(D1556/LOOKUP(E1556,SMMLV!$A$2:$A$36,SMMLV!$D$2:$D$106),3))</f>
        <v/>
      </c>
    </row>
    <row r="1557" spans="5:6">
      <c r="E1557" s="166"/>
      <c r="F1557" s="196" t="str">
        <f>IF(OR(D1557="",E1557=""),"",ROUND(D1557/LOOKUP(E1557,SMMLV!$A$2:$A$36,SMMLV!$D$2:$D$106),3))</f>
        <v/>
      </c>
    </row>
    <row r="1558" spans="5:6">
      <c r="E1558" s="166"/>
      <c r="F1558" s="196" t="str">
        <f>IF(OR(D1558="",E1558=""),"",ROUND(D1558/LOOKUP(E1558,SMMLV!$A$2:$A$36,SMMLV!$D$2:$D$106),3))</f>
        <v/>
      </c>
    </row>
    <row r="1559" spans="5:6">
      <c r="E1559" s="166"/>
      <c r="F1559" s="196" t="str">
        <f>IF(OR(D1559="",E1559=""),"",ROUND(D1559/LOOKUP(E1559,SMMLV!$A$2:$A$36,SMMLV!$D$2:$D$106),3))</f>
        <v/>
      </c>
    </row>
    <row r="1560" spans="5:6">
      <c r="E1560" s="166"/>
      <c r="F1560" s="196" t="str">
        <f>IF(OR(D1560="",E1560=""),"",ROUND(D1560/LOOKUP(E1560,SMMLV!$A$2:$A$36,SMMLV!$D$2:$D$106),3))</f>
        <v/>
      </c>
    </row>
    <row r="1561" spans="5:6">
      <c r="E1561" s="166"/>
      <c r="F1561" s="196" t="str">
        <f>IF(OR(D1561="",E1561=""),"",ROUND(D1561/LOOKUP(E1561,SMMLV!$A$2:$A$36,SMMLV!$D$2:$D$106),3))</f>
        <v/>
      </c>
    </row>
    <row r="1562" spans="5:6">
      <c r="E1562" s="166"/>
      <c r="F1562" s="196" t="str">
        <f>IF(OR(D1562="",E1562=""),"",ROUND(D1562/LOOKUP(E1562,SMMLV!$A$2:$A$36,SMMLV!$D$2:$D$106),3))</f>
        <v/>
      </c>
    </row>
    <row r="1563" spans="5:6">
      <c r="E1563" s="166"/>
      <c r="F1563" s="196" t="str">
        <f>IF(OR(D1563="",E1563=""),"",ROUND(D1563/LOOKUP(E1563,SMMLV!$A$2:$A$36,SMMLV!$D$2:$D$106),3))</f>
        <v/>
      </c>
    </row>
    <row r="1564" spans="5:6">
      <c r="E1564" s="166"/>
      <c r="F1564" s="196" t="str">
        <f>IF(OR(D1564="",E1564=""),"",ROUND(D1564/LOOKUP(E1564,SMMLV!$A$2:$A$36,SMMLV!$D$2:$D$106),3))</f>
        <v/>
      </c>
    </row>
    <row r="1565" spans="5:6">
      <c r="E1565" s="166"/>
      <c r="F1565" s="196" t="str">
        <f>IF(OR(D1565="",E1565=""),"",ROUND(D1565/LOOKUP(E1565,SMMLV!$A$2:$A$36,SMMLV!$D$2:$D$106),3))</f>
        <v/>
      </c>
    </row>
    <row r="1566" spans="5:6">
      <c r="E1566" s="166"/>
      <c r="F1566" s="196" t="str">
        <f>IF(OR(D1566="",E1566=""),"",ROUND(D1566/LOOKUP(E1566,SMMLV!$A$2:$A$36,SMMLV!$D$2:$D$106),3))</f>
        <v/>
      </c>
    </row>
    <row r="1567" spans="5:6">
      <c r="E1567" s="166"/>
      <c r="F1567" s="196" t="str">
        <f>IF(OR(D1567="",E1567=""),"",ROUND(D1567/LOOKUP(E1567,SMMLV!$A$2:$A$36,SMMLV!$D$2:$D$106),3))</f>
        <v/>
      </c>
    </row>
    <row r="1568" spans="5:6">
      <c r="E1568" s="166"/>
      <c r="F1568" s="196" t="str">
        <f>IF(OR(D1568="",E1568=""),"",ROUND(D1568/LOOKUP(E1568,SMMLV!$A$2:$A$36,SMMLV!$D$2:$D$106),3))</f>
        <v/>
      </c>
    </row>
    <row r="1569" spans="5:6">
      <c r="E1569" s="166"/>
      <c r="F1569" s="196" t="str">
        <f>IF(OR(D1569="",E1569=""),"",ROUND(D1569/LOOKUP(E1569,SMMLV!$A$2:$A$36,SMMLV!$D$2:$D$106),3))</f>
        <v/>
      </c>
    </row>
    <row r="1570" spans="5:6">
      <c r="E1570" s="166"/>
      <c r="F1570" s="196" t="str">
        <f>IF(OR(D1570="",E1570=""),"",ROUND(D1570/LOOKUP(E1570,SMMLV!$A$2:$A$36,SMMLV!$D$2:$D$106),3))</f>
        <v/>
      </c>
    </row>
    <row r="1571" spans="5:6">
      <c r="E1571" s="166"/>
      <c r="F1571" s="196" t="str">
        <f>IF(OR(D1571="",E1571=""),"",ROUND(D1571/LOOKUP(E1571,SMMLV!$A$2:$A$36,SMMLV!$D$2:$D$106),3))</f>
        <v/>
      </c>
    </row>
    <row r="1572" spans="5:6">
      <c r="E1572" s="166"/>
      <c r="F1572" s="196" t="str">
        <f>IF(OR(D1572="",E1572=""),"",ROUND(D1572/LOOKUP(E1572,SMMLV!$A$2:$A$36,SMMLV!$D$2:$D$106),3))</f>
        <v/>
      </c>
    </row>
    <row r="1573" spans="5:6">
      <c r="E1573" s="166"/>
      <c r="F1573" s="196" t="str">
        <f>IF(OR(D1573="",E1573=""),"",ROUND(D1573/LOOKUP(E1573,SMMLV!$A$2:$A$36,SMMLV!$D$2:$D$106),3))</f>
        <v/>
      </c>
    </row>
    <row r="1574" spans="5:6">
      <c r="E1574" s="166"/>
      <c r="F1574" s="196" t="str">
        <f>IF(OR(D1574="",E1574=""),"",ROUND(D1574/LOOKUP(E1574,SMMLV!$A$2:$A$36,SMMLV!$D$2:$D$106),3))</f>
        <v/>
      </c>
    </row>
    <row r="1575" spans="5:6">
      <c r="E1575" s="166"/>
      <c r="F1575" s="196" t="str">
        <f>IF(OR(D1575="",E1575=""),"",ROUND(D1575/LOOKUP(E1575,SMMLV!$A$2:$A$36,SMMLV!$D$2:$D$106),3))</f>
        <v/>
      </c>
    </row>
    <row r="1576" spans="5:6">
      <c r="E1576" s="166"/>
      <c r="F1576" s="196" t="str">
        <f>IF(OR(D1576="",E1576=""),"",ROUND(D1576/LOOKUP(E1576,SMMLV!$A$2:$A$36,SMMLV!$D$2:$D$106),3))</f>
        <v/>
      </c>
    </row>
    <row r="1577" spans="5:6">
      <c r="E1577" s="166"/>
      <c r="F1577" s="196" t="str">
        <f>IF(OR(D1577="",E1577=""),"",ROUND(D1577/LOOKUP(E1577,SMMLV!$A$2:$A$36,SMMLV!$D$2:$D$106),3))</f>
        <v/>
      </c>
    </row>
    <row r="1578" spans="5:6">
      <c r="E1578" s="166"/>
      <c r="F1578" s="196" t="str">
        <f>IF(OR(D1578="",E1578=""),"",ROUND(D1578/LOOKUP(E1578,SMMLV!$A$2:$A$36,SMMLV!$D$2:$D$106),3))</f>
        <v/>
      </c>
    </row>
    <row r="1579" spans="5:6">
      <c r="E1579" s="166"/>
      <c r="F1579" s="196" t="str">
        <f>IF(OR(D1579="",E1579=""),"",ROUND(D1579/LOOKUP(E1579,SMMLV!$A$2:$A$36,SMMLV!$D$2:$D$106),3))</f>
        <v/>
      </c>
    </row>
    <row r="1580" spans="5:6">
      <c r="E1580" s="166"/>
      <c r="F1580" s="196" t="str">
        <f>IF(OR(D1580="",E1580=""),"",ROUND(D1580/LOOKUP(E1580,SMMLV!$A$2:$A$36,SMMLV!$D$2:$D$106),3))</f>
        <v/>
      </c>
    </row>
    <row r="1581" spans="5:6">
      <c r="E1581" s="166"/>
      <c r="F1581" s="196" t="str">
        <f>IF(OR(D1581="",E1581=""),"",ROUND(D1581/LOOKUP(E1581,SMMLV!$A$2:$A$36,SMMLV!$D$2:$D$106),3))</f>
        <v/>
      </c>
    </row>
    <row r="1582" spans="5:6">
      <c r="E1582" s="166"/>
      <c r="F1582" s="196" t="str">
        <f>IF(OR(D1582="",E1582=""),"",ROUND(D1582/LOOKUP(E1582,SMMLV!$A$2:$A$36,SMMLV!$D$2:$D$106),3))</f>
        <v/>
      </c>
    </row>
    <row r="1583" spans="5:6">
      <c r="E1583" s="166"/>
      <c r="F1583" s="196" t="str">
        <f>IF(OR(D1583="",E1583=""),"",ROUND(D1583/LOOKUP(E1583,SMMLV!$A$2:$A$36,SMMLV!$D$2:$D$106),3))</f>
        <v/>
      </c>
    </row>
    <row r="1584" spans="5:6">
      <c r="E1584" s="166"/>
      <c r="F1584" s="196" t="str">
        <f>IF(OR(D1584="",E1584=""),"",ROUND(D1584/LOOKUP(E1584,SMMLV!$A$2:$A$36,SMMLV!$D$2:$D$106),3))</f>
        <v/>
      </c>
    </row>
    <row r="1585" spans="5:6">
      <c r="E1585" s="166"/>
      <c r="F1585" s="196" t="str">
        <f>IF(OR(D1585="",E1585=""),"",ROUND(D1585/LOOKUP(E1585,SMMLV!$A$2:$A$36,SMMLV!$D$2:$D$106),3))</f>
        <v/>
      </c>
    </row>
    <row r="1586" spans="5:6">
      <c r="E1586" s="166"/>
      <c r="F1586" s="196" t="str">
        <f>IF(OR(D1586="",E1586=""),"",ROUND(D1586/LOOKUP(E1586,SMMLV!$A$2:$A$36,SMMLV!$D$2:$D$106),3))</f>
        <v/>
      </c>
    </row>
    <row r="1587" spans="5:6">
      <c r="E1587" s="166"/>
      <c r="F1587" s="196" t="str">
        <f>IF(OR(D1587="",E1587=""),"",ROUND(D1587/LOOKUP(E1587,SMMLV!$A$2:$A$36,SMMLV!$D$2:$D$106),3))</f>
        <v/>
      </c>
    </row>
    <row r="1588" spans="5:6">
      <c r="E1588" s="166"/>
      <c r="F1588" s="196" t="str">
        <f>IF(OR(D1588="",E1588=""),"",ROUND(D1588/LOOKUP(E1588,SMMLV!$A$2:$A$36,SMMLV!$D$2:$D$106),3))</f>
        <v/>
      </c>
    </row>
    <row r="1589" spans="5:6">
      <c r="E1589" s="166"/>
      <c r="F1589" s="196" t="str">
        <f>IF(OR(D1589="",E1589=""),"",ROUND(D1589/LOOKUP(E1589,SMMLV!$A$2:$A$36,SMMLV!$D$2:$D$106),3))</f>
        <v/>
      </c>
    </row>
    <row r="1590" spans="5:6">
      <c r="E1590" s="166"/>
      <c r="F1590" s="196" t="str">
        <f>IF(OR(D1590="",E1590=""),"",ROUND(D1590/LOOKUP(E1590,SMMLV!$A$2:$A$36,SMMLV!$D$2:$D$106),3))</f>
        <v/>
      </c>
    </row>
    <row r="1591" spans="5:6">
      <c r="E1591" s="166"/>
      <c r="F1591" s="196" t="str">
        <f>IF(OR(D1591="",E1591=""),"",ROUND(D1591/LOOKUP(E1591,SMMLV!$A$2:$A$36,SMMLV!$D$2:$D$106),3))</f>
        <v/>
      </c>
    </row>
    <row r="1592" spans="5:6">
      <c r="E1592" s="166"/>
      <c r="F1592" s="196" t="str">
        <f>IF(OR(D1592="",E1592=""),"",ROUND(D1592/LOOKUP(E1592,SMMLV!$A$2:$A$36,SMMLV!$D$2:$D$106),3))</f>
        <v/>
      </c>
    </row>
    <row r="1593" spans="5:6">
      <c r="E1593" s="166"/>
      <c r="F1593" s="196" t="str">
        <f>IF(OR(D1593="",E1593=""),"",ROUND(D1593/LOOKUP(E1593,SMMLV!$A$2:$A$36,SMMLV!$D$2:$D$106),3))</f>
        <v/>
      </c>
    </row>
    <row r="1594" spans="5:6">
      <c r="E1594" s="166"/>
      <c r="F1594" s="196" t="str">
        <f>IF(OR(D1594="",E1594=""),"",ROUND(D1594/LOOKUP(E1594,SMMLV!$A$2:$A$36,SMMLV!$D$2:$D$106),3))</f>
        <v/>
      </c>
    </row>
    <row r="1595" spans="5:6">
      <c r="E1595" s="166"/>
      <c r="F1595" s="196" t="str">
        <f>IF(OR(D1595="",E1595=""),"",ROUND(D1595/LOOKUP(E1595,SMMLV!$A$2:$A$36,SMMLV!$D$2:$D$106),3))</f>
        <v/>
      </c>
    </row>
    <row r="1596" spans="5:6">
      <c r="E1596" s="166"/>
      <c r="F1596" s="196" t="str">
        <f>IF(OR(D1596="",E1596=""),"",ROUND(D1596/LOOKUP(E1596,SMMLV!$A$2:$A$36,SMMLV!$D$2:$D$106),3))</f>
        <v/>
      </c>
    </row>
    <row r="1597" spans="5:6">
      <c r="E1597" s="166"/>
      <c r="F1597" s="196" t="str">
        <f>IF(OR(D1597="",E1597=""),"",ROUND(D1597/LOOKUP(E1597,SMMLV!$A$2:$A$36,SMMLV!$D$2:$D$106),3))</f>
        <v/>
      </c>
    </row>
    <row r="1598" spans="5:6">
      <c r="E1598" s="166"/>
      <c r="F1598" s="196" t="str">
        <f>IF(OR(D1598="",E1598=""),"",ROUND(D1598/LOOKUP(E1598,SMMLV!$A$2:$A$36,SMMLV!$D$2:$D$106),3))</f>
        <v/>
      </c>
    </row>
    <row r="1599" spans="5:6">
      <c r="E1599" s="166"/>
      <c r="F1599" s="196" t="str">
        <f>IF(OR(D1599="",E1599=""),"",ROUND(D1599/LOOKUP(E1599,SMMLV!$A$2:$A$36,SMMLV!$D$2:$D$106),3))</f>
        <v/>
      </c>
    </row>
    <row r="1600" spans="5:6">
      <c r="E1600" s="166"/>
      <c r="F1600" s="196" t="str">
        <f>IF(OR(D1600="",E1600=""),"",ROUND(D1600/LOOKUP(E1600,SMMLV!$A$2:$A$36,SMMLV!$D$2:$D$106),3))</f>
        <v/>
      </c>
    </row>
    <row r="1601" spans="5:6">
      <c r="E1601" s="166"/>
      <c r="F1601" s="196" t="str">
        <f>IF(OR(D1601="",E1601=""),"",ROUND(D1601/LOOKUP(E1601,SMMLV!$A$2:$A$36,SMMLV!$D$2:$D$106),3))</f>
        <v/>
      </c>
    </row>
    <row r="1602" spans="5:6">
      <c r="E1602" s="166"/>
      <c r="F1602" s="196" t="str">
        <f>IF(OR(D1602="",E1602=""),"",ROUND(D1602/LOOKUP(E1602,SMMLV!$A$2:$A$36,SMMLV!$D$2:$D$106),3))</f>
        <v/>
      </c>
    </row>
    <row r="1603" spans="5:6">
      <c r="E1603" s="166"/>
      <c r="F1603" s="196" t="str">
        <f>IF(OR(D1603="",E1603=""),"",ROUND(D1603/LOOKUP(E1603,SMMLV!$A$2:$A$36,SMMLV!$D$2:$D$106),3))</f>
        <v/>
      </c>
    </row>
    <row r="1604" spans="5:6">
      <c r="E1604" s="166"/>
      <c r="F1604" s="196" t="str">
        <f>IF(OR(D1604="",E1604=""),"",ROUND(D1604/LOOKUP(E1604,SMMLV!$A$2:$A$36,SMMLV!$D$2:$D$106),3))</f>
        <v/>
      </c>
    </row>
    <row r="1605" spans="5:6">
      <c r="E1605" s="166"/>
      <c r="F1605" s="196" t="str">
        <f>IF(OR(D1605="",E1605=""),"",ROUND(D1605/LOOKUP(E1605,SMMLV!$A$2:$A$36,SMMLV!$D$2:$D$106),3))</f>
        <v/>
      </c>
    </row>
    <row r="1606" spans="5:6">
      <c r="E1606" s="166"/>
      <c r="F1606" s="196" t="str">
        <f>IF(OR(D1606="",E1606=""),"",ROUND(D1606/LOOKUP(E1606,SMMLV!$A$2:$A$36,SMMLV!$D$2:$D$106),3))</f>
        <v/>
      </c>
    </row>
    <row r="1607" spans="5:6">
      <c r="E1607" s="166"/>
      <c r="F1607" s="196" t="str">
        <f>IF(OR(D1607="",E1607=""),"",ROUND(D1607/LOOKUP(E1607,SMMLV!$A$2:$A$36,SMMLV!$D$2:$D$106),3))</f>
        <v/>
      </c>
    </row>
    <row r="1608" spans="5:6">
      <c r="E1608" s="166"/>
      <c r="F1608" s="196" t="str">
        <f>IF(OR(D1608="",E1608=""),"",ROUND(D1608/LOOKUP(E1608,SMMLV!$A$2:$A$36,SMMLV!$D$2:$D$106),3))</f>
        <v/>
      </c>
    </row>
    <row r="1609" spans="5:6">
      <c r="E1609" s="166"/>
      <c r="F1609" s="196" t="str">
        <f>IF(OR(D1609="",E1609=""),"",ROUND(D1609/LOOKUP(E1609,SMMLV!$A$2:$A$36,SMMLV!$D$2:$D$106),3))</f>
        <v/>
      </c>
    </row>
    <row r="1610" spans="5:6">
      <c r="E1610" s="166"/>
      <c r="F1610" s="196" t="str">
        <f>IF(OR(D1610="",E1610=""),"",ROUND(D1610/LOOKUP(E1610,SMMLV!$A$2:$A$36,SMMLV!$D$2:$D$106),3))</f>
        <v/>
      </c>
    </row>
    <row r="1611" spans="5:6">
      <c r="E1611" s="166"/>
      <c r="F1611" s="196" t="str">
        <f>IF(OR(D1611="",E1611=""),"",ROUND(D1611/LOOKUP(E1611,SMMLV!$A$2:$A$36,SMMLV!$D$2:$D$106),3))</f>
        <v/>
      </c>
    </row>
    <row r="1612" spans="5:6">
      <c r="E1612" s="166"/>
      <c r="F1612" s="196" t="str">
        <f>IF(OR(D1612="",E1612=""),"",ROUND(D1612/LOOKUP(E1612,SMMLV!$A$2:$A$36,SMMLV!$D$2:$D$106),3))</f>
        <v/>
      </c>
    </row>
    <row r="1613" spans="5:6">
      <c r="E1613" s="166"/>
      <c r="F1613" s="196" t="str">
        <f>IF(OR(D1613="",E1613=""),"",ROUND(D1613/LOOKUP(E1613,SMMLV!$A$2:$A$36,SMMLV!$D$2:$D$106),3))</f>
        <v/>
      </c>
    </row>
    <row r="1614" spans="5:6">
      <c r="E1614" s="166"/>
      <c r="F1614" s="196" t="str">
        <f>IF(OR(D1614="",E1614=""),"",ROUND(D1614/LOOKUP(E1614,SMMLV!$A$2:$A$36,SMMLV!$D$2:$D$106),3))</f>
        <v/>
      </c>
    </row>
    <row r="1615" spans="5:6">
      <c r="E1615" s="166"/>
      <c r="F1615" s="196" t="str">
        <f>IF(OR(D1615="",E1615=""),"",ROUND(D1615/LOOKUP(E1615,SMMLV!$A$2:$A$36,SMMLV!$D$2:$D$106),3))</f>
        <v/>
      </c>
    </row>
    <row r="1616" spans="5:6">
      <c r="E1616" s="166"/>
      <c r="F1616" s="196" t="str">
        <f>IF(OR(D1616="",E1616=""),"",ROUND(D1616/LOOKUP(E1616,SMMLV!$A$2:$A$36,SMMLV!$D$2:$D$106),3))</f>
        <v/>
      </c>
    </row>
    <row r="1617" spans="5:6">
      <c r="E1617" s="166"/>
      <c r="F1617" s="196" t="str">
        <f>IF(OR(D1617="",E1617=""),"",ROUND(D1617/LOOKUP(E1617,SMMLV!$A$2:$A$36,SMMLV!$D$2:$D$106),3))</f>
        <v/>
      </c>
    </row>
    <row r="1618" spans="5:6">
      <c r="E1618" s="166"/>
      <c r="F1618" s="196" t="str">
        <f>IF(OR(D1618="",E1618=""),"",ROUND(D1618/LOOKUP(E1618,SMMLV!$A$2:$A$36,SMMLV!$D$2:$D$106),3))</f>
        <v/>
      </c>
    </row>
    <row r="1619" spans="5:6">
      <c r="E1619" s="166"/>
      <c r="F1619" s="196" t="str">
        <f>IF(OR(D1619="",E1619=""),"",ROUND(D1619/LOOKUP(E1619,SMMLV!$A$2:$A$36,SMMLV!$D$2:$D$106),3))</f>
        <v/>
      </c>
    </row>
    <row r="1620" spans="5:6">
      <c r="E1620" s="166"/>
      <c r="F1620" s="196" t="str">
        <f>IF(OR(D1620="",E1620=""),"",ROUND(D1620/LOOKUP(E1620,SMMLV!$A$2:$A$36,SMMLV!$D$2:$D$106),3))</f>
        <v/>
      </c>
    </row>
    <row r="1621" spans="5:6">
      <c r="E1621" s="166"/>
      <c r="F1621" s="196" t="str">
        <f>IF(OR(D1621="",E1621=""),"",ROUND(D1621/LOOKUP(E1621,SMMLV!$A$2:$A$36,SMMLV!$D$2:$D$106),3))</f>
        <v/>
      </c>
    </row>
    <row r="1622" spans="5:6">
      <c r="E1622" s="166"/>
      <c r="F1622" s="196" t="str">
        <f>IF(OR(D1622="",E1622=""),"",ROUND(D1622/LOOKUP(E1622,SMMLV!$A$2:$A$36,SMMLV!$D$2:$D$106),3))</f>
        <v/>
      </c>
    </row>
    <row r="1623" spans="5:6">
      <c r="E1623" s="166"/>
      <c r="F1623" s="196" t="str">
        <f>IF(OR(D1623="",E1623=""),"",ROUND(D1623/LOOKUP(E1623,SMMLV!$A$2:$A$36,SMMLV!$D$2:$D$106),3))</f>
        <v/>
      </c>
    </row>
    <row r="1624" spans="5:6">
      <c r="E1624" s="166"/>
      <c r="F1624" s="196" t="str">
        <f>IF(OR(D1624="",E1624=""),"",ROUND(D1624/LOOKUP(E1624,SMMLV!$A$2:$A$36,SMMLV!$D$2:$D$106),3))</f>
        <v/>
      </c>
    </row>
    <row r="1625" spans="5:6">
      <c r="E1625" s="166"/>
      <c r="F1625" s="196" t="str">
        <f>IF(OR(D1625="",E1625=""),"",ROUND(D1625/LOOKUP(E1625,SMMLV!$A$2:$A$36,SMMLV!$D$2:$D$106),3))</f>
        <v/>
      </c>
    </row>
    <row r="1626" spans="5:6">
      <c r="E1626" s="166"/>
      <c r="F1626" s="196" t="str">
        <f>IF(OR(D1626="",E1626=""),"",ROUND(D1626/LOOKUP(E1626,SMMLV!$A$2:$A$36,SMMLV!$D$2:$D$106),3))</f>
        <v/>
      </c>
    </row>
    <row r="1627" spans="5:6">
      <c r="E1627" s="166"/>
      <c r="F1627" s="196" t="str">
        <f>IF(OR(D1627="",E1627=""),"",ROUND(D1627/LOOKUP(E1627,SMMLV!$A$2:$A$36,SMMLV!$D$2:$D$106),3))</f>
        <v/>
      </c>
    </row>
    <row r="1628" spans="5:6">
      <c r="E1628" s="166"/>
      <c r="F1628" s="196" t="str">
        <f>IF(OR(D1628="",E1628=""),"",ROUND(D1628/LOOKUP(E1628,SMMLV!$A$2:$A$36,SMMLV!$D$2:$D$106),3))</f>
        <v/>
      </c>
    </row>
    <row r="1629" spans="5:6">
      <c r="E1629" s="166"/>
      <c r="F1629" s="196" t="str">
        <f>IF(OR(D1629="",E1629=""),"",ROUND(D1629/LOOKUP(E1629,SMMLV!$A$2:$A$36,SMMLV!$D$2:$D$106),3))</f>
        <v/>
      </c>
    </row>
    <row r="1630" spans="5:6">
      <c r="E1630" s="166"/>
      <c r="F1630" s="196" t="str">
        <f>IF(OR(D1630="",E1630=""),"",ROUND(D1630/LOOKUP(E1630,SMMLV!$A$2:$A$36,SMMLV!$D$2:$D$106),3))</f>
        <v/>
      </c>
    </row>
    <row r="1631" spans="5:6">
      <c r="E1631" s="166"/>
      <c r="F1631" s="196" t="str">
        <f>IF(OR(D1631="",E1631=""),"",ROUND(D1631/LOOKUP(E1631,SMMLV!$A$2:$A$36,SMMLV!$D$2:$D$106),3))</f>
        <v/>
      </c>
    </row>
    <row r="1632" spans="5:6">
      <c r="E1632" s="166"/>
      <c r="F1632" s="196" t="str">
        <f>IF(OR(D1632="",E1632=""),"",ROUND(D1632/LOOKUP(E1632,SMMLV!$A$2:$A$36,SMMLV!$D$2:$D$106),3))</f>
        <v/>
      </c>
    </row>
    <row r="1633" spans="5:6">
      <c r="E1633" s="166"/>
      <c r="F1633" s="196" t="str">
        <f>IF(OR(D1633="",E1633=""),"",ROUND(D1633/LOOKUP(E1633,SMMLV!$A$2:$A$36,SMMLV!$D$2:$D$106),3))</f>
        <v/>
      </c>
    </row>
    <row r="1634" spans="5:6">
      <c r="E1634" s="166"/>
      <c r="F1634" s="196" t="str">
        <f>IF(OR(D1634="",E1634=""),"",ROUND(D1634/LOOKUP(E1634,SMMLV!$A$2:$A$36,SMMLV!$D$2:$D$106),3))</f>
        <v/>
      </c>
    </row>
    <row r="1635" spans="5:6">
      <c r="E1635" s="166"/>
      <c r="F1635" s="196" t="str">
        <f>IF(OR(D1635="",E1635=""),"",ROUND(D1635/LOOKUP(E1635,SMMLV!$A$2:$A$36,SMMLV!$D$2:$D$106),3))</f>
        <v/>
      </c>
    </row>
    <row r="1636" spans="5:6">
      <c r="E1636" s="166"/>
      <c r="F1636" s="196" t="str">
        <f>IF(OR(D1636="",E1636=""),"",ROUND(D1636/LOOKUP(E1636,SMMLV!$A$2:$A$36,SMMLV!$D$2:$D$106),3))</f>
        <v/>
      </c>
    </row>
    <row r="1637" spans="5:6">
      <c r="E1637" s="166"/>
      <c r="F1637" s="196" t="str">
        <f>IF(OR(D1637="",E1637=""),"",ROUND(D1637/LOOKUP(E1637,SMMLV!$A$2:$A$36,SMMLV!$D$2:$D$106),3))</f>
        <v/>
      </c>
    </row>
    <row r="1638" spans="5:6">
      <c r="E1638" s="166"/>
      <c r="F1638" s="196" t="str">
        <f>IF(OR(D1638="",E1638=""),"",ROUND(D1638/LOOKUP(E1638,SMMLV!$A$2:$A$36,SMMLV!$D$2:$D$106),3))</f>
        <v/>
      </c>
    </row>
    <row r="1639" spans="5:6">
      <c r="E1639" s="166"/>
      <c r="F1639" s="196" t="str">
        <f>IF(OR(D1639="",E1639=""),"",ROUND(D1639/LOOKUP(E1639,SMMLV!$A$2:$A$36,SMMLV!$D$2:$D$106),3))</f>
        <v/>
      </c>
    </row>
    <row r="1640" spans="5:6">
      <c r="E1640" s="166"/>
      <c r="F1640" s="196" t="str">
        <f>IF(OR(D1640="",E1640=""),"",ROUND(D1640/LOOKUP(E1640,SMMLV!$A$2:$A$36,SMMLV!$D$2:$D$106),3))</f>
        <v/>
      </c>
    </row>
    <row r="1641" spans="5:6">
      <c r="E1641" s="166"/>
      <c r="F1641" s="196" t="str">
        <f>IF(OR(D1641="",E1641=""),"",ROUND(D1641/LOOKUP(E1641,SMMLV!$A$2:$A$36,SMMLV!$D$2:$D$106),3))</f>
        <v/>
      </c>
    </row>
    <row r="1642" spans="5:6">
      <c r="E1642" s="166"/>
      <c r="F1642" s="196" t="str">
        <f>IF(OR(D1642="",E1642=""),"",ROUND(D1642/LOOKUP(E1642,SMMLV!$A$2:$A$36,SMMLV!$D$2:$D$106),3))</f>
        <v/>
      </c>
    </row>
    <row r="1643" spans="5:6">
      <c r="E1643" s="166"/>
      <c r="F1643" s="196" t="str">
        <f>IF(OR(D1643="",E1643=""),"",ROUND(D1643/LOOKUP(E1643,SMMLV!$A$2:$A$36,SMMLV!$D$2:$D$106),3))</f>
        <v/>
      </c>
    </row>
    <row r="1644" spans="5:6">
      <c r="E1644" s="166"/>
      <c r="F1644" s="196" t="str">
        <f>IF(OR(D1644="",E1644=""),"",ROUND(D1644/LOOKUP(E1644,SMMLV!$A$2:$A$36,SMMLV!$D$2:$D$106),3))</f>
        <v/>
      </c>
    </row>
    <row r="1645" spans="5:6">
      <c r="E1645" s="166"/>
      <c r="F1645" s="196" t="str">
        <f>IF(OR(D1645="",E1645=""),"",ROUND(D1645/LOOKUP(E1645,SMMLV!$A$2:$A$36,SMMLV!$D$2:$D$106),3))</f>
        <v/>
      </c>
    </row>
    <row r="1646" spans="5:6">
      <c r="E1646" s="166"/>
      <c r="F1646" s="196" t="str">
        <f>IF(OR(D1646="",E1646=""),"",ROUND(D1646/LOOKUP(E1646,SMMLV!$A$2:$A$36,SMMLV!$D$2:$D$106),3))</f>
        <v/>
      </c>
    </row>
    <row r="1647" spans="5:6">
      <c r="E1647" s="166"/>
      <c r="F1647" s="196" t="str">
        <f>IF(OR(D1647="",E1647=""),"",ROUND(D1647/LOOKUP(E1647,SMMLV!$A$2:$A$36,SMMLV!$D$2:$D$106),3))</f>
        <v/>
      </c>
    </row>
    <row r="1648" spans="5:6">
      <c r="E1648" s="166"/>
      <c r="F1648" s="196" t="str">
        <f>IF(OR(D1648="",E1648=""),"",ROUND(D1648/LOOKUP(E1648,SMMLV!$A$2:$A$36,SMMLV!$D$2:$D$106),3))</f>
        <v/>
      </c>
    </row>
    <row r="1649" spans="5:6">
      <c r="E1649" s="166"/>
      <c r="F1649" s="196" t="str">
        <f>IF(OR(D1649="",E1649=""),"",ROUND(D1649/LOOKUP(E1649,SMMLV!$A$2:$A$36,SMMLV!$D$2:$D$106),3))</f>
        <v/>
      </c>
    </row>
    <row r="1650" spans="5:6">
      <c r="E1650" s="166"/>
      <c r="F1650" s="196" t="str">
        <f>IF(OR(D1650="",E1650=""),"",ROUND(D1650/LOOKUP(E1650,SMMLV!$A$2:$A$36,SMMLV!$D$2:$D$106),3))</f>
        <v/>
      </c>
    </row>
    <row r="1651" spans="5:6">
      <c r="E1651" s="166"/>
      <c r="F1651" s="196" t="str">
        <f>IF(OR(D1651="",E1651=""),"",ROUND(D1651/LOOKUP(E1651,SMMLV!$A$2:$A$36,SMMLV!$D$2:$D$106),3))</f>
        <v/>
      </c>
    </row>
    <row r="1652" spans="5:6">
      <c r="E1652" s="166"/>
      <c r="F1652" s="196" t="str">
        <f>IF(OR(D1652="",E1652=""),"",ROUND(D1652/LOOKUP(E1652,SMMLV!$A$2:$A$36,SMMLV!$D$2:$D$106),3))</f>
        <v/>
      </c>
    </row>
    <row r="1653" spans="5:6">
      <c r="E1653" s="166"/>
      <c r="F1653" s="196" t="str">
        <f>IF(OR(D1653="",E1653=""),"",ROUND(D1653/LOOKUP(E1653,SMMLV!$A$2:$A$36,SMMLV!$D$2:$D$106),3))</f>
        <v/>
      </c>
    </row>
    <row r="1654" spans="5:6">
      <c r="E1654" s="166"/>
      <c r="F1654" s="196" t="str">
        <f>IF(OR(D1654="",E1654=""),"",ROUND(D1654/LOOKUP(E1654,SMMLV!$A$2:$A$36,SMMLV!$D$2:$D$106),3))</f>
        <v/>
      </c>
    </row>
    <row r="1655" spans="5:6">
      <c r="E1655" s="166"/>
      <c r="F1655" s="196" t="str">
        <f>IF(OR(D1655="",E1655=""),"",ROUND(D1655/LOOKUP(E1655,SMMLV!$A$2:$A$36,SMMLV!$D$2:$D$106),3))</f>
        <v/>
      </c>
    </row>
    <row r="1656" spans="5:6">
      <c r="E1656" s="166"/>
      <c r="F1656" s="196" t="str">
        <f>IF(OR(D1656="",E1656=""),"",ROUND(D1656/LOOKUP(E1656,SMMLV!$A$2:$A$36,SMMLV!$D$2:$D$106),3))</f>
        <v/>
      </c>
    </row>
    <row r="1657" spans="5:6">
      <c r="E1657" s="166"/>
      <c r="F1657" s="196" t="str">
        <f>IF(OR(D1657="",E1657=""),"",ROUND(D1657/LOOKUP(E1657,SMMLV!$A$2:$A$36,SMMLV!$D$2:$D$106),3))</f>
        <v/>
      </c>
    </row>
    <row r="1658" spans="5:6">
      <c r="E1658" s="166"/>
      <c r="F1658" s="196" t="str">
        <f>IF(OR(D1658="",E1658=""),"",ROUND(D1658/LOOKUP(E1658,SMMLV!$A$2:$A$36,SMMLV!$D$2:$D$106),3))</f>
        <v/>
      </c>
    </row>
    <row r="1659" spans="5:6">
      <c r="E1659" s="166"/>
      <c r="F1659" s="196" t="str">
        <f>IF(OR(D1659="",E1659=""),"",ROUND(D1659/LOOKUP(E1659,SMMLV!$A$2:$A$36,SMMLV!$D$2:$D$106),3))</f>
        <v/>
      </c>
    </row>
    <row r="1660" spans="5:6">
      <c r="E1660" s="166"/>
      <c r="F1660" s="196" t="str">
        <f>IF(OR(D1660="",E1660=""),"",ROUND(D1660/LOOKUP(E1660,SMMLV!$A$2:$A$36,SMMLV!$D$2:$D$106),3))</f>
        <v/>
      </c>
    </row>
    <row r="1661" spans="5:6">
      <c r="E1661" s="166"/>
      <c r="F1661" s="196" t="str">
        <f>IF(OR(D1661="",E1661=""),"",ROUND(D1661/LOOKUP(E1661,SMMLV!$A$2:$A$36,SMMLV!$D$2:$D$106),3))</f>
        <v/>
      </c>
    </row>
    <row r="1662" spans="5:6">
      <c r="E1662" s="166"/>
      <c r="F1662" s="196" t="str">
        <f>IF(OR(D1662="",E1662=""),"",ROUND(D1662/LOOKUP(E1662,SMMLV!$A$2:$A$36,SMMLV!$D$2:$D$106),3))</f>
        <v/>
      </c>
    </row>
    <row r="1663" spans="5:6">
      <c r="E1663" s="166"/>
      <c r="F1663" s="196" t="str">
        <f>IF(OR(D1663="",E1663=""),"",ROUND(D1663/LOOKUP(E1663,SMMLV!$A$2:$A$36,SMMLV!$D$2:$D$106),3))</f>
        <v/>
      </c>
    </row>
    <row r="1664" spans="5:6">
      <c r="E1664" s="166"/>
      <c r="F1664" s="196" t="str">
        <f>IF(OR(D1664="",E1664=""),"",ROUND(D1664/LOOKUP(E1664,SMMLV!$A$2:$A$36,SMMLV!$D$2:$D$106),3))</f>
        <v/>
      </c>
    </row>
    <row r="1665" spans="5:6">
      <c r="E1665" s="166"/>
      <c r="F1665" s="196" t="str">
        <f>IF(OR(D1665="",E1665=""),"",ROUND(D1665/LOOKUP(E1665,SMMLV!$A$2:$A$36,SMMLV!$D$2:$D$106),3))</f>
        <v/>
      </c>
    </row>
    <row r="1666" spans="5:6">
      <c r="E1666" s="166"/>
      <c r="F1666" s="196" t="str">
        <f>IF(OR(D1666="",E1666=""),"",ROUND(D1666/LOOKUP(E1666,SMMLV!$A$2:$A$36,SMMLV!$D$2:$D$106),3))</f>
        <v/>
      </c>
    </row>
    <row r="1667" spans="5:6">
      <c r="E1667" s="166"/>
      <c r="F1667" s="196" t="str">
        <f>IF(OR(D1667="",E1667=""),"",ROUND(D1667/LOOKUP(E1667,SMMLV!$A$2:$A$36,SMMLV!$D$2:$D$106),3))</f>
        <v/>
      </c>
    </row>
    <row r="1668" spans="5:6">
      <c r="E1668" s="166"/>
      <c r="F1668" s="196" t="str">
        <f>IF(OR(D1668="",E1668=""),"",ROUND(D1668/LOOKUP(E1668,SMMLV!$A$2:$A$36,SMMLV!$D$2:$D$106),3))</f>
        <v/>
      </c>
    </row>
    <row r="1669" spans="5:6">
      <c r="E1669" s="166"/>
      <c r="F1669" s="196" t="str">
        <f>IF(OR(D1669="",E1669=""),"",ROUND(D1669/LOOKUP(E1669,SMMLV!$A$2:$A$36,SMMLV!$D$2:$D$106),3))</f>
        <v/>
      </c>
    </row>
    <row r="1670" spans="5:6">
      <c r="E1670" s="166"/>
      <c r="F1670" s="196" t="str">
        <f>IF(OR(D1670="",E1670=""),"",ROUND(D1670/LOOKUP(E1670,SMMLV!$A$2:$A$36,SMMLV!$D$2:$D$106),3))</f>
        <v/>
      </c>
    </row>
    <row r="1671" spans="5:6">
      <c r="E1671" s="166"/>
      <c r="F1671" s="196" t="str">
        <f>IF(OR(D1671="",E1671=""),"",ROUND(D1671/LOOKUP(E1671,SMMLV!$A$2:$A$36,SMMLV!$D$2:$D$106),3))</f>
        <v/>
      </c>
    </row>
    <row r="1672" spans="5:6">
      <c r="E1672" s="166"/>
      <c r="F1672" s="196" t="str">
        <f>IF(OR(D1672="",E1672=""),"",ROUND(D1672/LOOKUP(E1672,SMMLV!$A$2:$A$36,SMMLV!$D$2:$D$106),3))</f>
        <v/>
      </c>
    </row>
    <row r="1673" spans="5:6">
      <c r="E1673" s="166"/>
      <c r="F1673" s="196" t="str">
        <f>IF(OR(D1673="",E1673=""),"",ROUND(D1673/LOOKUP(E1673,SMMLV!$A$2:$A$36,SMMLV!$D$2:$D$106),3))</f>
        <v/>
      </c>
    </row>
    <row r="1674" spans="5:6">
      <c r="E1674" s="166"/>
      <c r="F1674" s="196" t="str">
        <f>IF(OR(D1674="",E1674=""),"",ROUND(D1674/LOOKUP(E1674,SMMLV!$A$2:$A$36,SMMLV!$D$2:$D$106),3))</f>
        <v/>
      </c>
    </row>
    <row r="1675" spans="5:6">
      <c r="E1675" s="166"/>
      <c r="F1675" s="196" t="str">
        <f>IF(OR(D1675="",E1675=""),"",ROUND(D1675/LOOKUP(E1675,SMMLV!$A$2:$A$36,SMMLV!$D$2:$D$106),3))</f>
        <v/>
      </c>
    </row>
    <row r="1676" spans="5:6">
      <c r="E1676" s="166"/>
      <c r="F1676" s="196" t="str">
        <f>IF(OR(D1676="",E1676=""),"",ROUND(D1676/LOOKUP(E1676,SMMLV!$A$2:$A$36,SMMLV!$D$2:$D$106),3))</f>
        <v/>
      </c>
    </row>
    <row r="1677" spans="5:6">
      <c r="E1677" s="166"/>
      <c r="F1677" s="196" t="str">
        <f>IF(OR(D1677="",E1677=""),"",ROUND(D1677/LOOKUP(E1677,SMMLV!$A$2:$A$36,SMMLV!$D$2:$D$106),3))</f>
        <v/>
      </c>
    </row>
    <row r="1678" spans="5:6">
      <c r="E1678" s="166"/>
      <c r="F1678" s="196" t="str">
        <f>IF(OR(D1678="",E1678=""),"",ROUND(D1678/LOOKUP(E1678,SMMLV!$A$2:$A$36,SMMLV!$D$2:$D$106),3))</f>
        <v/>
      </c>
    </row>
    <row r="1679" spans="5:6">
      <c r="E1679" s="166"/>
      <c r="F1679" s="196" t="str">
        <f>IF(OR(D1679="",E1679=""),"",ROUND(D1679/LOOKUP(E1679,SMMLV!$A$2:$A$36,SMMLV!$D$2:$D$106),3))</f>
        <v/>
      </c>
    </row>
    <row r="1680" spans="5:6">
      <c r="E1680" s="166"/>
      <c r="F1680" s="196" t="str">
        <f>IF(OR(D1680="",E1680=""),"",ROUND(D1680/LOOKUP(E1680,SMMLV!$A$2:$A$36,SMMLV!$D$2:$D$106),3))</f>
        <v/>
      </c>
    </row>
    <row r="1681" spans="5:6">
      <c r="E1681" s="166"/>
      <c r="F1681" s="196" t="str">
        <f>IF(OR(D1681="",E1681=""),"",ROUND(D1681/LOOKUP(E1681,SMMLV!$A$2:$A$36,SMMLV!$D$2:$D$106),3))</f>
        <v/>
      </c>
    </row>
    <row r="1682" spans="5:6">
      <c r="E1682" s="166"/>
      <c r="F1682" s="196" t="str">
        <f>IF(OR(D1682="",E1682=""),"",ROUND(D1682/LOOKUP(E1682,SMMLV!$A$2:$A$36,SMMLV!$D$2:$D$106),3))</f>
        <v/>
      </c>
    </row>
    <row r="1683" spans="5:6">
      <c r="E1683" s="166"/>
      <c r="F1683" s="196" t="str">
        <f>IF(OR(D1683="",E1683=""),"",ROUND(D1683/LOOKUP(E1683,SMMLV!$A$2:$A$36,SMMLV!$D$2:$D$106),3))</f>
        <v/>
      </c>
    </row>
    <row r="1684" spans="5:6">
      <c r="E1684" s="166"/>
      <c r="F1684" s="196" t="str">
        <f>IF(OR(D1684="",E1684=""),"",ROUND(D1684/LOOKUP(E1684,SMMLV!$A$2:$A$36,SMMLV!$D$2:$D$106),3))</f>
        <v/>
      </c>
    </row>
    <row r="1685" spans="5:6">
      <c r="E1685" s="166"/>
      <c r="F1685" s="196" t="str">
        <f>IF(OR(D1685="",E1685=""),"",ROUND(D1685/LOOKUP(E1685,SMMLV!$A$2:$A$36,SMMLV!$D$2:$D$106),3))</f>
        <v/>
      </c>
    </row>
    <row r="1686" spans="5:6">
      <c r="E1686" s="166"/>
      <c r="F1686" s="196" t="str">
        <f>IF(OR(D1686="",E1686=""),"",ROUND(D1686/LOOKUP(E1686,SMMLV!$A$2:$A$36,SMMLV!$D$2:$D$106),3))</f>
        <v/>
      </c>
    </row>
    <row r="1687" spans="5:6">
      <c r="E1687" s="166"/>
      <c r="F1687" s="196" t="str">
        <f>IF(OR(D1687="",E1687=""),"",ROUND(D1687/LOOKUP(E1687,SMMLV!$A$2:$A$36,SMMLV!$D$2:$D$106),3))</f>
        <v/>
      </c>
    </row>
    <row r="1688" spans="5:6">
      <c r="E1688" s="166"/>
      <c r="F1688" s="196" t="str">
        <f>IF(OR(D1688="",E1688=""),"",ROUND(D1688/LOOKUP(E1688,SMMLV!$A$2:$A$36,SMMLV!$D$2:$D$106),3))</f>
        <v/>
      </c>
    </row>
    <row r="1689" spans="5:6">
      <c r="E1689" s="166"/>
      <c r="F1689" s="196" t="str">
        <f>IF(OR(D1689="",E1689=""),"",ROUND(D1689/LOOKUP(E1689,SMMLV!$A$2:$A$36,SMMLV!$D$2:$D$106),3))</f>
        <v/>
      </c>
    </row>
    <row r="1690" spans="5:6">
      <c r="E1690" s="166"/>
      <c r="F1690" s="196" t="str">
        <f>IF(OR(D1690="",E1690=""),"",ROUND(D1690/LOOKUP(E1690,SMMLV!$A$2:$A$36,SMMLV!$D$2:$D$106),3))</f>
        <v/>
      </c>
    </row>
    <row r="1691" spans="5:6">
      <c r="E1691" s="166"/>
      <c r="F1691" s="196" t="str">
        <f>IF(OR(D1691="",E1691=""),"",ROUND(D1691/LOOKUP(E1691,SMMLV!$A$2:$A$36,SMMLV!$D$2:$D$106),3))</f>
        <v/>
      </c>
    </row>
    <row r="1692" spans="5:6">
      <c r="E1692" s="166"/>
      <c r="F1692" s="196" t="str">
        <f>IF(OR(D1692="",E1692=""),"",ROUND(D1692/LOOKUP(E1692,SMMLV!$A$2:$A$36,SMMLV!$D$2:$D$106),3))</f>
        <v/>
      </c>
    </row>
    <row r="1693" spans="5:6">
      <c r="E1693" s="166"/>
      <c r="F1693" s="196" t="str">
        <f>IF(OR(D1693="",E1693=""),"",ROUND(D1693/LOOKUP(E1693,SMMLV!$A$2:$A$36,SMMLV!$D$2:$D$106),3))</f>
        <v/>
      </c>
    </row>
    <row r="1694" spans="5:6">
      <c r="E1694" s="166"/>
      <c r="F1694" s="196" t="str">
        <f>IF(OR(D1694="",E1694=""),"",ROUND(D1694/LOOKUP(E1694,SMMLV!$A$2:$A$36,SMMLV!$D$2:$D$106),3))</f>
        <v/>
      </c>
    </row>
    <row r="1695" spans="5:6">
      <c r="E1695" s="166"/>
      <c r="F1695" s="196" t="str">
        <f>IF(OR(D1695="",E1695=""),"",ROUND(D1695/LOOKUP(E1695,SMMLV!$A$2:$A$36,SMMLV!$D$2:$D$106),3))</f>
        <v/>
      </c>
    </row>
    <row r="1696" spans="5:6">
      <c r="E1696" s="166"/>
      <c r="F1696" s="196" t="str">
        <f>IF(OR(D1696="",E1696=""),"",ROUND(D1696/LOOKUP(E1696,SMMLV!$A$2:$A$36,SMMLV!$D$2:$D$106),3))</f>
        <v/>
      </c>
    </row>
    <row r="1697" spans="5:6">
      <c r="E1697" s="166"/>
      <c r="F1697" s="196" t="str">
        <f>IF(OR(D1697="",E1697=""),"",ROUND(D1697/LOOKUP(E1697,SMMLV!$A$2:$A$36,SMMLV!$D$2:$D$106),3))</f>
        <v/>
      </c>
    </row>
    <row r="1698" spans="5:6">
      <c r="E1698" s="166"/>
      <c r="F1698" s="196" t="str">
        <f>IF(OR(D1698="",E1698=""),"",ROUND(D1698/LOOKUP(E1698,SMMLV!$A$2:$A$36,SMMLV!$D$2:$D$106),3))</f>
        <v/>
      </c>
    </row>
    <row r="1699" spans="5:6">
      <c r="E1699" s="166"/>
      <c r="F1699" s="196" t="str">
        <f>IF(OR(D1699="",E1699=""),"",ROUND(D1699/LOOKUP(E1699,SMMLV!$A$2:$A$36,SMMLV!$D$2:$D$106),3))</f>
        <v/>
      </c>
    </row>
    <row r="1700" spans="5:6">
      <c r="E1700" s="166"/>
      <c r="F1700" s="196" t="str">
        <f>IF(OR(D1700="",E1700=""),"",ROUND(D1700/LOOKUP(E1700,SMMLV!$A$2:$A$36,SMMLV!$D$2:$D$106),3))</f>
        <v/>
      </c>
    </row>
    <row r="1701" spans="5:6">
      <c r="E1701" s="166"/>
      <c r="F1701" s="196" t="str">
        <f>IF(OR(D1701="",E1701=""),"",ROUND(D1701/LOOKUP(E1701,SMMLV!$A$2:$A$36,SMMLV!$D$2:$D$106),3))</f>
        <v/>
      </c>
    </row>
    <row r="1702" spans="5:6">
      <c r="E1702" s="166"/>
      <c r="F1702" s="196" t="str">
        <f>IF(OR(D1702="",E1702=""),"",ROUND(D1702/LOOKUP(E1702,SMMLV!$A$2:$A$36,SMMLV!$D$2:$D$106),3))</f>
        <v/>
      </c>
    </row>
    <row r="1703" spans="5:6">
      <c r="E1703" s="166"/>
      <c r="F1703" s="196" t="str">
        <f>IF(OR(D1703="",E1703=""),"",ROUND(D1703/LOOKUP(E1703,SMMLV!$A$2:$A$36,SMMLV!$D$2:$D$106),3))</f>
        <v/>
      </c>
    </row>
    <row r="1704" spans="5:6">
      <c r="E1704" s="166"/>
      <c r="F1704" s="196" t="str">
        <f>IF(OR(D1704="",E1704=""),"",ROUND(D1704/LOOKUP(E1704,SMMLV!$A$2:$A$36,SMMLV!$D$2:$D$106),3))</f>
        <v/>
      </c>
    </row>
    <row r="1705" spans="5:6">
      <c r="E1705" s="166"/>
      <c r="F1705" s="196" t="str">
        <f>IF(OR(D1705="",E1705=""),"",ROUND(D1705/LOOKUP(E1705,SMMLV!$A$2:$A$36,SMMLV!$D$2:$D$106),3))</f>
        <v/>
      </c>
    </row>
    <row r="1706" spans="5:6">
      <c r="E1706" s="166"/>
      <c r="F1706" s="196" t="str">
        <f>IF(OR(D1706="",E1706=""),"",ROUND(D1706/LOOKUP(E1706,SMMLV!$A$2:$A$36,SMMLV!$D$2:$D$106),3))</f>
        <v/>
      </c>
    </row>
    <row r="1707" spans="5:6">
      <c r="E1707" s="166"/>
      <c r="F1707" s="196" t="str">
        <f>IF(OR(D1707="",E1707=""),"",ROUND(D1707/LOOKUP(E1707,SMMLV!$A$2:$A$36,SMMLV!$D$2:$D$106),3))</f>
        <v/>
      </c>
    </row>
    <row r="1708" spans="5:6">
      <c r="E1708" s="166"/>
      <c r="F1708" s="196" t="str">
        <f>IF(OR(D1708="",E1708=""),"",ROUND(D1708/LOOKUP(E1708,SMMLV!$A$2:$A$36,SMMLV!$D$2:$D$106),3))</f>
        <v/>
      </c>
    </row>
    <row r="1709" spans="5:6">
      <c r="E1709" s="166"/>
      <c r="F1709" s="196" t="str">
        <f>IF(OR(D1709="",E1709=""),"",ROUND(D1709/LOOKUP(E1709,SMMLV!$A$2:$A$36,SMMLV!$D$2:$D$106),3))</f>
        <v/>
      </c>
    </row>
    <row r="1710" spans="5:6">
      <c r="E1710" s="166"/>
      <c r="F1710" s="196" t="str">
        <f>IF(OR(D1710="",E1710=""),"",ROUND(D1710/LOOKUP(E1710,SMMLV!$A$2:$A$36,SMMLV!$D$2:$D$106),3))</f>
        <v/>
      </c>
    </row>
    <row r="1711" spans="5:6">
      <c r="E1711" s="166"/>
      <c r="F1711" s="196" t="str">
        <f>IF(OR(D1711="",E1711=""),"",ROUND(D1711/LOOKUP(E1711,SMMLV!$A$2:$A$36,SMMLV!$D$2:$D$106),3))</f>
        <v/>
      </c>
    </row>
    <row r="1712" spans="5:6">
      <c r="E1712" s="166"/>
      <c r="F1712" s="196" t="str">
        <f>IF(OR(D1712="",E1712=""),"",ROUND(D1712/LOOKUP(E1712,SMMLV!$A$2:$A$36,SMMLV!$D$2:$D$106),3))</f>
        <v/>
      </c>
    </row>
    <row r="1713" spans="5:6">
      <c r="E1713" s="166"/>
      <c r="F1713" s="196" t="str">
        <f>IF(OR(D1713="",E1713=""),"",ROUND(D1713/LOOKUP(E1713,SMMLV!$A$2:$A$36,SMMLV!$D$2:$D$106),3))</f>
        <v/>
      </c>
    </row>
    <row r="1714" spans="5:6">
      <c r="E1714" s="166"/>
      <c r="F1714" s="196" t="str">
        <f>IF(OR(D1714="",E1714=""),"",ROUND(D1714/LOOKUP(E1714,SMMLV!$A$2:$A$36,SMMLV!$D$2:$D$106),3))</f>
        <v/>
      </c>
    </row>
    <row r="1715" spans="5:6">
      <c r="E1715" s="166"/>
      <c r="F1715" s="196" t="str">
        <f>IF(OR(D1715="",E1715=""),"",ROUND(D1715/LOOKUP(E1715,SMMLV!$A$2:$A$36,SMMLV!$D$2:$D$106),3))</f>
        <v/>
      </c>
    </row>
    <row r="1716" spans="5:6">
      <c r="E1716" s="166"/>
      <c r="F1716" s="196" t="str">
        <f>IF(OR(D1716="",E1716=""),"",ROUND(D1716/LOOKUP(E1716,SMMLV!$A$2:$A$36,SMMLV!$D$2:$D$106),3))</f>
        <v/>
      </c>
    </row>
    <row r="1717" spans="5:6">
      <c r="E1717" s="166"/>
      <c r="F1717" s="196" t="str">
        <f>IF(OR(D1717="",E1717=""),"",ROUND(D1717/LOOKUP(E1717,SMMLV!$A$2:$A$36,SMMLV!$D$2:$D$106),3))</f>
        <v/>
      </c>
    </row>
    <row r="1718" spans="5:6">
      <c r="E1718" s="166"/>
      <c r="F1718" s="196" t="str">
        <f>IF(OR(D1718="",E1718=""),"",ROUND(D1718/LOOKUP(E1718,SMMLV!$A$2:$A$36,SMMLV!$D$2:$D$106),3))</f>
        <v/>
      </c>
    </row>
    <row r="1719" spans="5:6">
      <c r="E1719" s="166"/>
      <c r="F1719" s="196" t="str">
        <f>IF(OR(D1719="",E1719=""),"",ROUND(D1719/LOOKUP(E1719,SMMLV!$A$2:$A$36,SMMLV!$D$2:$D$106),3))</f>
        <v/>
      </c>
    </row>
    <row r="1720" spans="5:6">
      <c r="E1720" s="166"/>
      <c r="F1720" s="196" t="str">
        <f>IF(OR(D1720="",E1720=""),"",ROUND(D1720/LOOKUP(E1720,SMMLV!$A$2:$A$36,SMMLV!$D$2:$D$106),3))</f>
        <v/>
      </c>
    </row>
    <row r="1721" spans="5:6">
      <c r="E1721" s="166"/>
      <c r="F1721" s="196" t="str">
        <f>IF(OR(D1721="",E1721=""),"",ROUND(D1721/LOOKUP(E1721,SMMLV!$A$2:$A$36,SMMLV!$D$2:$D$106),3))</f>
        <v/>
      </c>
    </row>
    <row r="1722" spans="5:6">
      <c r="E1722" s="166"/>
      <c r="F1722" s="196" t="str">
        <f>IF(OR(D1722="",E1722=""),"",ROUND(D1722/LOOKUP(E1722,SMMLV!$A$2:$A$36,SMMLV!$D$2:$D$106),3))</f>
        <v/>
      </c>
    </row>
    <row r="1723" spans="5:6">
      <c r="E1723" s="166"/>
      <c r="F1723" s="196" t="str">
        <f>IF(OR(D1723="",E1723=""),"",ROUND(D1723/LOOKUP(E1723,SMMLV!$A$2:$A$36,SMMLV!$D$2:$D$106),3))</f>
        <v/>
      </c>
    </row>
    <row r="1724" spans="5:6">
      <c r="E1724" s="166"/>
      <c r="F1724" s="196" t="str">
        <f>IF(OR(D1724="",E1724=""),"",ROUND(D1724/LOOKUP(E1724,SMMLV!$A$2:$A$36,SMMLV!$D$2:$D$106),3))</f>
        <v/>
      </c>
    </row>
    <row r="1725" spans="5:6">
      <c r="E1725" s="166"/>
      <c r="F1725" s="196" t="str">
        <f>IF(OR(D1725="",E1725=""),"",ROUND(D1725/LOOKUP(E1725,SMMLV!$A$2:$A$36,SMMLV!$D$2:$D$106),3))</f>
        <v/>
      </c>
    </row>
    <row r="1726" spans="5:6">
      <c r="E1726" s="166"/>
      <c r="F1726" s="196" t="str">
        <f>IF(OR(D1726="",E1726=""),"",ROUND(D1726/LOOKUP(E1726,SMMLV!$A$2:$A$36,SMMLV!$D$2:$D$106),3))</f>
        <v/>
      </c>
    </row>
    <row r="1727" spans="5:6">
      <c r="E1727" s="166"/>
      <c r="F1727" s="196" t="str">
        <f>IF(OR(D1727="",E1727=""),"",ROUND(D1727/LOOKUP(E1727,SMMLV!$A$2:$A$36,SMMLV!$D$2:$D$106),3))</f>
        <v/>
      </c>
    </row>
    <row r="1728" spans="5:6">
      <c r="E1728" s="166"/>
      <c r="F1728" s="196" t="str">
        <f>IF(OR(D1728="",E1728=""),"",ROUND(D1728/LOOKUP(E1728,SMMLV!$A$2:$A$36,SMMLV!$D$2:$D$106),3))</f>
        <v/>
      </c>
    </row>
    <row r="1729" spans="5:6">
      <c r="E1729" s="166"/>
      <c r="F1729" s="196" t="str">
        <f>IF(OR(D1729="",E1729=""),"",ROUND(D1729/LOOKUP(E1729,SMMLV!$A$2:$A$36,SMMLV!$D$2:$D$106),3))</f>
        <v/>
      </c>
    </row>
    <row r="1730" spans="5:6">
      <c r="E1730" s="166"/>
      <c r="F1730" s="196" t="str">
        <f>IF(OR(D1730="",E1730=""),"",ROUND(D1730/LOOKUP(E1730,SMMLV!$A$2:$A$36,SMMLV!$D$2:$D$106),3))</f>
        <v/>
      </c>
    </row>
    <row r="1731" spans="5:6">
      <c r="E1731" s="166"/>
      <c r="F1731" s="196" t="str">
        <f>IF(OR(D1731="",E1731=""),"",ROUND(D1731/LOOKUP(E1731,SMMLV!$A$2:$A$36,SMMLV!$D$2:$D$106),3))</f>
        <v/>
      </c>
    </row>
    <row r="1732" spans="5:6">
      <c r="E1732" s="166"/>
      <c r="F1732" s="196" t="str">
        <f>IF(OR(D1732="",E1732=""),"",ROUND(D1732/LOOKUP(E1732,SMMLV!$A$2:$A$36,SMMLV!$D$2:$D$106),3))</f>
        <v/>
      </c>
    </row>
    <row r="1733" spans="5:6">
      <c r="E1733" s="166"/>
      <c r="F1733" s="196" t="str">
        <f>IF(OR(D1733="",E1733=""),"",ROUND(D1733/LOOKUP(E1733,SMMLV!$A$2:$A$36,SMMLV!$D$2:$D$106),3))</f>
        <v/>
      </c>
    </row>
    <row r="1734" spans="5:6">
      <c r="E1734" s="166"/>
      <c r="F1734" s="196" t="str">
        <f>IF(OR(D1734="",E1734=""),"",ROUND(D1734/LOOKUP(E1734,SMMLV!$A$2:$A$36,SMMLV!$D$2:$D$106),3))</f>
        <v/>
      </c>
    </row>
    <row r="1735" spans="5:6">
      <c r="E1735" s="166"/>
      <c r="F1735" s="196" t="str">
        <f>IF(OR(D1735="",E1735=""),"",ROUND(D1735/LOOKUP(E1735,SMMLV!$A$2:$A$36,SMMLV!$D$2:$D$106),3))</f>
        <v/>
      </c>
    </row>
    <row r="1736" spans="5:6">
      <c r="E1736" s="166"/>
      <c r="F1736" s="196" t="str">
        <f>IF(OR(D1736="",E1736=""),"",ROUND(D1736/LOOKUP(E1736,SMMLV!$A$2:$A$36,SMMLV!$D$2:$D$106),3))</f>
        <v/>
      </c>
    </row>
    <row r="1737" spans="5:6">
      <c r="E1737" s="166"/>
      <c r="F1737" s="196" t="str">
        <f>IF(OR(D1737="",E1737=""),"",ROUND(D1737/LOOKUP(E1737,SMMLV!$A$2:$A$36,SMMLV!$D$2:$D$106),3))</f>
        <v/>
      </c>
    </row>
    <row r="1738" spans="5:6">
      <c r="E1738" s="166"/>
      <c r="F1738" s="196" t="str">
        <f>IF(OR(D1738="",E1738=""),"",ROUND(D1738/LOOKUP(E1738,SMMLV!$A$2:$A$36,SMMLV!$D$2:$D$106),3))</f>
        <v/>
      </c>
    </row>
    <row r="1739" spans="5:6">
      <c r="E1739" s="166"/>
      <c r="F1739" s="196" t="str">
        <f>IF(OR(D1739="",E1739=""),"",ROUND(D1739/LOOKUP(E1739,SMMLV!$A$2:$A$36,SMMLV!$D$2:$D$106),3))</f>
        <v/>
      </c>
    </row>
    <row r="1740" spans="5:6">
      <c r="E1740" s="166"/>
      <c r="F1740" s="196" t="str">
        <f>IF(OR(D1740="",E1740=""),"",ROUND(D1740/LOOKUP(E1740,SMMLV!$A$2:$A$36,SMMLV!$D$2:$D$106),3))</f>
        <v/>
      </c>
    </row>
    <row r="1741" spans="5:6">
      <c r="E1741" s="166"/>
      <c r="F1741" s="196" t="str">
        <f>IF(OR(D1741="",E1741=""),"",ROUND(D1741/LOOKUP(E1741,SMMLV!$A$2:$A$36,SMMLV!$D$2:$D$106),3))</f>
        <v/>
      </c>
    </row>
    <row r="1742" spans="5:6">
      <c r="E1742" s="166"/>
      <c r="F1742" s="196" t="str">
        <f>IF(OR(D1742="",E1742=""),"",ROUND(D1742/LOOKUP(E1742,SMMLV!$A$2:$A$36,SMMLV!$D$2:$D$106),3))</f>
        <v/>
      </c>
    </row>
    <row r="1743" spans="5:6">
      <c r="E1743" s="166"/>
      <c r="F1743" s="196" t="str">
        <f>IF(OR(D1743="",E1743=""),"",ROUND(D1743/LOOKUP(E1743,SMMLV!$A$2:$A$36,SMMLV!$D$2:$D$106),3))</f>
        <v/>
      </c>
    </row>
    <row r="1744" spans="5:6">
      <c r="E1744" s="166"/>
      <c r="F1744" s="196" t="str">
        <f>IF(OR(D1744="",E1744=""),"",ROUND(D1744/LOOKUP(E1744,SMMLV!$A$2:$A$36,SMMLV!$D$2:$D$106),3))</f>
        <v/>
      </c>
    </row>
    <row r="1745" spans="5:6">
      <c r="E1745" s="166"/>
      <c r="F1745" s="196" t="str">
        <f>IF(OR(D1745="",E1745=""),"",ROUND(D1745/LOOKUP(E1745,SMMLV!$A$2:$A$36,SMMLV!$D$2:$D$106),3))</f>
        <v/>
      </c>
    </row>
    <row r="1746" spans="5:6">
      <c r="E1746" s="166"/>
      <c r="F1746" s="196" t="str">
        <f>IF(OR(D1746="",E1746=""),"",ROUND(D1746/LOOKUP(E1746,SMMLV!$A$2:$A$36,SMMLV!$D$2:$D$106),3))</f>
        <v/>
      </c>
    </row>
    <row r="1747" spans="5:6">
      <c r="E1747" s="166"/>
      <c r="F1747" s="196" t="str">
        <f>IF(OR(D1747="",E1747=""),"",ROUND(D1747/LOOKUP(E1747,SMMLV!$A$2:$A$36,SMMLV!$D$2:$D$106),3))</f>
        <v/>
      </c>
    </row>
    <row r="1748" spans="5:6">
      <c r="E1748" s="166"/>
      <c r="F1748" s="196" t="str">
        <f>IF(OR(D1748="",E1748=""),"",ROUND(D1748/LOOKUP(E1748,SMMLV!$A$2:$A$36,SMMLV!$D$2:$D$106),3))</f>
        <v/>
      </c>
    </row>
    <row r="1749" spans="5:6">
      <c r="E1749" s="166"/>
      <c r="F1749" s="196" t="str">
        <f>IF(OR(D1749="",E1749=""),"",ROUND(D1749/LOOKUP(E1749,SMMLV!$A$2:$A$36,SMMLV!$D$2:$D$106),3))</f>
        <v/>
      </c>
    </row>
    <row r="1750" spans="5:6">
      <c r="E1750" s="166"/>
      <c r="F1750" s="196" t="str">
        <f>IF(OR(D1750="",E1750=""),"",ROUND(D1750/LOOKUP(E1750,SMMLV!$A$2:$A$36,SMMLV!$D$2:$D$106),3))</f>
        <v/>
      </c>
    </row>
    <row r="1751" spans="5:6">
      <c r="E1751" s="166"/>
      <c r="F1751" s="196" t="str">
        <f>IF(OR(D1751="",E1751=""),"",ROUND(D1751/LOOKUP(E1751,SMMLV!$A$2:$A$36,SMMLV!$D$2:$D$106),3))</f>
        <v/>
      </c>
    </row>
    <row r="1752" spans="5:6">
      <c r="E1752" s="166"/>
      <c r="F1752" s="196" t="str">
        <f>IF(OR(D1752="",E1752=""),"",ROUND(D1752/LOOKUP(E1752,SMMLV!$A$2:$A$36,SMMLV!$D$2:$D$106),3))</f>
        <v/>
      </c>
    </row>
    <row r="1753" spans="5:6">
      <c r="E1753" s="166"/>
      <c r="F1753" s="196" t="str">
        <f>IF(OR(D1753="",E1753=""),"",ROUND(D1753/LOOKUP(E1753,SMMLV!$A$2:$A$36,SMMLV!$D$2:$D$106),3))</f>
        <v/>
      </c>
    </row>
    <row r="1754" spans="5:6">
      <c r="E1754" s="166"/>
      <c r="F1754" s="196" t="str">
        <f>IF(OR(D1754="",E1754=""),"",ROUND(D1754/LOOKUP(E1754,SMMLV!$A$2:$A$36,SMMLV!$D$2:$D$106),3))</f>
        <v/>
      </c>
    </row>
    <row r="1755" spans="5:6">
      <c r="E1755" s="166"/>
      <c r="F1755" s="196" t="str">
        <f>IF(OR(D1755="",E1755=""),"",ROUND(D1755/LOOKUP(E1755,SMMLV!$A$2:$A$36,SMMLV!$D$2:$D$106),3))</f>
        <v/>
      </c>
    </row>
    <row r="1756" spans="5:6">
      <c r="E1756" s="166"/>
      <c r="F1756" s="196" t="str">
        <f>IF(OR(D1756="",E1756=""),"",ROUND(D1756/LOOKUP(E1756,SMMLV!$A$2:$A$36,SMMLV!$D$2:$D$106),3))</f>
        <v/>
      </c>
    </row>
    <row r="1757" spans="5:6">
      <c r="E1757" s="166"/>
      <c r="F1757" s="196" t="str">
        <f>IF(OR(D1757="",E1757=""),"",ROUND(D1757/LOOKUP(E1757,SMMLV!$A$2:$A$36,SMMLV!$D$2:$D$106),3))</f>
        <v/>
      </c>
    </row>
    <row r="1758" spans="5:6">
      <c r="E1758" s="166"/>
      <c r="F1758" s="196" t="str">
        <f>IF(OR(D1758="",E1758=""),"",ROUND(D1758/LOOKUP(E1758,SMMLV!$A$2:$A$36,SMMLV!$D$2:$D$106),3))</f>
        <v/>
      </c>
    </row>
    <row r="1759" spans="5:6">
      <c r="E1759" s="166"/>
      <c r="F1759" s="196" t="str">
        <f>IF(OR(D1759="",E1759=""),"",ROUND(D1759/LOOKUP(E1759,SMMLV!$A$2:$A$36,SMMLV!$D$2:$D$106),3))</f>
        <v/>
      </c>
    </row>
    <row r="1760" spans="5:6">
      <c r="E1760" s="166"/>
      <c r="F1760" s="196" t="str">
        <f>IF(OR(D1760="",E1760=""),"",ROUND(D1760/LOOKUP(E1760,SMMLV!$A$2:$A$36,SMMLV!$D$2:$D$106),3))</f>
        <v/>
      </c>
    </row>
    <row r="1761" spans="5:6">
      <c r="E1761" s="166"/>
      <c r="F1761" s="196" t="str">
        <f>IF(OR(D1761="",E1761=""),"",ROUND(D1761/LOOKUP(E1761,SMMLV!$A$2:$A$36,SMMLV!$D$2:$D$106),3))</f>
        <v/>
      </c>
    </row>
    <row r="1762" spans="5:6">
      <c r="E1762" s="166"/>
      <c r="F1762" s="196" t="str">
        <f>IF(OR(D1762="",E1762=""),"",ROUND(D1762/LOOKUP(E1762,SMMLV!$A$2:$A$36,SMMLV!$D$2:$D$106),3))</f>
        <v/>
      </c>
    </row>
    <row r="1763" spans="5:6">
      <c r="E1763" s="166"/>
      <c r="F1763" s="196" t="str">
        <f>IF(OR(D1763="",E1763=""),"",ROUND(D1763/LOOKUP(E1763,SMMLV!$A$2:$A$36,SMMLV!$D$2:$D$106),3))</f>
        <v/>
      </c>
    </row>
    <row r="1764" spans="5:6">
      <c r="E1764" s="166"/>
      <c r="F1764" s="196" t="str">
        <f>IF(OR(D1764="",E1764=""),"",ROUND(D1764/LOOKUP(E1764,SMMLV!$A$2:$A$36,SMMLV!$D$2:$D$106),3))</f>
        <v/>
      </c>
    </row>
    <row r="1765" spans="5:6">
      <c r="E1765" s="166"/>
      <c r="F1765" s="196" t="str">
        <f>IF(OR(D1765="",E1765=""),"",ROUND(D1765/LOOKUP(E1765,SMMLV!$A$2:$A$36,SMMLV!$D$2:$D$106),3))</f>
        <v/>
      </c>
    </row>
    <row r="1766" spans="5:6">
      <c r="E1766" s="166"/>
      <c r="F1766" s="196" t="str">
        <f>IF(OR(D1766="",E1766=""),"",ROUND(D1766/LOOKUP(E1766,SMMLV!$A$2:$A$36,SMMLV!$D$2:$D$106),3))</f>
        <v/>
      </c>
    </row>
    <row r="1767" spans="5:6">
      <c r="E1767" s="166"/>
      <c r="F1767" s="196" t="str">
        <f>IF(OR(D1767="",E1767=""),"",ROUND(D1767/LOOKUP(E1767,SMMLV!$A$2:$A$36,SMMLV!$D$2:$D$106),3))</f>
        <v/>
      </c>
    </row>
    <row r="1768" spans="5:6">
      <c r="E1768" s="166"/>
      <c r="F1768" s="196" t="str">
        <f>IF(OR(D1768="",E1768=""),"",ROUND(D1768/LOOKUP(E1768,SMMLV!$A$2:$A$36,SMMLV!$D$2:$D$106),3))</f>
        <v/>
      </c>
    </row>
    <row r="1769" spans="5:6">
      <c r="E1769" s="166"/>
      <c r="F1769" s="196" t="str">
        <f>IF(OR(D1769="",E1769=""),"",ROUND(D1769/LOOKUP(E1769,SMMLV!$A$2:$A$36,SMMLV!$D$2:$D$106),3))</f>
        <v/>
      </c>
    </row>
    <row r="1770" spans="5:6">
      <c r="E1770" s="166"/>
      <c r="F1770" s="196" t="str">
        <f>IF(OR(D1770="",E1770=""),"",ROUND(D1770/LOOKUP(E1770,SMMLV!$A$2:$A$36,SMMLV!$D$2:$D$106),3))</f>
        <v/>
      </c>
    </row>
    <row r="1771" spans="5:6">
      <c r="E1771" s="166"/>
      <c r="F1771" s="196" t="str">
        <f>IF(OR(D1771="",E1771=""),"",ROUND(D1771/LOOKUP(E1771,SMMLV!$A$2:$A$36,SMMLV!$D$2:$D$106),3))</f>
        <v/>
      </c>
    </row>
    <row r="1772" spans="5:6">
      <c r="E1772" s="166"/>
      <c r="F1772" s="196" t="str">
        <f>IF(OR(D1772="",E1772=""),"",ROUND(D1772/LOOKUP(E1772,SMMLV!$A$2:$A$36,SMMLV!$D$2:$D$106),3))</f>
        <v/>
      </c>
    </row>
    <row r="1773" spans="5:6">
      <c r="E1773" s="166"/>
      <c r="F1773" s="196" t="str">
        <f>IF(OR(D1773="",E1773=""),"",ROUND(D1773/LOOKUP(E1773,SMMLV!$A$2:$A$36,SMMLV!$D$2:$D$106),3))</f>
        <v/>
      </c>
    </row>
    <row r="1774" spans="5:6">
      <c r="E1774" s="166"/>
      <c r="F1774" s="196" t="str">
        <f>IF(OR(D1774="",E1774=""),"",ROUND(D1774/LOOKUP(E1774,SMMLV!$A$2:$A$36,SMMLV!$D$2:$D$106),3))</f>
        <v/>
      </c>
    </row>
    <row r="1775" spans="5:6">
      <c r="E1775" s="166"/>
      <c r="F1775" s="196" t="str">
        <f>IF(OR(D1775="",E1775=""),"",ROUND(D1775/LOOKUP(E1775,SMMLV!$A$2:$A$36,SMMLV!$D$2:$D$106),3))</f>
        <v/>
      </c>
    </row>
    <row r="1776" spans="5:6">
      <c r="E1776" s="166"/>
      <c r="F1776" s="196" t="str">
        <f>IF(OR(D1776="",E1776=""),"",ROUND(D1776/LOOKUP(E1776,SMMLV!$A$2:$A$36,SMMLV!$D$2:$D$106),3))</f>
        <v/>
      </c>
    </row>
    <row r="1777" spans="5:6">
      <c r="E1777" s="166"/>
      <c r="F1777" s="196" t="str">
        <f>IF(OR(D1777="",E1777=""),"",ROUND(D1777/LOOKUP(E1777,SMMLV!$A$2:$A$36,SMMLV!$D$2:$D$106),3))</f>
        <v/>
      </c>
    </row>
    <row r="1778" spans="5:6">
      <c r="E1778" s="166"/>
      <c r="F1778" s="196" t="str">
        <f>IF(OR(D1778="",E1778=""),"",ROUND(D1778/LOOKUP(E1778,SMMLV!$A$2:$A$36,SMMLV!$D$2:$D$106),3))</f>
        <v/>
      </c>
    </row>
    <row r="1779" spans="5:6">
      <c r="E1779" s="166"/>
      <c r="F1779" s="196" t="str">
        <f>IF(OR(D1779="",E1779=""),"",ROUND(D1779/LOOKUP(E1779,SMMLV!$A$2:$A$36,SMMLV!$D$2:$D$106),3))</f>
        <v/>
      </c>
    </row>
    <row r="1780" spans="5:6">
      <c r="E1780" s="166"/>
      <c r="F1780" s="196" t="str">
        <f>IF(OR(D1780="",E1780=""),"",ROUND(D1780/LOOKUP(E1780,SMMLV!$A$2:$A$36,SMMLV!$D$2:$D$106),3))</f>
        <v/>
      </c>
    </row>
    <row r="1781" spans="5:6">
      <c r="E1781" s="166"/>
      <c r="F1781" s="196" t="str">
        <f>IF(OR(D1781="",E1781=""),"",ROUND(D1781/LOOKUP(E1781,SMMLV!$A$2:$A$36,SMMLV!$D$2:$D$106),3))</f>
        <v/>
      </c>
    </row>
    <row r="1782" spans="5:6">
      <c r="E1782" s="166"/>
      <c r="F1782" s="196" t="str">
        <f>IF(OR(D1782="",E1782=""),"",ROUND(D1782/LOOKUP(E1782,SMMLV!$A$2:$A$36,SMMLV!$D$2:$D$106),3))</f>
        <v/>
      </c>
    </row>
    <row r="1783" spans="5:6">
      <c r="E1783" s="166"/>
      <c r="F1783" s="196" t="str">
        <f>IF(OR(D1783="",E1783=""),"",ROUND(D1783/LOOKUP(E1783,SMMLV!$A$2:$A$36,SMMLV!$D$2:$D$106),3))</f>
        <v/>
      </c>
    </row>
    <row r="1784" spans="5:6">
      <c r="E1784" s="166"/>
      <c r="F1784" s="196" t="str">
        <f>IF(OR(D1784="",E1784=""),"",ROUND(D1784/LOOKUP(E1784,SMMLV!$A$2:$A$36,SMMLV!$D$2:$D$106),3))</f>
        <v/>
      </c>
    </row>
    <row r="1785" spans="5:6">
      <c r="E1785" s="166"/>
      <c r="F1785" s="196" t="str">
        <f>IF(OR(D1785="",E1785=""),"",ROUND(D1785/LOOKUP(E1785,SMMLV!$A$2:$A$36,SMMLV!$D$2:$D$106),3))</f>
        <v/>
      </c>
    </row>
    <row r="1786" spans="5:6">
      <c r="E1786" s="166"/>
      <c r="F1786" s="196" t="str">
        <f>IF(OR(D1786="",E1786=""),"",ROUND(D1786/LOOKUP(E1786,SMMLV!$A$2:$A$36,SMMLV!$D$2:$D$106),3))</f>
        <v/>
      </c>
    </row>
    <row r="1787" spans="5:6">
      <c r="E1787" s="166"/>
      <c r="F1787" s="196" t="str">
        <f>IF(OR(D1787="",E1787=""),"",ROUND(D1787/LOOKUP(E1787,SMMLV!$A$2:$A$36,SMMLV!$D$2:$D$106),3))</f>
        <v/>
      </c>
    </row>
    <row r="1788" spans="5:6">
      <c r="E1788" s="166"/>
      <c r="F1788" s="196" t="str">
        <f>IF(OR(D1788="",E1788=""),"",ROUND(D1788/LOOKUP(E1788,SMMLV!$A$2:$A$36,SMMLV!$D$2:$D$106),3))</f>
        <v/>
      </c>
    </row>
    <row r="1789" spans="5:6">
      <c r="E1789" s="166"/>
      <c r="F1789" s="196" t="str">
        <f>IF(OR(D1789="",E1789=""),"",ROUND(D1789/LOOKUP(E1789,SMMLV!$A$2:$A$36,SMMLV!$D$2:$D$106),3))</f>
        <v/>
      </c>
    </row>
    <row r="1790" spans="5:6">
      <c r="E1790" s="166"/>
      <c r="F1790" s="196" t="str">
        <f>IF(OR(D1790="",E1790=""),"",ROUND(D1790/LOOKUP(E1790,SMMLV!$A$2:$A$36,SMMLV!$D$2:$D$106),3))</f>
        <v/>
      </c>
    </row>
    <row r="1791" spans="5:6">
      <c r="E1791" s="166"/>
      <c r="F1791" s="196" t="str">
        <f>IF(OR(D1791="",E1791=""),"",ROUND(D1791/LOOKUP(E1791,SMMLV!$A$2:$A$36,SMMLV!$D$2:$D$106),3))</f>
        <v/>
      </c>
    </row>
    <row r="1792" spans="5:6">
      <c r="E1792" s="166"/>
      <c r="F1792" s="196" t="str">
        <f>IF(OR(D1792="",E1792=""),"",ROUND(D1792/LOOKUP(E1792,SMMLV!$A$2:$A$36,SMMLV!$D$2:$D$106),3))</f>
        <v/>
      </c>
    </row>
    <row r="1793" spans="5:6">
      <c r="E1793" s="166"/>
      <c r="F1793" s="196" t="str">
        <f>IF(OR(D1793="",E1793=""),"",ROUND(D1793/LOOKUP(E1793,SMMLV!$A$2:$A$36,SMMLV!$D$2:$D$106),3))</f>
        <v/>
      </c>
    </row>
    <row r="1794" spans="5:6">
      <c r="E1794" s="166"/>
      <c r="F1794" s="196" t="str">
        <f>IF(OR(D1794="",E1794=""),"",ROUND(D1794/LOOKUP(E1794,SMMLV!$A$2:$A$36,SMMLV!$D$2:$D$106),3))</f>
        <v/>
      </c>
    </row>
    <row r="1795" spans="5:6">
      <c r="E1795" s="166"/>
      <c r="F1795" s="196" t="str">
        <f>IF(OR(D1795="",E1795=""),"",ROUND(D1795/LOOKUP(E1795,SMMLV!$A$2:$A$36,SMMLV!$D$2:$D$106),3))</f>
        <v/>
      </c>
    </row>
    <row r="1796" spans="5:6">
      <c r="E1796" s="166"/>
      <c r="F1796" s="196" t="str">
        <f>IF(OR(D1796="",E1796=""),"",ROUND(D1796/LOOKUP(E1796,SMMLV!$A$2:$A$36,SMMLV!$D$2:$D$106),3))</f>
        <v/>
      </c>
    </row>
    <row r="1797" spans="5:6">
      <c r="E1797" s="166"/>
      <c r="F1797" s="196" t="str">
        <f>IF(OR(D1797="",E1797=""),"",ROUND(D1797/LOOKUP(E1797,SMMLV!$A$2:$A$36,SMMLV!$D$2:$D$106),3))</f>
        <v/>
      </c>
    </row>
    <row r="1798" spans="5:6">
      <c r="E1798" s="166"/>
      <c r="F1798" s="196" t="str">
        <f>IF(OR(D1798="",E1798=""),"",ROUND(D1798/LOOKUP(E1798,SMMLV!$A$2:$A$36,SMMLV!$D$2:$D$106),3))</f>
        <v/>
      </c>
    </row>
    <row r="1799" spans="5:6">
      <c r="E1799" s="166"/>
      <c r="F1799" s="196" t="str">
        <f>IF(OR(D1799="",E1799=""),"",ROUND(D1799/LOOKUP(E1799,SMMLV!$A$2:$A$36,SMMLV!$D$2:$D$106),3))</f>
        <v/>
      </c>
    </row>
    <row r="1800" spans="5:6">
      <c r="E1800" s="166"/>
      <c r="F1800" s="196" t="str">
        <f>IF(OR(D1800="",E1800=""),"",ROUND(D1800/LOOKUP(E1800,SMMLV!$A$2:$A$36,SMMLV!$D$2:$D$106),3))</f>
        <v/>
      </c>
    </row>
    <row r="1801" spans="5:6">
      <c r="E1801" s="166"/>
      <c r="F1801" s="196" t="str">
        <f>IF(OR(D1801="",E1801=""),"",ROUND(D1801/LOOKUP(E1801,SMMLV!$A$2:$A$36,SMMLV!$D$2:$D$106),3))</f>
        <v/>
      </c>
    </row>
    <row r="1802" spans="5:6">
      <c r="E1802" s="166"/>
      <c r="F1802" s="196" t="str">
        <f>IF(OR(D1802="",E1802=""),"",ROUND(D1802/LOOKUP(E1802,SMMLV!$A$2:$A$36,SMMLV!$D$2:$D$106),3))</f>
        <v/>
      </c>
    </row>
    <row r="1803" spans="5:6">
      <c r="E1803" s="166"/>
      <c r="F1803" s="196" t="str">
        <f>IF(OR(D1803="",E1803=""),"",ROUND(D1803/LOOKUP(E1803,SMMLV!$A$2:$A$36,SMMLV!$D$2:$D$106),3))</f>
        <v/>
      </c>
    </row>
    <row r="1804" spans="5:6">
      <c r="E1804" s="166"/>
      <c r="F1804" s="196" t="str">
        <f>IF(OR(D1804="",E1804=""),"",ROUND(D1804/LOOKUP(E1804,SMMLV!$A$2:$A$36,SMMLV!$D$2:$D$106),3))</f>
        <v/>
      </c>
    </row>
    <row r="1805" spans="5:6">
      <c r="E1805" s="166"/>
      <c r="F1805" s="196" t="str">
        <f>IF(OR(D1805="",E1805=""),"",ROUND(D1805/LOOKUP(E1805,SMMLV!$A$2:$A$36,SMMLV!$D$2:$D$106),3))</f>
        <v/>
      </c>
    </row>
    <row r="1806" spans="5:6">
      <c r="E1806" s="166"/>
      <c r="F1806" s="196" t="str">
        <f>IF(OR(D1806="",E1806=""),"",ROUND(D1806/LOOKUP(E1806,SMMLV!$A$2:$A$36,SMMLV!$D$2:$D$106),3))</f>
        <v/>
      </c>
    </row>
    <row r="1807" spans="5:6">
      <c r="E1807" s="166"/>
      <c r="F1807" s="196" t="str">
        <f>IF(OR(D1807="",E1807=""),"",ROUND(D1807/LOOKUP(E1807,SMMLV!$A$2:$A$36,SMMLV!$D$2:$D$106),3))</f>
        <v/>
      </c>
    </row>
    <row r="1808" spans="5:6">
      <c r="E1808" s="166"/>
      <c r="F1808" s="196" t="str">
        <f>IF(OR(D1808="",E1808=""),"",ROUND(D1808/LOOKUP(E1808,SMMLV!$A$2:$A$36,SMMLV!$D$2:$D$106),3))</f>
        <v/>
      </c>
    </row>
    <row r="1809" spans="5:6">
      <c r="E1809" s="166"/>
      <c r="F1809" s="196" t="str">
        <f>IF(OR(D1809="",E1809=""),"",ROUND(D1809/LOOKUP(E1809,SMMLV!$A$2:$A$36,SMMLV!$D$2:$D$106),3))</f>
        <v/>
      </c>
    </row>
    <row r="1810" spans="5:6">
      <c r="E1810" s="166"/>
      <c r="F1810" s="196" t="str">
        <f>IF(OR(D1810="",E1810=""),"",ROUND(D1810/LOOKUP(E1810,SMMLV!$A$2:$A$36,SMMLV!$D$2:$D$106),3))</f>
        <v/>
      </c>
    </row>
    <row r="1811" spans="5:6">
      <c r="E1811" s="166"/>
      <c r="F1811" s="196" t="str">
        <f>IF(OR(D1811="",E1811=""),"",ROUND(D1811/LOOKUP(E1811,SMMLV!$A$2:$A$36,SMMLV!$D$2:$D$106),3))</f>
        <v/>
      </c>
    </row>
    <row r="1812" spans="5:6">
      <c r="E1812" s="166"/>
      <c r="F1812" s="196" t="str">
        <f>IF(OR(D1812="",E1812=""),"",ROUND(D1812/LOOKUP(E1812,SMMLV!$A$2:$A$36,SMMLV!$D$2:$D$106),3))</f>
        <v/>
      </c>
    </row>
    <row r="1813" spans="5:6">
      <c r="E1813" s="166"/>
      <c r="F1813" s="196" t="str">
        <f>IF(OR(D1813="",E1813=""),"",ROUND(D1813/LOOKUP(E1813,SMMLV!$A$2:$A$36,SMMLV!$D$2:$D$106),3))</f>
        <v/>
      </c>
    </row>
    <row r="1814" spans="5:6">
      <c r="E1814" s="166"/>
      <c r="F1814" s="196" t="str">
        <f>IF(OR(D1814="",E1814=""),"",ROUND(D1814/LOOKUP(E1814,SMMLV!$A$2:$A$36,SMMLV!$D$2:$D$106),3))</f>
        <v/>
      </c>
    </row>
    <row r="1815" spans="5:6">
      <c r="E1815" s="166"/>
      <c r="F1815" s="196" t="str">
        <f>IF(OR(D1815="",E1815=""),"",ROUND(D1815/LOOKUP(E1815,SMMLV!$A$2:$A$36,SMMLV!$D$2:$D$106),3))</f>
        <v/>
      </c>
    </row>
    <row r="1816" spans="5:6">
      <c r="E1816" s="166"/>
      <c r="F1816" s="196" t="str">
        <f>IF(OR(D1816="",E1816=""),"",ROUND(D1816/LOOKUP(E1816,SMMLV!$A$2:$A$36,SMMLV!$D$2:$D$106),3))</f>
        <v/>
      </c>
    </row>
    <row r="1817" spans="5:6">
      <c r="E1817" s="166"/>
      <c r="F1817" s="196" t="str">
        <f>IF(OR(D1817="",E1817=""),"",ROUND(D1817/LOOKUP(E1817,SMMLV!$A$2:$A$36,SMMLV!$D$2:$D$106),3))</f>
        <v/>
      </c>
    </row>
    <row r="1818" spans="5:6">
      <c r="E1818" s="166"/>
      <c r="F1818" s="196" t="str">
        <f>IF(OR(D1818="",E1818=""),"",ROUND(D1818/LOOKUP(E1818,SMMLV!$A$2:$A$36,SMMLV!$D$2:$D$106),3))</f>
        <v/>
      </c>
    </row>
    <row r="1819" spans="5:6">
      <c r="E1819" s="166"/>
      <c r="F1819" s="196" t="str">
        <f>IF(OR(D1819="",E1819=""),"",ROUND(D1819/LOOKUP(E1819,SMMLV!$A$2:$A$36,SMMLV!$D$2:$D$106),3))</f>
        <v/>
      </c>
    </row>
    <row r="1820" spans="5:6">
      <c r="E1820" s="166"/>
      <c r="F1820" s="196" t="str">
        <f>IF(OR(D1820="",E1820=""),"",ROUND(D1820/LOOKUP(E1820,SMMLV!$A$2:$A$36,SMMLV!$D$2:$D$106),3))</f>
        <v/>
      </c>
    </row>
    <row r="1821" spans="5:6">
      <c r="E1821" s="166"/>
      <c r="F1821" s="196" t="str">
        <f>IF(OR(D1821="",E1821=""),"",ROUND(D1821/LOOKUP(E1821,SMMLV!$A$2:$A$36,SMMLV!$D$2:$D$106),3))</f>
        <v/>
      </c>
    </row>
    <row r="1822" spans="5:6">
      <c r="E1822" s="166"/>
      <c r="F1822" s="196" t="str">
        <f>IF(OR(D1822="",E1822=""),"",ROUND(D1822/LOOKUP(E1822,SMMLV!$A$2:$A$36,SMMLV!$D$2:$D$106),3))</f>
        <v/>
      </c>
    </row>
    <row r="1823" spans="5:6">
      <c r="E1823" s="166"/>
      <c r="F1823" s="196" t="str">
        <f>IF(OR(D1823="",E1823=""),"",ROUND(D1823/LOOKUP(E1823,SMMLV!$A$2:$A$36,SMMLV!$D$2:$D$106),3))</f>
        <v/>
      </c>
    </row>
    <row r="1824" spans="5:6">
      <c r="E1824" s="166"/>
      <c r="F1824" s="196" t="str">
        <f>IF(OR(D1824="",E1824=""),"",ROUND(D1824/LOOKUP(E1824,SMMLV!$A$2:$A$36,SMMLV!$D$2:$D$106),3))</f>
        <v/>
      </c>
    </row>
    <row r="1825" spans="5:6">
      <c r="E1825" s="166"/>
      <c r="F1825" s="196" t="str">
        <f>IF(OR(D1825="",E1825=""),"",ROUND(D1825/LOOKUP(E1825,SMMLV!$A$2:$A$36,SMMLV!$D$2:$D$106),3))</f>
        <v/>
      </c>
    </row>
    <row r="1826" spans="5:6">
      <c r="E1826" s="166"/>
      <c r="F1826" s="196" t="str">
        <f>IF(OR(D1826="",E1826=""),"",ROUND(D1826/LOOKUP(E1826,SMMLV!$A$2:$A$36,SMMLV!$D$2:$D$106),3))</f>
        <v/>
      </c>
    </row>
    <row r="1827" spans="5:6">
      <c r="E1827" s="166"/>
      <c r="F1827" s="196" t="str">
        <f>IF(OR(D1827="",E1827=""),"",ROUND(D1827/LOOKUP(E1827,SMMLV!$A$2:$A$36,SMMLV!$D$2:$D$106),3))</f>
        <v/>
      </c>
    </row>
    <row r="1828" spans="5:6">
      <c r="E1828" s="166"/>
      <c r="F1828" s="196" t="str">
        <f>IF(OR(D1828="",E1828=""),"",ROUND(D1828/LOOKUP(E1828,SMMLV!$A$2:$A$36,SMMLV!$D$2:$D$106),3))</f>
        <v/>
      </c>
    </row>
    <row r="1829" spans="5:6">
      <c r="E1829" s="166"/>
      <c r="F1829" s="196" t="str">
        <f>IF(OR(D1829="",E1829=""),"",ROUND(D1829/LOOKUP(E1829,SMMLV!$A$2:$A$36,SMMLV!$D$2:$D$106),3))</f>
        <v/>
      </c>
    </row>
    <row r="1830" spans="5:6">
      <c r="E1830" s="166"/>
      <c r="F1830" s="196" t="str">
        <f>IF(OR(D1830="",E1830=""),"",ROUND(D1830/LOOKUP(E1830,SMMLV!$A$2:$A$36,SMMLV!$D$2:$D$106),3))</f>
        <v/>
      </c>
    </row>
    <row r="1831" spans="5:6">
      <c r="E1831" s="166"/>
      <c r="F1831" s="196" t="str">
        <f>IF(OR(D1831="",E1831=""),"",ROUND(D1831/LOOKUP(E1831,SMMLV!$A$2:$A$36,SMMLV!$D$2:$D$106),3))</f>
        <v/>
      </c>
    </row>
    <row r="1832" spans="5:6">
      <c r="E1832" s="166"/>
      <c r="F1832" s="196" t="str">
        <f>IF(OR(D1832="",E1832=""),"",ROUND(D1832/LOOKUP(E1832,SMMLV!$A$2:$A$36,SMMLV!$D$2:$D$106),3))</f>
        <v/>
      </c>
    </row>
    <row r="1833" spans="5:6">
      <c r="E1833" s="166"/>
      <c r="F1833" s="196" t="str">
        <f>IF(OR(D1833="",E1833=""),"",ROUND(D1833/LOOKUP(E1833,SMMLV!$A$2:$A$36,SMMLV!$D$2:$D$106),3))</f>
        <v/>
      </c>
    </row>
    <row r="1834" spans="5:6">
      <c r="E1834" s="166"/>
      <c r="F1834" s="196" t="str">
        <f>IF(OR(D1834="",E1834=""),"",ROUND(D1834/LOOKUP(E1834,SMMLV!$A$2:$A$36,SMMLV!$D$2:$D$106),3))</f>
        <v/>
      </c>
    </row>
    <row r="1835" spans="5:6">
      <c r="E1835" s="166"/>
      <c r="F1835" s="196" t="str">
        <f>IF(OR(D1835="",E1835=""),"",ROUND(D1835/LOOKUP(E1835,SMMLV!$A$2:$A$36,SMMLV!$D$2:$D$106),3))</f>
        <v/>
      </c>
    </row>
    <row r="1836" spans="5:6">
      <c r="E1836" s="166"/>
      <c r="F1836" s="196" t="str">
        <f>IF(OR(D1836="",E1836=""),"",ROUND(D1836/LOOKUP(E1836,SMMLV!$A$2:$A$36,SMMLV!$D$2:$D$106),3))</f>
        <v/>
      </c>
    </row>
    <row r="1837" spans="5:6">
      <c r="E1837" s="166"/>
      <c r="F1837" s="196" t="str">
        <f>IF(OR(D1837="",E1837=""),"",ROUND(D1837/LOOKUP(E1837,SMMLV!$A$2:$A$36,SMMLV!$D$2:$D$106),3))</f>
        <v/>
      </c>
    </row>
    <row r="1838" spans="5:6">
      <c r="E1838" s="166"/>
      <c r="F1838" s="196" t="str">
        <f>IF(OR(D1838="",E1838=""),"",ROUND(D1838/LOOKUP(E1838,SMMLV!$A$2:$A$36,SMMLV!$D$2:$D$106),3))</f>
        <v/>
      </c>
    </row>
    <row r="1839" spans="5:6">
      <c r="E1839" s="166"/>
      <c r="F1839" s="196" t="str">
        <f>IF(OR(D1839="",E1839=""),"",ROUND(D1839/LOOKUP(E1839,SMMLV!$A$2:$A$36,SMMLV!$D$2:$D$106),3))</f>
        <v/>
      </c>
    </row>
    <row r="1840" spans="5:6">
      <c r="E1840" s="166"/>
      <c r="F1840" s="196" t="str">
        <f>IF(OR(D1840="",E1840=""),"",ROUND(D1840/LOOKUP(E1840,SMMLV!$A$2:$A$36,SMMLV!$D$2:$D$106),3))</f>
        <v/>
      </c>
    </row>
    <row r="1841" spans="5:6">
      <c r="E1841" s="166"/>
      <c r="F1841" s="196" t="str">
        <f>IF(OR(D1841="",E1841=""),"",ROUND(D1841/LOOKUP(E1841,SMMLV!$A$2:$A$36,SMMLV!$D$2:$D$106),3))</f>
        <v/>
      </c>
    </row>
    <row r="1842" spans="5:6">
      <c r="E1842" s="166"/>
      <c r="F1842" s="196" t="str">
        <f>IF(OR(D1842="",E1842=""),"",ROUND(D1842/LOOKUP(E1842,SMMLV!$A$2:$A$36,SMMLV!$D$2:$D$106),3))</f>
        <v/>
      </c>
    </row>
    <row r="1843" spans="5:6">
      <c r="E1843" s="166"/>
      <c r="F1843" s="196" t="str">
        <f>IF(OR(D1843="",E1843=""),"",ROUND(D1843/LOOKUP(E1843,SMMLV!$A$2:$A$36,SMMLV!$D$2:$D$106),3))</f>
        <v/>
      </c>
    </row>
    <row r="1844" spans="5:6">
      <c r="E1844" s="166"/>
      <c r="F1844" s="196" t="str">
        <f>IF(OR(D1844="",E1844=""),"",ROUND(D1844/LOOKUP(E1844,SMMLV!$A$2:$A$36,SMMLV!$D$2:$D$106),3))</f>
        <v/>
      </c>
    </row>
    <row r="1845" spans="5:6">
      <c r="E1845" s="166"/>
      <c r="F1845" s="196" t="str">
        <f>IF(OR(D1845="",E1845=""),"",ROUND(D1845/LOOKUP(E1845,SMMLV!$A$2:$A$36,SMMLV!$D$2:$D$106),3))</f>
        <v/>
      </c>
    </row>
    <row r="1846" spans="5:6">
      <c r="E1846" s="166"/>
      <c r="F1846" s="196" t="str">
        <f>IF(OR(D1846="",E1846=""),"",ROUND(D1846/LOOKUP(E1846,SMMLV!$A$2:$A$36,SMMLV!$D$2:$D$106),3))</f>
        <v/>
      </c>
    </row>
    <row r="1847" spans="5:6">
      <c r="E1847" s="166"/>
      <c r="F1847" s="196" t="str">
        <f>IF(OR(D1847="",E1847=""),"",ROUND(D1847/LOOKUP(E1847,SMMLV!$A$2:$A$36,SMMLV!$D$2:$D$106),3))</f>
        <v/>
      </c>
    </row>
    <row r="1848" spans="5:6">
      <c r="E1848" s="166"/>
      <c r="F1848" s="196" t="str">
        <f>IF(OR(D1848="",E1848=""),"",ROUND(D1848/LOOKUP(E1848,SMMLV!$A$2:$A$36,SMMLV!$D$2:$D$106),3))</f>
        <v/>
      </c>
    </row>
    <row r="1849" spans="5:6">
      <c r="E1849" s="166"/>
      <c r="F1849" s="196" t="str">
        <f>IF(OR(D1849="",E1849=""),"",ROUND(D1849/LOOKUP(E1849,SMMLV!$A$2:$A$36,SMMLV!$D$2:$D$106),3))</f>
        <v/>
      </c>
    </row>
    <row r="1850" spans="5:6">
      <c r="E1850" s="166"/>
      <c r="F1850" s="196" t="str">
        <f>IF(OR(D1850="",E1850=""),"",ROUND(D1850/LOOKUP(E1850,SMMLV!$A$2:$A$36,SMMLV!$D$2:$D$106),3))</f>
        <v/>
      </c>
    </row>
    <row r="1851" spans="5:6">
      <c r="E1851" s="166"/>
      <c r="F1851" s="196" t="str">
        <f>IF(OR(D1851="",E1851=""),"",ROUND(D1851/LOOKUP(E1851,SMMLV!$A$2:$A$36,SMMLV!$D$2:$D$106),3))</f>
        <v/>
      </c>
    </row>
    <row r="1852" spans="5:6">
      <c r="E1852" s="166"/>
      <c r="F1852" s="196" t="str">
        <f>IF(OR(D1852="",E1852=""),"",ROUND(D1852/LOOKUP(E1852,SMMLV!$A$2:$A$36,SMMLV!$D$2:$D$106),3))</f>
        <v/>
      </c>
    </row>
    <row r="1853" spans="5:6">
      <c r="E1853" s="166"/>
      <c r="F1853" s="196" t="str">
        <f>IF(OR(D1853="",E1853=""),"",ROUND(D1853/LOOKUP(E1853,SMMLV!$A$2:$A$36,SMMLV!$D$2:$D$106),3))</f>
        <v/>
      </c>
    </row>
    <row r="1854" spans="5:6">
      <c r="E1854" s="166"/>
      <c r="F1854" s="196" t="str">
        <f>IF(OR(D1854="",E1854=""),"",ROUND(D1854/LOOKUP(E1854,SMMLV!$A$2:$A$36,SMMLV!$D$2:$D$106),3))</f>
        <v/>
      </c>
    </row>
    <row r="1855" spans="5:6">
      <c r="E1855" s="166"/>
      <c r="F1855" s="196" t="str">
        <f>IF(OR(D1855="",E1855=""),"",ROUND(D1855/LOOKUP(E1855,SMMLV!$A$2:$A$36,SMMLV!$D$2:$D$106),3))</f>
        <v/>
      </c>
    </row>
    <row r="1856" spans="5:6">
      <c r="E1856" s="166"/>
      <c r="F1856" s="196" t="str">
        <f>IF(OR(D1856="",E1856=""),"",ROUND(D1856/LOOKUP(E1856,SMMLV!$A$2:$A$36,SMMLV!$D$2:$D$106),3))</f>
        <v/>
      </c>
    </row>
    <row r="1857" spans="5:6">
      <c r="E1857" s="166"/>
      <c r="F1857" s="196" t="str">
        <f>IF(OR(D1857="",E1857=""),"",ROUND(D1857/LOOKUP(E1857,SMMLV!$A$2:$A$36,SMMLV!$D$2:$D$106),3))</f>
        <v/>
      </c>
    </row>
    <row r="1858" spans="5:6">
      <c r="E1858" s="166"/>
      <c r="F1858" s="196" t="str">
        <f>IF(OR(D1858="",E1858=""),"",ROUND(D1858/LOOKUP(E1858,SMMLV!$A$2:$A$36,SMMLV!$D$2:$D$106),3))</f>
        <v/>
      </c>
    </row>
    <row r="1859" spans="5:6">
      <c r="E1859" s="166"/>
      <c r="F1859" s="196" t="str">
        <f>IF(OR(D1859="",E1859=""),"",ROUND(D1859/LOOKUP(E1859,SMMLV!$A$2:$A$36,SMMLV!$D$2:$D$106),3))</f>
        <v/>
      </c>
    </row>
    <row r="1860" spans="5:6">
      <c r="E1860" s="166"/>
      <c r="F1860" s="196" t="str">
        <f>IF(OR(D1860="",E1860=""),"",ROUND(D1860/LOOKUP(E1860,SMMLV!$A$2:$A$36,SMMLV!$D$2:$D$106),3))</f>
        <v/>
      </c>
    </row>
    <row r="1861" spans="5:6">
      <c r="E1861" s="166"/>
      <c r="F1861" s="196" t="str">
        <f>IF(OR(D1861="",E1861=""),"",ROUND(D1861/LOOKUP(E1861,SMMLV!$A$2:$A$36,SMMLV!$D$2:$D$106),3))</f>
        <v/>
      </c>
    </row>
    <row r="1862" spans="5:6">
      <c r="E1862" s="166"/>
      <c r="F1862" s="196" t="str">
        <f>IF(OR(D1862="",E1862=""),"",ROUND(D1862/LOOKUP(E1862,SMMLV!$A$2:$A$36,SMMLV!$D$2:$D$106),3))</f>
        <v/>
      </c>
    </row>
    <row r="1863" spans="5:6">
      <c r="E1863" s="166"/>
      <c r="F1863" s="196" t="str">
        <f>IF(OR(D1863="",E1863=""),"",ROUND(D1863/LOOKUP(E1863,SMMLV!$A$2:$A$36,SMMLV!$D$2:$D$106),3))</f>
        <v/>
      </c>
    </row>
    <row r="1864" spans="5:6">
      <c r="E1864" s="166"/>
      <c r="F1864" s="196" t="str">
        <f>IF(OR(D1864="",E1864=""),"",ROUND(D1864/LOOKUP(E1864,SMMLV!$A$2:$A$36,SMMLV!$D$2:$D$106),3))</f>
        <v/>
      </c>
    </row>
    <row r="1865" spans="5:6">
      <c r="E1865" s="166"/>
      <c r="F1865" s="196" t="str">
        <f>IF(OR(D1865="",E1865=""),"",ROUND(D1865/LOOKUP(E1865,SMMLV!$A$2:$A$36,SMMLV!$D$2:$D$106),3))</f>
        <v/>
      </c>
    </row>
    <row r="1866" spans="5:6">
      <c r="E1866" s="166"/>
      <c r="F1866" s="196" t="str">
        <f>IF(OR(D1866="",E1866=""),"",ROUND(D1866/LOOKUP(E1866,SMMLV!$A$2:$A$36,SMMLV!$D$2:$D$106),3))</f>
        <v/>
      </c>
    </row>
    <row r="1867" spans="5:6">
      <c r="E1867" s="166"/>
      <c r="F1867" s="196" t="str">
        <f>IF(OR(D1867="",E1867=""),"",ROUND(D1867/LOOKUP(E1867,SMMLV!$A$2:$A$36,SMMLV!$D$2:$D$106),3))</f>
        <v/>
      </c>
    </row>
    <row r="1868" spans="5:6">
      <c r="E1868" s="166"/>
      <c r="F1868" s="196" t="str">
        <f>IF(OR(D1868="",E1868=""),"",ROUND(D1868/LOOKUP(E1868,SMMLV!$A$2:$A$36,SMMLV!$D$2:$D$106),3))</f>
        <v/>
      </c>
    </row>
    <row r="1869" spans="5:6">
      <c r="E1869" s="166"/>
      <c r="F1869" s="196" t="str">
        <f>IF(OR(D1869="",E1869=""),"",ROUND(D1869/LOOKUP(E1869,SMMLV!$A$2:$A$36,SMMLV!$D$2:$D$106),3))</f>
        <v/>
      </c>
    </row>
    <row r="1870" spans="5:6">
      <c r="E1870" s="166"/>
      <c r="F1870" s="196" t="str">
        <f>IF(OR(D1870="",E1870=""),"",ROUND(D1870/LOOKUP(E1870,SMMLV!$A$2:$A$36,SMMLV!$D$2:$D$106),3))</f>
        <v/>
      </c>
    </row>
    <row r="1871" spans="5:6">
      <c r="E1871" s="166"/>
      <c r="F1871" s="196" t="str">
        <f>IF(OR(D1871="",E1871=""),"",ROUND(D1871/LOOKUP(E1871,SMMLV!$A$2:$A$36,SMMLV!$D$2:$D$106),3))</f>
        <v/>
      </c>
    </row>
    <row r="1872" spans="5:6">
      <c r="E1872" s="166"/>
      <c r="F1872" s="196" t="str">
        <f>IF(OR(D1872="",E1872=""),"",ROUND(D1872/LOOKUP(E1872,SMMLV!$A$2:$A$36,SMMLV!$D$2:$D$106),3))</f>
        <v/>
      </c>
    </row>
    <row r="1873" spans="5:6">
      <c r="E1873" s="166"/>
      <c r="F1873" s="196" t="str">
        <f>IF(OR(D1873="",E1873=""),"",ROUND(D1873/LOOKUP(E1873,SMMLV!$A$2:$A$36,SMMLV!$D$2:$D$106),3))</f>
        <v/>
      </c>
    </row>
    <row r="1874" spans="5:6">
      <c r="E1874" s="166"/>
      <c r="F1874" s="196" t="str">
        <f>IF(OR(D1874="",E1874=""),"",ROUND(D1874/LOOKUP(E1874,SMMLV!$A$2:$A$36,SMMLV!$D$2:$D$106),3))</f>
        <v/>
      </c>
    </row>
    <row r="1875" spans="5:6">
      <c r="E1875" s="166"/>
      <c r="F1875" s="196" t="str">
        <f>IF(OR(D1875="",E1875=""),"",ROUND(D1875/LOOKUP(E1875,SMMLV!$A$2:$A$36,SMMLV!$D$2:$D$106),3))</f>
        <v/>
      </c>
    </row>
    <row r="1876" spans="5:6">
      <c r="E1876" s="166"/>
      <c r="F1876" s="196" t="str">
        <f>IF(OR(D1876="",E1876=""),"",ROUND(D1876/LOOKUP(E1876,SMMLV!$A$2:$A$36,SMMLV!$D$2:$D$106),3))</f>
        <v/>
      </c>
    </row>
    <row r="1877" spans="5:6">
      <c r="E1877" s="166"/>
      <c r="F1877" s="196" t="str">
        <f>IF(OR(D1877="",E1877=""),"",ROUND(D1877/LOOKUP(E1877,SMMLV!$A$2:$A$36,SMMLV!$D$2:$D$106),3))</f>
        <v/>
      </c>
    </row>
    <row r="1878" spans="5:6">
      <c r="E1878" s="166"/>
      <c r="F1878" s="196" t="str">
        <f>IF(OR(D1878="",E1878=""),"",ROUND(D1878/LOOKUP(E1878,SMMLV!$A$2:$A$36,SMMLV!$D$2:$D$106),3))</f>
        <v/>
      </c>
    </row>
    <row r="1879" spans="5:6">
      <c r="E1879" s="166"/>
      <c r="F1879" s="196" t="str">
        <f>IF(OR(D1879="",E1879=""),"",ROUND(D1879/LOOKUP(E1879,SMMLV!$A$2:$A$36,SMMLV!$D$2:$D$106),3))</f>
        <v/>
      </c>
    </row>
    <row r="1880" spans="5:6">
      <c r="E1880" s="166"/>
      <c r="F1880" s="196" t="str">
        <f>IF(OR(D1880="",E1880=""),"",ROUND(D1880/LOOKUP(E1880,SMMLV!$A$2:$A$36,SMMLV!$D$2:$D$106),3))</f>
        <v/>
      </c>
    </row>
    <row r="1881" spans="5:6">
      <c r="E1881" s="166"/>
      <c r="F1881" s="196" t="str">
        <f>IF(OR(D1881="",E1881=""),"",ROUND(D1881/LOOKUP(E1881,SMMLV!$A$2:$A$36,SMMLV!$D$2:$D$106),3))</f>
        <v/>
      </c>
    </row>
    <row r="1882" spans="5:6">
      <c r="E1882" s="166"/>
      <c r="F1882" s="196" t="str">
        <f>IF(OR(D1882="",E1882=""),"",ROUND(D1882/LOOKUP(E1882,SMMLV!$A$2:$A$36,SMMLV!$D$2:$D$106),3))</f>
        <v/>
      </c>
    </row>
    <row r="1883" spans="5:6">
      <c r="E1883" s="166"/>
      <c r="F1883" s="196" t="str">
        <f>IF(OR(D1883="",E1883=""),"",ROUND(D1883/LOOKUP(E1883,SMMLV!$A$2:$A$36,SMMLV!$D$2:$D$106),3))</f>
        <v/>
      </c>
    </row>
    <row r="1884" spans="5:6">
      <c r="E1884" s="166"/>
      <c r="F1884" s="196" t="str">
        <f>IF(OR(D1884="",E1884=""),"",ROUND(D1884/LOOKUP(E1884,SMMLV!$A$2:$A$36,SMMLV!$D$2:$D$106),3))</f>
        <v/>
      </c>
    </row>
    <row r="1885" spans="5:6">
      <c r="E1885" s="166"/>
      <c r="F1885" s="196" t="str">
        <f>IF(OR(D1885="",E1885=""),"",ROUND(D1885/LOOKUP(E1885,SMMLV!$A$2:$A$36,SMMLV!$D$2:$D$106),3))</f>
        <v/>
      </c>
    </row>
    <row r="1886" spans="5:6">
      <c r="F1886" s="196" t="str">
        <f>IF(OR(D1886="",E1886=""),"",ROUND(D1886/LOOKUP(E1886,SMMLV!$A$2:$A$36,SMMLV!$D$2:$D$106),3))</f>
        <v/>
      </c>
    </row>
    <row r="1887" spans="5:6">
      <c r="F1887" s="196" t="str">
        <f>IF(OR(D1887="",E1887=""),"",ROUND(D1887/LOOKUP(E1887,SMMLV!$A$2:$A$36,SMMLV!$D$2:$D$106),3))</f>
        <v/>
      </c>
    </row>
    <row r="1888" spans="5:6">
      <c r="F1888" s="196" t="str">
        <f>IF(OR(D1888="",E1888=""),"",ROUND(D1888/LOOKUP(E1888,SMMLV!$A$2:$A$36,SMMLV!$D$2:$D$106),3))</f>
        <v/>
      </c>
    </row>
    <row r="1889" spans="6:6">
      <c r="F1889" s="196" t="str">
        <f>IF(OR(D1889="",E1889=""),"",ROUND(D1889/LOOKUP(E1889,SMMLV!$A$2:$A$36,SMMLV!$D$2:$D$106),3))</f>
        <v/>
      </c>
    </row>
    <row r="1890" spans="6:6">
      <c r="F1890" s="196" t="str">
        <f>IF(OR(D1890="",E1890=""),"",ROUND(D1890/LOOKUP(E1890,SMMLV!$A$2:$A$36,SMMLV!$D$2:$D$106),3))</f>
        <v/>
      </c>
    </row>
    <row r="1891" spans="6:6">
      <c r="F1891" s="196" t="str">
        <f>IF(OR(D1891="",E1891=""),"",ROUND(D1891/LOOKUP(E1891,SMMLV!$A$2:$A$36,SMMLV!$D$2:$D$106),3))</f>
        <v/>
      </c>
    </row>
    <row r="1892" spans="6:6">
      <c r="F1892" s="196" t="str">
        <f>IF(OR(D1892="",E1892=""),"",ROUND(D1892/LOOKUP(E1892,SMMLV!$A$2:$A$36,SMMLV!$D$2:$D$106),3))</f>
        <v/>
      </c>
    </row>
    <row r="1893" spans="6:6">
      <c r="F1893" s="196" t="str">
        <f>IF(OR(D1893="",E1893=""),"",ROUND(D1893/LOOKUP(E1893,SMMLV!$A$2:$A$36,SMMLV!$D$2:$D$106),3))</f>
        <v/>
      </c>
    </row>
    <row r="1894" spans="6:6">
      <c r="F1894" s="196" t="str">
        <f>IF(OR(D1894="",E1894=""),"",ROUND(D1894/LOOKUP(E1894,SMMLV!$A$2:$A$36,SMMLV!$D$2:$D$106),3))</f>
        <v/>
      </c>
    </row>
    <row r="1895" spans="6:6">
      <c r="F1895" s="196" t="str">
        <f>IF(OR(D1895="",E1895=""),"",ROUND(D1895/LOOKUP(E1895,SMMLV!$A$2:$A$36,SMMLV!$D$2:$D$106),3))</f>
        <v/>
      </c>
    </row>
    <row r="1896" spans="6:6">
      <c r="F1896" s="196" t="str">
        <f>IF(OR(D1896="",E1896=""),"",ROUND(D1896/LOOKUP(E1896,SMMLV!$A$2:$A$36,SMMLV!$D$2:$D$106),3))</f>
        <v/>
      </c>
    </row>
    <row r="1897" spans="6:6">
      <c r="F1897" s="196" t="str">
        <f>IF(OR(D1897="",E1897=""),"",ROUND(D1897/LOOKUP(E1897,SMMLV!$A$2:$A$36,SMMLV!$D$2:$D$106),3))</f>
        <v/>
      </c>
    </row>
    <row r="1898" spans="6:6">
      <c r="F1898" s="196" t="str">
        <f>IF(OR(D1898="",E1898=""),"",ROUND(D1898/LOOKUP(E1898,SMMLV!$A$2:$A$36,SMMLV!$D$2:$D$106),3))</f>
        <v/>
      </c>
    </row>
    <row r="1899" spans="6:6">
      <c r="F1899" s="196" t="str">
        <f>IF(OR(D1899="",E1899=""),"",ROUND(D1899/LOOKUP(E1899,SMMLV!$A$2:$A$36,SMMLV!$D$2:$D$106),3))</f>
        <v/>
      </c>
    </row>
    <row r="1900" spans="6:6">
      <c r="F1900" s="196" t="str">
        <f>IF(OR(D1900="",E1900=""),"",ROUND(D1900/LOOKUP(E1900,SMMLV!$A$2:$A$36,SMMLV!$D$2:$D$106),3))</f>
        <v/>
      </c>
    </row>
    <row r="1901" spans="6:6">
      <c r="F1901" s="196" t="str">
        <f>IF(OR(D1901="",E1901=""),"",ROUND(D1901/LOOKUP(E1901,SMMLV!$A$2:$A$36,SMMLV!$D$2:$D$106),3))</f>
        <v/>
      </c>
    </row>
    <row r="1902" spans="6:6">
      <c r="F1902" s="196" t="str">
        <f>IF(OR(D1902="",E1902=""),"",ROUND(D1902/LOOKUP(E1902,SMMLV!$A$2:$A$36,SMMLV!$D$2:$D$106),3))</f>
        <v/>
      </c>
    </row>
    <row r="1903" spans="6:6">
      <c r="F1903" s="196" t="str">
        <f>IF(OR(D1903="",E1903=""),"",ROUND(D1903/LOOKUP(E1903,SMMLV!$A$2:$A$36,SMMLV!$D$2:$D$106),3))</f>
        <v/>
      </c>
    </row>
    <row r="1904" spans="6:6">
      <c r="F1904" s="196" t="str">
        <f>IF(OR(D1904="",E1904=""),"",ROUND(D1904/LOOKUP(E1904,SMMLV!$A$2:$A$36,SMMLV!$D$2:$D$106),3))</f>
        <v/>
      </c>
    </row>
    <row r="1905" spans="6:6">
      <c r="F1905" s="196" t="str">
        <f>IF(OR(D1905="",E1905=""),"",ROUND(D1905/LOOKUP(E1905,SMMLV!$A$2:$A$36,SMMLV!$D$2:$D$106),3))</f>
        <v/>
      </c>
    </row>
    <row r="1906" spans="6:6">
      <c r="F1906" s="196" t="str">
        <f>IF(OR(D1906="",E1906=""),"",ROUND(D1906/LOOKUP(E1906,SMMLV!$A$2:$A$36,SMMLV!$D$2:$D$106),3))</f>
        <v/>
      </c>
    </row>
    <row r="1907" spans="6:6">
      <c r="F1907" s="196" t="str">
        <f>IF(OR(D1907="",E1907=""),"",ROUND(D1907/LOOKUP(E1907,SMMLV!$A$2:$A$36,SMMLV!$D$2:$D$106),3))</f>
        <v/>
      </c>
    </row>
    <row r="1908" spans="6:6">
      <c r="F1908" s="196" t="str">
        <f>IF(OR(D1908="",E1908=""),"",ROUND(D1908/LOOKUP(E1908,SMMLV!$A$2:$A$36,SMMLV!$D$2:$D$106),3))</f>
        <v/>
      </c>
    </row>
    <row r="1909" spans="6:6">
      <c r="F1909" s="196" t="str">
        <f>IF(OR(D1909="",E1909=""),"",ROUND(D1909/LOOKUP(E1909,SMMLV!$A$2:$A$36,SMMLV!$D$2:$D$106),3))</f>
        <v/>
      </c>
    </row>
    <row r="1910" spans="6:6">
      <c r="F1910" s="196" t="str">
        <f>IF(OR(D1910="",E1910=""),"",ROUND(D1910/LOOKUP(E1910,SMMLV!$A$2:$A$36,SMMLV!$D$2:$D$106),3))</f>
        <v/>
      </c>
    </row>
    <row r="1911" spans="6:6">
      <c r="F1911" s="196" t="str">
        <f>IF(OR(D1911="",E1911=""),"",ROUND(D1911/LOOKUP(E1911,SMMLV!$A$2:$A$36,SMMLV!$D$2:$D$106),3))</f>
        <v/>
      </c>
    </row>
    <row r="1912" spans="6:6">
      <c r="F1912" s="196" t="str">
        <f>IF(OR(D1912="",E1912=""),"",ROUND(D1912/LOOKUP(E1912,SMMLV!$A$2:$A$36,SMMLV!$D$2:$D$106),3))</f>
        <v/>
      </c>
    </row>
    <row r="1913" spans="6:6">
      <c r="F1913" s="196" t="str">
        <f>IF(OR(D1913="",E1913=""),"",ROUND(D1913/LOOKUP(E1913,SMMLV!$A$2:$A$36,SMMLV!$D$2:$D$106),3))</f>
        <v/>
      </c>
    </row>
    <row r="1914" spans="6:6">
      <c r="F1914" s="196" t="str">
        <f>IF(OR(D1914="",E1914=""),"",ROUND(D1914/LOOKUP(E1914,SMMLV!$A$2:$A$36,SMMLV!$D$2:$D$106),3))</f>
        <v/>
      </c>
    </row>
    <row r="1915" spans="6:6">
      <c r="F1915" s="196" t="str">
        <f>IF(OR(D1915="",E1915=""),"",ROUND(D1915/LOOKUP(E1915,SMMLV!$A$2:$A$36,SMMLV!$D$2:$D$106),3))</f>
        <v/>
      </c>
    </row>
    <row r="1916" spans="6:6">
      <c r="F1916" s="196" t="str">
        <f>IF(OR(D1916="",E1916=""),"",ROUND(D1916/LOOKUP(E1916,SMMLV!$A$2:$A$36,SMMLV!$D$2:$D$106),3))</f>
        <v/>
      </c>
    </row>
    <row r="1917" spans="6:6">
      <c r="F1917" s="196" t="str">
        <f>IF(OR(D1917="",E1917=""),"",ROUND(D1917/LOOKUP(E1917,SMMLV!$A$2:$A$36,SMMLV!$D$2:$D$106),3))</f>
        <v/>
      </c>
    </row>
    <row r="1918" spans="6:6">
      <c r="F1918" s="196" t="str">
        <f>IF(OR(D1918="",E1918=""),"",ROUND(D1918/LOOKUP(E1918,SMMLV!$A$2:$A$36,SMMLV!$D$2:$D$106),3))</f>
        <v/>
      </c>
    </row>
    <row r="1919" spans="6:6">
      <c r="F1919" s="196" t="str">
        <f>IF(OR(D1919="",E1919=""),"",ROUND(D1919/LOOKUP(E1919,SMMLV!$A$2:$A$36,SMMLV!$D$2:$D$106),3))</f>
        <v/>
      </c>
    </row>
    <row r="1920" spans="6:6">
      <c r="F1920" s="196" t="str">
        <f>IF(OR(D1920="",E1920=""),"",ROUND(D1920/LOOKUP(E1920,SMMLV!$A$2:$A$36,SMMLV!$D$2:$D$106),3))</f>
        <v/>
      </c>
    </row>
    <row r="1921" spans="6:6">
      <c r="F1921" s="196" t="str">
        <f>IF(OR(D1921="",E1921=""),"",ROUND(D1921/LOOKUP(E1921,SMMLV!$A$2:$A$36,SMMLV!$D$2:$D$106),3))</f>
        <v/>
      </c>
    </row>
    <row r="1922" spans="6:6">
      <c r="F1922" s="196" t="str">
        <f>IF(OR(D1922="",E1922=""),"",ROUND(D1922/LOOKUP(E1922,SMMLV!$A$2:$A$36,SMMLV!$D$2:$D$106),3))</f>
        <v/>
      </c>
    </row>
    <row r="1923" spans="6:6">
      <c r="F1923" s="196" t="str">
        <f>IF(OR(D1923="",E1923=""),"",ROUND(D1923/LOOKUP(E1923,SMMLV!$A$2:$A$36,SMMLV!$D$2:$D$106),3))</f>
        <v/>
      </c>
    </row>
    <row r="1924" spans="6:6">
      <c r="F1924" s="196" t="str">
        <f>IF(OR(D1924="",E1924=""),"",ROUND(D1924/LOOKUP(E1924,SMMLV!$A$2:$A$36,SMMLV!$D$2:$D$106),3))</f>
        <v/>
      </c>
    </row>
    <row r="1925" spans="6:6">
      <c r="F1925" s="196" t="str">
        <f>IF(OR(D1925="",E1925=""),"",ROUND(D1925/LOOKUP(E1925,SMMLV!$A$2:$A$36,SMMLV!$D$2:$D$106),3))</f>
        <v/>
      </c>
    </row>
    <row r="1926" spans="6:6">
      <c r="F1926" s="196" t="str">
        <f>IF(OR(D1926="",E1926=""),"",ROUND(D1926/LOOKUP(E1926,SMMLV!$A$2:$A$36,SMMLV!$D$2:$D$106),3))</f>
        <v/>
      </c>
    </row>
    <row r="1927" spans="6:6">
      <c r="F1927" s="196" t="str">
        <f>IF(OR(D1927="",E1927=""),"",ROUND(D1927/LOOKUP(E1927,SMMLV!$A$2:$A$36,SMMLV!$D$2:$D$106),3))</f>
        <v/>
      </c>
    </row>
    <row r="1928" spans="6:6">
      <c r="F1928" s="196" t="str">
        <f>IF(OR(D1928="",E1928=""),"",ROUND(D1928/LOOKUP(E1928,SMMLV!$A$2:$A$36,SMMLV!$D$2:$D$106),3))</f>
        <v/>
      </c>
    </row>
    <row r="1929" spans="6:6">
      <c r="F1929" s="196" t="str">
        <f>IF(OR(D1929="",E1929=""),"",ROUND(D1929/LOOKUP(E1929,SMMLV!$A$2:$A$36,SMMLV!$D$2:$D$106),3))</f>
        <v/>
      </c>
    </row>
    <row r="1930" spans="6:6">
      <c r="F1930" s="196" t="str">
        <f>IF(OR(D1930="",E1930=""),"",ROUND(D1930/LOOKUP(E1930,SMMLV!$A$2:$A$36,SMMLV!$D$2:$D$106),3))</f>
        <v/>
      </c>
    </row>
    <row r="1931" spans="6:6">
      <c r="F1931" s="196" t="str">
        <f>IF(OR(D1931="",E1931=""),"",ROUND(D1931/LOOKUP(E1931,SMMLV!$A$2:$A$36,SMMLV!$D$2:$D$106),3))</f>
        <v/>
      </c>
    </row>
    <row r="1932" spans="6:6">
      <c r="F1932" s="196" t="str">
        <f>IF(OR(D1932="",E1932=""),"",ROUND(D1932/LOOKUP(E1932,SMMLV!$A$2:$A$36,SMMLV!$D$2:$D$106),3))</f>
        <v/>
      </c>
    </row>
    <row r="1933" spans="6:6">
      <c r="F1933" s="196" t="str">
        <f>IF(OR(D1933="",E1933=""),"",ROUND(D1933/LOOKUP(E1933,SMMLV!$A$2:$A$36,SMMLV!$D$2:$D$106),3))</f>
        <v/>
      </c>
    </row>
    <row r="1934" spans="6:6">
      <c r="F1934" s="196" t="str">
        <f>IF(OR(D1934="",E1934=""),"",ROUND(D1934/LOOKUP(E1934,SMMLV!$A$2:$A$36,SMMLV!$D$2:$D$106),3))</f>
        <v/>
      </c>
    </row>
    <row r="1935" spans="6:6">
      <c r="F1935" s="196" t="str">
        <f>IF(OR(D1935="",E1935=""),"",ROUND(D1935/LOOKUP(E1935,SMMLV!$A$2:$A$36,SMMLV!$D$2:$D$106),3))</f>
        <v/>
      </c>
    </row>
    <row r="1936" spans="6:6">
      <c r="F1936" s="196" t="str">
        <f>IF(OR(D1936="",E1936=""),"",ROUND(D1936/LOOKUP(E1936,SMMLV!$A$2:$A$36,SMMLV!$D$2:$D$106),3))</f>
        <v/>
      </c>
    </row>
    <row r="1937" spans="6:6">
      <c r="F1937" s="196" t="str">
        <f>IF(OR(D1937="",E1937=""),"",ROUND(D1937/LOOKUP(E1937,SMMLV!$A$2:$A$36,SMMLV!$D$2:$D$106),3))</f>
        <v/>
      </c>
    </row>
    <row r="1938" spans="6:6">
      <c r="F1938" s="196" t="str">
        <f>IF(OR(D1938="",E1938=""),"",ROUND(D1938/LOOKUP(E1938,SMMLV!$A$2:$A$36,SMMLV!$D$2:$D$106),3))</f>
        <v/>
      </c>
    </row>
    <row r="1939" spans="6:6">
      <c r="F1939" s="196" t="str">
        <f>IF(OR(D1939="",E1939=""),"",ROUND(D1939/LOOKUP(E1939,SMMLV!$A$2:$A$36,SMMLV!$D$2:$D$106),3))</f>
        <v/>
      </c>
    </row>
    <row r="1940" spans="6:6">
      <c r="F1940" s="196" t="str">
        <f>IF(OR(D1940="",E1940=""),"",ROUND(D1940/LOOKUP(E1940,SMMLV!$A$2:$A$36,SMMLV!$D$2:$D$106),3))</f>
        <v/>
      </c>
    </row>
    <row r="1941" spans="6:6">
      <c r="F1941" s="196" t="str">
        <f>IF(OR(D1941="",E1941=""),"",ROUND(D1941/LOOKUP(E1941,SMMLV!$A$2:$A$36,SMMLV!$D$2:$D$106),3))</f>
        <v/>
      </c>
    </row>
    <row r="1942" spans="6:6">
      <c r="F1942" s="196" t="str">
        <f>IF(OR(D1942="",E1942=""),"",ROUND(D1942/LOOKUP(E1942,SMMLV!$A$2:$A$36,SMMLV!$D$2:$D$106),3))</f>
        <v/>
      </c>
    </row>
    <row r="1943" spans="6:6">
      <c r="F1943" s="196" t="str">
        <f>IF(OR(D1943="",E1943=""),"",ROUND(D1943/LOOKUP(E1943,SMMLV!$A$2:$A$36,SMMLV!$D$2:$D$106),3))</f>
        <v/>
      </c>
    </row>
    <row r="1944" spans="6:6">
      <c r="F1944" s="196" t="str">
        <f>IF(OR(D1944="",E1944=""),"",ROUND(D1944/LOOKUP(E1944,SMMLV!$A$2:$A$36,SMMLV!$D$2:$D$106),3))</f>
        <v/>
      </c>
    </row>
    <row r="1945" spans="6:6">
      <c r="F1945" s="196" t="str">
        <f>IF(OR(D1945="",E1945=""),"",ROUND(D1945/LOOKUP(E1945,SMMLV!$A$2:$A$36,SMMLV!$D$2:$D$106),3))</f>
        <v/>
      </c>
    </row>
    <row r="1946" spans="6:6">
      <c r="F1946" s="196" t="str">
        <f>IF(OR(D1946="",E1946=""),"",ROUND(D1946/LOOKUP(E1946,SMMLV!$A$2:$A$36,SMMLV!$D$2:$D$106),3))</f>
        <v/>
      </c>
    </row>
    <row r="1947" spans="6:6">
      <c r="F1947" s="196" t="str">
        <f>IF(OR(D1947="",E1947=""),"",ROUND(D1947/LOOKUP(E1947,SMMLV!$A$2:$A$36,SMMLV!$D$2:$D$106),3))</f>
        <v/>
      </c>
    </row>
    <row r="1948" spans="6:6">
      <c r="F1948" s="196" t="str">
        <f>IF(OR(D1948="",E1948=""),"",ROUND(D1948/LOOKUP(E1948,SMMLV!$A$2:$A$36,SMMLV!$D$2:$D$106),3))</f>
        <v/>
      </c>
    </row>
    <row r="1949" spans="6:6">
      <c r="F1949" s="196" t="str">
        <f>IF(OR(D1949="",E1949=""),"",ROUND(D1949/LOOKUP(E1949,SMMLV!$A$2:$A$36,SMMLV!$D$2:$D$106),3))</f>
        <v/>
      </c>
    </row>
    <row r="1950" spans="6:6">
      <c r="F1950" s="196" t="str">
        <f>IF(OR(D1950="",E1950=""),"",ROUND(D1950/LOOKUP(E1950,SMMLV!$A$2:$A$36,SMMLV!$D$2:$D$106),3))</f>
        <v/>
      </c>
    </row>
    <row r="1951" spans="6:6">
      <c r="F1951" s="196" t="str">
        <f>IF(OR(D1951="",E1951=""),"",ROUND(D1951/LOOKUP(E1951,SMMLV!$A$2:$A$36,SMMLV!$D$2:$D$106),3))</f>
        <v/>
      </c>
    </row>
    <row r="1952" spans="6:6">
      <c r="F1952" s="196" t="str">
        <f>IF(OR(D1952="",E1952=""),"",ROUND(D1952/LOOKUP(E1952,SMMLV!$A$2:$A$36,SMMLV!$D$2:$D$106),3))</f>
        <v/>
      </c>
    </row>
    <row r="1953" spans="6:6">
      <c r="F1953" s="196" t="str">
        <f>IF(OR(D1953="",E1953=""),"",ROUND(D1953/LOOKUP(E1953,SMMLV!$A$2:$A$36,SMMLV!$D$2:$D$106),3))</f>
        <v/>
      </c>
    </row>
    <row r="1954" spans="6:6">
      <c r="F1954" s="196" t="str">
        <f>IF(OR(D1954="",E1954=""),"",ROUND(D1954/LOOKUP(E1954,SMMLV!$A$2:$A$36,SMMLV!$D$2:$D$106),3))</f>
        <v/>
      </c>
    </row>
    <row r="1955" spans="6:6">
      <c r="F1955" s="196" t="str">
        <f>IF(OR(D1955="",E1955=""),"",ROUND(D1955/LOOKUP(E1955,SMMLV!$A$2:$A$36,SMMLV!$D$2:$D$106),3))</f>
        <v/>
      </c>
    </row>
    <row r="1956" spans="6:6">
      <c r="F1956" s="196" t="str">
        <f>IF(OR(D1956="",E1956=""),"",ROUND(D1956/LOOKUP(E1956,SMMLV!$A$2:$A$36,SMMLV!$D$2:$D$106),3))</f>
        <v/>
      </c>
    </row>
    <row r="1957" spans="6:6">
      <c r="F1957" s="196" t="str">
        <f>IF(OR(D1957="",E1957=""),"",ROUND(D1957/LOOKUP(E1957,SMMLV!$A$2:$A$36,SMMLV!$D$2:$D$106),3))</f>
        <v/>
      </c>
    </row>
    <row r="1958" spans="6:6">
      <c r="F1958" s="196" t="str">
        <f>IF(OR(D1958="",E1958=""),"",ROUND(D1958/LOOKUP(E1958,SMMLV!$A$2:$A$36,SMMLV!$D$2:$D$106),3))</f>
        <v/>
      </c>
    </row>
    <row r="1959" spans="6:6">
      <c r="F1959" s="196" t="str">
        <f>IF(OR(D1959="",E1959=""),"",ROUND(D1959/LOOKUP(E1959,SMMLV!$A$2:$A$36,SMMLV!$D$2:$D$106),3))</f>
        <v/>
      </c>
    </row>
    <row r="1960" spans="6:6">
      <c r="F1960" s="196" t="str">
        <f>IF(OR(D1960="",E1960=""),"",ROUND(D1960/LOOKUP(E1960,SMMLV!$A$2:$A$36,SMMLV!$D$2:$D$106),3))</f>
        <v/>
      </c>
    </row>
    <row r="1961" spans="6:6">
      <c r="F1961" s="196" t="str">
        <f>IF(OR(D1961="",E1961=""),"",ROUND(D1961/LOOKUP(E1961,SMMLV!$A$2:$A$36,SMMLV!$D$2:$D$106),3))</f>
        <v/>
      </c>
    </row>
    <row r="1962" spans="6:6">
      <c r="F1962" s="196" t="str">
        <f>IF(OR(D1962="",E1962=""),"",ROUND(D1962/LOOKUP(E1962,SMMLV!$A$2:$A$36,SMMLV!$D$2:$D$106),3))</f>
        <v/>
      </c>
    </row>
    <row r="1963" spans="6:6">
      <c r="F1963" s="196" t="str">
        <f>IF(OR(D1963="",E1963=""),"",ROUND(D1963/LOOKUP(E1963,SMMLV!$A$2:$A$36,SMMLV!$D$2:$D$106),3))</f>
        <v/>
      </c>
    </row>
    <row r="1964" spans="6:6">
      <c r="F1964" s="196" t="str">
        <f>IF(OR(D1964="",E1964=""),"",ROUND(D1964/LOOKUP(E1964,SMMLV!$A$2:$A$36,SMMLV!$D$2:$D$106),3))</f>
        <v/>
      </c>
    </row>
    <row r="1965" spans="6:6">
      <c r="F1965" s="196" t="str">
        <f>IF(OR(D1965="",E1965=""),"",ROUND(D1965/LOOKUP(E1965,SMMLV!$A$2:$A$36,SMMLV!$D$2:$D$106),3))</f>
        <v/>
      </c>
    </row>
    <row r="1966" spans="6:6">
      <c r="F1966" s="196" t="str">
        <f>IF(OR(D1966="",E1966=""),"",ROUND(D1966/LOOKUP(E1966,SMMLV!$A$2:$A$36,SMMLV!$D$2:$D$106),3))</f>
        <v/>
      </c>
    </row>
    <row r="1967" spans="6:6">
      <c r="F1967" s="196" t="str">
        <f>IF(OR(D1967="",E1967=""),"",ROUND(D1967/LOOKUP(E1967,SMMLV!$A$2:$A$36,SMMLV!$D$2:$D$106),3))</f>
        <v/>
      </c>
    </row>
    <row r="1968" spans="6:6">
      <c r="F1968" s="196" t="str">
        <f>IF(OR(D1968="",E1968=""),"",ROUND(D1968/LOOKUP(E1968,SMMLV!$A$2:$A$36,SMMLV!$D$2:$D$106),3))</f>
        <v/>
      </c>
    </row>
    <row r="1969" spans="6:6">
      <c r="F1969" s="196" t="str">
        <f>IF(OR(D1969="",E1969=""),"",ROUND(D1969/LOOKUP(E1969,SMMLV!$A$2:$A$36,SMMLV!$D$2:$D$106),3))</f>
        <v/>
      </c>
    </row>
    <row r="1970" spans="6:6">
      <c r="F1970" s="196" t="str">
        <f>IF(OR(D1970="",E1970=""),"",ROUND(D1970/LOOKUP(E1970,SMMLV!$A$2:$A$36,SMMLV!$D$2:$D$106),3))</f>
        <v/>
      </c>
    </row>
    <row r="1971" spans="6:6">
      <c r="F1971" s="196" t="str">
        <f>IF(OR(D1971="",E1971=""),"",ROUND(D1971/LOOKUP(E1971,SMMLV!$A$2:$A$36,SMMLV!$D$2:$D$106),3))</f>
        <v/>
      </c>
    </row>
    <row r="1972" spans="6:6">
      <c r="F1972" s="196" t="str">
        <f>IF(OR(D1972="",E1972=""),"",ROUND(D1972/LOOKUP(E1972,SMMLV!$A$2:$A$36,SMMLV!$D$2:$D$106),3))</f>
        <v/>
      </c>
    </row>
    <row r="1973" spans="6:6">
      <c r="F1973" s="196" t="str">
        <f>IF(OR(D1973="",E1973=""),"",ROUND(D1973/LOOKUP(E1973,SMMLV!$A$2:$A$36,SMMLV!$D$2:$D$106),3))</f>
        <v/>
      </c>
    </row>
    <row r="1974" spans="6:6">
      <c r="F1974" s="196" t="str">
        <f>IF(OR(D1974="",E1974=""),"",ROUND(D1974/LOOKUP(E1974,SMMLV!$A$2:$A$36,SMMLV!$D$2:$D$106),3))</f>
        <v/>
      </c>
    </row>
    <row r="1975" spans="6:6">
      <c r="F1975" s="196" t="str">
        <f>IF(OR(D1975="",E1975=""),"",ROUND(D1975/LOOKUP(E1975,SMMLV!$A$2:$A$36,SMMLV!$D$2:$D$106),3))</f>
        <v/>
      </c>
    </row>
    <row r="1976" spans="6:6">
      <c r="F1976" s="196" t="str">
        <f>IF(OR(D1976="",E1976=""),"",ROUND(D1976/LOOKUP(E1976,SMMLV!$A$2:$A$36,SMMLV!$D$2:$D$106),3))</f>
        <v/>
      </c>
    </row>
    <row r="1977" spans="6:6">
      <c r="F1977" s="196" t="str">
        <f>IF(OR(D1977="",E1977=""),"",ROUND(D1977/LOOKUP(E1977,SMMLV!$A$2:$A$36,SMMLV!$D$2:$D$106),3))</f>
        <v/>
      </c>
    </row>
    <row r="1978" spans="6:6">
      <c r="F1978" s="196" t="str">
        <f>IF(OR(D1978="",E1978=""),"",ROUND(D1978/LOOKUP(E1978,SMMLV!$A$2:$A$36,SMMLV!$D$2:$D$106),3))</f>
        <v/>
      </c>
    </row>
    <row r="1979" spans="6:6">
      <c r="F1979" s="196" t="str">
        <f>IF(OR(D1979="",E1979=""),"",ROUND(D1979/LOOKUP(E1979,SMMLV!$A$2:$A$36,SMMLV!$D$2:$D$106),3))</f>
        <v/>
      </c>
    </row>
    <row r="1980" spans="6:6">
      <c r="F1980" s="196" t="str">
        <f>IF(OR(D1980="",E1980=""),"",ROUND(D1980/LOOKUP(E1980,SMMLV!$A$2:$A$36,SMMLV!$D$2:$D$106),3))</f>
        <v/>
      </c>
    </row>
    <row r="1981" spans="6:6">
      <c r="F1981" s="196" t="str">
        <f>IF(OR(D1981="",E1981=""),"",ROUND(D1981/LOOKUP(E1981,SMMLV!$A$2:$A$36,SMMLV!$D$2:$D$106),3))</f>
        <v/>
      </c>
    </row>
    <row r="1982" spans="6:6">
      <c r="F1982" s="196" t="str">
        <f>IF(OR(D1982="",E1982=""),"",ROUND(D1982/LOOKUP(E1982,SMMLV!$A$2:$A$36,SMMLV!$D$2:$D$106),3))</f>
        <v/>
      </c>
    </row>
    <row r="1983" spans="6:6">
      <c r="F1983" s="196" t="str">
        <f>IF(OR(D1983="",E1983=""),"",ROUND(D1983/LOOKUP(E1983,SMMLV!$A$2:$A$36,SMMLV!$D$2:$D$106),3))</f>
        <v/>
      </c>
    </row>
    <row r="1984" spans="6:6">
      <c r="F1984" s="196" t="str">
        <f>IF(OR(D1984="",E1984=""),"",ROUND(D1984/LOOKUP(E1984,SMMLV!$A$2:$A$36,SMMLV!$D$2:$D$106),3))</f>
        <v/>
      </c>
    </row>
    <row r="1985" spans="6:6">
      <c r="F1985" s="196" t="str">
        <f>IF(OR(D1985="",E1985=""),"",ROUND(D1985/LOOKUP(E1985,SMMLV!$A$2:$A$36,SMMLV!$D$2:$D$106),3))</f>
        <v/>
      </c>
    </row>
    <row r="1986" spans="6:6">
      <c r="F1986" s="196" t="str">
        <f>IF(OR(D1986="",E1986=""),"",ROUND(D1986/LOOKUP(E1986,SMMLV!$A$2:$A$36,SMMLV!$D$2:$D$106),3))</f>
        <v/>
      </c>
    </row>
    <row r="1987" spans="6:6">
      <c r="F1987" s="196" t="str">
        <f>IF(OR(D1987="",E1987=""),"",ROUND(D1987/LOOKUP(E1987,SMMLV!$A$2:$A$36,SMMLV!$D$2:$D$106),3))</f>
        <v/>
      </c>
    </row>
    <row r="1988" spans="6:6">
      <c r="F1988" s="196" t="str">
        <f>IF(OR(D1988="",E1988=""),"",ROUND(D1988/LOOKUP(E1988,SMMLV!$A$2:$A$36,SMMLV!$D$2:$D$106),3))</f>
        <v/>
      </c>
    </row>
    <row r="1989" spans="6:6">
      <c r="F1989" s="196" t="str">
        <f>IF(OR(D1989="",E1989=""),"",ROUND(D1989/LOOKUP(E1989,SMMLV!$A$2:$A$36,SMMLV!$D$2:$D$106),3))</f>
        <v/>
      </c>
    </row>
    <row r="1990" spans="6:6">
      <c r="F1990" s="196" t="str">
        <f>IF(OR(D1990="",E1990=""),"",ROUND(D1990/LOOKUP(E1990,SMMLV!$A$2:$A$36,SMMLV!$D$2:$D$106),3))</f>
        <v/>
      </c>
    </row>
    <row r="1991" spans="6:6">
      <c r="F1991" s="196" t="str">
        <f>IF(OR(D1991="",E1991=""),"",ROUND(D1991/LOOKUP(E1991,SMMLV!$A$2:$A$36,SMMLV!$D$2:$D$106),3))</f>
        <v/>
      </c>
    </row>
    <row r="1992" spans="6:6">
      <c r="F1992" s="196" t="str">
        <f>IF(OR(D1992="",E1992=""),"",ROUND(D1992/LOOKUP(E1992,SMMLV!$A$2:$A$36,SMMLV!$D$2:$D$106),3))</f>
        <v/>
      </c>
    </row>
    <row r="1993" spans="6:6">
      <c r="F1993" s="196" t="str">
        <f>IF(OR(D1993="",E1993=""),"",ROUND(D1993/LOOKUP(E1993,SMMLV!$A$2:$A$36,SMMLV!$D$2:$D$106),3))</f>
        <v/>
      </c>
    </row>
    <row r="1994" spans="6:6">
      <c r="F1994" s="196" t="str">
        <f>IF(OR(D1994="",E1994=""),"",ROUND(D1994/LOOKUP(E1994,SMMLV!$A$2:$A$36,SMMLV!$D$2:$D$106),3))</f>
        <v/>
      </c>
    </row>
    <row r="1995" spans="6:6">
      <c r="F1995" s="196" t="str">
        <f>IF(OR(D1995="",E1995=""),"",ROUND(D1995/LOOKUP(E1995,SMMLV!$A$2:$A$36,SMMLV!$D$2:$D$106),3))</f>
        <v/>
      </c>
    </row>
    <row r="1996" spans="6:6">
      <c r="F1996" s="196" t="str">
        <f>IF(OR(D1996="",E1996=""),"",ROUND(D1996/LOOKUP(E1996,SMMLV!$A$2:$A$36,SMMLV!$D$2:$D$106),3))</f>
        <v/>
      </c>
    </row>
    <row r="1997" spans="6:6">
      <c r="F1997" s="196" t="str">
        <f>IF(OR(D1997="",E1997=""),"",ROUND(D1997/LOOKUP(E1997,SMMLV!$A$2:$A$36,SMMLV!$D$2:$D$106),3))</f>
        <v/>
      </c>
    </row>
    <row r="1998" spans="6:6">
      <c r="F1998" s="196" t="str">
        <f>IF(OR(D1998="",E1998=""),"",ROUND(D1998/LOOKUP(E1998,SMMLV!$A$2:$A$36,SMMLV!$D$2:$D$106),3))</f>
        <v/>
      </c>
    </row>
    <row r="1999" spans="6:6">
      <c r="F1999" s="196" t="str">
        <f>IF(OR(D1999="",E1999=""),"",ROUND(D1999/LOOKUP(E1999,SMMLV!$A$2:$A$36,SMMLV!$D$2:$D$106),3))</f>
        <v/>
      </c>
    </row>
    <row r="2000" spans="6:6">
      <c r="F2000" s="196" t="str">
        <f>IF(OR(D2000="",E2000=""),"",ROUND(D2000/LOOKUP(E2000,SMMLV!$A$2:$A$36,SMMLV!$D$2:$D$106),3))</f>
        <v/>
      </c>
    </row>
    <row r="2001" spans="6:6">
      <c r="F2001" s="196" t="str">
        <f>IF(OR(D2001="",E2001=""),"",ROUND(D2001/LOOKUP(E2001,SMMLV!$A$2:$A$36,SMMLV!$D$2:$D$106),3))</f>
        <v/>
      </c>
    </row>
    <row r="2002" spans="6:6">
      <c r="F2002" s="196" t="str">
        <f>IF(OR(D2002="",E2002=""),"",ROUND(D2002/LOOKUP(E2002,SMMLV!$A$2:$A$36,SMMLV!$D$2:$D$106),3))</f>
        <v/>
      </c>
    </row>
    <row r="2003" spans="6:6">
      <c r="F2003" s="196" t="str">
        <f>IF(OR(D2003="",E2003=""),"",ROUND(D2003/LOOKUP(E2003,SMMLV!$A$2:$A$36,SMMLV!$D$2:$D$106),3))</f>
        <v/>
      </c>
    </row>
    <row r="2004" spans="6:6">
      <c r="F2004" s="196" t="str">
        <f>IF(OR(D2004="",E2004=""),"",ROUND(D2004/LOOKUP(E2004,SMMLV!$A$2:$A$36,SMMLV!$D$2:$D$106),3))</f>
        <v/>
      </c>
    </row>
    <row r="2005" spans="6:6">
      <c r="F2005" s="196" t="str">
        <f>IF(OR(D2005="",E2005=""),"",ROUND(D2005/LOOKUP(E2005,SMMLV!$A$2:$A$36,SMMLV!$D$2:$D$106),3))</f>
        <v/>
      </c>
    </row>
    <row r="2006" spans="6:6">
      <c r="F2006" s="196" t="str">
        <f>IF(OR(D2006="",E2006=""),"",ROUND(D2006/LOOKUP(E2006,SMMLV!$A$2:$A$36,SMMLV!$D$2:$D$106),3))</f>
        <v/>
      </c>
    </row>
    <row r="2007" spans="6:6">
      <c r="F2007" s="196" t="str">
        <f>IF(OR(D2007="",E2007=""),"",ROUND(D2007/LOOKUP(E2007,SMMLV!$A$2:$A$36,SMMLV!$D$2:$D$106),3))</f>
        <v/>
      </c>
    </row>
    <row r="2008" spans="6:6">
      <c r="F2008" s="196" t="str">
        <f>IF(OR(D2008="",E2008=""),"",ROUND(D2008/LOOKUP(E2008,SMMLV!$A$2:$A$36,SMMLV!$D$2:$D$106),3))</f>
        <v/>
      </c>
    </row>
    <row r="2009" spans="6:6">
      <c r="F2009" s="196" t="str">
        <f>IF(OR(D2009="",E2009=""),"",ROUND(D2009/LOOKUP(E2009,SMMLV!$A$2:$A$36,SMMLV!$D$2:$D$106),3))</f>
        <v/>
      </c>
    </row>
    <row r="2010" spans="6:6">
      <c r="F2010" s="196" t="str">
        <f>IF(OR(D2010="",E2010=""),"",ROUND(D2010/LOOKUP(E2010,SMMLV!$A$2:$A$36,SMMLV!$D$2:$D$106),3))</f>
        <v/>
      </c>
    </row>
    <row r="2011" spans="6:6">
      <c r="F2011" s="196" t="str">
        <f>IF(OR(D2011="",E2011=""),"",ROUND(D2011/LOOKUP(E2011,SMMLV!$A$2:$A$36,SMMLV!$D$2:$D$106),3))</f>
        <v/>
      </c>
    </row>
    <row r="2012" spans="6:6">
      <c r="F2012" s="196" t="str">
        <f>IF(OR(D2012="",E2012=""),"",ROUND(D2012/LOOKUP(E2012,SMMLV!$A$2:$A$36,SMMLV!$D$2:$D$106),3))</f>
        <v/>
      </c>
    </row>
    <row r="2013" spans="6:6">
      <c r="F2013" s="196" t="str">
        <f>IF(OR(D2013="",E2013=""),"",ROUND(D2013/LOOKUP(E2013,SMMLV!$A$2:$A$36,SMMLV!$D$2:$D$106),3))</f>
        <v/>
      </c>
    </row>
    <row r="2014" spans="6:6">
      <c r="F2014" s="196" t="str">
        <f>IF(OR(D2014="",E2014=""),"",ROUND(D2014/LOOKUP(E2014,SMMLV!$A$2:$A$36,SMMLV!$D$2:$D$106),3))</f>
        <v/>
      </c>
    </row>
    <row r="2015" spans="6:6">
      <c r="F2015" s="196" t="str">
        <f>IF(OR(D2015="",E2015=""),"",ROUND(D2015/LOOKUP(E2015,SMMLV!$A$2:$A$36,SMMLV!$D$2:$D$106),3))</f>
        <v/>
      </c>
    </row>
    <row r="2016" spans="6:6">
      <c r="F2016" s="196" t="str">
        <f>IF(OR(D2016="",E2016=""),"",ROUND(D2016/LOOKUP(E2016,SMMLV!$A$2:$A$36,SMMLV!$D$2:$D$106),3))</f>
        <v/>
      </c>
    </row>
    <row r="2017" spans="6:6">
      <c r="F2017" s="196" t="str">
        <f>IF(OR(D2017="",E2017=""),"",ROUND(D2017/LOOKUP(E2017,SMMLV!$A$2:$A$36,SMMLV!$D$2:$D$106),3))</f>
        <v/>
      </c>
    </row>
    <row r="2018" spans="6:6">
      <c r="F2018" s="196" t="str">
        <f>IF(OR(D2018="",E2018=""),"",ROUND(D2018/LOOKUP(E2018,SMMLV!$A$2:$A$36,SMMLV!$D$2:$D$106),3))</f>
        <v/>
      </c>
    </row>
    <row r="2019" spans="6:6">
      <c r="F2019" s="196" t="str">
        <f>IF(OR(D2019="",E2019=""),"",ROUND(D2019/LOOKUP(E2019,SMMLV!$A$2:$A$36,SMMLV!$D$2:$D$106),3))</f>
        <v/>
      </c>
    </row>
    <row r="2020" spans="6:6">
      <c r="F2020" s="196" t="str">
        <f>IF(OR(D2020="",E2020=""),"",ROUND(D2020/LOOKUP(E2020,SMMLV!$A$2:$A$36,SMMLV!$D$2:$D$106),3))</f>
        <v/>
      </c>
    </row>
    <row r="2021" spans="6:6">
      <c r="F2021" s="196" t="str">
        <f>IF(OR(D2021="",E2021=""),"",ROUND(D2021/LOOKUP(E2021,SMMLV!$A$2:$A$36,SMMLV!$D$2:$D$106),3))</f>
        <v/>
      </c>
    </row>
    <row r="2022" spans="6:6">
      <c r="F2022" s="196" t="str">
        <f>IF(OR(D2022="",E2022=""),"",ROUND(D2022/LOOKUP(E2022,SMMLV!$A$2:$A$36,SMMLV!$D$2:$D$106),3))</f>
        <v/>
      </c>
    </row>
    <row r="2023" spans="6:6">
      <c r="F2023" s="196" t="str">
        <f>IF(OR(D2023="",E2023=""),"",ROUND(D2023/LOOKUP(E2023,SMMLV!$A$2:$A$36,SMMLV!$D$2:$D$106),3))</f>
        <v/>
      </c>
    </row>
    <row r="2024" spans="6:6">
      <c r="F2024" s="196" t="str">
        <f>IF(OR(D2024="",E2024=""),"",ROUND(D2024/LOOKUP(E2024,SMMLV!$A$2:$A$36,SMMLV!$D$2:$D$106),3))</f>
        <v/>
      </c>
    </row>
    <row r="2025" spans="6:6">
      <c r="F2025" s="196" t="str">
        <f>IF(OR(D2025="",E2025=""),"",ROUND(D2025/LOOKUP(E2025,SMMLV!$A$2:$A$36,SMMLV!$D$2:$D$106),3))</f>
        <v/>
      </c>
    </row>
    <row r="2026" spans="6:6">
      <c r="F2026" s="196" t="str">
        <f>IF(OR(D2026="",E2026=""),"",ROUND(D2026/LOOKUP(E2026,SMMLV!$A$2:$A$36,SMMLV!$D$2:$D$106),3))</f>
        <v/>
      </c>
    </row>
    <row r="2027" spans="6:6">
      <c r="F2027" s="196" t="str">
        <f>IF(OR(D2027="",E2027=""),"",ROUND(D2027/LOOKUP(E2027,SMMLV!$A$2:$A$36,SMMLV!$D$2:$D$106),3))</f>
        <v/>
      </c>
    </row>
    <row r="2028" spans="6:6">
      <c r="F2028" s="196" t="str">
        <f>IF(OR(D2028="",E2028=""),"",ROUND(D2028/LOOKUP(E2028,SMMLV!$A$2:$A$36,SMMLV!$D$2:$D$106),3))</f>
        <v/>
      </c>
    </row>
    <row r="2029" spans="6:6">
      <c r="F2029" s="196" t="str">
        <f>IF(OR(D2029="",E2029=""),"",ROUND(D2029/LOOKUP(E2029,SMMLV!$A$2:$A$36,SMMLV!$D$2:$D$106),3))</f>
        <v/>
      </c>
    </row>
    <row r="2030" spans="6:6">
      <c r="F2030" s="196" t="str">
        <f>IF(OR(D2030="",E2030=""),"",ROUND(D2030/LOOKUP(E2030,SMMLV!$A$2:$A$36,SMMLV!$D$2:$D$106),3))</f>
        <v/>
      </c>
    </row>
    <row r="2031" spans="6:6">
      <c r="F2031" s="196" t="str">
        <f>IF(OR(D2031="",E2031=""),"",ROUND(D2031/LOOKUP(E2031,SMMLV!$A$2:$A$36,SMMLV!$D$2:$D$106),3))</f>
        <v/>
      </c>
    </row>
    <row r="2032" spans="6:6">
      <c r="F2032" s="196" t="str">
        <f>IF(OR(D2032="",E2032=""),"",ROUND(D2032/LOOKUP(E2032,SMMLV!$A$2:$A$36,SMMLV!$D$2:$D$106),3))</f>
        <v/>
      </c>
    </row>
    <row r="2033" spans="6:6">
      <c r="F2033" s="196" t="str">
        <f>IF(OR(D2033="",E2033=""),"",ROUND(D2033/LOOKUP(E2033,SMMLV!$A$2:$A$36,SMMLV!$D$2:$D$106),3))</f>
        <v/>
      </c>
    </row>
    <row r="2034" spans="6:6">
      <c r="F2034" s="196" t="str">
        <f>IF(OR(D2034="",E2034=""),"",ROUND(D2034/LOOKUP(E2034,SMMLV!$A$2:$A$36,SMMLV!$D$2:$D$106),3))</f>
        <v/>
      </c>
    </row>
    <row r="2035" spans="6:6">
      <c r="F2035" s="196" t="str">
        <f>IF(OR(D2035="",E2035=""),"",ROUND(D2035/LOOKUP(E2035,SMMLV!$A$2:$A$36,SMMLV!$D$2:$D$106),3))</f>
        <v/>
      </c>
    </row>
    <row r="2036" spans="6:6">
      <c r="F2036" s="196" t="str">
        <f>IF(OR(D2036="",E2036=""),"",ROUND(D2036/LOOKUP(E2036,SMMLV!$A$2:$A$36,SMMLV!$D$2:$D$106),3))</f>
        <v/>
      </c>
    </row>
    <row r="2037" spans="6:6">
      <c r="F2037" s="196" t="str">
        <f>IF(OR(D2037="",E2037=""),"",ROUND(D2037/LOOKUP(E2037,SMMLV!$A$2:$A$36,SMMLV!$D$2:$D$106),3))</f>
        <v/>
      </c>
    </row>
    <row r="2038" spans="6:6">
      <c r="F2038" s="196" t="str">
        <f>IF(OR(D2038="",E2038=""),"",ROUND(D2038/LOOKUP(E2038,SMMLV!$A$2:$A$36,SMMLV!$D$2:$D$106),3))</f>
        <v/>
      </c>
    </row>
    <row r="2039" spans="6:6">
      <c r="F2039" s="196" t="str">
        <f>IF(OR(D2039="",E2039=""),"",ROUND(D2039/LOOKUP(E2039,SMMLV!$A$2:$A$36,SMMLV!$D$2:$D$106),3))</f>
        <v/>
      </c>
    </row>
    <row r="2040" spans="6:6">
      <c r="F2040" s="196" t="str">
        <f>IF(OR(D2040="",E2040=""),"",ROUND(D2040/LOOKUP(E2040,SMMLV!$A$2:$A$36,SMMLV!$D$2:$D$106),3))</f>
        <v/>
      </c>
    </row>
    <row r="2041" spans="6:6">
      <c r="F2041" s="196" t="str">
        <f>IF(OR(D2041="",E2041=""),"",ROUND(D2041/LOOKUP(E2041,SMMLV!$A$2:$A$36,SMMLV!$D$2:$D$106),3))</f>
        <v/>
      </c>
    </row>
    <row r="2042" spans="6:6">
      <c r="F2042" s="196" t="str">
        <f>IF(OR(D2042="",E2042=""),"",ROUND(D2042/LOOKUP(E2042,SMMLV!$A$2:$A$36,SMMLV!$D$2:$D$106),3))</f>
        <v/>
      </c>
    </row>
    <row r="2043" spans="6:6">
      <c r="F2043" s="196" t="str">
        <f>IF(OR(D2043="",E2043=""),"",ROUND(D2043/LOOKUP(E2043,SMMLV!$A$2:$A$36,SMMLV!$D$2:$D$106),3))</f>
        <v/>
      </c>
    </row>
    <row r="2044" spans="6:6">
      <c r="F2044" s="196" t="str">
        <f>IF(OR(D2044="",E2044=""),"",ROUND(D2044/LOOKUP(E2044,SMMLV!$A$2:$A$36,SMMLV!$D$2:$D$106),3))</f>
        <v/>
      </c>
    </row>
    <row r="2045" spans="6:6">
      <c r="F2045" s="196" t="str">
        <f>IF(OR(D2045="",E2045=""),"",ROUND(D2045/LOOKUP(E2045,SMMLV!$A$2:$A$36,SMMLV!$D$2:$D$106),3))</f>
        <v/>
      </c>
    </row>
    <row r="2046" spans="6:6">
      <c r="F2046" s="196" t="str">
        <f>IF(OR(D2046="",E2046=""),"",ROUND(D2046/LOOKUP(E2046,SMMLV!$A$2:$A$36,SMMLV!$D$2:$D$106),3))</f>
        <v/>
      </c>
    </row>
    <row r="2047" spans="6:6">
      <c r="F2047" s="196" t="str">
        <f>IF(OR(D2047="",E2047=""),"",ROUND(D2047/LOOKUP(E2047,SMMLV!$A$2:$A$36,SMMLV!$D$2:$D$106),3))</f>
        <v/>
      </c>
    </row>
    <row r="2048" spans="6:6">
      <c r="F2048" s="196" t="str">
        <f>IF(OR(D2048="",E2048=""),"",ROUND(D2048/LOOKUP(E2048,SMMLV!$A$2:$A$36,SMMLV!$D$2:$D$106),3))</f>
        <v/>
      </c>
    </row>
    <row r="2049" spans="6:6">
      <c r="F2049" s="196" t="str">
        <f>IF(OR(D2049="",E2049=""),"",ROUND(D2049/LOOKUP(E2049,SMMLV!$A$2:$A$36,SMMLV!$D$2:$D$106),3))</f>
        <v/>
      </c>
    </row>
    <row r="2050" spans="6:6">
      <c r="F2050" s="196" t="str">
        <f>IF(OR(D2050="",E2050=""),"",ROUND(D2050/LOOKUP(E2050,SMMLV!$A$2:$A$36,SMMLV!$D$2:$D$106),3))</f>
        <v/>
      </c>
    </row>
    <row r="2051" spans="6:6">
      <c r="F2051" s="196" t="str">
        <f>IF(OR(D2051="",E2051=""),"",ROUND(D2051/LOOKUP(E2051,SMMLV!$A$2:$A$36,SMMLV!$D$2:$D$106),3))</f>
        <v/>
      </c>
    </row>
    <row r="2052" spans="6:6">
      <c r="F2052" s="196" t="str">
        <f>IF(OR(D2052="",E2052=""),"",ROUND(D2052/LOOKUP(E2052,SMMLV!$A$2:$A$36,SMMLV!$D$2:$D$106),3))</f>
        <v/>
      </c>
    </row>
    <row r="2053" spans="6:6">
      <c r="F2053" s="196" t="str">
        <f>IF(OR(D2053="",E2053=""),"",ROUND(D2053/LOOKUP(E2053,SMMLV!$A$2:$A$36,SMMLV!$D$2:$D$106),3))</f>
        <v/>
      </c>
    </row>
    <row r="2054" spans="6:6">
      <c r="F2054" s="196" t="str">
        <f>IF(OR(D2054="",E2054=""),"",ROUND(D2054/LOOKUP(E2054,SMMLV!$A$2:$A$36,SMMLV!$D$2:$D$106),3))</f>
        <v/>
      </c>
    </row>
    <row r="2055" spans="6:6">
      <c r="F2055" s="196" t="str">
        <f>IF(OR(D2055="",E2055=""),"",ROUND(D2055/LOOKUP(E2055,SMMLV!$A$2:$A$36,SMMLV!$D$2:$D$106),3))</f>
        <v/>
      </c>
    </row>
    <row r="2056" spans="6:6">
      <c r="F2056" s="196" t="str">
        <f>IF(OR(D2056="",E2056=""),"",ROUND(D2056/LOOKUP(E2056,SMMLV!$A$2:$A$36,SMMLV!$D$2:$D$106),3))</f>
        <v/>
      </c>
    </row>
    <row r="2057" spans="6:6">
      <c r="F2057" s="196" t="str">
        <f>IF(OR(D2057="",E2057=""),"",ROUND(D2057/LOOKUP(E2057,SMMLV!$A$2:$A$36,SMMLV!$D$2:$D$106),3))</f>
        <v/>
      </c>
    </row>
    <row r="2058" spans="6:6">
      <c r="F2058" s="196" t="str">
        <f>IF(OR(D2058="",E2058=""),"",ROUND(D2058/LOOKUP(E2058,SMMLV!$A$2:$A$36,SMMLV!$D$2:$D$106),3))</f>
        <v/>
      </c>
    </row>
    <row r="2059" spans="6:6">
      <c r="F2059" s="196" t="str">
        <f>IF(OR(D2059="",E2059=""),"",ROUND(D2059/LOOKUP(E2059,SMMLV!$A$2:$A$36,SMMLV!$D$2:$D$106),3))</f>
        <v/>
      </c>
    </row>
    <row r="2060" spans="6:6">
      <c r="F2060" s="196" t="str">
        <f>IF(OR(D2060="",E2060=""),"",ROUND(D2060/LOOKUP(E2060,SMMLV!$A$2:$A$36,SMMLV!$D$2:$D$106),3))</f>
        <v/>
      </c>
    </row>
    <row r="2061" spans="6:6">
      <c r="F2061" s="196" t="str">
        <f>IF(OR(D2061="",E2061=""),"",ROUND(D2061/LOOKUP(E2061,SMMLV!$A$2:$A$36,SMMLV!$D$2:$D$106),3))</f>
        <v/>
      </c>
    </row>
    <row r="2062" spans="6:6">
      <c r="F2062" s="196" t="str">
        <f>IF(OR(D2062="",E2062=""),"",ROUND(D2062/LOOKUP(E2062,SMMLV!$A$2:$A$36,SMMLV!$D$2:$D$106),3))</f>
        <v/>
      </c>
    </row>
    <row r="2063" spans="6:6">
      <c r="F2063" s="196" t="str">
        <f>IF(OR(D2063="",E2063=""),"",ROUND(D2063/LOOKUP(E2063,SMMLV!$A$2:$A$36,SMMLV!$D$2:$D$106),3))</f>
        <v/>
      </c>
    </row>
    <row r="2064" spans="6:6">
      <c r="F2064" s="196" t="str">
        <f>IF(OR(D2064="",E2064=""),"",ROUND(D2064/LOOKUP(E2064,SMMLV!$A$2:$A$36,SMMLV!$D$2:$D$106),3))</f>
        <v/>
      </c>
    </row>
    <row r="2065" spans="6:6">
      <c r="F2065" s="196" t="str">
        <f>IF(OR(D2065="",E2065=""),"",ROUND(D2065/LOOKUP(E2065,SMMLV!$A$2:$A$36,SMMLV!$D$2:$D$106),3))</f>
        <v/>
      </c>
    </row>
    <row r="2066" spans="6:6">
      <c r="F2066" s="196" t="str">
        <f>IF(OR(D2066="",E2066=""),"",ROUND(D2066/LOOKUP(E2066,SMMLV!$A$2:$A$36,SMMLV!$D$2:$D$106),3))</f>
        <v/>
      </c>
    </row>
    <row r="2067" spans="6:6">
      <c r="F2067" s="196" t="str">
        <f>IF(OR(D2067="",E2067=""),"",ROUND(D2067/LOOKUP(E2067,SMMLV!$A$2:$A$36,SMMLV!$D$2:$D$106),3))</f>
        <v/>
      </c>
    </row>
    <row r="2068" spans="6:6">
      <c r="F2068" s="196" t="str">
        <f>IF(OR(D2068="",E2068=""),"",ROUND(D2068/LOOKUP(E2068,SMMLV!$A$2:$A$36,SMMLV!$D$2:$D$106),3))</f>
        <v/>
      </c>
    </row>
    <row r="2069" spans="6:6">
      <c r="F2069" s="196" t="str">
        <f>IF(OR(D2069="",E2069=""),"",ROUND(D2069/LOOKUP(E2069,SMMLV!$A$2:$A$36,SMMLV!$D$2:$D$106),3))</f>
        <v/>
      </c>
    </row>
    <row r="2070" spans="6:6">
      <c r="F2070" s="196" t="str">
        <f>IF(OR(D2070="",E2070=""),"",ROUND(D2070/LOOKUP(E2070,SMMLV!$A$2:$A$36,SMMLV!$D$2:$D$106),3))</f>
        <v/>
      </c>
    </row>
    <row r="2071" spans="6:6">
      <c r="F2071" s="196" t="str">
        <f>IF(OR(D2071="",E2071=""),"",ROUND(D2071/LOOKUP(E2071,SMMLV!$A$2:$A$36,SMMLV!$D$2:$D$106),3))</f>
        <v/>
      </c>
    </row>
    <row r="2072" spans="6:6">
      <c r="F2072" s="196" t="str">
        <f>IF(OR(D2072="",E2072=""),"",ROUND(D2072/LOOKUP(E2072,SMMLV!$A$2:$A$36,SMMLV!$D$2:$D$106),3))</f>
        <v/>
      </c>
    </row>
    <row r="2073" spans="6:6">
      <c r="F2073" s="196" t="str">
        <f>IF(OR(D2073="",E2073=""),"",ROUND(D2073/LOOKUP(E2073,SMMLV!$A$2:$A$36,SMMLV!$D$2:$D$106),3))</f>
        <v/>
      </c>
    </row>
    <row r="2074" spans="6:6">
      <c r="F2074" s="196" t="str">
        <f>IF(OR(D2074="",E2074=""),"",ROUND(D2074/LOOKUP(E2074,SMMLV!$A$2:$A$36,SMMLV!$D$2:$D$106),3))</f>
        <v/>
      </c>
    </row>
    <row r="2075" spans="6:6">
      <c r="F2075" s="196" t="str">
        <f>IF(OR(D2075="",E2075=""),"",ROUND(D2075/LOOKUP(E2075,SMMLV!$A$2:$A$36,SMMLV!$D$2:$D$106),3))</f>
        <v/>
      </c>
    </row>
    <row r="2076" spans="6:6">
      <c r="F2076" s="196" t="str">
        <f>IF(OR(D2076="",E2076=""),"",ROUND(D2076/LOOKUP(E2076,SMMLV!$A$2:$A$36,SMMLV!$D$2:$D$106),3))</f>
        <v/>
      </c>
    </row>
    <row r="2077" spans="6:6">
      <c r="F2077" s="196" t="str">
        <f>IF(OR(D2077="",E2077=""),"",ROUND(D2077/LOOKUP(E2077,SMMLV!$A$2:$A$36,SMMLV!$D$2:$D$106),3))</f>
        <v/>
      </c>
    </row>
    <row r="2078" spans="6:6">
      <c r="F2078" s="196" t="str">
        <f>IF(OR(D2078="",E2078=""),"",ROUND(D2078/LOOKUP(E2078,SMMLV!$A$2:$A$36,SMMLV!$D$2:$D$106),3))</f>
        <v/>
      </c>
    </row>
    <row r="2079" spans="6:6">
      <c r="F2079" s="196" t="str">
        <f>IF(OR(D2079="",E2079=""),"",ROUND(D2079/LOOKUP(E2079,SMMLV!$A$2:$A$36,SMMLV!$D$2:$D$106),3))</f>
        <v/>
      </c>
    </row>
    <row r="2080" spans="6:6">
      <c r="F2080" s="196" t="str">
        <f>IF(OR(D2080="",E2080=""),"",ROUND(D2080/LOOKUP(E2080,SMMLV!$A$2:$A$36,SMMLV!$D$2:$D$106),3))</f>
        <v/>
      </c>
    </row>
    <row r="2081" spans="6:6">
      <c r="F2081" s="196" t="str">
        <f>IF(OR(D2081="",E2081=""),"",ROUND(D2081/LOOKUP(E2081,SMMLV!$A$2:$A$36,SMMLV!$D$2:$D$106),3))</f>
        <v/>
      </c>
    </row>
    <row r="2082" spans="6:6">
      <c r="F2082" s="196" t="str">
        <f>IF(OR(D2082="",E2082=""),"",ROUND(D2082/LOOKUP(E2082,SMMLV!$A$2:$A$36,SMMLV!$D$2:$D$106),3))</f>
        <v/>
      </c>
    </row>
    <row r="2083" spans="6:6">
      <c r="F2083" s="196" t="str">
        <f>IF(OR(D2083="",E2083=""),"",ROUND(D2083/LOOKUP(E2083,SMMLV!$A$2:$A$36,SMMLV!$D$2:$D$106),3))</f>
        <v/>
      </c>
    </row>
    <row r="2084" spans="6:6">
      <c r="F2084" s="196" t="str">
        <f>IF(OR(D2084="",E2084=""),"",ROUND(D2084/LOOKUP(E2084,SMMLV!$A$2:$A$36,SMMLV!$D$2:$D$106),3))</f>
        <v/>
      </c>
    </row>
    <row r="2085" spans="6:6">
      <c r="F2085" s="196" t="str">
        <f>IF(OR(D2085="",E2085=""),"",ROUND(D2085/LOOKUP(E2085,SMMLV!$A$2:$A$36,SMMLV!$D$2:$D$106),3))</f>
        <v/>
      </c>
    </row>
    <row r="2086" spans="6:6">
      <c r="F2086" s="196" t="str">
        <f>IF(OR(D2086="",E2086=""),"",ROUND(D2086/LOOKUP(E2086,SMMLV!$A$2:$A$36,SMMLV!$D$2:$D$106),3))</f>
        <v/>
      </c>
    </row>
    <row r="2087" spans="6:6">
      <c r="F2087" s="196" t="str">
        <f>IF(OR(D2087="",E2087=""),"",ROUND(D2087/LOOKUP(E2087,SMMLV!$A$2:$A$36,SMMLV!$D$2:$D$106),3))</f>
        <v/>
      </c>
    </row>
    <row r="2088" spans="6:6">
      <c r="F2088" s="196" t="str">
        <f>IF(OR(D2088="",E2088=""),"",ROUND(D2088/LOOKUP(E2088,SMMLV!$A$2:$A$36,SMMLV!$D$2:$D$106),3))</f>
        <v/>
      </c>
    </row>
    <row r="2089" spans="6:6">
      <c r="F2089" s="196" t="str">
        <f>IF(OR(D2089="",E2089=""),"",ROUND(D2089/LOOKUP(E2089,SMMLV!$A$2:$A$36,SMMLV!$D$2:$D$106),3))</f>
        <v/>
      </c>
    </row>
    <row r="2090" spans="6:6">
      <c r="F2090" s="196" t="str">
        <f>IF(OR(D2090="",E2090=""),"",ROUND(D2090/LOOKUP(E2090,SMMLV!$A$2:$A$36,SMMLV!$D$2:$D$106),3))</f>
        <v/>
      </c>
    </row>
    <row r="2091" spans="6:6">
      <c r="F2091" s="196" t="str">
        <f>IF(OR(D2091="",E2091=""),"",ROUND(D2091/LOOKUP(E2091,SMMLV!$A$2:$A$36,SMMLV!$D$2:$D$106),3))</f>
        <v/>
      </c>
    </row>
    <row r="2092" spans="6:6">
      <c r="F2092" s="196" t="str">
        <f>IF(OR(D2092="",E2092=""),"",ROUND(D2092/LOOKUP(E2092,SMMLV!$A$2:$A$36,SMMLV!$D$2:$D$106),3))</f>
        <v/>
      </c>
    </row>
    <row r="2093" spans="6:6">
      <c r="F2093" s="196" t="str">
        <f>IF(OR(D2093="",E2093=""),"",ROUND(D2093/LOOKUP(E2093,SMMLV!$A$2:$A$36,SMMLV!$D$2:$D$106),3))</f>
        <v/>
      </c>
    </row>
    <row r="2094" spans="6:6">
      <c r="F2094" s="196" t="str">
        <f>IF(OR(D2094="",E2094=""),"",ROUND(D2094/LOOKUP(E2094,SMMLV!$A$2:$A$36,SMMLV!$D$2:$D$106),3))</f>
        <v/>
      </c>
    </row>
    <row r="2095" spans="6:6">
      <c r="F2095" s="196" t="str">
        <f>IF(OR(D2095="",E2095=""),"",ROUND(D2095/LOOKUP(E2095,SMMLV!$A$2:$A$36,SMMLV!$D$2:$D$106),3))</f>
        <v/>
      </c>
    </row>
    <row r="2096" spans="6:6">
      <c r="F2096" s="196" t="str">
        <f>IF(OR(D2096="",E2096=""),"",ROUND(D2096/LOOKUP(E2096,SMMLV!$A$2:$A$36,SMMLV!$D$2:$D$106),3))</f>
        <v/>
      </c>
    </row>
    <row r="2097" spans="6:6">
      <c r="F2097" s="196" t="str">
        <f>IF(OR(D2097="",E2097=""),"",ROUND(D2097/LOOKUP(E2097,SMMLV!$A$2:$A$36,SMMLV!$D$2:$D$106),3))</f>
        <v/>
      </c>
    </row>
    <row r="2098" spans="6:6">
      <c r="F2098" s="196" t="str">
        <f>IF(OR(D2098="",E2098=""),"",ROUND(D2098/LOOKUP(E2098,SMMLV!$A$2:$A$36,SMMLV!$D$2:$D$106),3))</f>
        <v/>
      </c>
    </row>
    <row r="2099" spans="6:6">
      <c r="F2099" s="196" t="str">
        <f>IF(OR(D2099="",E2099=""),"",ROUND(D2099/LOOKUP(E2099,SMMLV!$A$2:$A$36,SMMLV!$D$2:$D$106),3))</f>
        <v/>
      </c>
    </row>
    <row r="2100" spans="6:6">
      <c r="F2100" s="196" t="str">
        <f>IF(OR(D2100="",E2100=""),"",ROUND(D2100/LOOKUP(E2100,SMMLV!$A$2:$A$36,SMMLV!$D$2:$D$106),3))</f>
        <v/>
      </c>
    </row>
    <row r="2101" spans="6:6">
      <c r="F2101" s="196" t="str">
        <f>IF(OR(D2101="",E2101=""),"",ROUND(D2101/LOOKUP(E2101,SMMLV!$A$2:$A$36,SMMLV!$D$2:$D$106),3))</f>
        <v/>
      </c>
    </row>
    <row r="2102" spans="6:6">
      <c r="F2102" s="196" t="str">
        <f>IF(OR(D2102="",E2102=""),"",ROUND(D2102/LOOKUP(E2102,SMMLV!$A$2:$A$36,SMMLV!$D$2:$D$106),3))</f>
        <v/>
      </c>
    </row>
    <row r="2103" spans="6:6">
      <c r="F2103" s="196" t="str">
        <f>IF(OR(D2103="",E2103=""),"",ROUND(D2103/LOOKUP(E2103,SMMLV!$A$2:$A$36,SMMLV!$D$2:$D$106),3))</f>
        <v/>
      </c>
    </row>
    <row r="2104" spans="6:6">
      <c r="F2104" s="196" t="str">
        <f>IF(OR(D2104="",E2104=""),"",ROUND(D2104/LOOKUP(E2104,SMMLV!$A$2:$A$36,SMMLV!$D$2:$D$106),3))</f>
        <v/>
      </c>
    </row>
  </sheetData>
  <mergeCells count="1105">
    <mergeCell ref="M1005:N1005"/>
    <mergeCell ref="M993:N993"/>
    <mergeCell ref="M994:N994"/>
    <mergeCell ref="M995:N995"/>
    <mergeCell ref="K996:K1005"/>
    <mergeCell ref="M996:N996"/>
    <mergeCell ref="M997:N997"/>
    <mergeCell ref="M998:N998"/>
    <mergeCell ref="M999:N999"/>
    <mergeCell ref="M1000:N1000"/>
    <mergeCell ref="M1001:N1001"/>
    <mergeCell ref="M1002:N1002"/>
    <mergeCell ref="M1003:N1003"/>
    <mergeCell ref="M1004:N1004"/>
    <mergeCell ref="M985:N985"/>
    <mergeCell ref="K986:K995"/>
    <mergeCell ref="M986:N986"/>
    <mergeCell ref="M987:N987"/>
    <mergeCell ref="M988:N988"/>
    <mergeCell ref="M989:N989"/>
    <mergeCell ref="M990:N990"/>
    <mergeCell ref="M991:N991"/>
    <mergeCell ref="M992:N992"/>
    <mergeCell ref="K976:K985"/>
    <mergeCell ref="M976:N976"/>
    <mergeCell ref="M977:N977"/>
    <mergeCell ref="M978:N978"/>
    <mergeCell ref="M979:N979"/>
    <mergeCell ref="M980:N980"/>
    <mergeCell ref="M981:N981"/>
    <mergeCell ref="M982:N982"/>
    <mergeCell ref="M983:N983"/>
    <mergeCell ref="M984:N984"/>
    <mergeCell ref="M970:N970"/>
    <mergeCell ref="M971:N971"/>
    <mergeCell ref="M972:N972"/>
    <mergeCell ref="M973:N973"/>
    <mergeCell ref="M974:N974"/>
    <mergeCell ref="M975:N975"/>
    <mergeCell ref="M961:N961"/>
    <mergeCell ref="M962:N962"/>
    <mergeCell ref="M963:N963"/>
    <mergeCell ref="M964:N964"/>
    <mergeCell ref="M965:N965"/>
    <mergeCell ref="K966:K975"/>
    <mergeCell ref="M966:N966"/>
    <mergeCell ref="M967:N967"/>
    <mergeCell ref="M968:N968"/>
    <mergeCell ref="M969:N969"/>
    <mergeCell ref="M952:N952"/>
    <mergeCell ref="M953:N953"/>
    <mergeCell ref="M954:N954"/>
    <mergeCell ref="M955:N955"/>
    <mergeCell ref="K956:K965"/>
    <mergeCell ref="M956:N956"/>
    <mergeCell ref="M957:N957"/>
    <mergeCell ref="M958:N958"/>
    <mergeCell ref="M959:N959"/>
    <mergeCell ref="M960:N960"/>
    <mergeCell ref="M943:N943"/>
    <mergeCell ref="M944:N944"/>
    <mergeCell ref="M945:N945"/>
    <mergeCell ref="K946:K955"/>
    <mergeCell ref="M946:N946"/>
    <mergeCell ref="M947:N947"/>
    <mergeCell ref="M948:N948"/>
    <mergeCell ref="M949:N949"/>
    <mergeCell ref="M950:N950"/>
    <mergeCell ref="M951:N951"/>
    <mergeCell ref="M934:N934"/>
    <mergeCell ref="M935:N935"/>
    <mergeCell ref="K936:K945"/>
    <mergeCell ref="M936:N936"/>
    <mergeCell ref="M937:N937"/>
    <mergeCell ref="M938:N938"/>
    <mergeCell ref="M939:N939"/>
    <mergeCell ref="M940:N940"/>
    <mergeCell ref="M941:N941"/>
    <mergeCell ref="M942:N942"/>
    <mergeCell ref="M925:N925"/>
    <mergeCell ref="K926:K935"/>
    <mergeCell ref="M926:N926"/>
    <mergeCell ref="M927:N927"/>
    <mergeCell ref="M928:N928"/>
    <mergeCell ref="M929:N929"/>
    <mergeCell ref="M930:N930"/>
    <mergeCell ref="M931:N931"/>
    <mergeCell ref="M932:N932"/>
    <mergeCell ref="M933:N933"/>
    <mergeCell ref="K916:K925"/>
    <mergeCell ref="M916:N916"/>
    <mergeCell ref="M917:N917"/>
    <mergeCell ref="M918:N918"/>
    <mergeCell ref="M919:N919"/>
    <mergeCell ref="M920:N920"/>
    <mergeCell ref="M921:N921"/>
    <mergeCell ref="M922:N922"/>
    <mergeCell ref="M923:N923"/>
    <mergeCell ref="M924:N924"/>
    <mergeCell ref="M910:N910"/>
    <mergeCell ref="M911:N911"/>
    <mergeCell ref="M912:N912"/>
    <mergeCell ref="M913:N913"/>
    <mergeCell ref="M914:N914"/>
    <mergeCell ref="M915:N915"/>
    <mergeCell ref="M901:N901"/>
    <mergeCell ref="M902:N902"/>
    <mergeCell ref="M903:N903"/>
    <mergeCell ref="M904:N904"/>
    <mergeCell ref="M905:N905"/>
    <mergeCell ref="K906:K915"/>
    <mergeCell ref="M906:N906"/>
    <mergeCell ref="M907:N907"/>
    <mergeCell ref="M908:N908"/>
    <mergeCell ref="M909:N909"/>
    <mergeCell ref="M892:N892"/>
    <mergeCell ref="M893:N893"/>
    <mergeCell ref="M894:N894"/>
    <mergeCell ref="M895:N895"/>
    <mergeCell ref="K896:K905"/>
    <mergeCell ref="M896:N896"/>
    <mergeCell ref="M897:N897"/>
    <mergeCell ref="M898:N898"/>
    <mergeCell ref="M899:N899"/>
    <mergeCell ref="M900:N900"/>
    <mergeCell ref="M883:N883"/>
    <mergeCell ref="M884:N884"/>
    <mergeCell ref="M885:N885"/>
    <mergeCell ref="K886:K895"/>
    <mergeCell ref="M886:N886"/>
    <mergeCell ref="M887:N887"/>
    <mergeCell ref="M888:N888"/>
    <mergeCell ref="M889:N889"/>
    <mergeCell ref="M890:N890"/>
    <mergeCell ref="M891:N891"/>
    <mergeCell ref="M874:N874"/>
    <mergeCell ref="M875:N875"/>
    <mergeCell ref="K876:K885"/>
    <mergeCell ref="M876:N876"/>
    <mergeCell ref="M877:N877"/>
    <mergeCell ref="M878:N878"/>
    <mergeCell ref="M879:N879"/>
    <mergeCell ref="M880:N880"/>
    <mergeCell ref="M881:N881"/>
    <mergeCell ref="M882:N882"/>
    <mergeCell ref="M865:N865"/>
    <mergeCell ref="K866:K875"/>
    <mergeCell ref="M866:N866"/>
    <mergeCell ref="M867:N867"/>
    <mergeCell ref="M868:N868"/>
    <mergeCell ref="M869:N869"/>
    <mergeCell ref="M870:N870"/>
    <mergeCell ref="M871:N871"/>
    <mergeCell ref="M872:N872"/>
    <mergeCell ref="M873:N873"/>
    <mergeCell ref="K856:K865"/>
    <mergeCell ref="M856:N856"/>
    <mergeCell ref="M857:N857"/>
    <mergeCell ref="M858:N858"/>
    <mergeCell ref="M859:N859"/>
    <mergeCell ref="M860:N860"/>
    <mergeCell ref="M861:N861"/>
    <mergeCell ref="M862:N862"/>
    <mergeCell ref="M863:N863"/>
    <mergeCell ref="M864:N864"/>
    <mergeCell ref="M850:N850"/>
    <mergeCell ref="M851:N851"/>
    <mergeCell ref="M852:N852"/>
    <mergeCell ref="M853:N853"/>
    <mergeCell ref="M854:N854"/>
    <mergeCell ref="M855:N855"/>
    <mergeCell ref="M841:N841"/>
    <mergeCell ref="M842:N842"/>
    <mergeCell ref="M843:N843"/>
    <mergeCell ref="M844:N844"/>
    <mergeCell ref="M845:N845"/>
    <mergeCell ref="K846:K855"/>
    <mergeCell ref="M846:N846"/>
    <mergeCell ref="M847:N847"/>
    <mergeCell ref="M848:N848"/>
    <mergeCell ref="M849:N849"/>
    <mergeCell ref="M832:N832"/>
    <mergeCell ref="M833:N833"/>
    <mergeCell ref="M834:N834"/>
    <mergeCell ref="M835:N835"/>
    <mergeCell ref="K836:K845"/>
    <mergeCell ref="M836:N836"/>
    <mergeCell ref="M837:N837"/>
    <mergeCell ref="M838:N838"/>
    <mergeCell ref="M839:N839"/>
    <mergeCell ref="M840:N840"/>
    <mergeCell ref="M823:N823"/>
    <mergeCell ref="M824:N824"/>
    <mergeCell ref="M825:N825"/>
    <mergeCell ref="K826:K835"/>
    <mergeCell ref="M826:N826"/>
    <mergeCell ref="M827:N827"/>
    <mergeCell ref="M828:N828"/>
    <mergeCell ref="M829:N829"/>
    <mergeCell ref="M830:N830"/>
    <mergeCell ref="M831:N831"/>
    <mergeCell ref="M814:N814"/>
    <mergeCell ref="M815:N815"/>
    <mergeCell ref="K816:K825"/>
    <mergeCell ref="M816:N816"/>
    <mergeCell ref="M817:N817"/>
    <mergeCell ref="M818:N818"/>
    <mergeCell ref="M819:N819"/>
    <mergeCell ref="M820:N820"/>
    <mergeCell ref="M821:N821"/>
    <mergeCell ref="M822:N822"/>
    <mergeCell ref="M805:N805"/>
    <mergeCell ref="K806:K815"/>
    <mergeCell ref="M806:N806"/>
    <mergeCell ref="M807:N807"/>
    <mergeCell ref="M808:N808"/>
    <mergeCell ref="M809:N809"/>
    <mergeCell ref="M810:N810"/>
    <mergeCell ref="M811:N811"/>
    <mergeCell ref="M812:N812"/>
    <mergeCell ref="M813:N813"/>
    <mergeCell ref="K796:K805"/>
    <mergeCell ref="M796:N796"/>
    <mergeCell ref="M797:N797"/>
    <mergeCell ref="M798:N798"/>
    <mergeCell ref="M799:N799"/>
    <mergeCell ref="M800:N800"/>
    <mergeCell ref="M801:N801"/>
    <mergeCell ref="M802:N802"/>
    <mergeCell ref="M803:N803"/>
    <mergeCell ref="M804:N804"/>
    <mergeCell ref="M790:N790"/>
    <mergeCell ref="M791:N791"/>
    <mergeCell ref="M792:N792"/>
    <mergeCell ref="M793:N793"/>
    <mergeCell ref="M794:N794"/>
    <mergeCell ref="M795:N795"/>
    <mergeCell ref="M781:N781"/>
    <mergeCell ref="M782:N782"/>
    <mergeCell ref="M783:N783"/>
    <mergeCell ref="M784:N784"/>
    <mergeCell ref="M785:N785"/>
    <mergeCell ref="K786:K795"/>
    <mergeCell ref="M786:N786"/>
    <mergeCell ref="M787:N787"/>
    <mergeCell ref="M788:N788"/>
    <mergeCell ref="M789:N789"/>
    <mergeCell ref="M772:N772"/>
    <mergeCell ref="M773:N773"/>
    <mergeCell ref="M774:N774"/>
    <mergeCell ref="M775:N775"/>
    <mergeCell ref="K776:K785"/>
    <mergeCell ref="M776:N776"/>
    <mergeCell ref="M777:N777"/>
    <mergeCell ref="M778:N778"/>
    <mergeCell ref="M779:N779"/>
    <mergeCell ref="M780:N780"/>
    <mergeCell ref="M763:N763"/>
    <mergeCell ref="M764:N764"/>
    <mergeCell ref="M765:N765"/>
    <mergeCell ref="K766:K775"/>
    <mergeCell ref="M766:N766"/>
    <mergeCell ref="M767:N767"/>
    <mergeCell ref="M768:N768"/>
    <mergeCell ref="M769:N769"/>
    <mergeCell ref="M770:N770"/>
    <mergeCell ref="M771:N771"/>
    <mergeCell ref="M754:N754"/>
    <mergeCell ref="M755:N755"/>
    <mergeCell ref="K756:K765"/>
    <mergeCell ref="M756:N756"/>
    <mergeCell ref="M757:N757"/>
    <mergeCell ref="M758:N758"/>
    <mergeCell ref="M759:N759"/>
    <mergeCell ref="M760:N760"/>
    <mergeCell ref="M761:N761"/>
    <mergeCell ref="M762:N762"/>
    <mergeCell ref="M745:N745"/>
    <mergeCell ref="K746:K755"/>
    <mergeCell ref="M746:N746"/>
    <mergeCell ref="M747:N747"/>
    <mergeCell ref="M748:N748"/>
    <mergeCell ref="M749:N749"/>
    <mergeCell ref="M750:N750"/>
    <mergeCell ref="M751:N751"/>
    <mergeCell ref="M752:N752"/>
    <mergeCell ref="M753:N753"/>
    <mergeCell ref="K736:K745"/>
    <mergeCell ref="M736:N736"/>
    <mergeCell ref="M737:N737"/>
    <mergeCell ref="M738:N738"/>
    <mergeCell ref="M739:N739"/>
    <mergeCell ref="M740:N740"/>
    <mergeCell ref="M741:N741"/>
    <mergeCell ref="M742:N742"/>
    <mergeCell ref="M743:N743"/>
    <mergeCell ref="M744:N744"/>
    <mergeCell ref="M730:N730"/>
    <mergeCell ref="M731:N731"/>
    <mergeCell ref="M732:N732"/>
    <mergeCell ref="M733:N733"/>
    <mergeCell ref="M734:N734"/>
    <mergeCell ref="M735:N735"/>
    <mergeCell ref="M721:N721"/>
    <mergeCell ref="M722:N722"/>
    <mergeCell ref="M723:N723"/>
    <mergeCell ref="M724:N724"/>
    <mergeCell ref="M725:N725"/>
    <mergeCell ref="K726:K735"/>
    <mergeCell ref="M726:N726"/>
    <mergeCell ref="M727:N727"/>
    <mergeCell ref="M728:N728"/>
    <mergeCell ref="M729:N729"/>
    <mergeCell ref="M712:N712"/>
    <mergeCell ref="M713:N713"/>
    <mergeCell ref="M714:N714"/>
    <mergeCell ref="M715:N715"/>
    <mergeCell ref="K716:K725"/>
    <mergeCell ref="M716:N716"/>
    <mergeCell ref="M717:N717"/>
    <mergeCell ref="M718:N718"/>
    <mergeCell ref="M719:N719"/>
    <mergeCell ref="M720:N720"/>
    <mergeCell ref="M703:N703"/>
    <mergeCell ref="M704:N704"/>
    <mergeCell ref="M705:N705"/>
    <mergeCell ref="K706:K715"/>
    <mergeCell ref="M706:N706"/>
    <mergeCell ref="M707:N707"/>
    <mergeCell ref="M708:N708"/>
    <mergeCell ref="M709:N709"/>
    <mergeCell ref="M710:N710"/>
    <mergeCell ref="M711:N711"/>
    <mergeCell ref="M694:N694"/>
    <mergeCell ref="M695:N695"/>
    <mergeCell ref="K696:K705"/>
    <mergeCell ref="M696:N696"/>
    <mergeCell ref="M697:N697"/>
    <mergeCell ref="M698:N698"/>
    <mergeCell ref="M699:N699"/>
    <mergeCell ref="M700:N700"/>
    <mergeCell ref="M701:N701"/>
    <mergeCell ref="M702:N702"/>
    <mergeCell ref="M685:N685"/>
    <mergeCell ref="K686:K695"/>
    <mergeCell ref="M686:N686"/>
    <mergeCell ref="M687:N687"/>
    <mergeCell ref="M688:N688"/>
    <mergeCell ref="M689:N689"/>
    <mergeCell ref="M690:N690"/>
    <mergeCell ref="M691:N691"/>
    <mergeCell ref="M692:N692"/>
    <mergeCell ref="M693:N693"/>
    <mergeCell ref="K676:K685"/>
    <mergeCell ref="M676:N676"/>
    <mergeCell ref="M677:N677"/>
    <mergeCell ref="M678:N678"/>
    <mergeCell ref="M679:N679"/>
    <mergeCell ref="M680:N680"/>
    <mergeCell ref="M681:N681"/>
    <mergeCell ref="M682:N682"/>
    <mergeCell ref="M683:N683"/>
    <mergeCell ref="M684:N684"/>
    <mergeCell ref="M670:N670"/>
    <mergeCell ref="M671:N671"/>
    <mergeCell ref="M672:N672"/>
    <mergeCell ref="M673:N673"/>
    <mergeCell ref="M674:N674"/>
    <mergeCell ref="M675:N675"/>
    <mergeCell ref="M661:N661"/>
    <mergeCell ref="M662:N662"/>
    <mergeCell ref="M663:N663"/>
    <mergeCell ref="M664:N664"/>
    <mergeCell ref="M665:N665"/>
    <mergeCell ref="K666:K675"/>
    <mergeCell ref="M666:N666"/>
    <mergeCell ref="M667:N667"/>
    <mergeCell ref="M668:N668"/>
    <mergeCell ref="M669:N669"/>
    <mergeCell ref="M652:N652"/>
    <mergeCell ref="M653:N653"/>
    <mergeCell ref="M654:N654"/>
    <mergeCell ref="M655:N655"/>
    <mergeCell ref="K656:K665"/>
    <mergeCell ref="M656:N656"/>
    <mergeCell ref="M657:N657"/>
    <mergeCell ref="M658:N658"/>
    <mergeCell ref="M659:N659"/>
    <mergeCell ref="M660:N660"/>
    <mergeCell ref="M643:N643"/>
    <mergeCell ref="M644:N644"/>
    <mergeCell ref="M645:N645"/>
    <mergeCell ref="K646:K655"/>
    <mergeCell ref="M646:N646"/>
    <mergeCell ref="M647:N647"/>
    <mergeCell ref="M648:N648"/>
    <mergeCell ref="M649:N649"/>
    <mergeCell ref="M650:N650"/>
    <mergeCell ref="M651:N651"/>
    <mergeCell ref="M634:N634"/>
    <mergeCell ref="M635:N635"/>
    <mergeCell ref="K636:K645"/>
    <mergeCell ref="M636:N636"/>
    <mergeCell ref="M637:N637"/>
    <mergeCell ref="M638:N638"/>
    <mergeCell ref="M639:N639"/>
    <mergeCell ref="M640:N640"/>
    <mergeCell ref="M641:N641"/>
    <mergeCell ref="M642:N642"/>
    <mergeCell ref="M625:N625"/>
    <mergeCell ref="K626:K635"/>
    <mergeCell ref="M626:N626"/>
    <mergeCell ref="M627:N627"/>
    <mergeCell ref="M628:N628"/>
    <mergeCell ref="M629:N629"/>
    <mergeCell ref="M630:N630"/>
    <mergeCell ref="M631:N631"/>
    <mergeCell ref="M632:N632"/>
    <mergeCell ref="M633:N633"/>
    <mergeCell ref="K616:K625"/>
    <mergeCell ref="M616:N616"/>
    <mergeCell ref="M617:N617"/>
    <mergeCell ref="M618:N618"/>
    <mergeCell ref="M619:N619"/>
    <mergeCell ref="M620:N620"/>
    <mergeCell ref="M621:N621"/>
    <mergeCell ref="M622:N622"/>
    <mergeCell ref="M623:N623"/>
    <mergeCell ref="M624:N624"/>
    <mergeCell ref="M610:N610"/>
    <mergeCell ref="M611:N611"/>
    <mergeCell ref="M612:N612"/>
    <mergeCell ref="M613:N613"/>
    <mergeCell ref="M614:N614"/>
    <mergeCell ref="M615:N615"/>
    <mergeCell ref="M601:N601"/>
    <mergeCell ref="M602:N602"/>
    <mergeCell ref="M603:N603"/>
    <mergeCell ref="M604:N604"/>
    <mergeCell ref="M605:N605"/>
    <mergeCell ref="K606:K615"/>
    <mergeCell ref="M606:N606"/>
    <mergeCell ref="M607:N607"/>
    <mergeCell ref="M608:N608"/>
    <mergeCell ref="M609:N609"/>
    <mergeCell ref="M592:N592"/>
    <mergeCell ref="M593:N593"/>
    <mergeCell ref="M594:N594"/>
    <mergeCell ref="M595:N595"/>
    <mergeCell ref="K596:K605"/>
    <mergeCell ref="M596:N596"/>
    <mergeCell ref="M597:N597"/>
    <mergeCell ref="M598:N598"/>
    <mergeCell ref="M599:N599"/>
    <mergeCell ref="M600:N600"/>
    <mergeCell ref="M583:N583"/>
    <mergeCell ref="M584:N584"/>
    <mergeCell ref="M585:N585"/>
    <mergeCell ref="K586:K595"/>
    <mergeCell ref="M586:N586"/>
    <mergeCell ref="M587:N587"/>
    <mergeCell ref="M588:N588"/>
    <mergeCell ref="M589:N589"/>
    <mergeCell ref="M590:N590"/>
    <mergeCell ref="M591:N591"/>
    <mergeCell ref="M574:N574"/>
    <mergeCell ref="M575:N575"/>
    <mergeCell ref="K576:K585"/>
    <mergeCell ref="M576:N576"/>
    <mergeCell ref="M577:N577"/>
    <mergeCell ref="M578:N578"/>
    <mergeCell ref="M579:N579"/>
    <mergeCell ref="M580:N580"/>
    <mergeCell ref="M581:N581"/>
    <mergeCell ref="M582:N582"/>
    <mergeCell ref="M565:N565"/>
    <mergeCell ref="K566:K575"/>
    <mergeCell ref="M566:N566"/>
    <mergeCell ref="M567:N567"/>
    <mergeCell ref="M568:N568"/>
    <mergeCell ref="M569:N569"/>
    <mergeCell ref="M570:N570"/>
    <mergeCell ref="M571:N571"/>
    <mergeCell ref="M572:N572"/>
    <mergeCell ref="M573:N573"/>
    <mergeCell ref="K556:K565"/>
    <mergeCell ref="M556:N556"/>
    <mergeCell ref="M557:N557"/>
    <mergeCell ref="M558:N558"/>
    <mergeCell ref="M559:N559"/>
    <mergeCell ref="M560:N560"/>
    <mergeCell ref="M561:N561"/>
    <mergeCell ref="M562:N562"/>
    <mergeCell ref="M563:N563"/>
    <mergeCell ref="M564:N564"/>
    <mergeCell ref="M550:N550"/>
    <mergeCell ref="M551:N551"/>
    <mergeCell ref="M552:N552"/>
    <mergeCell ref="M553:N553"/>
    <mergeCell ref="M554:N554"/>
    <mergeCell ref="M555:N555"/>
    <mergeCell ref="M541:N541"/>
    <mergeCell ref="M542:N542"/>
    <mergeCell ref="M543:N543"/>
    <mergeCell ref="M544:N544"/>
    <mergeCell ref="M545:N545"/>
    <mergeCell ref="K546:K555"/>
    <mergeCell ref="M546:N546"/>
    <mergeCell ref="M547:N547"/>
    <mergeCell ref="M548:N548"/>
    <mergeCell ref="M549:N549"/>
    <mergeCell ref="M532:N532"/>
    <mergeCell ref="M533:N533"/>
    <mergeCell ref="M534:N534"/>
    <mergeCell ref="M535:N535"/>
    <mergeCell ref="K536:K545"/>
    <mergeCell ref="M536:N536"/>
    <mergeCell ref="M537:N537"/>
    <mergeCell ref="M538:N538"/>
    <mergeCell ref="M539:N539"/>
    <mergeCell ref="M540:N540"/>
    <mergeCell ref="M523:N523"/>
    <mergeCell ref="M524:N524"/>
    <mergeCell ref="M525:N525"/>
    <mergeCell ref="K526:K535"/>
    <mergeCell ref="M526:N526"/>
    <mergeCell ref="M527:N527"/>
    <mergeCell ref="M528:N528"/>
    <mergeCell ref="M529:N529"/>
    <mergeCell ref="M530:N530"/>
    <mergeCell ref="M531:N531"/>
    <mergeCell ref="M514:N514"/>
    <mergeCell ref="M515:N515"/>
    <mergeCell ref="K516:K525"/>
    <mergeCell ref="M516:N516"/>
    <mergeCell ref="M517:N517"/>
    <mergeCell ref="M518:N518"/>
    <mergeCell ref="M519:N519"/>
    <mergeCell ref="M520:N520"/>
    <mergeCell ref="M521:N521"/>
    <mergeCell ref="M522:N522"/>
    <mergeCell ref="M505:N505"/>
    <mergeCell ref="K506:K515"/>
    <mergeCell ref="M506:N506"/>
    <mergeCell ref="M507:N507"/>
    <mergeCell ref="M508:N508"/>
    <mergeCell ref="M509:N509"/>
    <mergeCell ref="M510:N510"/>
    <mergeCell ref="M511:N511"/>
    <mergeCell ref="M512:N512"/>
    <mergeCell ref="M513:N513"/>
    <mergeCell ref="K496:K505"/>
    <mergeCell ref="M496:N496"/>
    <mergeCell ref="M497:N497"/>
    <mergeCell ref="M498:N498"/>
    <mergeCell ref="M499:N499"/>
    <mergeCell ref="M500:N500"/>
    <mergeCell ref="M501:N501"/>
    <mergeCell ref="M502:N502"/>
    <mergeCell ref="M503:N503"/>
    <mergeCell ref="M504:N504"/>
    <mergeCell ref="M490:N490"/>
    <mergeCell ref="M491:N491"/>
    <mergeCell ref="M492:N492"/>
    <mergeCell ref="M493:N493"/>
    <mergeCell ref="M494:N494"/>
    <mergeCell ref="M495:N495"/>
    <mergeCell ref="M481:N481"/>
    <mergeCell ref="M482:N482"/>
    <mergeCell ref="M483:N483"/>
    <mergeCell ref="M484:N484"/>
    <mergeCell ref="M485:N485"/>
    <mergeCell ref="K486:K495"/>
    <mergeCell ref="M486:N486"/>
    <mergeCell ref="M487:N487"/>
    <mergeCell ref="M488:N488"/>
    <mergeCell ref="M489:N489"/>
    <mergeCell ref="M472:N472"/>
    <mergeCell ref="M473:N473"/>
    <mergeCell ref="M474:N474"/>
    <mergeCell ref="M475:N475"/>
    <mergeCell ref="K476:K485"/>
    <mergeCell ref="M476:N476"/>
    <mergeCell ref="M477:N477"/>
    <mergeCell ref="M478:N478"/>
    <mergeCell ref="M479:N479"/>
    <mergeCell ref="M480:N480"/>
    <mergeCell ref="M463:N463"/>
    <mergeCell ref="M464:N464"/>
    <mergeCell ref="M465:N465"/>
    <mergeCell ref="K466:K475"/>
    <mergeCell ref="M466:N466"/>
    <mergeCell ref="M467:N467"/>
    <mergeCell ref="M468:N468"/>
    <mergeCell ref="M469:N469"/>
    <mergeCell ref="M470:N470"/>
    <mergeCell ref="M471:N471"/>
    <mergeCell ref="M454:N454"/>
    <mergeCell ref="M455:N455"/>
    <mergeCell ref="K456:K465"/>
    <mergeCell ref="M456:N456"/>
    <mergeCell ref="M457:N457"/>
    <mergeCell ref="M458:N458"/>
    <mergeCell ref="M459:N459"/>
    <mergeCell ref="M460:N460"/>
    <mergeCell ref="M461:N461"/>
    <mergeCell ref="M462:N462"/>
    <mergeCell ref="M445:N445"/>
    <mergeCell ref="K446:K455"/>
    <mergeCell ref="M446:N446"/>
    <mergeCell ref="M447:N447"/>
    <mergeCell ref="M448:N448"/>
    <mergeCell ref="M449:N449"/>
    <mergeCell ref="M450:N450"/>
    <mergeCell ref="M451:N451"/>
    <mergeCell ref="M452:N452"/>
    <mergeCell ref="M453:N453"/>
    <mergeCell ref="K436:K445"/>
    <mergeCell ref="M436:N436"/>
    <mergeCell ref="M437:N437"/>
    <mergeCell ref="M438:N438"/>
    <mergeCell ref="M439:N439"/>
    <mergeCell ref="M440:N440"/>
    <mergeCell ref="M441:N441"/>
    <mergeCell ref="M442:N442"/>
    <mergeCell ref="M443:N443"/>
    <mergeCell ref="M444:N444"/>
    <mergeCell ref="M430:N430"/>
    <mergeCell ref="M431:N431"/>
    <mergeCell ref="M432:N432"/>
    <mergeCell ref="M433:N433"/>
    <mergeCell ref="M434:N434"/>
    <mergeCell ref="M435:N435"/>
    <mergeCell ref="M421:N421"/>
    <mergeCell ref="M422:N422"/>
    <mergeCell ref="M423:N423"/>
    <mergeCell ref="M424:N424"/>
    <mergeCell ref="M425:N425"/>
    <mergeCell ref="K426:K435"/>
    <mergeCell ref="M426:N426"/>
    <mergeCell ref="M427:N427"/>
    <mergeCell ref="M428:N428"/>
    <mergeCell ref="M429:N429"/>
    <mergeCell ref="M412:N412"/>
    <mergeCell ref="M413:N413"/>
    <mergeCell ref="M414:N414"/>
    <mergeCell ref="M415:N415"/>
    <mergeCell ref="K416:K425"/>
    <mergeCell ref="M416:N416"/>
    <mergeCell ref="M417:N417"/>
    <mergeCell ref="M418:N418"/>
    <mergeCell ref="M419:N419"/>
    <mergeCell ref="M420:N420"/>
    <mergeCell ref="M403:N403"/>
    <mergeCell ref="M404:N404"/>
    <mergeCell ref="M405:N405"/>
    <mergeCell ref="K406:K415"/>
    <mergeCell ref="M406:N406"/>
    <mergeCell ref="M407:N407"/>
    <mergeCell ref="M408:N408"/>
    <mergeCell ref="M409:N409"/>
    <mergeCell ref="M410:N410"/>
    <mergeCell ref="M411:N411"/>
    <mergeCell ref="M394:N394"/>
    <mergeCell ref="M395:N395"/>
    <mergeCell ref="K396:K405"/>
    <mergeCell ref="M396:N396"/>
    <mergeCell ref="M397:N397"/>
    <mergeCell ref="M398:N398"/>
    <mergeCell ref="M399:N399"/>
    <mergeCell ref="M400:N400"/>
    <mergeCell ref="M401:N401"/>
    <mergeCell ref="M402:N402"/>
    <mergeCell ref="M385:N385"/>
    <mergeCell ref="K386:K395"/>
    <mergeCell ref="M386:N386"/>
    <mergeCell ref="M387:N387"/>
    <mergeCell ref="M388:N388"/>
    <mergeCell ref="M389:N389"/>
    <mergeCell ref="M390:N390"/>
    <mergeCell ref="M391:N391"/>
    <mergeCell ref="M392:N392"/>
    <mergeCell ref="M393:N393"/>
    <mergeCell ref="K376:K385"/>
    <mergeCell ref="M376:N376"/>
    <mergeCell ref="M377:N377"/>
    <mergeCell ref="M378:N378"/>
    <mergeCell ref="M379:N379"/>
    <mergeCell ref="M380:N380"/>
    <mergeCell ref="M381:N381"/>
    <mergeCell ref="M382:N382"/>
    <mergeCell ref="M383:N383"/>
    <mergeCell ref="M384:N384"/>
    <mergeCell ref="M370:N370"/>
    <mergeCell ref="M371:N371"/>
    <mergeCell ref="M372:N372"/>
    <mergeCell ref="M373:N373"/>
    <mergeCell ref="M374:N374"/>
    <mergeCell ref="M375:N375"/>
    <mergeCell ref="M361:N361"/>
    <mergeCell ref="M362:N362"/>
    <mergeCell ref="M363:N363"/>
    <mergeCell ref="M364:N364"/>
    <mergeCell ref="M365:N365"/>
    <mergeCell ref="K366:K375"/>
    <mergeCell ref="M366:N366"/>
    <mergeCell ref="M367:N367"/>
    <mergeCell ref="M368:N368"/>
    <mergeCell ref="M369:N369"/>
    <mergeCell ref="M352:N352"/>
    <mergeCell ref="M353:N353"/>
    <mergeCell ref="M354:N354"/>
    <mergeCell ref="M355:N355"/>
    <mergeCell ref="K356:K365"/>
    <mergeCell ref="M356:N356"/>
    <mergeCell ref="M357:N357"/>
    <mergeCell ref="M358:N358"/>
    <mergeCell ref="M359:N359"/>
    <mergeCell ref="M360:N360"/>
    <mergeCell ref="M343:N343"/>
    <mergeCell ref="M344:N344"/>
    <mergeCell ref="M345:N345"/>
    <mergeCell ref="K346:K355"/>
    <mergeCell ref="M346:N346"/>
    <mergeCell ref="M347:N347"/>
    <mergeCell ref="M348:N348"/>
    <mergeCell ref="M349:N349"/>
    <mergeCell ref="M350:N350"/>
    <mergeCell ref="M351:N351"/>
    <mergeCell ref="M334:N334"/>
    <mergeCell ref="M335:N335"/>
    <mergeCell ref="K336:K345"/>
    <mergeCell ref="M336:N336"/>
    <mergeCell ref="M337:N337"/>
    <mergeCell ref="M338:N338"/>
    <mergeCell ref="M339:N339"/>
    <mergeCell ref="M340:N340"/>
    <mergeCell ref="M341:N341"/>
    <mergeCell ref="M342:N342"/>
    <mergeCell ref="M325:N325"/>
    <mergeCell ref="K326:K335"/>
    <mergeCell ref="M326:N326"/>
    <mergeCell ref="M327:N327"/>
    <mergeCell ref="M328:N328"/>
    <mergeCell ref="M329:N329"/>
    <mergeCell ref="M330:N330"/>
    <mergeCell ref="M331:N331"/>
    <mergeCell ref="M332:N332"/>
    <mergeCell ref="M333:N333"/>
    <mergeCell ref="K316:K325"/>
    <mergeCell ref="M316:N316"/>
    <mergeCell ref="M317:N317"/>
    <mergeCell ref="M318:N318"/>
    <mergeCell ref="M319:N319"/>
    <mergeCell ref="M320:N320"/>
    <mergeCell ref="M321:N321"/>
    <mergeCell ref="M322:N322"/>
    <mergeCell ref="M323:N323"/>
    <mergeCell ref="M324:N324"/>
    <mergeCell ref="M310:N310"/>
    <mergeCell ref="M311:N311"/>
    <mergeCell ref="M312:N312"/>
    <mergeCell ref="M313:N313"/>
    <mergeCell ref="M314:N314"/>
    <mergeCell ref="M315:N315"/>
    <mergeCell ref="M301:N301"/>
    <mergeCell ref="M302:N302"/>
    <mergeCell ref="M303:N303"/>
    <mergeCell ref="M304:N304"/>
    <mergeCell ref="M305:N305"/>
    <mergeCell ref="K306:K315"/>
    <mergeCell ref="M306:N306"/>
    <mergeCell ref="M307:N307"/>
    <mergeCell ref="M308:N308"/>
    <mergeCell ref="M309:N309"/>
    <mergeCell ref="M292:N292"/>
    <mergeCell ref="M293:N293"/>
    <mergeCell ref="M294:N294"/>
    <mergeCell ref="M295:N295"/>
    <mergeCell ref="K296:K305"/>
    <mergeCell ref="M296:N296"/>
    <mergeCell ref="M297:N297"/>
    <mergeCell ref="M298:N298"/>
    <mergeCell ref="M299:N299"/>
    <mergeCell ref="M300:N300"/>
    <mergeCell ref="M283:N283"/>
    <mergeCell ref="M284:N284"/>
    <mergeCell ref="M285:N285"/>
    <mergeCell ref="K286:K295"/>
    <mergeCell ref="M286:N286"/>
    <mergeCell ref="M287:N287"/>
    <mergeCell ref="M288:N288"/>
    <mergeCell ref="M289:N289"/>
    <mergeCell ref="M290:N290"/>
    <mergeCell ref="M291:N291"/>
    <mergeCell ref="M274:N274"/>
    <mergeCell ref="M275:N275"/>
    <mergeCell ref="K276:K285"/>
    <mergeCell ref="M276:N276"/>
    <mergeCell ref="M277:N277"/>
    <mergeCell ref="M278:N278"/>
    <mergeCell ref="M279:N279"/>
    <mergeCell ref="M280:N280"/>
    <mergeCell ref="M281:N281"/>
    <mergeCell ref="M282:N282"/>
    <mergeCell ref="M265:N265"/>
    <mergeCell ref="K266:K275"/>
    <mergeCell ref="M266:N266"/>
    <mergeCell ref="M267:N267"/>
    <mergeCell ref="M268:N268"/>
    <mergeCell ref="M269:N269"/>
    <mergeCell ref="M270:N270"/>
    <mergeCell ref="M271:N271"/>
    <mergeCell ref="M272:N272"/>
    <mergeCell ref="M273:N273"/>
    <mergeCell ref="K256:K265"/>
    <mergeCell ref="M256:N256"/>
    <mergeCell ref="M257:N257"/>
    <mergeCell ref="M258:N258"/>
    <mergeCell ref="M259:N259"/>
    <mergeCell ref="M260:N260"/>
    <mergeCell ref="M261:N261"/>
    <mergeCell ref="M262:N262"/>
    <mergeCell ref="M263:N263"/>
    <mergeCell ref="M264:N264"/>
    <mergeCell ref="M250:N250"/>
    <mergeCell ref="M251:N251"/>
    <mergeCell ref="M252:N252"/>
    <mergeCell ref="M253:N253"/>
    <mergeCell ref="M254:N254"/>
    <mergeCell ref="M255:N255"/>
    <mergeCell ref="M241:N241"/>
    <mergeCell ref="M242:N242"/>
    <mergeCell ref="M243:N243"/>
    <mergeCell ref="M244:N244"/>
    <mergeCell ref="M245:N245"/>
    <mergeCell ref="K246:K255"/>
    <mergeCell ref="M246:N246"/>
    <mergeCell ref="M247:N247"/>
    <mergeCell ref="M248:N248"/>
    <mergeCell ref="M249:N249"/>
    <mergeCell ref="M232:N232"/>
    <mergeCell ref="M233:N233"/>
    <mergeCell ref="M234:N234"/>
    <mergeCell ref="M235:N235"/>
    <mergeCell ref="K236:K245"/>
    <mergeCell ref="M236:N236"/>
    <mergeCell ref="M237:N237"/>
    <mergeCell ref="M238:N238"/>
    <mergeCell ref="M239:N239"/>
    <mergeCell ref="M240:N240"/>
    <mergeCell ref="M223:N223"/>
    <mergeCell ref="M224:N224"/>
    <mergeCell ref="M225:N225"/>
    <mergeCell ref="K226:K235"/>
    <mergeCell ref="M226:N226"/>
    <mergeCell ref="M227:N227"/>
    <mergeCell ref="M228:N228"/>
    <mergeCell ref="M229:N229"/>
    <mergeCell ref="M230:N230"/>
    <mergeCell ref="M231:N231"/>
    <mergeCell ref="M214:N214"/>
    <mergeCell ref="M215:N215"/>
    <mergeCell ref="K216:K225"/>
    <mergeCell ref="M216:N216"/>
    <mergeCell ref="M217:N217"/>
    <mergeCell ref="M218:N218"/>
    <mergeCell ref="M219:N219"/>
    <mergeCell ref="M220:N220"/>
    <mergeCell ref="M221:N221"/>
    <mergeCell ref="M222:N222"/>
    <mergeCell ref="M205:N205"/>
    <mergeCell ref="K206:K215"/>
    <mergeCell ref="M206:N206"/>
    <mergeCell ref="M207:N207"/>
    <mergeCell ref="M208:N208"/>
    <mergeCell ref="M209:N209"/>
    <mergeCell ref="M210:N210"/>
    <mergeCell ref="M211:N211"/>
    <mergeCell ref="M212:N212"/>
    <mergeCell ref="M213:N213"/>
    <mergeCell ref="K196:K205"/>
    <mergeCell ref="M196:N196"/>
    <mergeCell ref="M197:N197"/>
    <mergeCell ref="M198:N198"/>
    <mergeCell ref="M199:N199"/>
    <mergeCell ref="M200:N200"/>
    <mergeCell ref="M201:N201"/>
    <mergeCell ref="M202:N202"/>
    <mergeCell ref="M203:N203"/>
    <mergeCell ref="M204:N204"/>
    <mergeCell ref="M190:N190"/>
    <mergeCell ref="M191:N191"/>
    <mergeCell ref="M192:N192"/>
    <mergeCell ref="M193:N193"/>
    <mergeCell ref="M194:N194"/>
    <mergeCell ref="M195:N195"/>
    <mergeCell ref="M181:N181"/>
    <mergeCell ref="M182:N182"/>
    <mergeCell ref="M183:N183"/>
    <mergeCell ref="M184:N184"/>
    <mergeCell ref="M185:N185"/>
    <mergeCell ref="K186:K195"/>
    <mergeCell ref="M186:N186"/>
    <mergeCell ref="M187:N187"/>
    <mergeCell ref="M188:N188"/>
    <mergeCell ref="M189:N189"/>
    <mergeCell ref="M172:N172"/>
    <mergeCell ref="M173:N173"/>
    <mergeCell ref="M174:N174"/>
    <mergeCell ref="M175:N175"/>
    <mergeCell ref="K176:K185"/>
    <mergeCell ref="M176:N176"/>
    <mergeCell ref="M177:N177"/>
    <mergeCell ref="M178:N178"/>
    <mergeCell ref="M179:N179"/>
    <mergeCell ref="M180:N180"/>
    <mergeCell ref="M163:N163"/>
    <mergeCell ref="M164:N164"/>
    <mergeCell ref="M165:N165"/>
    <mergeCell ref="K166:K175"/>
    <mergeCell ref="M166:N166"/>
    <mergeCell ref="M167:N167"/>
    <mergeCell ref="M168:N168"/>
    <mergeCell ref="M169:N169"/>
    <mergeCell ref="M170:N170"/>
    <mergeCell ref="M171:N171"/>
    <mergeCell ref="M154:N154"/>
    <mergeCell ref="M155:N155"/>
    <mergeCell ref="K156:K165"/>
    <mergeCell ref="M156:N156"/>
    <mergeCell ref="M157:N157"/>
    <mergeCell ref="M158:N158"/>
    <mergeCell ref="M159:N159"/>
    <mergeCell ref="M160:N160"/>
    <mergeCell ref="M161:N161"/>
    <mergeCell ref="M162:N162"/>
    <mergeCell ref="M145:N145"/>
    <mergeCell ref="K146:K155"/>
    <mergeCell ref="M146:N146"/>
    <mergeCell ref="M147:N147"/>
    <mergeCell ref="M148:N148"/>
    <mergeCell ref="M149:N149"/>
    <mergeCell ref="M150:N150"/>
    <mergeCell ref="M151:N151"/>
    <mergeCell ref="M152:N152"/>
    <mergeCell ref="M153:N153"/>
    <mergeCell ref="K136:K145"/>
    <mergeCell ref="M136:N136"/>
    <mergeCell ref="M137:N137"/>
    <mergeCell ref="M138:N138"/>
    <mergeCell ref="M139:N139"/>
    <mergeCell ref="M140:N140"/>
    <mergeCell ref="M141:N141"/>
    <mergeCell ref="M142:N142"/>
    <mergeCell ref="M143:N143"/>
    <mergeCell ref="M144:N144"/>
    <mergeCell ref="M130:N130"/>
    <mergeCell ref="M131:N131"/>
    <mergeCell ref="M132:N132"/>
    <mergeCell ref="M133:N133"/>
    <mergeCell ref="M134:N134"/>
    <mergeCell ref="M135:N135"/>
    <mergeCell ref="M121:N121"/>
    <mergeCell ref="M122:N122"/>
    <mergeCell ref="M123:N123"/>
    <mergeCell ref="M124:N124"/>
    <mergeCell ref="M125:N125"/>
    <mergeCell ref="K126:K135"/>
    <mergeCell ref="M126:N126"/>
    <mergeCell ref="M127:N127"/>
    <mergeCell ref="M128:N128"/>
    <mergeCell ref="M129:N129"/>
    <mergeCell ref="M112:N112"/>
    <mergeCell ref="M113:N113"/>
    <mergeCell ref="M114:N114"/>
    <mergeCell ref="M115:N115"/>
    <mergeCell ref="K116:K125"/>
    <mergeCell ref="M116:N116"/>
    <mergeCell ref="M117:N117"/>
    <mergeCell ref="M118:N118"/>
    <mergeCell ref="M119:N119"/>
    <mergeCell ref="M120:N120"/>
    <mergeCell ref="M103:N103"/>
    <mergeCell ref="M104:N104"/>
    <mergeCell ref="M105:N105"/>
    <mergeCell ref="K106:K115"/>
    <mergeCell ref="M106:N106"/>
    <mergeCell ref="M107:N107"/>
    <mergeCell ref="M108:N108"/>
    <mergeCell ref="M109:N109"/>
    <mergeCell ref="M110:N110"/>
    <mergeCell ref="M111:N111"/>
    <mergeCell ref="M94:N94"/>
    <mergeCell ref="M95:N95"/>
    <mergeCell ref="K96:K105"/>
    <mergeCell ref="M96:N96"/>
    <mergeCell ref="M97:N97"/>
    <mergeCell ref="M98:N98"/>
    <mergeCell ref="M99:N99"/>
    <mergeCell ref="M100:N100"/>
    <mergeCell ref="M101:N101"/>
    <mergeCell ref="M102:N102"/>
    <mergeCell ref="M85:N85"/>
    <mergeCell ref="K86:K95"/>
    <mergeCell ref="M86:N86"/>
    <mergeCell ref="M87:N87"/>
    <mergeCell ref="M88:N88"/>
    <mergeCell ref="M89:N89"/>
    <mergeCell ref="M90:N90"/>
    <mergeCell ref="M91:N91"/>
    <mergeCell ref="M92:N92"/>
    <mergeCell ref="M93:N93"/>
    <mergeCell ref="K76:K85"/>
    <mergeCell ref="M76:N76"/>
    <mergeCell ref="M77:N77"/>
    <mergeCell ref="M78:N78"/>
    <mergeCell ref="M79:N79"/>
    <mergeCell ref="M80:N80"/>
    <mergeCell ref="M81:N81"/>
    <mergeCell ref="M82:N82"/>
    <mergeCell ref="M83:N83"/>
    <mergeCell ref="M84:N84"/>
    <mergeCell ref="M70:N70"/>
    <mergeCell ref="M71:N71"/>
    <mergeCell ref="M72:N72"/>
    <mergeCell ref="M73:N73"/>
    <mergeCell ref="M74:N74"/>
    <mergeCell ref="M75:N75"/>
    <mergeCell ref="M61:N61"/>
    <mergeCell ref="M62:N62"/>
    <mergeCell ref="M63:N63"/>
    <mergeCell ref="M64:N64"/>
    <mergeCell ref="M65:N65"/>
    <mergeCell ref="K66:K75"/>
    <mergeCell ref="M66:N66"/>
    <mergeCell ref="M67:N67"/>
    <mergeCell ref="M68:N68"/>
    <mergeCell ref="M69:N69"/>
    <mergeCell ref="M52:N52"/>
    <mergeCell ref="M53:N53"/>
    <mergeCell ref="M54:N54"/>
    <mergeCell ref="M55:N55"/>
    <mergeCell ref="K56:K65"/>
    <mergeCell ref="M56:N56"/>
    <mergeCell ref="M57:N57"/>
    <mergeCell ref="M58:N58"/>
    <mergeCell ref="M59:N59"/>
    <mergeCell ref="M60:N60"/>
    <mergeCell ref="M16:N16"/>
    <mergeCell ref="M17:N17"/>
    <mergeCell ref="M18:N18"/>
    <mergeCell ref="M19:N19"/>
    <mergeCell ref="M43:N43"/>
    <mergeCell ref="M44:N44"/>
    <mergeCell ref="M45:N45"/>
    <mergeCell ref="K46:K55"/>
    <mergeCell ref="M46:N46"/>
    <mergeCell ref="M47:N47"/>
    <mergeCell ref="M48:N48"/>
    <mergeCell ref="M49:N49"/>
    <mergeCell ref="M50:N50"/>
    <mergeCell ref="M51:N51"/>
    <mergeCell ref="M34:N34"/>
    <mergeCell ref="M35:N35"/>
    <mergeCell ref="K36:K45"/>
    <mergeCell ref="M36:N36"/>
    <mergeCell ref="M37:N37"/>
    <mergeCell ref="M38:N38"/>
    <mergeCell ref="M39:N39"/>
    <mergeCell ref="M40:N40"/>
    <mergeCell ref="M41:N41"/>
    <mergeCell ref="M42:N42"/>
    <mergeCell ref="B2:N2"/>
    <mergeCell ref="H4:I4"/>
    <mergeCell ref="K4:N4"/>
    <mergeCell ref="M5:N5"/>
    <mergeCell ref="K6:K15"/>
    <mergeCell ref="M6:N6"/>
    <mergeCell ref="M7:N7"/>
    <mergeCell ref="M8:N8"/>
    <mergeCell ref="M9:N9"/>
    <mergeCell ref="M10:N10"/>
    <mergeCell ref="M25:N25"/>
    <mergeCell ref="K26:K35"/>
    <mergeCell ref="M26:N26"/>
    <mergeCell ref="M27:N27"/>
    <mergeCell ref="M28:N28"/>
    <mergeCell ref="M29:N29"/>
    <mergeCell ref="M30:N30"/>
    <mergeCell ref="M31:N31"/>
    <mergeCell ref="M32:N32"/>
    <mergeCell ref="M33:N33"/>
    <mergeCell ref="H20:I21"/>
    <mergeCell ref="M20:N20"/>
    <mergeCell ref="M21:N21"/>
    <mergeCell ref="M22:N22"/>
    <mergeCell ref="M23:N23"/>
    <mergeCell ref="M24:N24"/>
    <mergeCell ref="M11:N11"/>
    <mergeCell ref="M12:N12"/>
    <mergeCell ref="M13:N13"/>
    <mergeCell ref="M14:N14"/>
    <mergeCell ref="M15:N15"/>
    <mergeCell ref="K16:K25"/>
  </mergeCells>
  <conditionalFormatting sqref="F5:F2104">
    <cfRule type="cellIs" dxfId="115" priority="4" stopIfTrue="1" operator="notEqual">
      <formula>""</formula>
    </cfRule>
  </conditionalFormatting>
  <conditionalFormatting sqref="D5:E1139">
    <cfRule type="cellIs" dxfId="114" priority="3" stopIfTrue="1" operator="notEqual">
      <formula>""</formula>
    </cfRule>
  </conditionalFormatting>
  <conditionalFormatting sqref="D1140:E1196">
    <cfRule type="cellIs" dxfId="113" priority="2" stopIfTrue="1" operator="notEqual">
      <formula>""</formula>
    </cfRule>
  </conditionalFormatting>
  <conditionalFormatting sqref="B5:C1357">
    <cfRule type="cellIs" dxfId="112" priority="1" stopIfTrue="1" operator="notEqual">
      <formula>""</formula>
    </cfRule>
  </conditionalFormatting>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1">
    <tabColor theme="6" tint="0.39997558519241921"/>
    <pageSetUpPr fitToPage="1"/>
  </sheetPr>
  <dimension ref="A1:AJ248"/>
  <sheetViews>
    <sheetView showGridLines="0" zoomScaleNormal="100" workbookViewId="0"/>
  </sheetViews>
  <sheetFormatPr baseColWidth="10" defaultColWidth="11.42578125" defaultRowHeight="0" customHeight="1" zeroHeight="1"/>
  <cols>
    <col min="1" max="1" width="4.28515625" style="289" customWidth="1"/>
    <col min="2" max="2" width="6.7109375" style="245" customWidth="1"/>
    <col min="3" max="3" width="13" style="245" customWidth="1"/>
    <col min="4" max="4" width="44.28515625" style="245" customWidth="1"/>
    <col min="5" max="8" width="22.7109375" style="245" customWidth="1"/>
    <col min="9" max="9" width="18.42578125" style="245" customWidth="1"/>
    <col min="10" max="10" width="29" style="289" customWidth="1"/>
    <col min="11" max="11" width="25.7109375" style="289" hidden="1" customWidth="1"/>
    <col min="12" max="26" width="16.28515625" style="293" customWidth="1"/>
    <col min="27" max="27" width="16.28515625" style="293" hidden="1" customWidth="1"/>
    <col min="28" max="28" width="13.7109375" style="244" hidden="1" customWidth="1"/>
    <col min="29" max="29" width="22.28515625" style="247" hidden="1" customWidth="1"/>
    <col min="30" max="30" width="22.28515625" style="246" hidden="1" customWidth="1"/>
    <col min="31" max="31" width="23.28515625" style="246" hidden="1" customWidth="1"/>
    <col min="32" max="32" width="22.28515625" style="246" hidden="1" customWidth="1"/>
    <col min="33" max="33" width="22.28515625" style="245" hidden="1" customWidth="1"/>
    <col min="34" max="34" width="22.28515625" style="254" hidden="1" customWidth="1"/>
    <col min="35" max="35" width="22.28515625" style="245" hidden="1" customWidth="1"/>
    <col min="36" max="36" width="22.28515625" style="246" hidden="1" customWidth="1"/>
    <col min="37" max="37" width="22.28515625" style="254" customWidth="1"/>
    <col min="38" max="16384" width="11.42578125" style="254"/>
  </cols>
  <sheetData>
    <row r="1" spans="2:30" ht="18">
      <c r="B1" s="852" t="s">
        <v>0</v>
      </c>
      <c r="C1" s="852"/>
      <c r="D1" s="852"/>
      <c r="E1" s="852"/>
      <c r="F1" s="852"/>
      <c r="G1" s="852"/>
      <c r="H1" s="852"/>
      <c r="I1" s="852"/>
      <c r="J1" s="852"/>
      <c r="K1" s="308"/>
    </row>
    <row r="2" spans="2:30" ht="12.75">
      <c r="B2" s="853" t="s">
        <v>1</v>
      </c>
      <c r="C2" s="853"/>
      <c r="D2" s="853"/>
      <c r="E2" s="853"/>
      <c r="F2" s="853"/>
      <c r="G2" s="853"/>
      <c r="H2" s="853"/>
      <c r="I2" s="853"/>
      <c r="J2" s="853"/>
      <c r="K2" s="309"/>
    </row>
    <row r="3" spans="2:30" ht="12.75">
      <c r="B3" s="853" t="s">
        <v>350</v>
      </c>
      <c r="C3" s="853"/>
      <c r="D3" s="853"/>
      <c r="E3" s="853"/>
      <c r="F3" s="853"/>
      <c r="G3" s="853"/>
      <c r="H3" s="853"/>
      <c r="I3" s="853"/>
      <c r="J3" s="853"/>
      <c r="K3" s="309"/>
    </row>
    <row r="4" spans="2:30" ht="12.75">
      <c r="B4" s="853" t="s">
        <v>341</v>
      </c>
      <c r="C4" s="853"/>
      <c r="D4" s="853"/>
      <c r="E4" s="853"/>
      <c r="F4" s="853"/>
      <c r="G4" s="853"/>
      <c r="H4" s="853"/>
      <c r="I4" s="853"/>
      <c r="J4" s="853"/>
      <c r="K4" s="309"/>
    </row>
    <row r="5" spans="2:30" ht="12.75">
      <c r="B5" s="853"/>
      <c r="C5" s="853"/>
      <c r="D5" s="853"/>
      <c r="E5" s="853"/>
      <c r="F5" s="853"/>
      <c r="G5" s="853"/>
      <c r="H5" s="853"/>
      <c r="I5" s="853"/>
      <c r="J5" s="853"/>
      <c r="K5" s="309"/>
    </row>
    <row r="6" spans="2:30" ht="15.75">
      <c r="B6" s="574" t="s">
        <v>385</v>
      </c>
      <c r="C6" s="248"/>
      <c r="D6" s="249"/>
      <c r="E6" s="249"/>
      <c r="F6" s="573"/>
      <c r="G6" s="249"/>
      <c r="H6" s="249"/>
      <c r="I6" s="249"/>
      <c r="J6" s="249"/>
      <c r="K6" s="249"/>
    </row>
    <row r="7" spans="2:30" ht="40.5" customHeight="1">
      <c r="B7" s="853" t="s">
        <v>384</v>
      </c>
      <c r="C7" s="853"/>
      <c r="D7" s="853"/>
      <c r="E7" s="853"/>
      <c r="F7" s="853"/>
      <c r="G7" s="853"/>
      <c r="H7" s="853"/>
      <c r="I7" s="853"/>
      <c r="J7" s="853"/>
      <c r="K7" s="309"/>
    </row>
    <row r="8" spans="2:30" ht="15.75" hidden="1">
      <c r="B8" s="248"/>
      <c r="C8" s="248"/>
      <c r="D8" s="249"/>
      <c r="E8" s="249"/>
      <c r="F8" s="249"/>
      <c r="G8" s="249"/>
      <c r="H8" s="249"/>
      <c r="I8" s="249"/>
      <c r="J8" s="249"/>
      <c r="K8" s="249"/>
    </row>
    <row r="9" spans="2:30" ht="15.75" customHeight="1">
      <c r="B9" s="854" t="s">
        <v>374</v>
      </c>
      <c r="C9" s="854"/>
      <c r="D9" s="854"/>
      <c r="E9" s="854"/>
      <c r="F9" s="854"/>
      <c r="G9" s="854"/>
      <c r="H9" s="854"/>
      <c r="I9" s="854"/>
      <c r="J9" s="854"/>
      <c r="K9" s="310"/>
    </row>
    <row r="10" spans="2:30" ht="16.5" customHeight="1">
      <c r="B10" s="855" t="s">
        <v>245</v>
      </c>
      <c r="C10" s="855"/>
      <c r="D10" s="855"/>
      <c r="E10" s="855"/>
      <c r="F10" s="855"/>
      <c r="G10" s="855"/>
      <c r="H10" s="855"/>
      <c r="I10" s="855"/>
      <c r="J10" s="855"/>
      <c r="K10" s="311"/>
      <c r="AD10" s="250"/>
    </row>
    <row r="11" spans="2:30" ht="16.5" thickBot="1">
      <c r="B11" s="251"/>
      <c r="C11" s="251"/>
      <c r="D11" s="249"/>
      <c r="E11" s="249"/>
      <c r="F11" s="249"/>
      <c r="G11" s="249"/>
      <c r="H11" s="249"/>
      <c r="I11" s="249"/>
      <c r="J11" s="249"/>
      <c r="K11" s="249"/>
    </row>
    <row r="12" spans="2:30" ht="24.95" customHeight="1">
      <c r="B12" s="856" t="s">
        <v>363</v>
      </c>
      <c r="C12" s="857"/>
      <c r="D12" s="499" t="s">
        <v>246</v>
      </c>
      <c r="E12" s="861" t="s">
        <v>247</v>
      </c>
      <c r="F12" s="862"/>
      <c r="G12" s="862"/>
      <c r="H12" s="862"/>
      <c r="I12" s="862"/>
      <c r="J12" s="521">
        <v>45526</v>
      </c>
      <c r="K12" s="328"/>
    </row>
    <row r="13" spans="2:30" ht="24.95" customHeight="1">
      <c r="B13" s="858"/>
      <c r="C13" s="859"/>
      <c r="D13" s="519">
        <v>1</v>
      </c>
      <c r="E13" s="860" t="s">
        <v>248</v>
      </c>
      <c r="F13" s="860"/>
      <c r="G13" s="860"/>
      <c r="H13" s="860"/>
      <c r="I13" s="252" t="s">
        <v>249</v>
      </c>
      <c r="J13" s="522">
        <v>4013.98</v>
      </c>
      <c r="K13" s="324"/>
    </row>
    <row r="14" spans="2:30" ht="24.95" customHeight="1">
      <c r="B14" s="831">
        <v>1</v>
      </c>
      <c r="C14" s="832"/>
      <c r="D14" s="500" t="s">
        <v>250</v>
      </c>
      <c r="E14" s="253"/>
      <c r="F14" s="253"/>
      <c r="G14" s="253"/>
      <c r="H14" s="253"/>
      <c r="I14" s="253" t="s">
        <v>251</v>
      </c>
      <c r="J14" s="354">
        <v>98.000000000001819</v>
      </c>
      <c r="K14" s="329"/>
    </row>
    <row r="15" spans="2:30" ht="24.95" customHeight="1" thickBot="1">
      <c r="B15" s="833"/>
      <c r="C15" s="834"/>
      <c r="D15" s="520" t="s">
        <v>217</v>
      </c>
      <c r="E15" s="835" t="s">
        <v>253</v>
      </c>
      <c r="F15" s="835"/>
      <c r="G15" s="835" t="s">
        <v>276</v>
      </c>
      <c r="H15" s="835"/>
      <c r="I15" s="835"/>
      <c r="J15" s="836"/>
      <c r="K15" s="310"/>
    </row>
    <row r="16" spans="2:30" ht="9.9499999999999993" customHeight="1" thickBot="1">
      <c r="B16" s="251"/>
      <c r="C16" s="251"/>
      <c r="D16" s="249"/>
      <c r="E16" s="249"/>
      <c r="F16" s="249"/>
      <c r="G16" s="249"/>
      <c r="H16" s="249"/>
      <c r="I16" s="249"/>
      <c r="J16" s="249"/>
      <c r="K16" s="298"/>
    </row>
    <row r="17" spans="1:36" ht="24.95" customHeight="1">
      <c r="B17" s="837" t="s">
        <v>254</v>
      </c>
      <c r="C17" s="838"/>
      <c r="D17" s="838"/>
      <c r="E17" s="838"/>
      <c r="F17" s="838"/>
      <c r="G17" s="838"/>
      <c r="H17" s="838"/>
      <c r="I17" s="838"/>
      <c r="J17" s="839"/>
      <c r="K17" s="328"/>
    </row>
    <row r="18" spans="1:36" ht="18" customHeight="1">
      <c r="B18" s="255"/>
      <c r="C18" s="252"/>
      <c r="D18" s="256"/>
      <c r="E18" s="256"/>
      <c r="F18" s="257"/>
      <c r="G18" s="257"/>
      <c r="H18" s="257"/>
      <c r="I18" s="252" t="s">
        <v>255</v>
      </c>
      <c r="J18" s="258">
        <v>82</v>
      </c>
      <c r="K18" s="325"/>
    </row>
    <row r="19" spans="1:36" ht="18" customHeight="1">
      <c r="B19" s="259"/>
      <c r="C19" s="252"/>
      <c r="D19" s="256"/>
      <c r="E19" s="256"/>
      <c r="F19" s="257"/>
      <c r="G19" s="257"/>
      <c r="H19" s="257"/>
      <c r="I19" s="252" t="s">
        <v>256</v>
      </c>
      <c r="J19" s="260">
        <v>514.62249999999995</v>
      </c>
      <c r="K19" s="330"/>
    </row>
    <row r="20" spans="1:36" ht="18" customHeight="1">
      <c r="B20" s="259"/>
      <c r="C20" s="252"/>
      <c r="D20" s="256"/>
      <c r="E20" s="256"/>
      <c r="F20" s="257"/>
      <c r="G20" s="257"/>
      <c r="H20" s="257"/>
      <c r="I20" s="252" t="s">
        <v>280</v>
      </c>
      <c r="J20" s="260">
        <v>4577.5790000000006</v>
      </c>
      <c r="K20" s="330"/>
    </row>
    <row r="21" spans="1:36" ht="18" customHeight="1">
      <c r="B21" s="255"/>
      <c r="C21" s="253"/>
      <c r="D21" s="256"/>
      <c r="E21" s="256"/>
      <c r="F21" s="257"/>
      <c r="G21" s="257"/>
      <c r="H21" s="257"/>
      <c r="I21" s="252" t="s">
        <v>257</v>
      </c>
      <c r="J21" s="260">
        <v>1424.3728550999999</v>
      </c>
      <c r="K21" s="330"/>
    </row>
    <row r="22" spans="1:36" ht="18" customHeight="1">
      <c r="B22" s="255"/>
      <c r="C22" s="253"/>
      <c r="D22" s="256"/>
      <c r="E22" s="256"/>
      <c r="F22" s="257"/>
      <c r="G22" s="257"/>
      <c r="H22" s="257"/>
      <c r="I22" s="252" t="s">
        <v>258</v>
      </c>
      <c r="J22" s="260">
        <v>1159.1990000000001</v>
      </c>
      <c r="K22" s="330"/>
    </row>
    <row r="23" spans="1:36" ht="18" customHeight="1">
      <c r="B23" s="261"/>
      <c r="C23" s="262"/>
      <c r="D23" s="256"/>
      <c r="E23" s="256"/>
      <c r="F23" s="257"/>
      <c r="G23" s="257"/>
      <c r="H23" s="257"/>
      <c r="I23" s="252" t="s">
        <v>259</v>
      </c>
      <c r="J23" s="260">
        <v>538.46153846153845</v>
      </c>
      <c r="K23" s="330"/>
      <c r="AG23" s="1"/>
      <c r="AH23" s="263"/>
      <c r="AI23" s="1"/>
      <c r="AJ23" s="366"/>
    </row>
    <row r="24" spans="1:36" ht="18" customHeight="1" thickBot="1">
      <c r="B24" s="264"/>
      <c r="C24" s="265"/>
      <c r="D24" s="266"/>
      <c r="E24" s="266"/>
      <c r="F24" s="267"/>
      <c r="G24" s="267"/>
      <c r="H24" s="267"/>
      <c r="I24" s="268" t="s">
        <v>319</v>
      </c>
      <c r="J24" s="418">
        <v>67.5</v>
      </c>
      <c r="K24" s="326"/>
    </row>
    <row r="25" spans="1:36" s="263" customFormat="1" ht="9.9499999999999993" customHeight="1" thickBot="1">
      <c r="A25" s="236"/>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213"/>
      <c r="AD25" s="250"/>
      <c r="AE25" s="250"/>
      <c r="AF25" s="250"/>
      <c r="AG25" s="245"/>
      <c r="AH25" s="254"/>
      <c r="AI25" s="245"/>
      <c r="AJ25" s="250"/>
    </row>
    <row r="26" spans="1:36" ht="18" customHeight="1">
      <c r="B26" s="840" t="s">
        <v>260</v>
      </c>
      <c r="C26" s="841"/>
      <c r="D26" s="841"/>
      <c r="E26" s="841"/>
      <c r="F26" s="841"/>
      <c r="G26" s="841"/>
      <c r="H26" s="841"/>
      <c r="I26" s="841"/>
      <c r="J26" s="842"/>
      <c r="K26" s="331"/>
    </row>
    <row r="27" spans="1:36" ht="18" customHeight="1">
      <c r="B27" s="843" t="s">
        <v>261</v>
      </c>
      <c r="C27" s="844"/>
      <c r="D27" s="844"/>
      <c r="E27" s="844"/>
      <c r="F27" s="844"/>
      <c r="G27" s="844"/>
      <c r="H27" s="844"/>
      <c r="I27" s="845"/>
      <c r="J27" s="269" t="s">
        <v>1539</v>
      </c>
      <c r="K27" s="332"/>
    </row>
    <row r="28" spans="1:36" ht="18" customHeight="1">
      <c r="B28" s="843" t="s">
        <v>1540</v>
      </c>
      <c r="C28" s="844"/>
      <c r="D28" s="844"/>
      <c r="E28" s="844"/>
      <c r="F28" s="844"/>
      <c r="G28" s="844"/>
      <c r="H28" s="844"/>
      <c r="I28" s="845"/>
      <c r="J28" s="269">
        <v>1157.4449999999999</v>
      </c>
      <c r="K28" s="332"/>
    </row>
    <row r="29" spans="1:36" ht="18" customHeight="1">
      <c r="B29" s="846" t="s">
        <v>262</v>
      </c>
      <c r="C29" s="847"/>
      <c r="D29" s="847"/>
      <c r="E29" s="847"/>
      <c r="F29" s="847"/>
      <c r="G29" s="847"/>
      <c r="H29" s="847"/>
      <c r="I29" s="847"/>
      <c r="J29" s="848"/>
      <c r="K29" s="331"/>
    </row>
    <row r="30" spans="1:36" ht="18" customHeight="1">
      <c r="B30" s="843" t="s">
        <v>263</v>
      </c>
      <c r="C30" s="844"/>
      <c r="D30" s="844"/>
      <c r="E30" s="844"/>
      <c r="F30" s="844"/>
      <c r="G30" s="844"/>
      <c r="H30" s="844"/>
      <c r="I30" s="845"/>
      <c r="J30" s="270">
        <v>1313.1278500000001</v>
      </c>
      <c r="K30" s="333"/>
      <c r="L30" s="294"/>
      <c r="M30" s="294"/>
      <c r="N30" s="294"/>
      <c r="O30" s="294"/>
      <c r="P30" s="294"/>
      <c r="Q30" s="294"/>
      <c r="R30" s="294"/>
      <c r="S30" s="294"/>
      <c r="T30" s="294"/>
      <c r="U30" s="294"/>
      <c r="V30" s="294"/>
      <c r="W30" s="294"/>
      <c r="X30" s="294"/>
      <c r="Y30" s="294"/>
      <c r="Z30" s="294"/>
      <c r="AA30" s="294"/>
    </row>
    <row r="31" spans="1:36" ht="18" customHeight="1">
      <c r="B31" s="843" t="s">
        <v>264</v>
      </c>
      <c r="C31" s="844"/>
      <c r="D31" s="844"/>
      <c r="E31" s="844"/>
      <c r="F31" s="844"/>
      <c r="G31" s="844"/>
      <c r="H31" s="844"/>
      <c r="I31" s="845"/>
      <c r="J31" s="271">
        <v>1298.0023989698627</v>
      </c>
      <c r="K31" s="330"/>
      <c r="L31" s="295"/>
      <c r="M31" s="295"/>
      <c r="N31" s="295"/>
      <c r="O31" s="295"/>
      <c r="P31" s="295"/>
      <c r="Q31" s="295"/>
      <c r="R31" s="295"/>
      <c r="S31" s="295"/>
      <c r="T31" s="295"/>
      <c r="U31" s="295"/>
      <c r="V31" s="295"/>
      <c r="W31" s="295"/>
      <c r="X31" s="295"/>
      <c r="Y31" s="295"/>
      <c r="Z31" s="295"/>
      <c r="AA31" s="295"/>
    </row>
    <row r="32" spans="1:36" ht="18" customHeight="1">
      <c r="B32" s="846" t="s">
        <v>273</v>
      </c>
      <c r="C32" s="847"/>
      <c r="D32" s="847"/>
      <c r="E32" s="847"/>
      <c r="F32" s="847"/>
      <c r="G32" s="847"/>
      <c r="H32" s="847"/>
      <c r="I32" s="847"/>
      <c r="J32" s="848"/>
      <c r="K32" s="331"/>
      <c r="L32" s="295"/>
      <c r="M32" s="295"/>
      <c r="N32" s="295"/>
      <c r="O32" s="295"/>
      <c r="P32" s="295"/>
      <c r="Q32" s="295"/>
      <c r="R32" s="295"/>
      <c r="S32" s="295"/>
      <c r="T32" s="295"/>
      <c r="U32" s="295"/>
      <c r="V32" s="295"/>
      <c r="W32" s="295"/>
      <c r="X32" s="295"/>
      <c r="Y32" s="295"/>
      <c r="Z32" s="295"/>
      <c r="AA32" s="295"/>
    </row>
    <row r="33" spans="1:36" ht="18" customHeight="1">
      <c r="B33" s="843" t="s">
        <v>324</v>
      </c>
      <c r="C33" s="844"/>
      <c r="D33" s="844"/>
      <c r="E33" s="844"/>
      <c r="F33" s="844"/>
      <c r="G33" s="844"/>
      <c r="H33" s="844"/>
      <c r="I33" s="845"/>
      <c r="J33" s="269">
        <v>3000.9759275500001</v>
      </c>
      <c r="K33" s="332"/>
      <c r="L33" s="295"/>
      <c r="M33" s="295"/>
      <c r="N33" s="295"/>
      <c r="O33" s="295"/>
      <c r="P33" s="295"/>
      <c r="Q33" s="295"/>
      <c r="R33" s="295"/>
      <c r="S33" s="295"/>
      <c r="T33" s="295"/>
      <c r="U33" s="295"/>
      <c r="V33" s="295"/>
      <c r="W33" s="295"/>
      <c r="X33" s="295"/>
      <c r="Y33" s="295"/>
      <c r="Z33" s="295"/>
      <c r="AA33" s="295"/>
    </row>
    <row r="34" spans="1:36" ht="18" customHeight="1" thickBot="1">
      <c r="B34" s="273"/>
      <c r="C34" s="273"/>
      <c r="D34" s="273"/>
      <c r="E34" s="273"/>
      <c r="F34" s="274"/>
      <c r="G34" s="274"/>
      <c r="H34" s="274"/>
      <c r="I34" s="249"/>
      <c r="J34" s="249"/>
      <c r="K34" s="298"/>
      <c r="L34" s="1"/>
      <c r="M34" s="1"/>
      <c r="N34" s="1"/>
      <c r="O34" s="1"/>
      <c r="P34" s="1"/>
      <c r="Q34" s="1"/>
      <c r="R34" s="1"/>
      <c r="S34" s="1"/>
      <c r="T34" s="1"/>
      <c r="U34" s="1"/>
      <c r="V34" s="1"/>
      <c r="W34" s="1"/>
      <c r="X34" s="1"/>
      <c r="Y34" s="1"/>
      <c r="Z34" s="1"/>
      <c r="AA34" s="1"/>
    </row>
    <row r="35" spans="1:36" s="272" customFormat="1" ht="24.95" customHeight="1" thickBot="1">
      <c r="A35" s="448"/>
      <c r="B35" s="849" t="s">
        <v>265</v>
      </c>
      <c r="C35" s="850"/>
      <c r="D35" s="850"/>
      <c r="E35" s="501"/>
      <c r="F35" s="851" t="s">
        <v>276</v>
      </c>
      <c r="G35" s="851"/>
      <c r="H35" s="851"/>
      <c r="I35" s="851"/>
      <c r="J35" s="502">
        <v>3000.9759275500001</v>
      </c>
      <c r="K35" s="334"/>
      <c r="L35" s="17"/>
      <c r="M35" s="17"/>
      <c r="N35" s="17"/>
      <c r="O35" s="17"/>
      <c r="P35" s="17"/>
      <c r="Q35" s="17"/>
      <c r="R35" s="17"/>
      <c r="S35" s="17"/>
      <c r="T35" s="17"/>
      <c r="U35" s="17"/>
      <c r="V35" s="17"/>
      <c r="W35" s="17"/>
      <c r="X35" s="17"/>
      <c r="Y35" s="17"/>
      <c r="Z35" s="17"/>
      <c r="AA35" s="17"/>
      <c r="AB35" s="244"/>
      <c r="AC35" s="276"/>
      <c r="AD35" s="275"/>
      <c r="AE35" s="275"/>
      <c r="AF35" s="275"/>
      <c r="AG35" s="245"/>
      <c r="AH35" s="254"/>
      <c r="AI35" s="245"/>
      <c r="AJ35" s="275"/>
    </row>
    <row r="36" spans="1:36" ht="18" customHeight="1" thickBot="1">
      <c r="B36" s="251"/>
      <c r="C36" s="251"/>
      <c r="D36" s="249"/>
      <c r="E36" s="249"/>
      <c r="F36" s="277"/>
      <c r="G36" s="249"/>
      <c r="H36" s="298"/>
      <c r="I36" s="249"/>
      <c r="J36" s="404"/>
      <c r="K36" s="249"/>
    </row>
    <row r="37" spans="1:36" ht="15" customHeight="1">
      <c r="B37" s="503" t="s">
        <v>277</v>
      </c>
      <c r="C37" s="504"/>
      <c r="D37" s="505"/>
      <c r="E37" s="505"/>
      <c r="F37" s="505"/>
      <c r="G37" s="505"/>
      <c r="H37" s="505"/>
      <c r="I37" s="506"/>
      <c r="J37" s="507"/>
      <c r="K37" s="413"/>
    </row>
    <row r="38" spans="1:36" ht="15" customHeight="1">
      <c r="A38" s="826" t="s">
        <v>370</v>
      </c>
      <c r="B38" s="865" t="s">
        <v>266</v>
      </c>
      <c r="C38" s="863" t="s">
        <v>267</v>
      </c>
      <c r="D38" s="867" t="s">
        <v>15</v>
      </c>
      <c r="E38" s="869" t="s">
        <v>89</v>
      </c>
      <c r="F38" s="869" t="s">
        <v>337</v>
      </c>
      <c r="G38" s="869" t="s">
        <v>94</v>
      </c>
      <c r="H38" s="869" t="s">
        <v>228</v>
      </c>
      <c r="I38" s="871" t="s">
        <v>305</v>
      </c>
      <c r="J38" s="872"/>
      <c r="K38" s="414"/>
    </row>
    <row r="39" spans="1:36" ht="55.5" customHeight="1" thickBot="1">
      <c r="A39" s="826"/>
      <c r="B39" s="865"/>
      <c r="C39" s="863"/>
      <c r="D39" s="867"/>
      <c r="E39" s="869"/>
      <c r="F39" s="869"/>
      <c r="G39" s="869"/>
      <c r="H39" s="869"/>
      <c r="I39" s="508" t="s">
        <v>304</v>
      </c>
      <c r="J39" s="509" t="s">
        <v>303</v>
      </c>
      <c r="K39" s="415" t="s">
        <v>302</v>
      </c>
      <c r="L39" s="873"/>
      <c r="M39" s="296"/>
      <c r="N39" s="296"/>
      <c r="O39" s="296"/>
      <c r="P39" s="296"/>
      <c r="Q39" s="296"/>
      <c r="R39" s="296"/>
      <c r="S39" s="296"/>
      <c r="T39" s="296"/>
      <c r="U39" s="296"/>
      <c r="V39" s="296"/>
      <c r="W39" s="296"/>
      <c r="X39" s="296"/>
      <c r="Y39" s="296"/>
      <c r="Z39" s="296"/>
      <c r="AA39" s="296"/>
      <c r="AB39" s="873"/>
    </row>
    <row r="40" spans="1:36" ht="27" customHeight="1" thickBot="1">
      <c r="A40" s="826"/>
      <c r="B40" s="866"/>
      <c r="C40" s="864"/>
      <c r="D40" s="868"/>
      <c r="E40" s="511" t="s">
        <v>278</v>
      </c>
      <c r="F40" s="510" t="s">
        <v>279</v>
      </c>
      <c r="G40" s="870"/>
      <c r="H40" s="510" t="s">
        <v>134</v>
      </c>
      <c r="I40" s="512" t="s">
        <v>73</v>
      </c>
      <c r="J40" s="513" t="s">
        <v>95</v>
      </c>
      <c r="K40" s="416" t="s">
        <v>95</v>
      </c>
      <c r="L40" s="873"/>
      <c r="M40" s="296"/>
      <c r="N40" s="296"/>
      <c r="O40" s="296"/>
      <c r="P40" s="296"/>
      <c r="Q40" s="296"/>
      <c r="R40" s="296"/>
      <c r="S40" s="296"/>
      <c r="T40" s="296"/>
      <c r="U40" s="296"/>
      <c r="V40" s="296"/>
      <c r="W40" s="296"/>
      <c r="X40" s="296"/>
      <c r="Y40" s="296"/>
      <c r="Z40" s="296"/>
      <c r="AA40" s="296"/>
      <c r="AB40" s="873"/>
      <c r="AC40" s="827" t="s">
        <v>335</v>
      </c>
      <c r="AD40" s="828"/>
      <c r="AE40" s="828"/>
      <c r="AF40" s="367"/>
      <c r="AG40" s="829" t="s">
        <v>336</v>
      </c>
      <c r="AH40" s="829"/>
      <c r="AI40" s="830"/>
    </row>
    <row r="41" spans="1:36" ht="6.75" customHeight="1" thickBot="1">
      <c r="B41" s="514"/>
      <c r="C41" s="515"/>
      <c r="D41" s="516"/>
      <c r="E41" s="517"/>
      <c r="F41" s="516"/>
      <c r="G41" s="516"/>
      <c r="H41" s="516"/>
      <c r="I41" s="516"/>
      <c r="J41" s="518"/>
      <c r="K41" s="336"/>
      <c r="L41" s="296"/>
      <c r="M41" s="296"/>
      <c r="N41" s="296"/>
      <c r="O41" s="296"/>
      <c r="P41" s="296"/>
      <c r="Q41" s="296"/>
      <c r="R41" s="296"/>
      <c r="S41" s="296"/>
      <c r="T41" s="296"/>
      <c r="U41" s="296"/>
      <c r="V41" s="296"/>
      <c r="W41" s="296"/>
      <c r="X41" s="296"/>
      <c r="Y41" s="296"/>
      <c r="Z41" s="296"/>
      <c r="AA41" s="296"/>
      <c r="AB41" s="296"/>
      <c r="AC41" s="368"/>
      <c r="AG41" s="278"/>
      <c r="AI41" s="369"/>
    </row>
    <row r="42" spans="1:36" ht="26.25" customHeight="1">
      <c r="B42" s="349">
        <v>1</v>
      </c>
      <c r="C42" s="279">
        <v>1</v>
      </c>
      <c r="D42" s="280" t="s">
        <v>387</v>
      </c>
      <c r="E42" s="281" t="s">
        <v>23</v>
      </c>
      <c r="F42" s="54" t="s">
        <v>31</v>
      </c>
      <c r="G42" s="290">
        <v>0</v>
      </c>
      <c r="H42" s="282" t="s">
        <v>44</v>
      </c>
      <c r="I42" s="291" t="s">
        <v>1538</v>
      </c>
      <c r="J42" s="283">
        <v>0</v>
      </c>
      <c r="K42" s="359">
        <v>0</v>
      </c>
      <c r="L42" s="297"/>
      <c r="M42" s="297"/>
      <c r="N42" s="297"/>
      <c r="O42" s="297"/>
      <c r="P42" s="297"/>
      <c r="Q42" s="297"/>
      <c r="R42" s="297"/>
      <c r="S42" s="297"/>
      <c r="T42" s="297"/>
      <c r="U42" s="297"/>
      <c r="V42" s="297"/>
      <c r="W42" s="297"/>
      <c r="X42" s="297"/>
      <c r="Y42" s="297"/>
      <c r="Z42" s="297"/>
      <c r="AA42" s="297"/>
      <c r="AB42" s="297"/>
      <c r="AC42" s="370" t="s">
        <v>1538</v>
      </c>
      <c r="AD42" s="371" t="s">
        <v>1538</v>
      </c>
      <c r="AE42" s="371" t="s">
        <v>1538</v>
      </c>
      <c r="AF42" s="372" t="s">
        <v>1538</v>
      </c>
      <c r="AG42" s="292" t="s">
        <v>1538</v>
      </c>
      <c r="AH42" s="373" t="s">
        <v>1538</v>
      </c>
      <c r="AI42" s="374" t="s">
        <v>1538</v>
      </c>
      <c r="AJ42" s="284"/>
    </row>
    <row r="43" spans="1:36" ht="26.25" customHeight="1">
      <c r="B43" s="349">
        <v>2</v>
      </c>
      <c r="C43" s="279">
        <v>2</v>
      </c>
      <c r="D43" s="280" t="s">
        <v>388</v>
      </c>
      <c r="E43" s="281" t="s">
        <v>23</v>
      </c>
      <c r="F43" s="54" t="s">
        <v>6</v>
      </c>
      <c r="G43" s="290">
        <v>1</v>
      </c>
      <c r="H43" s="282" t="s">
        <v>43</v>
      </c>
      <c r="I43" s="291">
        <v>895.60799999999995</v>
      </c>
      <c r="J43" s="283">
        <v>20.144626767917579</v>
      </c>
      <c r="K43" s="360">
        <v>20.144626767917579</v>
      </c>
      <c r="L43" s="297"/>
      <c r="M43" s="297"/>
      <c r="N43" s="297"/>
      <c r="O43" s="297"/>
      <c r="P43" s="297"/>
      <c r="Q43" s="297"/>
      <c r="R43" s="297"/>
      <c r="S43" s="297"/>
      <c r="T43" s="297"/>
      <c r="U43" s="297"/>
      <c r="V43" s="297"/>
      <c r="W43" s="297"/>
      <c r="X43" s="297"/>
      <c r="Y43" s="297"/>
      <c r="Z43" s="297"/>
      <c r="AA43" s="297"/>
      <c r="AB43" s="297"/>
      <c r="AC43" s="370">
        <v>263.59100000000012</v>
      </c>
      <c r="AD43" s="371" t="s">
        <v>1538</v>
      </c>
      <c r="AE43" s="371" t="s">
        <v>1538</v>
      </c>
      <c r="AF43" s="372" t="s">
        <v>1538</v>
      </c>
      <c r="AG43" s="292">
        <v>402.39439896986278</v>
      </c>
      <c r="AH43" s="373" t="s">
        <v>1538</v>
      </c>
      <c r="AI43" s="374" t="s">
        <v>1538</v>
      </c>
      <c r="AJ43" s="284"/>
    </row>
    <row r="44" spans="1:36" ht="26.25" customHeight="1">
      <c r="B44" s="349">
        <v>3</v>
      </c>
      <c r="C44" s="279">
        <v>3</v>
      </c>
      <c r="D44" s="280" t="s">
        <v>389</v>
      </c>
      <c r="E44" s="281" t="s">
        <v>24</v>
      </c>
      <c r="F44" s="54" t="s">
        <v>31</v>
      </c>
      <c r="G44" s="290">
        <v>1</v>
      </c>
      <c r="H44" s="282" t="s">
        <v>44</v>
      </c>
      <c r="I44" s="291" t="s">
        <v>1538</v>
      </c>
      <c r="J44" s="283">
        <v>0</v>
      </c>
      <c r="K44" s="360">
        <v>0</v>
      </c>
      <c r="L44" s="297"/>
      <c r="M44" s="297"/>
      <c r="N44" s="297"/>
      <c r="O44" s="297"/>
      <c r="P44" s="297"/>
      <c r="Q44" s="297"/>
      <c r="R44" s="297"/>
      <c r="S44" s="297"/>
      <c r="T44" s="297"/>
      <c r="U44" s="297"/>
      <c r="V44" s="297"/>
      <c r="W44" s="297"/>
      <c r="X44" s="297"/>
      <c r="Y44" s="297"/>
      <c r="Z44" s="297"/>
      <c r="AA44" s="297"/>
      <c r="AB44" s="297"/>
      <c r="AC44" s="370" t="s">
        <v>1538</v>
      </c>
      <c r="AD44" s="371" t="s">
        <v>1538</v>
      </c>
      <c r="AE44" s="371" t="s">
        <v>1538</v>
      </c>
      <c r="AF44" s="372" t="s">
        <v>1538</v>
      </c>
      <c r="AG44" s="292" t="s">
        <v>1538</v>
      </c>
      <c r="AH44" s="373" t="s">
        <v>1538</v>
      </c>
      <c r="AI44" s="374" t="s">
        <v>1538</v>
      </c>
      <c r="AJ44" s="284"/>
    </row>
    <row r="45" spans="1:36" ht="26.25" customHeight="1">
      <c r="B45" s="349">
        <v>4</v>
      </c>
      <c r="C45" s="279">
        <v>4</v>
      </c>
      <c r="D45" s="280" t="s">
        <v>390</v>
      </c>
      <c r="E45" s="281" t="s">
        <v>23</v>
      </c>
      <c r="F45" s="54" t="s">
        <v>6</v>
      </c>
      <c r="G45" s="290">
        <v>3</v>
      </c>
      <c r="H45" s="282" t="s">
        <v>43</v>
      </c>
      <c r="I45" s="291">
        <v>1084.5223333333333</v>
      </c>
      <c r="J45" s="283">
        <v>24.393816967323975</v>
      </c>
      <c r="K45" s="360">
        <v>24.393816967323975</v>
      </c>
      <c r="L45" s="297"/>
      <c r="M45" s="297"/>
      <c r="N45" s="297"/>
      <c r="O45" s="297"/>
      <c r="P45" s="297"/>
      <c r="Q45" s="297"/>
      <c r="R45" s="297"/>
      <c r="S45" s="297"/>
      <c r="T45" s="297"/>
      <c r="U45" s="297"/>
      <c r="V45" s="297"/>
      <c r="W45" s="297"/>
      <c r="X45" s="297"/>
      <c r="Y45" s="297"/>
      <c r="Z45" s="297"/>
      <c r="AA45" s="297"/>
      <c r="AB45" s="297"/>
      <c r="AC45" s="370">
        <v>74.676666666666733</v>
      </c>
      <c r="AD45" s="371" t="s">
        <v>1538</v>
      </c>
      <c r="AE45" s="371" t="s">
        <v>1538</v>
      </c>
      <c r="AF45" s="372" t="s">
        <v>1538</v>
      </c>
      <c r="AG45" s="292">
        <v>213.48006563652939</v>
      </c>
      <c r="AH45" s="373" t="s">
        <v>1538</v>
      </c>
      <c r="AI45" s="374" t="s">
        <v>1538</v>
      </c>
      <c r="AJ45" s="284"/>
    </row>
    <row r="46" spans="1:36" ht="26.25" customHeight="1">
      <c r="B46" s="349">
        <v>5</v>
      </c>
      <c r="C46" s="279">
        <v>5</v>
      </c>
      <c r="D46" s="280" t="s">
        <v>391</v>
      </c>
      <c r="E46" s="281" t="s">
        <v>24</v>
      </c>
      <c r="F46" s="54" t="s">
        <v>6</v>
      </c>
      <c r="G46" s="290">
        <v>2</v>
      </c>
      <c r="H46" s="282" t="s">
        <v>43</v>
      </c>
      <c r="I46" s="291">
        <v>1487.9775</v>
      </c>
      <c r="J46" s="283">
        <v>33.468606105080653</v>
      </c>
      <c r="K46" s="360">
        <v>33.468606105080653</v>
      </c>
      <c r="L46" s="297"/>
      <c r="M46" s="297"/>
      <c r="N46" s="297"/>
      <c r="O46" s="297"/>
      <c r="P46" s="297"/>
      <c r="Q46" s="297"/>
      <c r="R46" s="297"/>
      <c r="S46" s="297"/>
      <c r="T46" s="297"/>
      <c r="U46" s="297"/>
      <c r="V46" s="297"/>
      <c r="W46" s="297"/>
      <c r="X46" s="297"/>
      <c r="Y46" s="297"/>
      <c r="Z46" s="297"/>
      <c r="AA46" s="297"/>
      <c r="AB46" s="297"/>
      <c r="AC46" s="370" t="s">
        <v>1538</v>
      </c>
      <c r="AD46" s="371" t="s">
        <v>1538</v>
      </c>
      <c r="AE46" s="371" t="s">
        <v>1538</v>
      </c>
      <c r="AF46" s="372" t="s">
        <v>1538</v>
      </c>
      <c r="AG46" s="292">
        <v>189.97510103013724</v>
      </c>
      <c r="AH46" s="373" t="s">
        <v>1538</v>
      </c>
      <c r="AI46" s="374" t="s">
        <v>1538</v>
      </c>
      <c r="AJ46" s="284"/>
    </row>
    <row r="47" spans="1:36" ht="26.25" customHeight="1">
      <c r="B47" s="349">
        <v>6</v>
      </c>
      <c r="C47" s="279">
        <v>6</v>
      </c>
      <c r="D47" s="280" t="s">
        <v>392</v>
      </c>
      <c r="E47" s="281" t="s">
        <v>23</v>
      </c>
      <c r="F47" s="54" t="s">
        <v>31</v>
      </c>
      <c r="G47" s="290">
        <v>1</v>
      </c>
      <c r="H47" s="282" t="s">
        <v>44</v>
      </c>
      <c r="I47" s="291" t="s">
        <v>1538</v>
      </c>
      <c r="J47" s="283">
        <v>0</v>
      </c>
      <c r="K47" s="360">
        <v>0</v>
      </c>
      <c r="L47" s="297"/>
      <c r="M47" s="297"/>
      <c r="N47" s="297"/>
      <c r="O47" s="297"/>
      <c r="P47" s="297"/>
      <c r="Q47" s="297"/>
      <c r="R47" s="297"/>
      <c r="S47" s="297"/>
      <c r="T47" s="297"/>
      <c r="U47" s="297"/>
      <c r="V47" s="297"/>
      <c r="W47" s="297"/>
      <c r="X47" s="297"/>
      <c r="Y47" s="297"/>
      <c r="Z47" s="297"/>
      <c r="AA47" s="297"/>
      <c r="AB47" s="297"/>
      <c r="AC47" s="370" t="s">
        <v>1538</v>
      </c>
      <c r="AD47" s="371" t="s">
        <v>1538</v>
      </c>
      <c r="AE47" s="371" t="s">
        <v>1538</v>
      </c>
      <c r="AF47" s="372" t="s">
        <v>1538</v>
      </c>
      <c r="AG47" s="292" t="s">
        <v>1538</v>
      </c>
      <c r="AH47" s="373" t="s">
        <v>1538</v>
      </c>
      <c r="AI47" s="374" t="s">
        <v>1538</v>
      </c>
      <c r="AJ47" s="284"/>
    </row>
    <row r="48" spans="1:36" ht="26.25" customHeight="1">
      <c r="B48" s="349">
        <v>7</v>
      </c>
      <c r="C48" s="279">
        <v>7</v>
      </c>
      <c r="D48" s="280" t="s">
        <v>393</v>
      </c>
      <c r="E48" s="281" t="s">
        <v>24</v>
      </c>
      <c r="F48" s="54" t="s">
        <v>6</v>
      </c>
      <c r="G48" s="290">
        <v>5</v>
      </c>
      <c r="H48" s="282" t="s">
        <v>43</v>
      </c>
      <c r="I48" s="291">
        <v>1232.3263000000002</v>
      </c>
      <c r="J48" s="283">
        <v>27.718324724420533</v>
      </c>
      <c r="K48" s="360">
        <v>27.718324724420533</v>
      </c>
      <c r="L48" s="297"/>
      <c r="M48" s="297"/>
      <c r="N48" s="297"/>
      <c r="O48" s="297"/>
      <c r="P48" s="297"/>
      <c r="Q48" s="297"/>
      <c r="R48" s="297"/>
      <c r="S48" s="297"/>
      <c r="T48" s="297"/>
      <c r="U48" s="297"/>
      <c r="V48" s="297"/>
      <c r="W48" s="297"/>
      <c r="X48" s="297"/>
      <c r="Y48" s="297"/>
      <c r="Z48" s="297"/>
      <c r="AA48" s="297"/>
      <c r="AB48" s="297"/>
      <c r="AC48" s="370" t="s">
        <v>1538</v>
      </c>
      <c r="AD48" s="371" t="s">
        <v>1538</v>
      </c>
      <c r="AE48" s="371" t="s">
        <v>1538</v>
      </c>
      <c r="AF48" s="372" t="s">
        <v>1538</v>
      </c>
      <c r="AG48" s="292">
        <v>65.676098969862551</v>
      </c>
      <c r="AH48" s="373" t="s">
        <v>1538</v>
      </c>
      <c r="AI48" s="374" t="s">
        <v>1538</v>
      </c>
      <c r="AJ48" s="284"/>
    </row>
    <row r="49" spans="2:36" ht="26.25" customHeight="1">
      <c r="B49" s="349">
        <v>8</v>
      </c>
      <c r="C49" s="279">
        <v>8</v>
      </c>
      <c r="D49" s="280" t="s">
        <v>394</v>
      </c>
      <c r="E49" s="281" t="s">
        <v>23</v>
      </c>
      <c r="F49" s="54" t="s">
        <v>31</v>
      </c>
      <c r="G49" s="290">
        <v>3</v>
      </c>
      <c r="H49" s="282" t="s">
        <v>44</v>
      </c>
      <c r="I49" s="291" t="s">
        <v>1538</v>
      </c>
      <c r="J49" s="283">
        <v>0</v>
      </c>
      <c r="K49" s="360">
        <v>0</v>
      </c>
      <c r="L49" s="297"/>
      <c r="M49" s="297"/>
      <c r="N49" s="297"/>
      <c r="O49" s="297"/>
      <c r="P49" s="297"/>
      <c r="Q49" s="297"/>
      <c r="R49" s="297"/>
      <c r="S49" s="297"/>
      <c r="T49" s="297"/>
      <c r="U49" s="297"/>
      <c r="V49" s="297"/>
      <c r="W49" s="297"/>
      <c r="X49" s="297"/>
      <c r="Y49" s="297"/>
      <c r="Z49" s="297"/>
      <c r="AA49" s="297"/>
      <c r="AB49" s="297"/>
      <c r="AC49" s="370" t="s">
        <v>1538</v>
      </c>
      <c r="AD49" s="371" t="s">
        <v>1538</v>
      </c>
      <c r="AE49" s="371" t="s">
        <v>1538</v>
      </c>
      <c r="AF49" s="372" t="s">
        <v>1538</v>
      </c>
      <c r="AG49" s="292" t="s">
        <v>1538</v>
      </c>
      <c r="AH49" s="373" t="s">
        <v>1538</v>
      </c>
      <c r="AI49" s="374" t="s">
        <v>1538</v>
      </c>
      <c r="AJ49" s="284"/>
    </row>
    <row r="50" spans="2:36" ht="26.25" customHeight="1">
      <c r="B50" s="349">
        <v>9</v>
      </c>
      <c r="C50" s="279">
        <v>9</v>
      </c>
      <c r="D50" s="280" t="s">
        <v>395</v>
      </c>
      <c r="E50" s="281" t="s">
        <v>24</v>
      </c>
      <c r="F50" s="54" t="s">
        <v>6</v>
      </c>
      <c r="G50" s="290">
        <v>4</v>
      </c>
      <c r="H50" s="282" t="s">
        <v>43</v>
      </c>
      <c r="I50" s="291">
        <v>1155.4155999999998</v>
      </c>
      <c r="J50" s="283">
        <v>25.988396735881707</v>
      </c>
      <c r="K50" s="360">
        <v>25.988396735881707</v>
      </c>
      <c r="L50" s="297"/>
      <c r="M50" s="297"/>
      <c r="N50" s="297"/>
      <c r="O50" s="297"/>
      <c r="P50" s="297"/>
      <c r="Q50" s="297"/>
      <c r="R50" s="297"/>
      <c r="S50" s="297"/>
      <c r="T50" s="297"/>
      <c r="U50" s="297"/>
      <c r="V50" s="297"/>
      <c r="W50" s="297"/>
      <c r="X50" s="297"/>
      <c r="Y50" s="297"/>
      <c r="Z50" s="297"/>
      <c r="AA50" s="297"/>
      <c r="AB50" s="297"/>
      <c r="AC50" s="370">
        <v>3.7834000000002561</v>
      </c>
      <c r="AD50" s="371" t="s">
        <v>1538</v>
      </c>
      <c r="AE50" s="371" t="s">
        <v>1538</v>
      </c>
      <c r="AF50" s="372" t="s">
        <v>1538</v>
      </c>
      <c r="AG50" s="292">
        <v>142.58679896986291</v>
      </c>
      <c r="AH50" s="373" t="s">
        <v>1538</v>
      </c>
      <c r="AI50" s="374" t="s">
        <v>1538</v>
      </c>
      <c r="AJ50" s="284"/>
    </row>
    <row r="51" spans="2:36" ht="26.25" customHeight="1">
      <c r="B51" s="349">
        <v>10</v>
      </c>
      <c r="C51" s="279">
        <v>10</v>
      </c>
      <c r="D51" s="280" t="s">
        <v>396</v>
      </c>
      <c r="E51" s="281" t="s">
        <v>24</v>
      </c>
      <c r="F51" s="54" t="s">
        <v>6</v>
      </c>
      <c r="G51" s="290">
        <v>6</v>
      </c>
      <c r="H51" s="282" t="s">
        <v>43</v>
      </c>
      <c r="I51" s="291">
        <v>1147.3794999999998</v>
      </c>
      <c r="J51" s="283">
        <v>25.807643286638658</v>
      </c>
      <c r="K51" s="360">
        <v>25.807643286638658</v>
      </c>
      <c r="L51" s="297"/>
      <c r="M51" s="297"/>
      <c r="N51" s="297"/>
      <c r="O51" s="297"/>
      <c r="P51" s="297"/>
      <c r="Q51" s="297"/>
      <c r="R51" s="297"/>
      <c r="S51" s="297"/>
      <c r="T51" s="297"/>
      <c r="U51" s="297"/>
      <c r="V51" s="297"/>
      <c r="W51" s="297"/>
      <c r="X51" s="297"/>
      <c r="Y51" s="297"/>
      <c r="Z51" s="297"/>
      <c r="AA51" s="297"/>
      <c r="AB51" s="297"/>
      <c r="AC51" s="370">
        <v>11.819500000000289</v>
      </c>
      <c r="AD51" s="371" t="s">
        <v>1538</v>
      </c>
      <c r="AE51" s="371" t="s">
        <v>1538</v>
      </c>
      <c r="AF51" s="372" t="s">
        <v>1538</v>
      </c>
      <c r="AG51" s="292">
        <v>150.62289896986294</v>
      </c>
      <c r="AH51" s="373" t="s">
        <v>1538</v>
      </c>
      <c r="AI51" s="374" t="s">
        <v>1538</v>
      </c>
      <c r="AJ51" s="284"/>
    </row>
    <row r="52" spans="2:36" ht="26.25" customHeight="1">
      <c r="B52" s="349">
        <v>11</v>
      </c>
      <c r="C52" s="279">
        <v>11</v>
      </c>
      <c r="D52" s="280" t="s">
        <v>397</v>
      </c>
      <c r="E52" s="281" t="s">
        <v>23</v>
      </c>
      <c r="F52" s="54" t="s">
        <v>6</v>
      </c>
      <c r="G52" s="290">
        <v>2</v>
      </c>
      <c r="H52" s="282" t="s">
        <v>43</v>
      </c>
      <c r="I52" s="291">
        <v>1270.0325</v>
      </c>
      <c r="J52" s="283">
        <v>28.566438325277666</v>
      </c>
      <c r="K52" s="360">
        <v>28.566438325277666</v>
      </c>
      <c r="L52" s="297"/>
      <c r="M52" s="297"/>
      <c r="N52" s="297"/>
      <c r="O52" s="297"/>
      <c r="P52" s="297"/>
      <c r="Q52" s="297"/>
      <c r="R52" s="297"/>
      <c r="S52" s="297"/>
      <c r="T52" s="297"/>
      <c r="U52" s="297"/>
      <c r="V52" s="297"/>
      <c r="W52" s="297"/>
      <c r="X52" s="297"/>
      <c r="Y52" s="297"/>
      <c r="Z52" s="297"/>
      <c r="AA52" s="297"/>
      <c r="AB52" s="297"/>
      <c r="AC52" s="370" t="s">
        <v>1538</v>
      </c>
      <c r="AD52" s="371" t="s">
        <v>1538</v>
      </c>
      <c r="AE52" s="371" t="s">
        <v>1538</v>
      </c>
      <c r="AF52" s="372" t="s">
        <v>1538</v>
      </c>
      <c r="AG52" s="292">
        <v>27.969898969862697</v>
      </c>
      <c r="AH52" s="373" t="s">
        <v>1538</v>
      </c>
      <c r="AI52" s="374" t="s">
        <v>1538</v>
      </c>
      <c r="AJ52" s="284"/>
    </row>
    <row r="53" spans="2:36" ht="26.25" customHeight="1">
      <c r="B53" s="349">
        <v>12</v>
      </c>
      <c r="C53" s="279">
        <v>12</v>
      </c>
      <c r="D53" s="280" t="s">
        <v>398</v>
      </c>
      <c r="E53" s="281" t="s">
        <v>23</v>
      </c>
      <c r="F53" s="54" t="s">
        <v>6</v>
      </c>
      <c r="G53" s="290">
        <v>1</v>
      </c>
      <c r="H53" s="282" t="s">
        <v>43</v>
      </c>
      <c r="I53" s="291">
        <v>1016.76</v>
      </c>
      <c r="J53" s="283">
        <v>22.869660289488117</v>
      </c>
      <c r="K53" s="360">
        <v>22.869660289488117</v>
      </c>
      <c r="L53" s="297"/>
      <c r="M53" s="297"/>
      <c r="N53" s="297"/>
      <c r="O53" s="297"/>
      <c r="P53" s="297"/>
      <c r="Q53" s="297"/>
      <c r="R53" s="297"/>
      <c r="S53" s="297"/>
      <c r="T53" s="297"/>
      <c r="U53" s="297"/>
      <c r="V53" s="297"/>
      <c r="W53" s="297"/>
      <c r="X53" s="297"/>
      <c r="Y53" s="297"/>
      <c r="Z53" s="297"/>
      <c r="AA53" s="297"/>
      <c r="AB53" s="297"/>
      <c r="AC53" s="370">
        <v>142.43900000000008</v>
      </c>
      <c r="AD53" s="371" t="s">
        <v>1538</v>
      </c>
      <c r="AE53" s="371" t="s">
        <v>1538</v>
      </c>
      <c r="AF53" s="372" t="s">
        <v>1538</v>
      </c>
      <c r="AG53" s="292">
        <v>281.24239896986273</v>
      </c>
      <c r="AH53" s="373" t="s">
        <v>1538</v>
      </c>
      <c r="AI53" s="374" t="s">
        <v>1538</v>
      </c>
      <c r="AJ53" s="284"/>
    </row>
    <row r="54" spans="2:36" ht="26.25" customHeight="1">
      <c r="B54" s="349">
        <v>13</v>
      </c>
      <c r="C54" s="279">
        <v>13</v>
      </c>
      <c r="D54" s="280" t="s">
        <v>399</v>
      </c>
      <c r="E54" s="281" t="s">
        <v>24</v>
      </c>
      <c r="F54" s="54" t="s">
        <v>31</v>
      </c>
      <c r="G54" s="290">
        <v>2</v>
      </c>
      <c r="H54" s="282" t="s">
        <v>44</v>
      </c>
      <c r="I54" s="291" t="s">
        <v>1538</v>
      </c>
      <c r="J54" s="283">
        <v>0</v>
      </c>
      <c r="K54" s="360">
        <v>0</v>
      </c>
      <c r="L54" s="297"/>
      <c r="M54" s="297"/>
      <c r="N54" s="297"/>
      <c r="O54" s="297"/>
      <c r="P54" s="297"/>
      <c r="Q54" s="297"/>
      <c r="R54" s="297"/>
      <c r="S54" s="297"/>
      <c r="T54" s="297"/>
      <c r="U54" s="297"/>
      <c r="V54" s="297"/>
      <c r="W54" s="297"/>
      <c r="X54" s="297"/>
      <c r="Y54" s="297"/>
      <c r="Z54" s="297"/>
      <c r="AA54" s="297"/>
      <c r="AB54" s="297"/>
      <c r="AC54" s="370" t="s">
        <v>1538</v>
      </c>
      <c r="AD54" s="371" t="s">
        <v>1538</v>
      </c>
      <c r="AE54" s="371" t="s">
        <v>1538</v>
      </c>
      <c r="AF54" s="372" t="s">
        <v>1538</v>
      </c>
      <c r="AG54" s="292" t="s">
        <v>1538</v>
      </c>
      <c r="AH54" s="373" t="s">
        <v>1538</v>
      </c>
      <c r="AI54" s="374" t="s">
        <v>1538</v>
      </c>
      <c r="AJ54" s="284"/>
    </row>
    <row r="55" spans="2:36" ht="26.25" customHeight="1">
      <c r="B55" s="349">
        <v>14</v>
      </c>
      <c r="C55" s="279">
        <v>14</v>
      </c>
      <c r="D55" s="280" t="s">
        <v>400</v>
      </c>
      <c r="E55" s="281" t="s">
        <v>24</v>
      </c>
      <c r="F55" s="54" t="s">
        <v>31</v>
      </c>
      <c r="G55" s="290">
        <v>1</v>
      </c>
      <c r="H55" s="282" t="s">
        <v>44</v>
      </c>
      <c r="I55" s="291" t="s">
        <v>1538</v>
      </c>
      <c r="J55" s="283">
        <v>0</v>
      </c>
      <c r="K55" s="360">
        <v>0</v>
      </c>
      <c r="L55" s="297"/>
      <c r="M55" s="297"/>
      <c r="N55" s="297"/>
      <c r="O55" s="297"/>
      <c r="P55" s="297"/>
      <c r="Q55" s="297"/>
      <c r="R55" s="297"/>
      <c r="S55" s="297"/>
      <c r="T55" s="297"/>
      <c r="U55" s="297"/>
      <c r="V55" s="297"/>
      <c r="W55" s="297"/>
      <c r="X55" s="297"/>
      <c r="Y55" s="297"/>
      <c r="Z55" s="297"/>
      <c r="AA55" s="297"/>
      <c r="AB55" s="297"/>
      <c r="AC55" s="370" t="s">
        <v>1538</v>
      </c>
      <c r="AD55" s="371" t="s">
        <v>1538</v>
      </c>
      <c r="AE55" s="371" t="s">
        <v>1538</v>
      </c>
      <c r="AF55" s="372" t="s">
        <v>1538</v>
      </c>
      <c r="AG55" s="292" t="s">
        <v>1538</v>
      </c>
      <c r="AH55" s="373" t="s">
        <v>1538</v>
      </c>
      <c r="AI55" s="374" t="s">
        <v>1538</v>
      </c>
      <c r="AJ55" s="284"/>
    </row>
    <row r="56" spans="2:36" ht="26.25" customHeight="1">
      <c r="B56" s="349">
        <v>15</v>
      </c>
      <c r="C56" s="279">
        <v>15</v>
      </c>
      <c r="D56" s="280" t="s">
        <v>401</v>
      </c>
      <c r="E56" s="281" t="s">
        <v>23</v>
      </c>
      <c r="F56" s="54" t="s">
        <v>6</v>
      </c>
      <c r="G56" s="290">
        <v>1</v>
      </c>
      <c r="H56" s="282" t="s">
        <v>43</v>
      </c>
      <c r="I56" s="291">
        <v>1543.18</v>
      </c>
      <c r="J56" s="283">
        <v>34.710258434175493</v>
      </c>
      <c r="K56" s="360">
        <v>34.710258434175493</v>
      </c>
      <c r="L56" s="297"/>
      <c r="M56" s="297"/>
      <c r="N56" s="297"/>
      <c r="O56" s="297"/>
      <c r="P56" s="297"/>
      <c r="Q56" s="297"/>
      <c r="R56" s="297"/>
      <c r="S56" s="297"/>
      <c r="T56" s="297"/>
      <c r="U56" s="297"/>
      <c r="V56" s="297"/>
      <c r="W56" s="297"/>
      <c r="X56" s="297"/>
      <c r="Y56" s="297"/>
      <c r="Z56" s="297"/>
      <c r="AA56" s="297"/>
      <c r="AB56" s="297"/>
      <c r="AC56" s="370" t="s">
        <v>1538</v>
      </c>
      <c r="AD56" s="371" t="s">
        <v>1538</v>
      </c>
      <c r="AE56" s="371" t="s">
        <v>1538</v>
      </c>
      <c r="AF56" s="372" t="s">
        <v>1538</v>
      </c>
      <c r="AG56" s="292">
        <v>245.17760103013734</v>
      </c>
      <c r="AH56" s="373" t="s">
        <v>1538</v>
      </c>
      <c r="AI56" s="374" t="s">
        <v>1538</v>
      </c>
      <c r="AJ56" s="284"/>
    </row>
    <row r="57" spans="2:36" ht="26.25" customHeight="1">
      <c r="B57" s="349">
        <v>16</v>
      </c>
      <c r="C57" s="279">
        <v>16</v>
      </c>
      <c r="D57" s="280" t="s">
        <v>402</v>
      </c>
      <c r="E57" s="281" t="s">
        <v>23</v>
      </c>
      <c r="F57" s="54" t="s">
        <v>31</v>
      </c>
      <c r="G57" s="290">
        <v>2</v>
      </c>
      <c r="H57" s="282" t="s">
        <v>44</v>
      </c>
      <c r="I57" s="291" t="s">
        <v>1538</v>
      </c>
      <c r="J57" s="283">
        <v>0</v>
      </c>
      <c r="K57" s="360">
        <v>0</v>
      </c>
      <c r="L57" s="335"/>
      <c r="M57" s="335"/>
      <c r="N57" s="335"/>
      <c r="O57" s="335"/>
      <c r="P57" s="335"/>
      <c r="Q57" s="335"/>
      <c r="R57" s="335"/>
      <c r="S57" s="335"/>
      <c r="T57" s="335"/>
      <c r="U57" s="335"/>
      <c r="V57" s="335"/>
      <c r="W57" s="335"/>
      <c r="X57" s="335"/>
      <c r="Y57" s="335"/>
      <c r="Z57" s="335"/>
      <c r="AA57" s="335"/>
      <c r="AB57" s="297"/>
      <c r="AC57" s="370" t="s">
        <v>1538</v>
      </c>
      <c r="AD57" s="371" t="s">
        <v>1538</v>
      </c>
      <c r="AE57" s="371" t="s">
        <v>1538</v>
      </c>
      <c r="AF57" s="372" t="s">
        <v>1538</v>
      </c>
      <c r="AG57" s="292" t="s">
        <v>1538</v>
      </c>
      <c r="AH57" s="373" t="s">
        <v>1538</v>
      </c>
      <c r="AI57" s="374" t="s">
        <v>1538</v>
      </c>
      <c r="AJ57" s="284"/>
    </row>
    <row r="58" spans="2:36" ht="26.25" customHeight="1">
      <c r="B58" s="349">
        <v>17</v>
      </c>
      <c r="C58" s="279">
        <v>17</v>
      </c>
      <c r="D58" s="280" t="s">
        <v>403</v>
      </c>
      <c r="E58" s="281" t="s">
        <v>24</v>
      </c>
      <c r="F58" s="54" t="s">
        <v>6</v>
      </c>
      <c r="G58" s="290">
        <v>3</v>
      </c>
      <c r="H58" s="282" t="s">
        <v>43</v>
      </c>
      <c r="I58" s="291">
        <v>1321.3909999999998</v>
      </c>
      <c r="J58" s="283">
        <v>29.721628781213841</v>
      </c>
      <c r="K58" s="360">
        <v>29.721628781213841</v>
      </c>
      <c r="L58" s="297"/>
      <c r="M58" s="297"/>
      <c r="N58" s="297"/>
      <c r="O58" s="297"/>
      <c r="P58" s="297"/>
      <c r="Q58" s="297"/>
      <c r="R58" s="297"/>
      <c r="S58" s="297"/>
      <c r="T58" s="297"/>
      <c r="U58" s="297"/>
      <c r="V58" s="297"/>
      <c r="W58" s="297"/>
      <c r="X58" s="297"/>
      <c r="Y58" s="297"/>
      <c r="Z58" s="297"/>
      <c r="AA58" s="297"/>
      <c r="AB58" s="297"/>
      <c r="AC58" s="370" t="s">
        <v>1538</v>
      </c>
      <c r="AD58" s="371" t="s">
        <v>1538</v>
      </c>
      <c r="AE58" s="371" t="s">
        <v>1538</v>
      </c>
      <c r="AF58" s="372" t="s">
        <v>1538</v>
      </c>
      <c r="AG58" s="292">
        <v>23.388601030137124</v>
      </c>
      <c r="AH58" s="373" t="s">
        <v>1538</v>
      </c>
      <c r="AI58" s="374" t="s">
        <v>1538</v>
      </c>
      <c r="AJ58" s="284"/>
    </row>
    <row r="59" spans="2:36" ht="26.25" customHeight="1">
      <c r="B59" s="349">
        <v>18</v>
      </c>
      <c r="C59" s="279">
        <v>18</v>
      </c>
      <c r="D59" s="280" t="s">
        <v>404</v>
      </c>
      <c r="E59" s="281" t="s">
        <v>24</v>
      </c>
      <c r="F59" s="54" t="s">
        <v>6</v>
      </c>
      <c r="G59" s="290">
        <v>3</v>
      </c>
      <c r="H59" s="282" t="s">
        <v>43</v>
      </c>
      <c r="I59" s="291">
        <v>1040.018</v>
      </c>
      <c r="J59" s="283">
        <v>23.392795108927231</v>
      </c>
      <c r="K59" s="360">
        <v>23.392795108927231</v>
      </c>
      <c r="L59" s="297"/>
      <c r="M59" s="297"/>
      <c r="N59" s="297"/>
      <c r="O59" s="297"/>
      <c r="P59" s="297"/>
      <c r="Q59" s="297"/>
      <c r="R59" s="297"/>
      <c r="S59" s="297"/>
      <c r="T59" s="297"/>
      <c r="U59" s="297"/>
      <c r="V59" s="297"/>
      <c r="W59" s="297"/>
      <c r="X59" s="297"/>
      <c r="Y59" s="297"/>
      <c r="Z59" s="297"/>
      <c r="AA59" s="297"/>
      <c r="AB59" s="297"/>
      <c r="AC59" s="370">
        <v>119.18100000000004</v>
      </c>
      <c r="AD59" s="371" t="s">
        <v>1538</v>
      </c>
      <c r="AE59" s="371" t="s">
        <v>1538</v>
      </c>
      <c r="AF59" s="372" t="s">
        <v>1538</v>
      </c>
      <c r="AG59" s="292">
        <v>257.9843989698627</v>
      </c>
      <c r="AH59" s="373" t="s">
        <v>1538</v>
      </c>
      <c r="AI59" s="374" t="s">
        <v>1538</v>
      </c>
      <c r="AJ59" s="284"/>
    </row>
    <row r="60" spans="2:36" ht="26.25" customHeight="1">
      <c r="B60" s="349">
        <v>19</v>
      </c>
      <c r="C60" s="279">
        <v>19</v>
      </c>
      <c r="D60" s="280" t="s">
        <v>405</v>
      </c>
      <c r="E60" s="281" t="s">
        <v>24</v>
      </c>
      <c r="F60" s="54" t="s">
        <v>31</v>
      </c>
      <c r="G60" s="290">
        <v>2</v>
      </c>
      <c r="H60" s="282" t="s">
        <v>44</v>
      </c>
      <c r="I60" s="291" t="s">
        <v>1538</v>
      </c>
      <c r="J60" s="283">
        <v>0</v>
      </c>
      <c r="K60" s="360">
        <v>0</v>
      </c>
      <c r="L60" s="297"/>
      <c r="M60" s="297"/>
      <c r="N60" s="297"/>
      <c r="O60" s="297"/>
      <c r="P60" s="297"/>
      <c r="Q60" s="297"/>
      <c r="R60" s="297"/>
      <c r="S60" s="297"/>
      <c r="T60" s="297"/>
      <c r="U60" s="297"/>
      <c r="V60" s="297"/>
      <c r="W60" s="297"/>
      <c r="X60" s="297"/>
      <c r="Y60" s="297"/>
      <c r="Z60" s="297"/>
      <c r="AA60" s="297"/>
      <c r="AB60" s="297"/>
      <c r="AC60" s="370" t="s">
        <v>1538</v>
      </c>
      <c r="AD60" s="371" t="s">
        <v>1538</v>
      </c>
      <c r="AE60" s="371" t="s">
        <v>1538</v>
      </c>
      <c r="AF60" s="372" t="s">
        <v>1538</v>
      </c>
      <c r="AG60" s="292" t="s">
        <v>1538</v>
      </c>
      <c r="AH60" s="373" t="s">
        <v>1538</v>
      </c>
      <c r="AI60" s="374" t="s">
        <v>1538</v>
      </c>
      <c r="AJ60" s="284"/>
    </row>
    <row r="61" spans="2:36" ht="26.25" customHeight="1">
      <c r="B61" s="349">
        <v>20</v>
      </c>
      <c r="C61" s="279">
        <v>20</v>
      </c>
      <c r="D61" s="280" t="s">
        <v>406</v>
      </c>
      <c r="E61" s="281" t="s">
        <v>24</v>
      </c>
      <c r="F61" s="54" t="s">
        <v>31</v>
      </c>
      <c r="G61" s="290">
        <v>5</v>
      </c>
      <c r="H61" s="282" t="s">
        <v>44</v>
      </c>
      <c r="I61" s="291" t="s">
        <v>1538</v>
      </c>
      <c r="J61" s="283">
        <v>0</v>
      </c>
      <c r="K61" s="360">
        <v>0</v>
      </c>
      <c r="L61" s="297"/>
      <c r="M61" s="297"/>
      <c r="N61" s="297"/>
      <c r="O61" s="297"/>
      <c r="P61" s="297"/>
      <c r="Q61" s="297"/>
      <c r="R61" s="297"/>
      <c r="S61" s="297"/>
      <c r="T61" s="297"/>
      <c r="U61" s="297"/>
      <c r="V61" s="297"/>
      <c r="W61" s="297"/>
      <c r="X61" s="297"/>
      <c r="Y61" s="297"/>
      <c r="Z61" s="297"/>
      <c r="AA61" s="297"/>
      <c r="AB61" s="297"/>
      <c r="AC61" s="370" t="s">
        <v>1538</v>
      </c>
      <c r="AD61" s="371" t="s">
        <v>1538</v>
      </c>
      <c r="AE61" s="371" t="s">
        <v>1538</v>
      </c>
      <c r="AF61" s="372" t="s">
        <v>1538</v>
      </c>
      <c r="AG61" s="292" t="s">
        <v>1538</v>
      </c>
      <c r="AH61" s="373" t="s">
        <v>1538</v>
      </c>
      <c r="AI61" s="374" t="s">
        <v>1538</v>
      </c>
      <c r="AJ61" s="284"/>
    </row>
    <row r="62" spans="2:36" ht="26.25" customHeight="1">
      <c r="B62" s="349">
        <v>21</v>
      </c>
      <c r="C62" s="279">
        <v>21</v>
      </c>
      <c r="D62" s="280" t="s">
        <v>407</v>
      </c>
      <c r="E62" s="281" t="s">
        <v>24</v>
      </c>
      <c r="F62" s="54" t="s">
        <v>31</v>
      </c>
      <c r="G62" s="290">
        <v>4</v>
      </c>
      <c r="H62" s="282" t="s">
        <v>44</v>
      </c>
      <c r="I62" s="291" t="s">
        <v>1538</v>
      </c>
      <c r="J62" s="283">
        <v>0</v>
      </c>
      <c r="K62" s="360">
        <v>0</v>
      </c>
      <c r="L62" s="297"/>
      <c r="M62" s="297"/>
      <c r="N62" s="297"/>
      <c r="O62" s="297"/>
      <c r="P62" s="297"/>
      <c r="Q62" s="297"/>
      <c r="R62" s="297"/>
      <c r="S62" s="297"/>
      <c r="T62" s="297"/>
      <c r="U62" s="297"/>
      <c r="V62" s="297"/>
      <c r="W62" s="297"/>
      <c r="X62" s="297"/>
      <c r="Y62" s="297"/>
      <c r="Z62" s="297"/>
      <c r="AA62" s="297"/>
      <c r="AB62" s="297"/>
      <c r="AC62" s="370" t="s">
        <v>1538</v>
      </c>
      <c r="AD62" s="371" t="s">
        <v>1538</v>
      </c>
      <c r="AE62" s="371" t="s">
        <v>1538</v>
      </c>
      <c r="AF62" s="372" t="s">
        <v>1538</v>
      </c>
      <c r="AG62" s="292" t="s">
        <v>1538</v>
      </c>
      <c r="AH62" s="373" t="s">
        <v>1538</v>
      </c>
      <c r="AI62" s="374" t="s">
        <v>1538</v>
      </c>
      <c r="AJ62" s="284"/>
    </row>
    <row r="63" spans="2:36" ht="26.25" customHeight="1">
      <c r="B63" s="349">
        <v>22</v>
      </c>
      <c r="C63" s="279">
        <v>22</v>
      </c>
      <c r="D63" s="280" t="s">
        <v>408</v>
      </c>
      <c r="E63" s="281" t="s">
        <v>24</v>
      </c>
      <c r="F63" s="54" t="s">
        <v>6</v>
      </c>
      <c r="G63" s="290">
        <v>4</v>
      </c>
      <c r="H63" s="282" t="s">
        <v>43</v>
      </c>
      <c r="I63" s="291">
        <v>1446.7124999999999</v>
      </c>
      <c r="J63" s="283">
        <v>32.5404455442347</v>
      </c>
      <c r="K63" s="360">
        <v>32.5404455442347</v>
      </c>
      <c r="L63" s="297"/>
      <c r="M63" s="297"/>
      <c r="N63" s="297"/>
      <c r="O63" s="297"/>
      <c r="P63" s="297"/>
      <c r="Q63" s="297"/>
      <c r="R63" s="297"/>
      <c r="S63" s="297"/>
      <c r="T63" s="297"/>
      <c r="U63" s="297"/>
      <c r="V63" s="297"/>
      <c r="W63" s="297"/>
      <c r="X63" s="297"/>
      <c r="Y63" s="297"/>
      <c r="Z63" s="297"/>
      <c r="AA63" s="297"/>
      <c r="AB63" s="297"/>
      <c r="AC63" s="370" t="s">
        <v>1538</v>
      </c>
      <c r="AD63" s="371" t="s">
        <v>1538</v>
      </c>
      <c r="AE63" s="371" t="s">
        <v>1538</v>
      </c>
      <c r="AF63" s="372" t="s">
        <v>1538</v>
      </c>
      <c r="AG63" s="292">
        <v>148.71010103013714</v>
      </c>
      <c r="AH63" s="373" t="s">
        <v>1538</v>
      </c>
      <c r="AI63" s="374" t="s">
        <v>1538</v>
      </c>
      <c r="AJ63" s="284"/>
    </row>
    <row r="64" spans="2:36" ht="26.25" customHeight="1">
      <c r="B64" s="349">
        <v>23</v>
      </c>
      <c r="C64" s="279">
        <v>23</v>
      </c>
      <c r="D64" s="280" t="s">
        <v>409</v>
      </c>
      <c r="E64" s="281" t="s">
        <v>24</v>
      </c>
      <c r="F64" s="54" t="s">
        <v>6</v>
      </c>
      <c r="G64" s="290">
        <v>4</v>
      </c>
      <c r="H64" s="282" t="s">
        <v>43</v>
      </c>
      <c r="I64" s="291">
        <v>1170.3209999999999</v>
      </c>
      <c r="J64" s="283">
        <v>26.323659171932427</v>
      </c>
      <c r="K64" s="360">
        <v>26.323659171932427</v>
      </c>
      <c r="L64" s="297"/>
      <c r="M64" s="297"/>
      <c r="N64" s="297"/>
      <c r="O64" s="297"/>
      <c r="P64" s="297"/>
      <c r="Q64" s="297"/>
      <c r="R64" s="297"/>
      <c r="S64" s="297"/>
      <c r="T64" s="297"/>
      <c r="U64" s="297"/>
      <c r="V64" s="297"/>
      <c r="W64" s="297"/>
      <c r="X64" s="297"/>
      <c r="Y64" s="297"/>
      <c r="Z64" s="297"/>
      <c r="AA64" s="297"/>
      <c r="AB64" s="297"/>
      <c r="AC64" s="370" t="s">
        <v>1538</v>
      </c>
      <c r="AD64" s="371" t="s">
        <v>1538</v>
      </c>
      <c r="AE64" s="371" t="s">
        <v>1538</v>
      </c>
      <c r="AF64" s="372" t="s">
        <v>1538</v>
      </c>
      <c r="AG64" s="292">
        <v>127.68139896986281</v>
      </c>
      <c r="AH64" s="373" t="s">
        <v>1538</v>
      </c>
      <c r="AI64" s="374" t="s">
        <v>1538</v>
      </c>
      <c r="AJ64" s="284"/>
    </row>
    <row r="65" spans="2:36" ht="26.25" customHeight="1">
      <c r="B65" s="349">
        <v>24</v>
      </c>
      <c r="C65" s="279">
        <v>24</v>
      </c>
      <c r="D65" s="280" t="s">
        <v>410</v>
      </c>
      <c r="E65" s="281" t="s">
        <v>23</v>
      </c>
      <c r="F65" s="54" t="s">
        <v>6</v>
      </c>
      <c r="G65" s="290">
        <v>4</v>
      </c>
      <c r="H65" s="282" t="s">
        <v>43</v>
      </c>
      <c r="I65" s="291">
        <v>2626.8325000000004</v>
      </c>
      <c r="J65" s="283">
        <v>59.084510516136355</v>
      </c>
      <c r="K65" s="360">
        <v>59.084510516136355</v>
      </c>
      <c r="L65" s="297"/>
      <c r="M65" s="297"/>
      <c r="N65" s="297"/>
      <c r="O65" s="297"/>
      <c r="P65" s="297"/>
      <c r="Q65" s="297"/>
      <c r="R65" s="297"/>
      <c r="S65" s="297"/>
      <c r="T65" s="297"/>
      <c r="U65" s="297"/>
      <c r="V65" s="297"/>
      <c r="W65" s="297"/>
      <c r="X65" s="297"/>
      <c r="Y65" s="297"/>
      <c r="Z65" s="297"/>
      <c r="AA65" s="297"/>
      <c r="AB65" s="297"/>
      <c r="AC65" s="370" t="s">
        <v>1538</v>
      </c>
      <c r="AD65" s="371" t="s">
        <v>1538</v>
      </c>
      <c r="AE65" s="371" t="s">
        <v>1538</v>
      </c>
      <c r="AF65" s="372" t="s">
        <v>1538</v>
      </c>
      <c r="AG65" s="292">
        <v>1328.8301010301377</v>
      </c>
      <c r="AH65" s="373" t="s">
        <v>1538</v>
      </c>
      <c r="AI65" s="374" t="s">
        <v>1538</v>
      </c>
      <c r="AJ65" s="284"/>
    </row>
    <row r="66" spans="2:36" ht="26.25" customHeight="1">
      <c r="B66" s="349">
        <v>25</v>
      </c>
      <c r="C66" s="279">
        <v>25</v>
      </c>
      <c r="D66" s="280" t="s">
        <v>411</v>
      </c>
      <c r="E66" s="281" t="s">
        <v>24</v>
      </c>
      <c r="F66" s="54" t="s">
        <v>6</v>
      </c>
      <c r="G66" s="290">
        <v>2</v>
      </c>
      <c r="H66" s="282" t="s">
        <v>43</v>
      </c>
      <c r="I66" s="291">
        <v>3528.549</v>
      </c>
      <c r="J66" s="283">
        <v>43.766932324613478</v>
      </c>
      <c r="K66" s="360">
        <v>43.766932324613478</v>
      </c>
      <c r="L66" s="297"/>
      <c r="M66" s="297"/>
      <c r="N66" s="297"/>
      <c r="O66" s="297"/>
      <c r="P66" s="297"/>
      <c r="Q66" s="297"/>
      <c r="R66" s="297"/>
      <c r="S66" s="297"/>
      <c r="T66" s="297"/>
      <c r="U66" s="297"/>
      <c r="V66" s="297"/>
      <c r="W66" s="297"/>
      <c r="X66" s="297"/>
      <c r="Y66" s="297"/>
      <c r="Z66" s="297"/>
      <c r="AA66" s="297"/>
      <c r="AB66" s="297"/>
      <c r="AC66" s="370" t="s">
        <v>1538</v>
      </c>
      <c r="AD66" s="371" t="s">
        <v>1538</v>
      </c>
      <c r="AE66" s="371" t="s">
        <v>1538</v>
      </c>
      <c r="AF66" s="372" t="s">
        <v>1538</v>
      </c>
      <c r="AG66" s="292">
        <v>2230.546601030137</v>
      </c>
      <c r="AH66" s="373" t="s">
        <v>1538</v>
      </c>
      <c r="AI66" s="374" t="s">
        <v>1538</v>
      </c>
      <c r="AJ66" s="284"/>
    </row>
    <row r="67" spans="2:36" ht="26.25" customHeight="1">
      <c r="B67" s="349">
        <v>26</v>
      </c>
      <c r="C67" s="279">
        <v>26</v>
      </c>
      <c r="D67" s="280" t="s">
        <v>412</v>
      </c>
      <c r="E67" s="281" t="s">
        <v>23</v>
      </c>
      <c r="F67" s="54" t="s">
        <v>6</v>
      </c>
      <c r="G67" s="290">
        <v>2</v>
      </c>
      <c r="H67" s="282" t="s">
        <v>43</v>
      </c>
      <c r="I67" s="291">
        <v>965.8599999999999</v>
      </c>
      <c r="J67" s="283">
        <v>21.724782728672437</v>
      </c>
      <c r="K67" s="360">
        <v>21.724782728672437</v>
      </c>
      <c r="L67" s="297"/>
      <c r="M67" s="297"/>
      <c r="N67" s="297"/>
      <c r="O67" s="297"/>
      <c r="P67" s="297"/>
      <c r="Q67" s="297"/>
      <c r="R67" s="297"/>
      <c r="S67" s="297"/>
      <c r="T67" s="297"/>
      <c r="U67" s="297"/>
      <c r="V67" s="297"/>
      <c r="W67" s="297"/>
      <c r="X67" s="297"/>
      <c r="Y67" s="297"/>
      <c r="Z67" s="297"/>
      <c r="AA67" s="297"/>
      <c r="AB67" s="297"/>
      <c r="AC67" s="370">
        <v>193.33900000000017</v>
      </c>
      <c r="AD67" s="371" t="s">
        <v>1538</v>
      </c>
      <c r="AE67" s="371" t="s">
        <v>1538</v>
      </c>
      <c r="AF67" s="372" t="s">
        <v>1538</v>
      </c>
      <c r="AG67" s="292">
        <v>332.14239896986282</v>
      </c>
      <c r="AH67" s="373" t="s">
        <v>1538</v>
      </c>
      <c r="AI67" s="374" t="s">
        <v>1538</v>
      </c>
      <c r="AJ67" s="284"/>
    </row>
    <row r="68" spans="2:36" ht="26.25" customHeight="1">
      <c r="B68" s="349">
        <v>27</v>
      </c>
      <c r="C68" s="279">
        <v>27</v>
      </c>
      <c r="D68" s="280" t="s">
        <v>413</v>
      </c>
      <c r="E68" s="281" t="s">
        <v>24</v>
      </c>
      <c r="F68" s="54" t="s">
        <v>31</v>
      </c>
      <c r="G68" s="290">
        <v>3</v>
      </c>
      <c r="H68" s="282" t="s">
        <v>44</v>
      </c>
      <c r="I68" s="291" t="s">
        <v>1538</v>
      </c>
      <c r="J68" s="283">
        <v>0</v>
      </c>
      <c r="K68" s="360">
        <v>0</v>
      </c>
      <c r="L68" s="297"/>
      <c r="M68" s="297"/>
      <c r="N68" s="297"/>
      <c r="O68" s="297"/>
      <c r="P68" s="297"/>
      <c r="Q68" s="297"/>
      <c r="R68" s="297"/>
      <c r="S68" s="297"/>
      <c r="T68" s="297"/>
      <c r="U68" s="297"/>
      <c r="V68" s="297"/>
      <c r="W68" s="297"/>
      <c r="X68" s="297"/>
      <c r="Y68" s="297"/>
      <c r="Z68" s="297"/>
      <c r="AA68" s="297"/>
      <c r="AB68" s="297"/>
      <c r="AC68" s="370" t="s">
        <v>1538</v>
      </c>
      <c r="AD68" s="371" t="s">
        <v>1538</v>
      </c>
      <c r="AE68" s="371" t="s">
        <v>1538</v>
      </c>
      <c r="AF68" s="372" t="s">
        <v>1538</v>
      </c>
      <c r="AG68" s="292" t="s">
        <v>1538</v>
      </c>
      <c r="AH68" s="373" t="s">
        <v>1538</v>
      </c>
      <c r="AI68" s="374" t="s">
        <v>1538</v>
      </c>
      <c r="AJ68" s="284"/>
    </row>
    <row r="69" spans="2:36" ht="26.25" customHeight="1">
      <c r="B69" s="349">
        <v>28</v>
      </c>
      <c r="C69" s="279">
        <v>28</v>
      </c>
      <c r="D69" s="280" t="s">
        <v>414</v>
      </c>
      <c r="E69" s="281" t="s">
        <v>23</v>
      </c>
      <c r="F69" s="54" t="s">
        <v>6</v>
      </c>
      <c r="G69" s="290">
        <v>1</v>
      </c>
      <c r="H69" s="282" t="s">
        <v>43</v>
      </c>
      <c r="I69" s="291">
        <v>1064.93</v>
      </c>
      <c r="J69" s="283">
        <v>23.953132825922122</v>
      </c>
      <c r="K69" s="360">
        <v>23.953132825922122</v>
      </c>
      <c r="L69" s="297"/>
      <c r="M69" s="297"/>
      <c r="N69" s="297"/>
      <c r="O69" s="297"/>
      <c r="P69" s="297"/>
      <c r="Q69" s="297"/>
      <c r="R69" s="297"/>
      <c r="S69" s="297"/>
      <c r="T69" s="297"/>
      <c r="U69" s="297"/>
      <c r="V69" s="297"/>
      <c r="W69" s="297"/>
      <c r="X69" s="297"/>
      <c r="Y69" s="297"/>
      <c r="Z69" s="297"/>
      <c r="AA69" s="297"/>
      <c r="AB69" s="297"/>
      <c r="AC69" s="370">
        <v>94.269000000000005</v>
      </c>
      <c r="AD69" s="371" t="s">
        <v>1538</v>
      </c>
      <c r="AE69" s="371" t="s">
        <v>1538</v>
      </c>
      <c r="AF69" s="372" t="s">
        <v>1538</v>
      </c>
      <c r="AG69" s="292">
        <v>233.07239896986266</v>
      </c>
      <c r="AH69" s="373" t="s">
        <v>1538</v>
      </c>
      <c r="AI69" s="374" t="s">
        <v>1538</v>
      </c>
      <c r="AJ69" s="284"/>
    </row>
    <row r="70" spans="2:36" ht="26.25" customHeight="1">
      <c r="B70" s="349">
        <v>29</v>
      </c>
      <c r="C70" s="279">
        <v>29</v>
      </c>
      <c r="D70" s="280" t="s">
        <v>415</v>
      </c>
      <c r="E70" s="281" t="s">
        <v>23</v>
      </c>
      <c r="F70" s="54" t="s">
        <v>6</v>
      </c>
      <c r="G70" s="290">
        <v>2</v>
      </c>
      <c r="H70" s="282" t="s">
        <v>43</v>
      </c>
      <c r="I70" s="291">
        <v>1612.8775000000001</v>
      </c>
      <c r="J70" s="283">
        <v>36.277942202249172</v>
      </c>
      <c r="K70" s="360">
        <v>36.277942202249172</v>
      </c>
      <c r="L70" s="297"/>
      <c r="M70" s="297"/>
      <c r="N70" s="297"/>
      <c r="O70" s="297"/>
      <c r="P70" s="297"/>
      <c r="Q70" s="297"/>
      <c r="R70" s="297"/>
      <c r="S70" s="297"/>
      <c r="T70" s="297"/>
      <c r="U70" s="297"/>
      <c r="V70" s="297"/>
      <c r="W70" s="297"/>
      <c r="X70" s="297"/>
      <c r="Y70" s="297"/>
      <c r="Z70" s="297"/>
      <c r="AA70" s="297"/>
      <c r="AB70" s="297"/>
      <c r="AC70" s="370" t="s">
        <v>1538</v>
      </c>
      <c r="AD70" s="371" t="s">
        <v>1538</v>
      </c>
      <c r="AE70" s="371" t="s">
        <v>1538</v>
      </c>
      <c r="AF70" s="372" t="s">
        <v>1538</v>
      </c>
      <c r="AG70" s="292">
        <v>314.87510103013733</v>
      </c>
      <c r="AH70" s="373" t="s">
        <v>1538</v>
      </c>
      <c r="AI70" s="374" t="s">
        <v>1538</v>
      </c>
      <c r="AJ70" s="284"/>
    </row>
    <row r="71" spans="2:36" ht="26.25" customHeight="1">
      <c r="B71" s="349">
        <v>30</v>
      </c>
      <c r="C71" s="279">
        <v>30</v>
      </c>
      <c r="D71" s="280" t="s">
        <v>416</v>
      </c>
      <c r="E71" s="281" t="s">
        <v>23</v>
      </c>
      <c r="F71" s="54" t="s">
        <v>6</v>
      </c>
      <c r="G71" s="290">
        <v>3</v>
      </c>
      <c r="H71" s="282" t="s">
        <v>43</v>
      </c>
      <c r="I71" s="291">
        <v>523.21799999999996</v>
      </c>
      <c r="J71" s="283">
        <v>11.768576573965726</v>
      </c>
      <c r="K71" s="360">
        <v>11.768576573965726</v>
      </c>
      <c r="L71" s="297"/>
      <c r="M71" s="297"/>
      <c r="N71" s="297"/>
      <c r="O71" s="297"/>
      <c r="P71" s="297"/>
      <c r="Q71" s="297"/>
      <c r="R71" s="297"/>
      <c r="S71" s="297"/>
      <c r="T71" s="297"/>
      <c r="U71" s="297"/>
      <c r="V71" s="297"/>
      <c r="W71" s="297"/>
      <c r="X71" s="297"/>
      <c r="Y71" s="297"/>
      <c r="Z71" s="297"/>
      <c r="AA71" s="297"/>
      <c r="AB71" s="297"/>
      <c r="AC71" s="370">
        <v>635.98100000000011</v>
      </c>
      <c r="AD71" s="371" t="s">
        <v>1538</v>
      </c>
      <c r="AE71" s="371" t="s">
        <v>1538</v>
      </c>
      <c r="AF71" s="372" t="s">
        <v>1538</v>
      </c>
      <c r="AG71" s="292">
        <v>774.78439896986276</v>
      </c>
      <c r="AH71" s="373" t="s">
        <v>1538</v>
      </c>
      <c r="AI71" s="374" t="s">
        <v>1538</v>
      </c>
      <c r="AJ71" s="284"/>
    </row>
    <row r="72" spans="2:36" ht="26.25" customHeight="1">
      <c r="B72" s="349">
        <v>31</v>
      </c>
      <c r="C72" s="279">
        <v>31</v>
      </c>
      <c r="D72" s="280" t="s">
        <v>417</v>
      </c>
      <c r="E72" s="281" t="s">
        <v>24</v>
      </c>
      <c r="F72" s="54" t="s">
        <v>6</v>
      </c>
      <c r="G72" s="290">
        <v>4</v>
      </c>
      <c r="H72" s="282" t="s">
        <v>43</v>
      </c>
      <c r="I72" s="291">
        <v>858.38625000000002</v>
      </c>
      <c r="J72" s="283">
        <v>19.307409747302824</v>
      </c>
      <c r="K72" s="360">
        <v>19.307409747302824</v>
      </c>
      <c r="L72" s="297"/>
      <c r="M72" s="297"/>
      <c r="N72" s="297"/>
      <c r="O72" s="297"/>
      <c r="P72" s="297"/>
      <c r="Q72" s="297"/>
      <c r="R72" s="297"/>
      <c r="S72" s="297"/>
      <c r="T72" s="297"/>
      <c r="U72" s="297"/>
      <c r="V72" s="297"/>
      <c r="W72" s="297"/>
      <c r="X72" s="297"/>
      <c r="Y72" s="297"/>
      <c r="Z72" s="297"/>
      <c r="AA72" s="297"/>
      <c r="AB72" s="297"/>
      <c r="AC72" s="370">
        <v>300.81275000000005</v>
      </c>
      <c r="AD72" s="371" t="s">
        <v>1538</v>
      </c>
      <c r="AE72" s="371" t="s">
        <v>1538</v>
      </c>
      <c r="AF72" s="372" t="s">
        <v>1538</v>
      </c>
      <c r="AG72" s="292">
        <v>439.61614896986271</v>
      </c>
      <c r="AH72" s="373" t="s">
        <v>1538</v>
      </c>
      <c r="AI72" s="374" t="s">
        <v>1538</v>
      </c>
      <c r="AJ72" s="284"/>
    </row>
    <row r="73" spans="2:36" ht="26.25" customHeight="1">
      <c r="B73" s="349">
        <v>32</v>
      </c>
      <c r="C73" s="279">
        <v>32</v>
      </c>
      <c r="D73" s="280" t="s">
        <v>418</v>
      </c>
      <c r="E73" s="281" t="s">
        <v>24</v>
      </c>
      <c r="F73" s="54" t="s">
        <v>6</v>
      </c>
      <c r="G73" s="290">
        <v>2</v>
      </c>
      <c r="H73" s="282" t="s">
        <v>43</v>
      </c>
      <c r="I73" s="291">
        <v>514.62249999999995</v>
      </c>
      <c r="J73" s="283">
        <v>11.57524071789517</v>
      </c>
      <c r="K73" s="360">
        <v>11.57524071789517</v>
      </c>
      <c r="L73" s="297"/>
      <c r="M73" s="297"/>
      <c r="N73" s="297"/>
      <c r="O73" s="297"/>
      <c r="P73" s="297"/>
      <c r="Q73" s="297"/>
      <c r="R73" s="297"/>
      <c r="S73" s="297"/>
      <c r="T73" s="297"/>
      <c r="U73" s="297"/>
      <c r="V73" s="297"/>
      <c r="W73" s="297"/>
      <c r="X73" s="297"/>
      <c r="Y73" s="297"/>
      <c r="Z73" s="297"/>
      <c r="AA73" s="297"/>
      <c r="AB73" s="297"/>
      <c r="AC73" s="370">
        <v>644.57650000000012</v>
      </c>
      <c r="AD73" s="371" t="s">
        <v>1538</v>
      </c>
      <c r="AE73" s="371" t="s">
        <v>1538</v>
      </c>
      <c r="AF73" s="372" t="s">
        <v>1538</v>
      </c>
      <c r="AG73" s="292">
        <v>783.37989896986278</v>
      </c>
      <c r="AH73" s="373" t="s">
        <v>1538</v>
      </c>
      <c r="AI73" s="374" t="s">
        <v>1538</v>
      </c>
      <c r="AJ73" s="284"/>
    </row>
    <row r="74" spans="2:36" ht="26.25" customHeight="1">
      <c r="B74" s="349">
        <v>33</v>
      </c>
      <c r="C74" s="279">
        <v>33</v>
      </c>
      <c r="D74" s="280" t="s">
        <v>419</v>
      </c>
      <c r="E74" s="281" t="s">
        <v>24</v>
      </c>
      <c r="F74" s="54" t="s">
        <v>31</v>
      </c>
      <c r="G74" s="290">
        <v>2</v>
      </c>
      <c r="H74" s="282" t="s">
        <v>44</v>
      </c>
      <c r="I74" s="291" t="s">
        <v>1538</v>
      </c>
      <c r="J74" s="283">
        <v>0</v>
      </c>
      <c r="K74" s="360">
        <v>0</v>
      </c>
      <c r="L74" s="297"/>
      <c r="M74" s="297"/>
      <c r="N74" s="297"/>
      <c r="O74" s="297"/>
      <c r="P74" s="297"/>
      <c r="Q74" s="297"/>
      <c r="R74" s="297"/>
      <c r="S74" s="297"/>
      <c r="T74" s="297"/>
      <c r="U74" s="297"/>
      <c r="V74" s="297"/>
      <c r="W74" s="297"/>
      <c r="X74" s="297"/>
      <c r="Y74" s="297"/>
      <c r="Z74" s="297"/>
      <c r="AA74" s="297"/>
      <c r="AB74" s="297"/>
      <c r="AC74" s="370" t="s">
        <v>1538</v>
      </c>
      <c r="AD74" s="371" t="s">
        <v>1538</v>
      </c>
      <c r="AE74" s="371" t="s">
        <v>1538</v>
      </c>
      <c r="AF74" s="372" t="s">
        <v>1538</v>
      </c>
      <c r="AG74" s="292" t="s">
        <v>1538</v>
      </c>
      <c r="AH74" s="373" t="s">
        <v>1538</v>
      </c>
      <c r="AI74" s="374" t="s">
        <v>1538</v>
      </c>
      <c r="AJ74" s="284"/>
    </row>
    <row r="75" spans="2:36" ht="26.25" customHeight="1">
      <c r="B75" s="349">
        <v>34</v>
      </c>
      <c r="C75" s="279">
        <v>34</v>
      </c>
      <c r="D75" s="280" t="s">
        <v>420</v>
      </c>
      <c r="E75" s="281" t="s">
        <v>23</v>
      </c>
      <c r="F75" s="54" t="s">
        <v>31</v>
      </c>
      <c r="G75" s="290">
        <v>0</v>
      </c>
      <c r="H75" s="282" t="s">
        <v>44</v>
      </c>
      <c r="I75" s="291" t="s">
        <v>1538</v>
      </c>
      <c r="J75" s="283">
        <v>0</v>
      </c>
      <c r="K75" s="360">
        <v>0</v>
      </c>
      <c r="L75" s="297"/>
      <c r="M75" s="297"/>
      <c r="N75" s="297"/>
      <c r="O75" s="297"/>
      <c r="P75" s="297"/>
      <c r="Q75" s="297"/>
      <c r="R75" s="297"/>
      <c r="S75" s="297"/>
      <c r="T75" s="297"/>
      <c r="U75" s="297"/>
      <c r="V75" s="297"/>
      <c r="W75" s="297"/>
      <c r="X75" s="297"/>
      <c r="Y75" s="297"/>
      <c r="Z75" s="297"/>
      <c r="AA75" s="297"/>
      <c r="AB75" s="297"/>
      <c r="AC75" s="370" t="s">
        <v>1538</v>
      </c>
      <c r="AD75" s="371" t="s">
        <v>1538</v>
      </c>
      <c r="AE75" s="371" t="s">
        <v>1538</v>
      </c>
      <c r="AF75" s="372" t="s">
        <v>1538</v>
      </c>
      <c r="AG75" s="292" t="s">
        <v>1538</v>
      </c>
      <c r="AH75" s="373" t="s">
        <v>1538</v>
      </c>
      <c r="AI75" s="374" t="s">
        <v>1538</v>
      </c>
      <c r="AJ75" s="284"/>
    </row>
    <row r="76" spans="2:36" ht="26.25" customHeight="1">
      <c r="B76" s="349">
        <v>35</v>
      </c>
      <c r="C76" s="279">
        <v>35</v>
      </c>
      <c r="D76" s="280" t="s">
        <v>421</v>
      </c>
      <c r="E76" s="281" t="s">
        <v>24</v>
      </c>
      <c r="F76" s="54" t="s">
        <v>6</v>
      </c>
      <c r="G76" s="290">
        <v>4</v>
      </c>
      <c r="H76" s="282" t="s">
        <v>43</v>
      </c>
      <c r="I76" s="291">
        <v>1083.2067500000001</v>
      </c>
      <c r="J76" s="283">
        <v>24.364225968547622</v>
      </c>
      <c r="K76" s="360">
        <v>24.364225968547622</v>
      </c>
      <c r="L76" s="297"/>
      <c r="M76" s="297"/>
      <c r="N76" s="297"/>
      <c r="O76" s="297"/>
      <c r="P76" s="297"/>
      <c r="Q76" s="297"/>
      <c r="R76" s="297"/>
      <c r="S76" s="297"/>
      <c r="T76" s="297"/>
      <c r="U76" s="297"/>
      <c r="V76" s="297"/>
      <c r="W76" s="297"/>
      <c r="X76" s="297"/>
      <c r="Y76" s="297"/>
      <c r="Z76" s="297"/>
      <c r="AA76" s="297"/>
      <c r="AB76" s="297"/>
      <c r="AC76" s="370">
        <v>75.992250000000013</v>
      </c>
      <c r="AD76" s="371" t="s">
        <v>1538</v>
      </c>
      <c r="AE76" s="371" t="s">
        <v>1538</v>
      </c>
      <c r="AF76" s="372" t="s">
        <v>1538</v>
      </c>
      <c r="AG76" s="292">
        <v>214.79564896986267</v>
      </c>
      <c r="AH76" s="373" t="s">
        <v>1538</v>
      </c>
      <c r="AI76" s="374" t="s">
        <v>1538</v>
      </c>
      <c r="AJ76" s="284"/>
    </row>
    <row r="77" spans="2:36" ht="26.25" customHeight="1">
      <c r="B77" s="349">
        <v>36</v>
      </c>
      <c r="C77" s="279">
        <v>36</v>
      </c>
      <c r="D77" s="280" t="s">
        <v>422</v>
      </c>
      <c r="E77" s="281" t="s">
        <v>24</v>
      </c>
      <c r="F77" s="54" t="s">
        <v>31</v>
      </c>
      <c r="G77" s="290">
        <v>2</v>
      </c>
      <c r="H77" s="282" t="s">
        <v>44</v>
      </c>
      <c r="I77" s="291" t="s">
        <v>1538</v>
      </c>
      <c r="J77" s="283">
        <v>0</v>
      </c>
      <c r="K77" s="360">
        <v>0</v>
      </c>
      <c r="L77" s="297"/>
      <c r="M77" s="297"/>
      <c r="N77" s="297"/>
      <c r="O77" s="297"/>
      <c r="P77" s="297"/>
      <c r="Q77" s="297"/>
      <c r="R77" s="297"/>
      <c r="S77" s="297"/>
      <c r="T77" s="297"/>
      <c r="U77" s="297"/>
      <c r="V77" s="297"/>
      <c r="W77" s="297"/>
      <c r="X77" s="297"/>
      <c r="Y77" s="297"/>
      <c r="Z77" s="297"/>
      <c r="AA77" s="297"/>
      <c r="AB77" s="297"/>
      <c r="AC77" s="370" t="s">
        <v>1538</v>
      </c>
      <c r="AD77" s="371" t="s">
        <v>1538</v>
      </c>
      <c r="AE77" s="371" t="s">
        <v>1538</v>
      </c>
      <c r="AF77" s="372" t="s">
        <v>1538</v>
      </c>
      <c r="AG77" s="292" t="s">
        <v>1538</v>
      </c>
      <c r="AH77" s="373" t="s">
        <v>1538</v>
      </c>
      <c r="AI77" s="374" t="s">
        <v>1538</v>
      </c>
      <c r="AJ77" s="284"/>
    </row>
    <row r="78" spans="2:36" ht="26.25" customHeight="1">
      <c r="B78" s="349">
        <v>37</v>
      </c>
      <c r="C78" s="279">
        <v>37</v>
      </c>
      <c r="D78" s="280" t="s">
        <v>423</v>
      </c>
      <c r="E78" s="281" t="s">
        <v>23</v>
      </c>
      <c r="F78" s="54" t="s">
        <v>6</v>
      </c>
      <c r="G78" s="290">
        <v>3</v>
      </c>
      <c r="H78" s="282" t="s">
        <v>43</v>
      </c>
      <c r="I78" s="291">
        <v>787.25666666666666</v>
      </c>
      <c r="J78" s="283">
        <v>17.707514582892173</v>
      </c>
      <c r="K78" s="360">
        <v>17.707514582892173</v>
      </c>
      <c r="L78" s="297"/>
      <c r="M78" s="297"/>
      <c r="N78" s="297"/>
      <c r="O78" s="297"/>
      <c r="P78" s="297"/>
      <c r="Q78" s="297"/>
      <c r="R78" s="297"/>
      <c r="S78" s="297"/>
      <c r="T78" s="297"/>
      <c r="U78" s="297"/>
      <c r="V78" s="297"/>
      <c r="W78" s="297"/>
      <c r="X78" s="297"/>
      <c r="Y78" s="297"/>
      <c r="Z78" s="297"/>
      <c r="AA78" s="297"/>
      <c r="AB78" s="297"/>
      <c r="AC78" s="370">
        <v>371.94233333333341</v>
      </c>
      <c r="AD78" s="371" t="s">
        <v>1538</v>
      </c>
      <c r="AE78" s="371" t="s">
        <v>1538</v>
      </c>
      <c r="AF78" s="372" t="s">
        <v>1538</v>
      </c>
      <c r="AG78" s="292">
        <v>510.74573230319606</v>
      </c>
      <c r="AH78" s="373" t="s">
        <v>1538</v>
      </c>
      <c r="AI78" s="374" t="s">
        <v>1538</v>
      </c>
      <c r="AJ78" s="284"/>
    </row>
    <row r="79" spans="2:36" ht="26.25" customHeight="1">
      <c r="B79" s="349">
        <v>38</v>
      </c>
      <c r="C79" s="279">
        <v>38</v>
      </c>
      <c r="D79" s="280" t="s">
        <v>424</v>
      </c>
      <c r="E79" s="281" t="s">
        <v>23</v>
      </c>
      <c r="F79" s="54" t="s">
        <v>6</v>
      </c>
      <c r="G79" s="290">
        <v>4</v>
      </c>
      <c r="H79" s="282" t="s">
        <v>43</v>
      </c>
      <c r="I79" s="291">
        <v>1044.7663750000002</v>
      </c>
      <c r="J79" s="283">
        <v>23.499598802204996</v>
      </c>
      <c r="K79" s="360">
        <v>23.499598802204996</v>
      </c>
      <c r="L79" s="297"/>
      <c r="M79" s="297"/>
      <c r="N79" s="297"/>
      <c r="O79" s="297"/>
      <c r="P79" s="297"/>
      <c r="Q79" s="297"/>
      <c r="R79" s="297"/>
      <c r="S79" s="297"/>
      <c r="T79" s="297"/>
      <c r="U79" s="297"/>
      <c r="V79" s="297"/>
      <c r="W79" s="297"/>
      <c r="X79" s="297"/>
      <c r="Y79" s="297"/>
      <c r="Z79" s="297"/>
      <c r="AA79" s="297"/>
      <c r="AB79" s="297"/>
      <c r="AC79" s="370">
        <v>114.43262499999992</v>
      </c>
      <c r="AD79" s="371" t="s">
        <v>1538</v>
      </c>
      <c r="AE79" s="371" t="s">
        <v>1538</v>
      </c>
      <c r="AF79" s="372" t="s">
        <v>1538</v>
      </c>
      <c r="AG79" s="292">
        <v>253.23602396986257</v>
      </c>
      <c r="AH79" s="373" t="s">
        <v>1538</v>
      </c>
      <c r="AI79" s="374" t="s">
        <v>1538</v>
      </c>
      <c r="AJ79" s="284"/>
    </row>
    <row r="80" spans="2:36" ht="26.25" customHeight="1">
      <c r="B80" s="349">
        <v>39</v>
      </c>
      <c r="C80" s="279">
        <v>39</v>
      </c>
      <c r="D80" s="280" t="s">
        <v>425</v>
      </c>
      <c r="E80" s="281" t="s">
        <v>24</v>
      </c>
      <c r="F80" s="54" t="s">
        <v>6</v>
      </c>
      <c r="G80" s="290">
        <v>1</v>
      </c>
      <c r="H80" s="282" t="s">
        <v>43</v>
      </c>
      <c r="I80" s="291">
        <v>1504.23</v>
      </c>
      <c r="J80" s="283">
        <v>33.834168434297879</v>
      </c>
      <c r="K80" s="360">
        <v>33.834168434297879</v>
      </c>
      <c r="L80" s="297"/>
      <c r="M80" s="297"/>
      <c r="N80" s="297"/>
      <c r="O80" s="297"/>
      <c r="P80" s="297"/>
      <c r="Q80" s="297"/>
      <c r="R80" s="297"/>
      <c r="S80" s="297"/>
      <c r="T80" s="297"/>
      <c r="U80" s="297"/>
      <c r="V80" s="297"/>
      <c r="W80" s="297"/>
      <c r="X80" s="297"/>
      <c r="Y80" s="297"/>
      <c r="Z80" s="297"/>
      <c r="AA80" s="297"/>
      <c r="AB80" s="297"/>
      <c r="AC80" s="370" t="s">
        <v>1538</v>
      </c>
      <c r="AD80" s="371" t="s">
        <v>1538</v>
      </c>
      <c r="AE80" s="371" t="s">
        <v>1538</v>
      </c>
      <c r="AF80" s="372" t="s">
        <v>1538</v>
      </c>
      <c r="AG80" s="292">
        <v>206.22760103013729</v>
      </c>
      <c r="AH80" s="373" t="s">
        <v>1538</v>
      </c>
      <c r="AI80" s="374" t="s">
        <v>1538</v>
      </c>
      <c r="AJ80" s="284"/>
    </row>
    <row r="81" spans="2:36" ht="26.25" customHeight="1">
      <c r="B81" s="349">
        <v>40</v>
      </c>
      <c r="C81" s="279">
        <v>40</v>
      </c>
      <c r="D81" s="280" t="s">
        <v>426</v>
      </c>
      <c r="E81" s="281" t="s">
        <v>24</v>
      </c>
      <c r="F81" s="54" t="s">
        <v>6</v>
      </c>
      <c r="G81" s="290">
        <v>3</v>
      </c>
      <c r="H81" s="282" t="s">
        <v>43</v>
      </c>
      <c r="I81" s="291">
        <v>1235.8866666666665</v>
      </c>
      <c r="J81" s="283">
        <v>27.798406922945929</v>
      </c>
      <c r="K81" s="360">
        <v>27.798406922945929</v>
      </c>
      <c r="L81" s="297"/>
      <c r="M81" s="297"/>
      <c r="N81" s="297"/>
      <c r="O81" s="297"/>
      <c r="P81" s="297"/>
      <c r="Q81" s="297"/>
      <c r="R81" s="297"/>
      <c r="S81" s="297"/>
      <c r="T81" s="297"/>
      <c r="U81" s="297"/>
      <c r="V81" s="297"/>
      <c r="W81" s="297"/>
      <c r="X81" s="297"/>
      <c r="Y81" s="297"/>
      <c r="Z81" s="297"/>
      <c r="AA81" s="297"/>
      <c r="AB81" s="297"/>
      <c r="AC81" s="370" t="s">
        <v>1538</v>
      </c>
      <c r="AD81" s="371" t="s">
        <v>1538</v>
      </c>
      <c r="AE81" s="371" t="s">
        <v>1538</v>
      </c>
      <c r="AF81" s="372" t="s">
        <v>1538</v>
      </c>
      <c r="AG81" s="292">
        <v>62.115732303196182</v>
      </c>
      <c r="AH81" s="373" t="s">
        <v>1538</v>
      </c>
      <c r="AI81" s="374" t="s">
        <v>1538</v>
      </c>
      <c r="AJ81" s="284"/>
    </row>
    <row r="82" spans="2:36" ht="26.25" customHeight="1">
      <c r="B82" s="349">
        <v>41</v>
      </c>
      <c r="C82" s="279">
        <v>41</v>
      </c>
      <c r="D82" s="280" t="s">
        <v>427</v>
      </c>
      <c r="E82" s="281" t="s">
        <v>23</v>
      </c>
      <c r="F82" s="54" t="s">
        <v>6</v>
      </c>
      <c r="G82" s="290">
        <v>3</v>
      </c>
      <c r="H82" s="282" t="s">
        <v>43</v>
      </c>
      <c r="I82" s="291">
        <v>891.29800000000012</v>
      </c>
      <c r="J82" s="283">
        <v>20.047683304516489</v>
      </c>
      <c r="K82" s="360">
        <v>20.047683304516489</v>
      </c>
      <c r="L82" s="297"/>
      <c r="M82" s="297"/>
      <c r="N82" s="297"/>
      <c r="O82" s="297"/>
      <c r="P82" s="297"/>
      <c r="Q82" s="297"/>
      <c r="R82" s="297"/>
      <c r="S82" s="297"/>
      <c r="T82" s="297"/>
      <c r="U82" s="297"/>
      <c r="V82" s="297"/>
      <c r="W82" s="297"/>
      <c r="X82" s="297"/>
      <c r="Y82" s="297"/>
      <c r="Z82" s="297"/>
      <c r="AA82" s="297"/>
      <c r="AB82" s="297"/>
      <c r="AC82" s="370">
        <v>267.90099999999995</v>
      </c>
      <c r="AD82" s="371" t="s">
        <v>1538</v>
      </c>
      <c r="AE82" s="371" t="s">
        <v>1538</v>
      </c>
      <c r="AF82" s="372" t="s">
        <v>1538</v>
      </c>
      <c r="AG82" s="292">
        <v>406.70439896986261</v>
      </c>
      <c r="AH82" s="373" t="s">
        <v>1538</v>
      </c>
      <c r="AI82" s="374" t="s">
        <v>1538</v>
      </c>
      <c r="AJ82" s="284"/>
    </row>
    <row r="83" spans="2:36" ht="26.25" customHeight="1">
      <c r="B83" s="349">
        <v>42</v>
      </c>
      <c r="C83" s="279">
        <v>42</v>
      </c>
      <c r="D83" s="280" t="s">
        <v>428</v>
      </c>
      <c r="E83" s="281" t="s">
        <v>24</v>
      </c>
      <c r="F83" s="54" t="s">
        <v>6</v>
      </c>
      <c r="G83" s="290">
        <v>4</v>
      </c>
      <c r="H83" s="282" t="s">
        <v>43</v>
      </c>
      <c r="I83" s="291">
        <v>4577.5790000000006</v>
      </c>
      <c r="J83" s="283">
        <v>-3.4240660102575542</v>
      </c>
      <c r="K83" s="360">
        <v>0</v>
      </c>
      <c r="L83" s="297"/>
      <c r="M83" s="297"/>
      <c r="N83" s="297"/>
      <c r="O83" s="297"/>
      <c r="P83" s="297"/>
      <c r="Q83" s="297"/>
      <c r="R83" s="297"/>
      <c r="S83" s="297"/>
      <c r="T83" s="297"/>
      <c r="U83" s="297"/>
      <c r="V83" s="297"/>
      <c r="W83" s="297"/>
      <c r="X83" s="297"/>
      <c r="Y83" s="297"/>
      <c r="Z83" s="297"/>
      <c r="AA83" s="297"/>
      <c r="AB83" s="297"/>
      <c r="AC83" s="370" t="s">
        <v>1538</v>
      </c>
      <c r="AD83" s="371" t="s">
        <v>1538</v>
      </c>
      <c r="AE83" s="371" t="s">
        <v>1538</v>
      </c>
      <c r="AF83" s="372" t="s">
        <v>1538</v>
      </c>
      <c r="AG83" s="292">
        <v>3279.5766010301377</v>
      </c>
      <c r="AH83" s="373" t="s">
        <v>1538</v>
      </c>
      <c r="AI83" s="374" t="s">
        <v>1538</v>
      </c>
      <c r="AJ83" s="284"/>
    </row>
    <row r="84" spans="2:36" ht="26.25" customHeight="1">
      <c r="B84" s="349">
        <v>43</v>
      </c>
      <c r="C84" s="279">
        <v>43</v>
      </c>
      <c r="D84" s="280" t="s">
        <v>429</v>
      </c>
      <c r="E84" s="281" t="s">
        <v>23</v>
      </c>
      <c r="F84" s="54" t="s">
        <v>6</v>
      </c>
      <c r="G84" s="290">
        <v>2</v>
      </c>
      <c r="H84" s="282" t="s">
        <v>43</v>
      </c>
      <c r="I84" s="291">
        <v>1148.5140000000001</v>
      </c>
      <c r="J84" s="283">
        <v>25.833161235415588</v>
      </c>
      <c r="K84" s="360">
        <v>25.833161235415588</v>
      </c>
      <c r="L84" s="297"/>
      <c r="M84" s="297"/>
      <c r="N84" s="297"/>
      <c r="O84" s="297"/>
      <c r="P84" s="297"/>
      <c r="Q84" s="297"/>
      <c r="R84" s="297"/>
      <c r="S84" s="297"/>
      <c r="T84" s="297"/>
      <c r="U84" s="297"/>
      <c r="V84" s="297"/>
      <c r="W84" s="297"/>
      <c r="X84" s="297"/>
      <c r="Y84" s="297"/>
      <c r="Z84" s="297"/>
      <c r="AA84" s="297"/>
      <c r="AB84" s="297"/>
      <c r="AC84" s="370">
        <v>10.684999999999945</v>
      </c>
      <c r="AD84" s="371" t="s">
        <v>1538</v>
      </c>
      <c r="AE84" s="371" t="s">
        <v>1538</v>
      </c>
      <c r="AF84" s="372" t="s">
        <v>1538</v>
      </c>
      <c r="AG84" s="292">
        <v>149.4883989698626</v>
      </c>
      <c r="AH84" s="373" t="s">
        <v>1538</v>
      </c>
      <c r="AI84" s="374" t="s">
        <v>1538</v>
      </c>
      <c r="AJ84" s="284"/>
    </row>
    <row r="85" spans="2:36" ht="26.25" customHeight="1">
      <c r="B85" s="349">
        <v>44</v>
      </c>
      <c r="C85" s="279">
        <v>44</v>
      </c>
      <c r="D85" s="280" t="s">
        <v>430</v>
      </c>
      <c r="E85" s="281" t="s">
        <v>24</v>
      </c>
      <c r="F85" s="54" t="s">
        <v>6</v>
      </c>
      <c r="G85" s="290">
        <v>4</v>
      </c>
      <c r="H85" s="282" t="s">
        <v>43</v>
      </c>
      <c r="I85" s="291">
        <v>2620.6385</v>
      </c>
      <c r="J85" s="283">
        <v>58.945190838107031</v>
      </c>
      <c r="K85" s="360">
        <v>58.945190838107031</v>
      </c>
      <c r="L85" s="297"/>
      <c r="M85" s="297"/>
      <c r="N85" s="297"/>
      <c r="O85" s="297"/>
      <c r="P85" s="297"/>
      <c r="Q85" s="297"/>
      <c r="R85" s="297"/>
      <c r="S85" s="297"/>
      <c r="T85" s="297"/>
      <c r="U85" s="297"/>
      <c r="V85" s="297"/>
      <c r="W85" s="297"/>
      <c r="X85" s="297"/>
      <c r="Y85" s="297"/>
      <c r="Z85" s="297"/>
      <c r="AA85" s="297"/>
      <c r="AB85" s="297"/>
      <c r="AC85" s="370" t="s">
        <v>1538</v>
      </c>
      <c r="AD85" s="371" t="s">
        <v>1538</v>
      </c>
      <c r="AE85" s="371" t="s">
        <v>1538</v>
      </c>
      <c r="AF85" s="372" t="s">
        <v>1538</v>
      </c>
      <c r="AG85" s="292">
        <v>1322.6361010301373</v>
      </c>
      <c r="AH85" s="373" t="s">
        <v>1538</v>
      </c>
      <c r="AI85" s="374" t="s">
        <v>1538</v>
      </c>
      <c r="AJ85" s="284"/>
    </row>
    <row r="86" spans="2:36" ht="26.25" customHeight="1">
      <c r="B86" s="349">
        <v>45</v>
      </c>
      <c r="C86" s="279">
        <v>45</v>
      </c>
      <c r="D86" s="280" t="s">
        <v>431</v>
      </c>
      <c r="E86" s="281" t="s">
        <v>24</v>
      </c>
      <c r="F86" s="54" t="s">
        <v>6</v>
      </c>
      <c r="G86" s="290">
        <v>4</v>
      </c>
      <c r="H86" s="282" t="s">
        <v>43</v>
      </c>
      <c r="I86" s="291">
        <v>1078.5554999999999</v>
      </c>
      <c r="J86" s="283">
        <v>24.259606877098818</v>
      </c>
      <c r="K86" s="360">
        <v>24.259606877098818</v>
      </c>
      <c r="L86" s="297"/>
      <c r="M86" s="297"/>
      <c r="N86" s="297"/>
      <c r="O86" s="297"/>
      <c r="P86" s="297"/>
      <c r="Q86" s="297"/>
      <c r="R86" s="297"/>
      <c r="S86" s="297"/>
      <c r="T86" s="297"/>
      <c r="U86" s="297"/>
      <c r="V86" s="297"/>
      <c r="W86" s="297"/>
      <c r="X86" s="297"/>
      <c r="Y86" s="297"/>
      <c r="Z86" s="297"/>
      <c r="AA86" s="297"/>
      <c r="AB86" s="297"/>
      <c r="AC86" s="370">
        <v>80.643500000000131</v>
      </c>
      <c r="AD86" s="371" t="s">
        <v>1538</v>
      </c>
      <c r="AE86" s="371" t="s">
        <v>1538</v>
      </c>
      <c r="AF86" s="372" t="s">
        <v>1538</v>
      </c>
      <c r="AG86" s="292">
        <v>219.44689896986279</v>
      </c>
      <c r="AH86" s="373" t="s">
        <v>1538</v>
      </c>
      <c r="AI86" s="374" t="s">
        <v>1538</v>
      </c>
      <c r="AJ86" s="284"/>
    </row>
    <row r="87" spans="2:36" ht="26.25" customHeight="1">
      <c r="B87" s="349">
        <v>46</v>
      </c>
      <c r="C87" s="279">
        <v>46</v>
      </c>
      <c r="D87" s="280" t="s">
        <v>432</v>
      </c>
      <c r="E87" s="281" t="s">
        <v>23</v>
      </c>
      <c r="F87" s="54" t="s">
        <v>6</v>
      </c>
      <c r="G87" s="290">
        <v>2</v>
      </c>
      <c r="H87" s="282" t="s">
        <v>43</v>
      </c>
      <c r="I87" s="291">
        <v>1308.2825</v>
      </c>
      <c r="J87" s="283">
        <v>29.426783447108694</v>
      </c>
      <c r="K87" s="360">
        <v>29.426783447108694</v>
      </c>
      <c r="L87" s="297"/>
      <c r="M87" s="297"/>
      <c r="N87" s="297"/>
      <c r="O87" s="297"/>
      <c r="P87" s="297"/>
      <c r="Q87" s="297"/>
      <c r="R87" s="297"/>
      <c r="S87" s="297"/>
      <c r="T87" s="297"/>
      <c r="U87" s="297"/>
      <c r="V87" s="297"/>
      <c r="W87" s="297"/>
      <c r="X87" s="297"/>
      <c r="Y87" s="297"/>
      <c r="Z87" s="297"/>
      <c r="AA87" s="297"/>
      <c r="AB87" s="297"/>
      <c r="AC87" s="370" t="s">
        <v>1538</v>
      </c>
      <c r="AD87" s="371" t="s">
        <v>1538</v>
      </c>
      <c r="AE87" s="371" t="s">
        <v>1538</v>
      </c>
      <c r="AF87" s="372" t="s">
        <v>1538</v>
      </c>
      <c r="AG87" s="292">
        <v>10.280101030137303</v>
      </c>
      <c r="AH87" s="373" t="s">
        <v>1538</v>
      </c>
      <c r="AI87" s="374" t="s">
        <v>1538</v>
      </c>
      <c r="AJ87" s="284"/>
    </row>
    <row r="88" spans="2:36" ht="26.25" customHeight="1">
      <c r="B88" s="349">
        <v>47</v>
      </c>
      <c r="C88" s="279">
        <v>47</v>
      </c>
      <c r="D88" s="280" t="s">
        <v>433</v>
      </c>
      <c r="E88" s="281" t="s">
        <v>24</v>
      </c>
      <c r="F88" s="54" t="s">
        <v>6</v>
      </c>
      <c r="G88" s="290">
        <v>5</v>
      </c>
      <c r="H88" s="282" t="s">
        <v>43</v>
      </c>
      <c r="I88" s="291">
        <v>1208.8869900000002</v>
      </c>
      <c r="J88" s="283">
        <v>27.191111756640527</v>
      </c>
      <c r="K88" s="360">
        <v>27.191111756640527</v>
      </c>
      <c r="L88" s="297"/>
      <c r="M88" s="297"/>
      <c r="N88" s="297"/>
      <c r="O88" s="297"/>
      <c r="P88" s="297"/>
      <c r="Q88" s="297"/>
      <c r="R88" s="297"/>
      <c r="S88" s="297"/>
      <c r="T88" s="297"/>
      <c r="U88" s="297"/>
      <c r="V88" s="297"/>
      <c r="W88" s="297"/>
      <c r="X88" s="297"/>
      <c r="Y88" s="297"/>
      <c r="Z88" s="297"/>
      <c r="AA88" s="297"/>
      <c r="AB88" s="297"/>
      <c r="AC88" s="370" t="s">
        <v>1538</v>
      </c>
      <c r="AD88" s="371" t="s">
        <v>1538</v>
      </c>
      <c r="AE88" s="371" t="s">
        <v>1538</v>
      </c>
      <c r="AF88" s="372" t="s">
        <v>1538</v>
      </c>
      <c r="AG88" s="292">
        <v>89.115408969862528</v>
      </c>
      <c r="AH88" s="373" t="s">
        <v>1538</v>
      </c>
      <c r="AI88" s="374" t="s">
        <v>1538</v>
      </c>
      <c r="AJ88" s="284"/>
    </row>
    <row r="89" spans="2:36" ht="26.25" customHeight="1">
      <c r="B89" s="349">
        <v>48</v>
      </c>
      <c r="C89" s="279">
        <v>48</v>
      </c>
      <c r="D89" s="280" t="s">
        <v>434</v>
      </c>
      <c r="E89" s="281" t="s">
        <v>23</v>
      </c>
      <c r="F89" s="54" t="s">
        <v>6</v>
      </c>
      <c r="G89" s="290">
        <v>3</v>
      </c>
      <c r="H89" s="282" t="s">
        <v>43</v>
      </c>
      <c r="I89" s="291">
        <v>989.30333333333328</v>
      </c>
      <c r="J89" s="283">
        <v>22.252086192013408</v>
      </c>
      <c r="K89" s="360">
        <v>22.252086192013408</v>
      </c>
      <c r="L89" s="335"/>
      <c r="M89" s="335"/>
      <c r="N89" s="335"/>
      <c r="O89" s="335"/>
      <c r="P89" s="335"/>
      <c r="Q89" s="335"/>
      <c r="R89" s="335"/>
      <c r="S89" s="335"/>
      <c r="T89" s="335"/>
      <c r="U89" s="335"/>
      <c r="V89" s="335"/>
      <c r="W89" s="335"/>
      <c r="X89" s="335"/>
      <c r="Y89" s="335"/>
      <c r="Z89" s="335"/>
      <c r="AA89" s="335"/>
      <c r="AB89" s="297"/>
      <c r="AC89" s="370">
        <v>169.89566666666678</v>
      </c>
      <c r="AD89" s="371" t="s">
        <v>1538</v>
      </c>
      <c r="AE89" s="371" t="s">
        <v>1538</v>
      </c>
      <c r="AF89" s="372" t="s">
        <v>1538</v>
      </c>
      <c r="AG89" s="292">
        <v>308.69906563652944</v>
      </c>
      <c r="AH89" s="373" t="s">
        <v>1538</v>
      </c>
      <c r="AI89" s="374" t="s">
        <v>1538</v>
      </c>
      <c r="AJ89" s="284"/>
    </row>
    <row r="90" spans="2:36" ht="26.25" customHeight="1">
      <c r="B90" s="349">
        <v>49</v>
      </c>
      <c r="C90" s="279">
        <v>49</v>
      </c>
      <c r="D90" s="280" t="s">
        <v>435</v>
      </c>
      <c r="E90" s="281" t="s">
        <v>23</v>
      </c>
      <c r="F90" s="54" t="s">
        <v>31</v>
      </c>
      <c r="G90" s="290">
        <v>1</v>
      </c>
      <c r="H90" s="282" t="s">
        <v>44</v>
      </c>
      <c r="I90" s="291" t="s">
        <v>1538</v>
      </c>
      <c r="J90" s="283">
        <v>0</v>
      </c>
      <c r="K90" s="360">
        <v>0</v>
      </c>
      <c r="L90" s="297"/>
      <c r="M90" s="297"/>
      <c r="N90" s="297"/>
      <c r="O90" s="297"/>
      <c r="P90" s="297"/>
      <c r="Q90" s="297"/>
      <c r="R90" s="297"/>
      <c r="S90" s="297"/>
      <c r="T90" s="297"/>
      <c r="U90" s="297"/>
      <c r="V90" s="297"/>
      <c r="W90" s="297"/>
      <c r="X90" s="297"/>
      <c r="Y90" s="297"/>
      <c r="Z90" s="297"/>
      <c r="AA90" s="297"/>
      <c r="AB90" s="297"/>
      <c r="AC90" s="370" t="s">
        <v>1538</v>
      </c>
      <c r="AD90" s="371" t="s">
        <v>1538</v>
      </c>
      <c r="AE90" s="371" t="s">
        <v>1538</v>
      </c>
      <c r="AF90" s="372" t="s">
        <v>1538</v>
      </c>
      <c r="AG90" s="292" t="s">
        <v>1538</v>
      </c>
      <c r="AH90" s="373" t="s">
        <v>1538</v>
      </c>
      <c r="AI90" s="374" t="s">
        <v>1538</v>
      </c>
      <c r="AJ90" s="284"/>
    </row>
    <row r="91" spans="2:36" ht="26.25" customHeight="1">
      <c r="B91" s="349">
        <v>50</v>
      </c>
      <c r="C91" s="279">
        <v>50</v>
      </c>
      <c r="D91" s="280" t="s">
        <v>436</v>
      </c>
      <c r="E91" s="281" t="s">
        <v>23</v>
      </c>
      <c r="F91" s="54" t="s">
        <v>6</v>
      </c>
      <c r="G91" s="290">
        <v>5</v>
      </c>
      <c r="H91" s="282" t="s">
        <v>43</v>
      </c>
      <c r="I91" s="291">
        <v>1205.8348000000001</v>
      </c>
      <c r="J91" s="283">
        <v>27.122459814747675</v>
      </c>
      <c r="K91" s="360">
        <v>27.122459814747675</v>
      </c>
      <c r="L91" s="297"/>
      <c r="M91" s="297"/>
      <c r="N91" s="297"/>
      <c r="O91" s="297"/>
      <c r="P91" s="297"/>
      <c r="Q91" s="297"/>
      <c r="R91" s="297"/>
      <c r="S91" s="297"/>
      <c r="T91" s="297"/>
      <c r="U91" s="297"/>
      <c r="V91" s="297"/>
      <c r="W91" s="297"/>
      <c r="X91" s="297"/>
      <c r="Y91" s="297"/>
      <c r="Z91" s="297"/>
      <c r="AA91" s="297"/>
      <c r="AB91" s="297"/>
      <c r="AC91" s="370" t="s">
        <v>1538</v>
      </c>
      <c r="AD91" s="371" t="s">
        <v>1538</v>
      </c>
      <c r="AE91" s="371" t="s">
        <v>1538</v>
      </c>
      <c r="AF91" s="372" t="s">
        <v>1538</v>
      </c>
      <c r="AG91" s="292">
        <v>92.167598969862638</v>
      </c>
      <c r="AH91" s="373" t="s">
        <v>1538</v>
      </c>
      <c r="AI91" s="374" t="s">
        <v>1538</v>
      </c>
      <c r="AJ91" s="284"/>
    </row>
    <row r="92" spans="2:36" ht="26.25" customHeight="1">
      <c r="B92" s="349">
        <v>51</v>
      </c>
      <c r="C92" s="279">
        <v>51</v>
      </c>
      <c r="D92" s="280" t="s">
        <v>437</v>
      </c>
      <c r="E92" s="281" t="s">
        <v>23</v>
      </c>
      <c r="F92" s="54" t="s">
        <v>31</v>
      </c>
      <c r="G92" s="290">
        <v>1</v>
      </c>
      <c r="H92" s="282" t="s">
        <v>44</v>
      </c>
      <c r="I92" s="291" t="s">
        <v>1538</v>
      </c>
      <c r="J92" s="283">
        <v>0</v>
      </c>
      <c r="K92" s="360">
        <v>0</v>
      </c>
      <c r="L92" s="297"/>
      <c r="M92" s="297"/>
      <c r="N92" s="297"/>
      <c r="O92" s="297"/>
      <c r="P92" s="297"/>
      <c r="Q92" s="297"/>
      <c r="R92" s="297"/>
      <c r="S92" s="297"/>
      <c r="T92" s="297"/>
      <c r="U92" s="297"/>
      <c r="V92" s="297"/>
      <c r="W92" s="297"/>
      <c r="X92" s="297"/>
      <c r="Y92" s="297"/>
      <c r="Z92" s="297"/>
      <c r="AA92" s="297"/>
      <c r="AB92" s="297"/>
      <c r="AC92" s="370" t="s">
        <v>1538</v>
      </c>
      <c r="AD92" s="371" t="s">
        <v>1538</v>
      </c>
      <c r="AE92" s="371" t="s">
        <v>1538</v>
      </c>
      <c r="AF92" s="372" t="s">
        <v>1538</v>
      </c>
      <c r="AG92" s="292" t="s">
        <v>1538</v>
      </c>
      <c r="AH92" s="373" t="s">
        <v>1538</v>
      </c>
      <c r="AI92" s="374" t="s">
        <v>1538</v>
      </c>
      <c r="AJ92" s="284"/>
    </row>
    <row r="93" spans="2:36" ht="26.25" customHeight="1">
      <c r="B93" s="349">
        <v>52</v>
      </c>
      <c r="C93" s="279">
        <v>52</v>
      </c>
      <c r="D93" s="280" t="s">
        <v>438</v>
      </c>
      <c r="E93" s="281" t="s">
        <v>24</v>
      </c>
      <c r="F93" s="54" t="s">
        <v>31</v>
      </c>
      <c r="G93" s="290">
        <v>3</v>
      </c>
      <c r="H93" s="282" t="s">
        <v>44</v>
      </c>
      <c r="I93" s="291" t="s">
        <v>1538</v>
      </c>
      <c r="J93" s="283">
        <v>0</v>
      </c>
      <c r="K93" s="360">
        <v>0</v>
      </c>
      <c r="L93" s="297"/>
      <c r="M93" s="297"/>
      <c r="N93" s="297"/>
      <c r="O93" s="297"/>
      <c r="P93" s="297"/>
      <c r="Q93" s="297"/>
      <c r="R93" s="297"/>
      <c r="S93" s="297"/>
      <c r="T93" s="297"/>
      <c r="U93" s="297"/>
      <c r="V93" s="297"/>
      <c r="W93" s="297"/>
      <c r="X93" s="297"/>
      <c r="Y93" s="297"/>
      <c r="Z93" s="297"/>
      <c r="AA93" s="297"/>
      <c r="AB93" s="297"/>
      <c r="AC93" s="370" t="s">
        <v>1538</v>
      </c>
      <c r="AD93" s="371" t="s">
        <v>1538</v>
      </c>
      <c r="AE93" s="371" t="s">
        <v>1538</v>
      </c>
      <c r="AF93" s="372" t="s">
        <v>1538</v>
      </c>
      <c r="AG93" s="292" t="s">
        <v>1538</v>
      </c>
      <c r="AH93" s="373" t="s">
        <v>1538</v>
      </c>
      <c r="AI93" s="374" t="s">
        <v>1538</v>
      </c>
      <c r="AJ93" s="284"/>
    </row>
    <row r="94" spans="2:36" ht="26.25" customHeight="1">
      <c r="B94" s="349">
        <v>53</v>
      </c>
      <c r="C94" s="279">
        <v>53</v>
      </c>
      <c r="D94" s="280" t="s">
        <v>439</v>
      </c>
      <c r="E94" s="281" t="s">
        <v>24</v>
      </c>
      <c r="F94" s="54" t="s">
        <v>6</v>
      </c>
      <c r="G94" s="290">
        <v>6</v>
      </c>
      <c r="H94" s="282" t="s">
        <v>43</v>
      </c>
      <c r="I94" s="291">
        <v>856.58500000000004</v>
      </c>
      <c r="J94" s="283">
        <v>19.266894802186531</v>
      </c>
      <c r="K94" s="360">
        <v>19.266894802186531</v>
      </c>
      <c r="L94" s="297"/>
      <c r="M94" s="297"/>
      <c r="N94" s="297"/>
      <c r="O94" s="297"/>
      <c r="P94" s="297"/>
      <c r="Q94" s="297"/>
      <c r="R94" s="297"/>
      <c r="S94" s="297"/>
      <c r="T94" s="297"/>
      <c r="U94" s="297"/>
      <c r="V94" s="297"/>
      <c r="W94" s="297"/>
      <c r="X94" s="297"/>
      <c r="Y94" s="297"/>
      <c r="Z94" s="297"/>
      <c r="AA94" s="297"/>
      <c r="AB94" s="297"/>
      <c r="AC94" s="370">
        <v>302.61400000000003</v>
      </c>
      <c r="AD94" s="371" t="s">
        <v>1538</v>
      </c>
      <c r="AE94" s="371" t="s">
        <v>1538</v>
      </c>
      <c r="AF94" s="372" t="s">
        <v>1538</v>
      </c>
      <c r="AG94" s="292">
        <v>441.41739896986269</v>
      </c>
      <c r="AH94" s="373" t="s">
        <v>1538</v>
      </c>
      <c r="AI94" s="374" t="s">
        <v>1538</v>
      </c>
      <c r="AJ94" s="284"/>
    </row>
    <row r="95" spans="2:36" ht="26.25" customHeight="1">
      <c r="B95" s="349">
        <v>54</v>
      </c>
      <c r="C95" s="279">
        <v>54</v>
      </c>
      <c r="D95" s="280" t="s">
        <v>440</v>
      </c>
      <c r="E95" s="281" t="s">
        <v>23</v>
      </c>
      <c r="F95" s="54" t="s">
        <v>6</v>
      </c>
      <c r="G95" s="290">
        <v>2</v>
      </c>
      <c r="H95" s="282" t="s">
        <v>43</v>
      </c>
      <c r="I95" s="291">
        <v>966.51350000000002</v>
      </c>
      <c r="J95" s="283">
        <v>21.739481696963072</v>
      </c>
      <c r="K95" s="360">
        <v>21.739481696963072</v>
      </c>
      <c r="L95" s="297"/>
      <c r="M95" s="297"/>
      <c r="N95" s="297"/>
      <c r="O95" s="297"/>
      <c r="P95" s="297"/>
      <c r="Q95" s="297"/>
      <c r="R95" s="297"/>
      <c r="S95" s="297"/>
      <c r="T95" s="297"/>
      <c r="U95" s="297"/>
      <c r="V95" s="297"/>
      <c r="W95" s="297"/>
      <c r="X95" s="297"/>
      <c r="Y95" s="297"/>
      <c r="Z95" s="297"/>
      <c r="AA95" s="297"/>
      <c r="AB95" s="297"/>
      <c r="AC95" s="370">
        <v>192.68550000000005</v>
      </c>
      <c r="AD95" s="371" t="s">
        <v>1538</v>
      </c>
      <c r="AE95" s="371" t="s">
        <v>1538</v>
      </c>
      <c r="AF95" s="372" t="s">
        <v>1538</v>
      </c>
      <c r="AG95" s="292">
        <v>331.4888989698627</v>
      </c>
      <c r="AH95" s="373" t="s">
        <v>1538</v>
      </c>
      <c r="AI95" s="374" t="s">
        <v>1538</v>
      </c>
      <c r="AJ95" s="284"/>
    </row>
    <row r="96" spans="2:36" ht="26.25" customHeight="1">
      <c r="B96" s="349">
        <v>55</v>
      </c>
      <c r="C96" s="279">
        <v>55</v>
      </c>
      <c r="D96" s="280" t="s">
        <v>441</v>
      </c>
      <c r="E96" s="281" t="s">
        <v>24</v>
      </c>
      <c r="F96" s="54" t="s">
        <v>31</v>
      </c>
      <c r="G96" s="290">
        <v>1</v>
      </c>
      <c r="H96" s="282" t="s">
        <v>44</v>
      </c>
      <c r="I96" s="291" t="s">
        <v>1538</v>
      </c>
      <c r="J96" s="283">
        <v>0</v>
      </c>
      <c r="K96" s="360">
        <v>0</v>
      </c>
      <c r="L96" s="297"/>
      <c r="M96" s="297"/>
      <c r="N96" s="297"/>
      <c r="O96" s="297"/>
      <c r="P96" s="297"/>
      <c r="Q96" s="297"/>
      <c r="R96" s="297"/>
      <c r="S96" s="297"/>
      <c r="T96" s="297"/>
      <c r="U96" s="297"/>
      <c r="V96" s="297"/>
      <c r="W96" s="297"/>
      <c r="X96" s="297"/>
      <c r="Y96" s="297"/>
      <c r="Z96" s="297"/>
      <c r="AA96" s="297"/>
      <c r="AB96" s="297"/>
      <c r="AC96" s="370" t="s">
        <v>1538</v>
      </c>
      <c r="AD96" s="371" t="s">
        <v>1538</v>
      </c>
      <c r="AE96" s="371" t="s">
        <v>1538</v>
      </c>
      <c r="AF96" s="372" t="s">
        <v>1538</v>
      </c>
      <c r="AG96" s="292" t="s">
        <v>1538</v>
      </c>
      <c r="AH96" s="373" t="s">
        <v>1538</v>
      </c>
      <c r="AI96" s="374" t="s">
        <v>1538</v>
      </c>
      <c r="AJ96" s="284"/>
    </row>
    <row r="97" spans="2:36" ht="26.25" customHeight="1">
      <c r="B97" s="349">
        <v>56</v>
      </c>
      <c r="C97" s="279">
        <v>56</v>
      </c>
      <c r="D97" s="280" t="s">
        <v>442</v>
      </c>
      <c r="E97" s="281" t="s">
        <v>24</v>
      </c>
      <c r="F97" s="54" t="s">
        <v>6</v>
      </c>
      <c r="G97" s="290">
        <v>2</v>
      </c>
      <c r="H97" s="282" t="s">
        <v>43</v>
      </c>
      <c r="I97" s="291">
        <v>809.34625000000005</v>
      </c>
      <c r="J97" s="283">
        <v>18.204368576725205</v>
      </c>
      <c r="K97" s="360">
        <v>18.204368576725205</v>
      </c>
      <c r="L97" s="297"/>
      <c r="M97" s="297"/>
      <c r="N97" s="297"/>
      <c r="O97" s="297"/>
      <c r="P97" s="297"/>
      <c r="Q97" s="297"/>
      <c r="R97" s="297"/>
      <c r="S97" s="297"/>
      <c r="T97" s="297"/>
      <c r="U97" s="297"/>
      <c r="V97" s="297"/>
      <c r="W97" s="297"/>
      <c r="X97" s="297"/>
      <c r="Y97" s="297"/>
      <c r="Z97" s="297"/>
      <c r="AA97" s="297"/>
      <c r="AB97" s="297"/>
      <c r="AC97" s="370">
        <v>349.85275000000001</v>
      </c>
      <c r="AD97" s="371" t="s">
        <v>1538</v>
      </c>
      <c r="AE97" s="371" t="s">
        <v>1538</v>
      </c>
      <c r="AF97" s="372" t="s">
        <v>1538</v>
      </c>
      <c r="AG97" s="292">
        <v>488.65614896986267</v>
      </c>
      <c r="AH97" s="373" t="s">
        <v>1538</v>
      </c>
      <c r="AI97" s="374" t="s">
        <v>1538</v>
      </c>
      <c r="AJ97" s="284"/>
    </row>
    <row r="98" spans="2:36" ht="26.25" customHeight="1">
      <c r="B98" s="349">
        <v>57</v>
      </c>
      <c r="C98" s="279">
        <v>57</v>
      </c>
      <c r="D98" s="280" t="s">
        <v>443</v>
      </c>
      <c r="E98" s="281" t="s">
        <v>23</v>
      </c>
      <c r="F98" s="54" t="s">
        <v>6</v>
      </c>
      <c r="G98" s="290">
        <v>3</v>
      </c>
      <c r="H98" s="282" t="s">
        <v>43</v>
      </c>
      <c r="I98" s="291">
        <v>1233.2573333333332</v>
      </c>
      <c r="J98" s="283">
        <v>27.739266161978581</v>
      </c>
      <c r="K98" s="360">
        <v>27.739266161978581</v>
      </c>
      <c r="L98" s="297"/>
      <c r="M98" s="297"/>
      <c r="N98" s="297"/>
      <c r="O98" s="297"/>
      <c r="P98" s="297"/>
      <c r="Q98" s="297"/>
      <c r="R98" s="297"/>
      <c r="S98" s="297"/>
      <c r="T98" s="297"/>
      <c r="U98" s="297"/>
      <c r="V98" s="297"/>
      <c r="W98" s="297"/>
      <c r="X98" s="297"/>
      <c r="Y98" s="297"/>
      <c r="Z98" s="297"/>
      <c r="AA98" s="297"/>
      <c r="AB98" s="297"/>
      <c r="AC98" s="370" t="s">
        <v>1538</v>
      </c>
      <c r="AD98" s="371" t="s">
        <v>1538</v>
      </c>
      <c r="AE98" s="371" t="s">
        <v>1538</v>
      </c>
      <c r="AF98" s="372" t="s">
        <v>1538</v>
      </c>
      <c r="AG98" s="292">
        <v>64.745065636529489</v>
      </c>
      <c r="AH98" s="373" t="s">
        <v>1538</v>
      </c>
      <c r="AI98" s="374" t="s">
        <v>1538</v>
      </c>
      <c r="AJ98" s="284"/>
    </row>
    <row r="99" spans="2:36" ht="26.25" customHeight="1">
      <c r="B99" s="349">
        <v>58</v>
      </c>
      <c r="C99" s="279">
        <v>58</v>
      </c>
      <c r="D99" s="280" t="s">
        <v>444</v>
      </c>
      <c r="E99" s="281" t="s">
        <v>24</v>
      </c>
      <c r="F99" s="54" t="s">
        <v>6</v>
      </c>
      <c r="G99" s="290">
        <v>6</v>
      </c>
      <c r="H99" s="282" t="s">
        <v>43</v>
      </c>
      <c r="I99" s="291">
        <v>1089.16175</v>
      </c>
      <c r="J99" s="283">
        <v>24.498169895358181</v>
      </c>
      <c r="K99" s="360">
        <v>24.498169895358181</v>
      </c>
      <c r="L99" s="297"/>
      <c r="M99" s="297"/>
      <c r="N99" s="297"/>
      <c r="O99" s="297"/>
      <c r="P99" s="297"/>
      <c r="Q99" s="297"/>
      <c r="R99" s="297"/>
      <c r="S99" s="297"/>
      <c r="T99" s="297"/>
      <c r="U99" s="297"/>
      <c r="V99" s="297"/>
      <c r="W99" s="297"/>
      <c r="X99" s="297"/>
      <c r="Y99" s="297"/>
      <c r="Z99" s="297"/>
      <c r="AA99" s="297"/>
      <c r="AB99" s="297"/>
      <c r="AC99" s="370">
        <v>70.037250000000085</v>
      </c>
      <c r="AD99" s="371" t="s">
        <v>1538</v>
      </c>
      <c r="AE99" s="371" t="s">
        <v>1538</v>
      </c>
      <c r="AF99" s="372" t="s">
        <v>1538</v>
      </c>
      <c r="AG99" s="292">
        <v>208.84064896986274</v>
      </c>
      <c r="AH99" s="373" t="s">
        <v>1538</v>
      </c>
      <c r="AI99" s="374" t="s">
        <v>1538</v>
      </c>
      <c r="AJ99" s="284"/>
    </row>
    <row r="100" spans="2:36" ht="26.25" customHeight="1">
      <c r="B100" s="349">
        <v>59</v>
      </c>
      <c r="C100" s="279">
        <v>59</v>
      </c>
      <c r="D100" s="280" t="s">
        <v>445</v>
      </c>
      <c r="E100" s="281" t="s">
        <v>23</v>
      </c>
      <c r="F100" s="54" t="s">
        <v>31</v>
      </c>
      <c r="G100" s="290">
        <v>3</v>
      </c>
      <c r="H100" s="282" t="s">
        <v>44</v>
      </c>
      <c r="I100" s="291" t="s">
        <v>1538</v>
      </c>
      <c r="J100" s="283">
        <v>0</v>
      </c>
      <c r="K100" s="360">
        <v>0</v>
      </c>
      <c r="L100" s="297"/>
      <c r="M100" s="297"/>
      <c r="N100" s="297"/>
      <c r="O100" s="297"/>
      <c r="P100" s="297"/>
      <c r="Q100" s="297"/>
      <c r="R100" s="297"/>
      <c r="S100" s="297"/>
      <c r="T100" s="297"/>
      <c r="U100" s="297"/>
      <c r="V100" s="297"/>
      <c r="W100" s="297"/>
      <c r="X100" s="297"/>
      <c r="Y100" s="297"/>
      <c r="Z100" s="297"/>
      <c r="AA100" s="297"/>
      <c r="AB100" s="297"/>
      <c r="AC100" s="370" t="s">
        <v>1538</v>
      </c>
      <c r="AD100" s="371" t="s">
        <v>1538</v>
      </c>
      <c r="AE100" s="371" t="s">
        <v>1538</v>
      </c>
      <c r="AF100" s="372" t="s">
        <v>1538</v>
      </c>
      <c r="AG100" s="292" t="s">
        <v>1538</v>
      </c>
      <c r="AH100" s="373" t="s">
        <v>1538</v>
      </c>
      <c r="AI100" s="374" t="s">
        <v>1538</v>
      </c>
      <c r="AJ100" s="284"/>
    </row>
    <row r="101" spans="2:36" ht="26.25" customHeight="1">
      <c r="B101" s="349">
        <v>60</v>
      </c>
      <c r="C101" s="279">
        <v>60</v>
      </c>
      <c r="D101" s="280" t="s">
        <v>446</v>
      </c>
      <c r="E101" s="281" t="s">
        <v>24</v>
      </c>
      <c r="F101" s="54" t="s">
        <v>6</v>
      </c>
      <c r="G101" s="290">
        <v>3</v>
      </c>
      <c r="H101" s="282" t="s">
        <v>43</v>
      </c>
      <c r="I101" s="291">
        <v>3675.7060000000001</v>
      </c>
      <c r="J101" s="283">
        <v>37.147020842611418</v>
      </c>
      <c r="K101" s="360">
        <v>37.147020842611418</v>
      </c>
      <c r="L101" s="297"/>
      <c r="M101" s="297"/>
      <c r="N101" s="297"/>
      <c r="O101" s="297"/>
      <c r="P101" s="297"/>
      <c r="Q101" s="297"/>
      <c r="R101" s="297"/>
      <c r="S101" s="297"/>
      <c r="T101" s="297"/>
      <c r="U101" s="297"/>
      <c r="V101" s="297"/>
      <c r="W101" s="297"/>
      <c r="X101" s="297"/>
      <c r="Y101" s="297"/>
      <c r="Z101" s="297"/>
      <c r="AA101" s="297"/>
      <c r="AB101" s="297"/>
      <c r="AC101" s="370" t="s">
        <v>1538</v>
      </c>
      <c r="AD101" s="371" t="s">
        <v>1538</v>
      </c>
      <c r="AE101" s="371" t="s">
        <v>1538</v>
      </c>
      <c r="AF101" s="372" t="s">
        <v>1538</v>
      </c>
      <c r="AG101" s="292">
        <v>2377.7036010301372</v>
      </c>
      <c r="AH101" s="373" t="s">
        <v>1538</v>
      </c>
      <c r="AI101" s="374" t="s">
        <v>1538</v>
      </c>
      <c r="AJ101" s="284"/>
    </row>
    <row r="102" spans="2:36" ht="26.25" customHeight="1">
      <c r="B102" s="349">
        <v>61</v>
      </c>
      <c r="C102" s="279">
        <v>61</v>
      </c>
      <c r="D102" s="280" t="s">
        <v>447</v>
      </c>
      <c r="E102" s="281" t="s">
        <v>23</v>
      </c>
      <c r="F102" s="54" t="s">
        <v>6</v>
      </c>
      <c r="G102" s="290">
        <v>1</v>
      </c>
      <c r="H102" s="282" t="s">
        <v>43</v>
      </c>
      <c r="I102" s="291">
        <v>1296.6500000000001</v>
      </c>
      <c r="J102" s="283">
        <v>29.165137312998905</v>
      </c>
      <c r="K102" s="360">
        <v>29.165137312998905</v>
      </c>
      <c r="L102" s="297"/>
      <c r="M102" s="297"/>
      <c r="N102" s="297"/>
      <c r="O102" s="297"/>
      <c r="P102" s="297"/>
      <c r="Q102" s="297"/>
      <c r="R102" s="297"/>
      <c r="S102" s="297"/>
      <c r="T102" s="297"/>
      <c r="U102" s="297"/>
      <c r="V102" s="297"/>
      <c r="W102" s="297"/>
      <c r="X102" s="297"/>
      <c r="Y102" s="297"/>
      <c r="Z102" s="297"/>
      <c r="AA102" s="297"/>
      <c r="AB102" s="297"/>
      <c r="AC102" s="370" t="s">
        <v>1538</v>
      </c>
      <c r="AD102" s="371" t="s">
        <v>1538</v>
      </c>
      <c r="AE102" s="371" t="s">
        <v>1538</v>
      </c>
      <c r="AF102" s="372" t="s">
        <v>1538</v>
      </c>
      <c r="AG102" s="292">
        <v>1.3523989698626337</v>
      </c>
      <c r="AH102" s="373" t="s">
        <v>1538</v>
      </c>
      <c r="AI102" s="374" t="s">
        <v>1538</v>
      </c>
      <c r="AJ102" s="284"/>
    </row>
    <row r="103" spans="2:36" ht="26.25" customHeight="1">
      <c r="B103" s="349">
        <v>62</v>
      </c>
      <c r="C103" s="279">
        <v>62</v>
      </c>
      <c r="D103" s="280" t="s">
        <v>448</v>
      </c>
      <c r="E103" s="281" t="s">
        <v>24</v>
      </c>
      <c r="F103" s="54" t="s">
        <v>31</v>
      </c>
      <c r="G103" s="290">
        <v>3</v>
      </c>
      <c r="H103" s="282" t="s">
        <v>44</v>
      </c>
      <c r="I103" s="291" t="s">
        <v>1538</v>
      </c>
      <c r="J103" s="283">
        <v>0</v>
      </c>
      <c r="K103" s="360">
        <v>0</v>
      </c>
      <c r="L103" s="297"/>
      <c r="M103" s="297"/>
      <c r="N103" s="297"/>
      <c r="O103" s="297"/>
      <c r="P103" s="297"/>
      <c r="Q103" s="297"/>
      <c r="R103" s="297"/>
      <c r="S103" s="297"/>
      <c r="T103" s="297"/>
      <c r="U103" s="297"/>
      <c r="V103" s="297"/>
      <c r="W103" s="297"/>
      <c r="X103" s="297"/>
      <c r="Y103" s="297"/>
      <c r="Z103" s="297"/>
      <c r="AA103" s="297"/>
      <c r="AB103" s="297"/>
      <c r="AC103" s="370" t="s">
        <v>1538</v>
      </c>
      <c r="AD103" s="371" t="s">
        <v>1538</v>
      </c>
      <c r="AE103" s="371" t="s">
        <v>1538</v>
      </c>
      <c r="AF103" s="372" t="s">
        <v>1538</v>
      </c>
      <c r="AG103" s="292" t="s">
        <v>1538</v>
      </c>
      <c r="AH103" s="373" t="s">
        <v>1538</v>
      </c>
      <c r="AI103" s="374" t="s">
        <v>1538</v>
      </c>
      <c r="AJ103" s="284"/>
    </row>
    <row r="104" spans="2:36" ht="26.25" customHeight="1">
      <c r="B104" s="349">
        <v>63</v>
      </c>
      <c r="C104" s="279">
        <v>63</v>
      </c>
      <c r="D104" s="280" t="s">
        <v>449</v>
      </c>
      <c r="E104" s="281" t="s">
        <v>24</v>
      </c>
      <c r="F104" s="54" t="s">
        <v>6</v>
      </c>
      <c r="G104" s="290">
        <v>4</v>
      </c>
      <c r="H104" s="282" t="s">
        <v>43</v>
      </c>
      <c r="I104" s="291">
        <v>1119.9355</v>
      </c>
      <c r="J104" s="283">
        <v>25.190354096480998</v>
      </c>
      <c r="K104" s="360">
        <v>25.190354096480998</v>
      </c>
      <c r="L104" s="297"/>
      <c r="M104" s="297"/>
      <c r="N104" s="297"/>
      <c r="O104" s="297"/>
      <c r="P104" s="297"/>
      <c r="Q104" s="297"/>
      <c r="R104" s="297"/>
      <c r="S104" s="297"/>
      <c r="T104" s="297"/>
      <c r="U104" s="297"/>
      <c r="V104" s="297"/>
      <c r="W104" s="297"/>
      <c r="X104" s="297"/>
      <c r="Y104" s="297"/>
      <c r="Z104" s="297"/>
      <c r="AA104" s="297"/>
      <c r="AB104" s="297"/>
      <c r="AC104" s="370">
        <v>39.263500000000022</v>
      </c>
      <c r="AD104" s="371" t="s">
        <v>1538</v>
      </c>
      <c r="AE104" s="371" t="s">
        <v>1538</v>
      </c>
      <c r="AF104" s="372" t="s">
        <v>1538</v>
      </c>
      <c r="AG104" s="292">
        <v>178.06689896986268</v>
      </c>
      <c r="AH104" s="373" t="s">
        <v>1538</v>
      </c>
      <c r="AI104" s="374" t="s">
        <v>1538</v>
      </c>
      <c r="AJ104" s="284"/>
    </row>
    <row r="105" spans="2:36" ht="26.25" customHeight="1">
      <c r="B105" s="349">
        <v>64</v>
      </c>
      <c r="C105" s="279">
        <v>64</v>
      </c>
      <c r="D105" s="280" t="s">
        <v>450</v>
      </c>
      <c r="E105" s="281" t="s">
        <v>24</v>
      </c>
      <c r="F105" s="54" t="s">
        <v>31</v>
      </c>
      <c r="G105" s="290">
        <v>2</v>
      </c>
      <c r="H105" s="282" t="s">
        <v>44</v>
      </c>
      <c r="I105" s="291" t="s">
        <v>1538</v>
      </c>
      <c r="J105" s="283">
        <v>0</v>
      </c>
      <c r="K105" s="360">
        <v>0</v>
      </c>
      <c r="L105" s="297"/>
      <c r="M105" s="297"/>
      <c r="N105" s="297"/>
      <c r="O105" s="297"/>
      <c r="P105" s="297"/>
      <c r="Q105" s="297"/>
      <c r="R105" s="297"/>
      <c r="S105" s="297"/>
      <c r="T105" s="297"/>
      <c r="U105" s="297"/>
      <c r="V105" s="297"/>
      <c r="W105" s="297"/>
      <c r="X105" s="297"/>
      <c r="Y105" s="297"/>
      <c r="Z105" s="297"/>
      <c r="AA105" s="297"/>
      <c r="AB105" s="297"/>
      <c r="AC105" s="370" t="s">
        <v>1538</v>
      </c>
      <c r="AD105" s="371" t="s">
        <v>1538</v>
      </c>
      <c r="AE105" s="371" t="s">
        <v>1538</v>
      </c>
      <c r="AF105" s="372" t="s">
        <v>1538</v>
      </c>
      <c r="AG105" s="292" t="s">
        <v>1538</v>
      </c>
      <c r="AH105" s="373" t="s">
        <v>1538</v>
      </c>
      <c r="AI105" s="374" t="s">
        <v>1538</v>
      </c>
      <c r="AJ105" s="284"/>
    </row>
    <row r="106" spans="2:36" ht="26.25" customHeight="1">
      <c r="B106" s="349">
        <v>65</v>
      </c>
      <c r="C106" s="279">
        <v>65</v>
      </c>
      <c r="D106" s="280" t="s">
        <v>451</v>
      </c>
      <c r="E106" s="281" t="s">
        <v>24</v>
      </c>
      <c r="F106" s="54" t="s">
        <v>31</v>
      </c>
      <c r="G106" s="290">
        <v>0</v>
      </c>
      <c r="H106" s="282" t="s">
        <v>44</v>
      </c>
      <c r="I106" s="291" t="s">
        <v>1538</v>
      </c>
      <c r="J106" s="283">
        <v>0</v>
      </c>
      <c r="K106" s="360">
        <v>0</v>
      </c>
      <c r="L106" s="297"/>
      <c r="M106" s="297"/>
      <c r="N106" s="297"/>
      <c r="O106" s="297"/>
      <c r="P106" s="297"/>
      <c r="Q106" s="297"/>
      <c r="R106" s="297"/>
      <c r="S106" s="297"/>
      <c r="T106" s="297"/>
      <c r="U106" s="297"/>
      <c r="V106" s="297"/>
      <c r="W106" s="297"/>
      <c r="X106" s="297"/>
      <c r="Y106" s="297"/>
      <c r="Z106" s="297"/>
      <c r="AA106" s="297"/>
      <c r="AB106" s="297"/>
      <c r="AC106" s="370" t="s">
        <v>1538</v>
      </c>
      <c r="AD106" s="371" t="s">
        <v>1538</v>
      </c>
      <c r="AE106" s="371" t="s">
        <v>1538</v>
      </c>
      <c r="AF106" s="372" t="s">
        <v>1538</v>
      </c>
      <c r="AG106" s="292" t="s">
        <v>1538</v>
      </c>
      <c r="AH106" s="373" t="s">
        <v>1538</v>
      </c>
      <c r="AI106" s="374" t="s">
        <v>1538</v>
      </c>
      <c r="AJ106" s="284"/>
    </row>
    <row r="107" spans="2:36" ht="26.25" customHeight="1">
      <c r="B107" s="349">
        <v>66</v>
      </c>
      <c r="C107" s="279">
        <v>66</v>
      </c>
      <c r="D107" s="280" t="s">
        <v>452</v>
      </c>
      <c r="E107" s="281" t="s">
        <v>24</v>
      </c>
      <c r="F107" s="54" t="s">
        <v>6</v>
      </c>
      <c r="G107" s="290">
        <v>4</v>
      </c>
      <c r="H107" s="282" t="s">
        <v>43</v>
      </c>
      <c r="I107" s="291">
        <v>2927.7927500000001</v>
      </c>
      <c r="J107" s="283">
        <v>65.853913992019955</v>
      </c>
      <c r="K107" s="360">
        <v>65.853913992019955</v>
      </c>
      <c r="L107" s="297"/>
      <c r="M107" s="297"/>
      <c r="N107" s="297"/>
      <c r="O107" s="297"/>
      <c r="P107" s="297"/>
      <c r="Q107" s="297"/>
      <c r="R107" s="297"/>
      <c r="S107" s="297"/>
      <c r="T107" s="297"/>
      <c r="U107" s="297"/>
      <c r="V107" s="297"/>
      <c r="W107" s="297"/>
      <c r="X107" s="297"/>
      <c r="Y107" s="297"/>
      <c r="Z107" s="297"/>
      <c r="AA107" s="297"/>
      <c r="AB107" s="297"/>
      <c r="AC107" s="370" t="s">
        <v>1538</v>
      </c>
      <c r="AD107" s="371" t="s">
        <v>1538</v>
      </c>
      <c r="AE107" s="371" t="s">
        <v>1538</v>
      </c>
      <c r="AF107" s="372" t="s">
        <v>1538</v>
      </c>
      <c r="AG107" s="292">
        <v>1629.7903510301373</v>
      </c>
      <c r="AH107" s="373" t="s">
        <v>1538</v>
      </c>
      <c r="AI107" s="374" t="s">
        <v>1538</v>
      </c>
      <c r="AJ107" s="284"/>
    </row>
    <row r="108" spans="2:36" ht="26.25" customHeight="1">
      <c r="B108" s="349">
        <v>67</v>
      </c>
      <c r="C108" s="279">
        <v>67</v>
      </c>
      <c r="D108" s="280" t="s">
        <v>453</v>
      </c>
      <c r="E108" s="281" t="s">
        <v>23</v>
      </c>
      <c r="F108" s="54" t="s">
        <v>6</v>
      </c>
      <c r="G108" s="290">
        <v>2</v>
      </c>
      <c r="H108" s="282" t="s">
        <v>43</v>
      </c>
      <c r="I108" s="291">
        <v>974.01350000000002</v>
      </c>
      <c r="J108" s="283">
        <v>21.908176818890723</v>
      </c>
      <c r="K108" s="360">
        <v>21.908176818890723</v>
      </c>
      <c r="L108" s="297"/>
      <c r="M108" s="297"/>
      <c r="N108" s="297"/>
      <c r="O108" s="297"/>
      <c r="P108" s="297"/>
      <c r="Q108" s="297"/>
      <c r="R108" s="297"/>
      <c r="S108" s="297"/>
      <c r="T108" s="297"/>
      <c r="U108" s="297"/>
      <c r="V108" s="297"/>
      <c r="W108" s="297"/>
      <c r="X108" s="297"/>
      <c r="Y108" s="297"/>
      <c r="Z108" s="297"/>
      <c r="AA108" s="297"/>
      <c r="AB108" s="297"/>
      <c r="AC108" s="370">
        <v>185.18550000000005</v>
      </c>
      <c r="AD108" s="371" t="s">
        <v>1538</v>
      </c>
      <c r="AE108" s="371" t="s">
        <v>1538</v>
      </c>
      <c r="AF108" s="372" t="s">
        <v>1538</v>
      </c>
      <c r="AG108" s="292">
        <v>323.9888989698627</v>
      </c>
      <c r="AH108" s="373" t="s">
        <v>1538</v>
      </c>
      <c r="AI108" s="374" t="s">
        <v>1538</v>
      </c>
      <c r="AJ108" s="284"/>
    </row>
    <row r="109" spans="2:36" ht="26.25" customHeight="1">
      <c r="B109" s="349">
        <v>68</v>
      </c>
      <c r="C109" s="279">
        <v>68</v>
      </c>
      <c r="D109" s="280" t="s">
        <v>454</v>
      </c>
      <c r="E109" s="281" t="s">
        <v>23</v>
      </c>
      <c r="F109" s="54" t="s">
        <v>6</v>
      </c>
      <c r="G109" s="290">
        <v>3</v>
      </c>
      <c r="H109" s="282" t="s">
        <v>43</v>
      </c>
      <c r="I109" s="291">
        <v>1002.5866666666666</v>
      </c>
      <c r="J109" s="283">
        <v>22.550863996849724</v>
      </c>
      <c r="K109" s="360">
        <v>22.550863996849724</v>
      </c>
      <c r="L109" s="297"/>
      <c r="M109" s="297"/>
      <c r="N109" s="297"/>
      <c r="O109" s="297"/>
      <c r="P109" s="297"/>
      <c r="Q109" s="297"/>
      <c r="R109" s="297"/>
      <c r="S109" s="297"/>
      <c r="T109" s="297"/>
      <c r="U109" s="297"/>
      <c r="V109" s="297"/>
      <c r="W109" s="297"/>
      <c r="X109" s="297"/>
      <c r="Y109" s="297"/>
      <c r="Z109" s="297"/>
      <c r="AA109" s="297"/>
      <c r="AB109" s="297"/>
      <c r="AC109" s="370">
        <v>156.61233333333348</v>
      </c>
      <c r="AD109" s="371" t="s">
        <v>1538</v>
      </c>
      <c r="AE109" s="371" t="s">
        <v>1538</v>
      </c>
      <c r="AF109" s="372" t="s">
        <v>1538</v>
      </c>
      <c r="AG109" s="292">
        <v>295.41573230319614</v>
      </c>
      <c r="AH109" s="373" t="s">
        <v>1538</v>
      </c>
      <c r="AI109" s="374" t="s">
        <v>1538</v>
      </c>
      <c r="AJ109" s="284"/>
    </row>
    <row r="110" spans="2:36" ht="26.25" customHeight="1">
      <c r="B110" s="349">
        <v>69</v>
      </c>
      <c r="C110" s="279">
        <v>69</v>
      </c>
      <c r="D110" s="280" t="s">
        <v>455</v>
      </c>
      <c r="E110" s="281" t="s">
        <v>24</v>
      </c>
      <c r="F110" s="54" t="s">
        <v>31</v>
      </c>
      <c r="G110" s="290">
        <v>5</v>
      </c>
      <c r="H110" s="282" t="s">
        <v>44</v>
      </c>
      <c r="I110" s="291" t="s">
        <v>1538</v>
      </c>
      <c r="J110" s="283">
        <v>0</v>
      </c>
      <c r="K110" s="360">
        <v>0</v>
      </c>
      <c r="L110" s="297"/>
      <c r="M110" s="297"/>
      <c r="N110" s="297"/>
      <c r="O110" s="297"/>
      <c r="P110" s="297"/>
      <c r="Q110" s="297"/>
      <c r="R110" s="297"/>
      <c r="S110" s="297"/>
      <c r="T110" s="297"/>
      <c r="U110" s="297"/>
      <c r="V110" s="297"/>
      <c r="W110" s="297"/>
      <c r="X110" s="297"/>
      <c r="Y110" s="297"/>
      <c r="Z110" s="297"/>
      <c r="AA110" s="297"/>
      <c r="AB110" s="297"/>
      <c r="AC110" s="370" t="s">
        <v>1538</v>
      </c>
      <c r="AD110" s="371" t="s">
        <v>1538</v>
      </c>
      <c r="AE110" s="371" t="s">
        <v>1538</v>
      </c>
      <c r="AF110" s="372" t="s">
        <v>1538</v>
      </c>
      <c r="AG110" s="292" t="s">
        <v>1538</v>
      </c>
      <c r="AH110" s="373" t="s">
        <v>1538</v>
      </c>
      <c r="AI110" s="374" t="s">
        <v>1538</v>
      </c>
      <c r="AJ110" s="284"/>
    </row>
    <row r="111" spans="2:36" ht="26.25" customHeight="1">
      <c r="B111" s="349">
        <v>70</v>
      </c>
      <c r="C111" s="279">
        <v>70</v>
      </c>
      <c r="D111" s="280" t="s">
        <v>456</v>
      </c>
      <c r="E111" s="281" t="s">
        <v>23</v>
      </c>
      <c r="F111" s="54" t="s">
        <v>6</v>
      </c>
      <c r="G111" s="290">
        <v>4</v>
      </c>
      <c r="H111" s="282" t="s">
        <v>43</v>
      </c>
      <c r="I111" s="291">
        <v>1000.6744999999999</v>
      </c>
      <c r="J111" s="283">
        <v>22.50785423831914</v>
      </c>
      <c r="K111" s="360">
        <v>22.50785423831914</v>
      </c>
      <c r="L111" s="297"/>
      <c r="M111" s="297"/>
      <c r="N111" s="297"/>
      <c r="O111" s="297"/>
      <c r="P111" s="297"/>
      <c r="Q111" s="297"/>
      <c r="R111" s="297"/>
      <c r="S111" s="297"/>
      <c r="T111" s="297"/>
      <c r="U111" s="297"/>
      <c r="V111" s="297"/>
      <c r="W111" s="297"/>
      <c r="X111" s="297"/>
      <c r="Y111" s="297"/>
      <c r="Z111" s="297"/>
      <c r="AA111" s="297"/>
      <c r="AB111" s="297"/>
      <c r="AC111" s="370">
        <v>158.52450000000022</v>
      </c>
      <c r="AD111" s="371" t="s">
        <v>1538</v>
      </c>
      <c r="AE111" s="371" t="s">
        <v>1538</v>
      </c>
      <c r="AF111" s="372" t="s">
        <v>1538</v>
      </c>
      <c r="AG111" s="292">
        <v>297.32789896986287</v>
      </c>
      <c r="AH111" s="373" t="s">
        <v>1538</v>
      </c>
      <c r="AI111" s="374" t="s">
        <v>1538</v>
      </c>
      <c r="AJ111" s="284"/>
    </row>
    <row r="112" spans="2:36" ht="26.25" customHeight="1">
      <c r="B112" s="349">
        <v>71</v>
      </c>
      <c r="C112" s="279">
        <v>71</v>
      </c>
      <c r="D112" s="280" t="s">
        <v>457</v>
      </c>
      <c r="E112" s="281" t="s">
        <v>24</v>
      </c>
      <c r="F112" s="54" t="s">
        <v>6</v>
      </c>
      <c r="G112" s="290">
        <v>4</v>
      </c>
      <c r="H112" s="282" t="s">
        <v>43</v>
      </c>
      <c r="I112" s="291">
        <v>1187.9367499999998</v>
      </c>
      <c r="J112" s="283">
        <v>26.719884651145367</v>
      </c>
      <c r="K112" s="360">
        <v>26.719884651145367</v>
      </c>
      <c r="L112" s="297"/>
      <c r="M112" s="297"/>
      <c r="N112" s="297"/>
      <c r="O112" s="297"/>
      <c r="P112" s="297"/>
      <c r="Q112" s="297"/>
      <c r="R112" s="297"/>
      <c r="S112" s="297"/>
      <c r="T112" s="297"/>
      <c r="U112" s="297"/>
      <c r="V112" s="297"/>
      <c r="W112" s="297"/>
      <c r="X112" s="297"/>
      <c r="Y112" s="297"/>
      <c r="Z112" s="297"/>
      <c r="AA112" s="297"/>
      <c r="AB112" s="297"/>
      <c r="AC112" s="370" t="s">
        <v>1538</v>
      </c>
      <c r="AD112" s="371" t="s">
        <v>1538</v>
      </c>
      <c r="AE112" s="371" t="s">
        <v>1538</v>
      </c>
      <c r="AF112" s="372" t="s">
        <v>1538</v>
      </c>
      <c r="AG112" s="292">
        <v>110.06564896986288</v>
      </c>
      <c r="AH112" s="373" t="s">
        <v>1538</v>
      </c>
      <c r="AI112" s="374" t="s">
        <v>1538</v>
      </c>
      <c r="AJ112" s="284"/>
    </row>
    <row r="113" spans="2:36" ht="26.25" customHeight="1">
      <c r="B113" s="349">
        <v>72</v>
      </c>
      <c r="C113" s="279">
        <v>72</v>
      </c>
      <c r="D113" s="280" t="s">
        <v>458</v>
      </c>
      <c r="E113" s="281" t="s">
        <v>23</v>
      </c>
      <c r="F113" s="54" t="s">
        <v>6</v>
      </c>
      <c r="G113" s="290">
        <v>1</v>
      </c>
      <c r="H113" s="282" t="s">
        <v>43</v>
      </c>
      <c r="I113" s="291">
        <v>1127.077</v>
      </c>
      <c r="J113" s="283">
        <v>25.350985591580503</v>
      </c>
      <c r="K113" s="360">
        <v>25.350985591580503</v>
      </c>
      <c r="L113" s="297"/>
      <c r="M113" s="297"/>
      <c r="N113" s="297"/>
      <c r="O113" s="297"/>
      <c r="P113" s="297"/>
      <c r="Q113" s="297"/>
      <c r="R113" s="297"/>
      <c r="S113" s="297"/>
      <c r="T113" s="297"/>
      <c r="U113" s="297"/>
      <c r="V113" s="297"/>
      <c r="W113" s="297"/>
      <c r="X113" s="297"/>
      <c r="Y113" s="297"/>
      <c r="Z113" s="297"/>
      <c r="AA113" s="297"/>
      <c r="AB113" s="297"/>
      <c r="AC113" s="370">
        <v>32.122000000000071</v>
      </c>
      <c r="AD113" s="371" t="s">
        <v>1538</v>
      </c>
      <c r="AE113" s="371" t="s">
        <v>1538</v>
      </c>
      <c r="AF113" s="372" t="s">
        <v>1538</v>
      </c>
      <c r="AG113" s="292">
        <v>170.92539896986273</v>
      </c>
      <c r="AH113" s="373" t="s">
        <v>1538</v>
      </c>
      <c r="AI113" s="374" t="s">
        <v>1538</v>
      </c>
      <c r="AJ113" s="284"/>
    </row>
    <row r="114" spans="2:36" ht="26.25" customHeight="1">
      <c r="B114" s="349">
        <v>73</v>
      </c>
      <c r="C114" s="279">
        <v>73</v>
      </c>
      <c r="D114" s="280" t="s">
        <v>459</v>
      </c>
      <c r="E114" s="281" t="s">
        <v>23</v>
      </c>
      <c r="F114" s="54" t="s">
        <v>6</v>
      </c>
      <c r="G114" s="290">
        <v>3</v>
      </c>
      <c r="H114" s="282" t="s">
        <v>43</v>
      </c>
      <c r="I114" s="291">
        <v>922.4153</v>
      </c>
      <c r="J114" s="283">
        <v>20.747594866857732</v>
      </c>
      <c r="K114" s="360">
        <v>20.747594866857732</v>
      </c>
      <c r="L114" s="297"/>
      <c r="M114" s="297"/>
      <c r="N114" s="297"/>
      <c r="O114" s="297"/>
      <c r="P114" s="297"/>
      <c r="Q114" s="297"/>
      <c r="R114" s="297"/>
      <c r="S114" s="297"/>
      <c r="T114" s="297"/>
      <c r="U114" s="297"/>
      <c r="V114" s="297"/>
      <c r="W114" s="297"/>
      <c r="X114" s="297"/>
      <c r="Y114" s="297"/>
      <c r="Z114" s="297"/>
      <c r="AA114" s="297"/>
      <c r="AB114" s="297"/>
      <c r="AC114" s="370">
        <v>236.78370000000007</v>
      </c>
      <c r="AD114" s="371" t="s">
        <v>1538</v>
      </c>
      <c r="AE114" s="371" t="s">
        <v>1538</v>
      </c>
      <c r="AF114" s="372" t="s">
        <v>1538</v>
      </c>
      <c r="AG114" s="292">
        <v>375.58709896986272</v>
      </c>
      <c r="AH114" s="373" t="s">
        <v>1538</v>
      </c>
      <c r="AI114" s="374" t="s">
        <v>1538</v>
      </c>
      <c r="AJ114" s="284"/>
    </row>
    <row r="115" spans="2:36" ht="26.25" customHeight="1">
      <c r="B115" s="349">
        <v>74</v>
      </c>
      <c r="C115" s="279">
        <v>74</v>
      </c>
      <c r="D115" s="280" t="s">
        <v>460</v>
      </c>
      <c r="E115" s="281" t="s">
        <v>24</v>
      </c>
      <c r="F115" s="54" t="s">
        <v>31</v>
      </c>
      <c r="G115" s="290">
        <v>4</v>
      </c>
      <c r="H115" s="282" t="s">
        <v>44</v>
      </c>
      <c r="I115" s="291" t="s">
        <v>1538</v>
      </c>
      <c r="J115" s="283">
        <v>0</v>
      </c>
      <c r="K115" s="360">
        <v>0</v>
      </c>
      <c r="L115" s="297"/>
      <c r="M115" s="297"/>
      <c r="N115" s="297"/>
      <c r="O115" s="297"/>
      <c r="P115" s="297"/>
      <c r="Q115" s="297"/>
      <c r="R115" s="297"/>
      <c r="S115" s="297"/>
      <c r="T115" s="297"/>
      <c r="U115" s="297"/>
      <c r="V115" s="297"/>
      <c r="W115" s="297"/>
      <c r="X115" s="297"/>
      <c r="Y115" s="297"/>
      <c r="Z115" s="297"/>
      <c r="AA115" s="297"/>
      <c r="AB115" s="297"/>
      <c r="AC115" s="370" t="s">
        <v>1538</v>
      </c>
      <c r="AD115" s="371" t="s">
        <v>1538</v>
      </c>
      <c r="AE115" s="371" t="s">
        <v>1538</v>
      </c>
      <c r="AF115" s="372" t="s">
        <v>1538</v>
      </c>
      <c r="AG115" s="292" t="s">
        <v>1538</v>
      </c>
      <c r="AH115" s="373" t="s">
        <v>1538</v>
      </c>
      <c r="AI115" s="374" t="s">
        <v>1538</v>
      </c>
      <c r="AJ115" s="284"/>
    </row>
    <row r="116" spans="2:36" ht="26.25" customHeight="1">
      <c r="B116" s="349">
        <v>75</v>
      </c>
      <c r="C116" s="279">
        <v>75</v>
      </c>
      <c r="D116" s="280" t="s">
        <v>461</v>
      </c>
      <c r="E116" s="281" t="s">
        <v>24</v>
      </c>
      <c r="F116" s="54" t="s">
        <v>6</v>
      </c>
      <c r="G116" s="290">
        <v>2</v>
      </c>
      <c r="H116" s="282" t="s">
        <v>43</v>
      </c>
      <c r="I116" s="291">
        <v>1002.1575</v>
      </c>
      <c r="J116" s="283">
        <v>22.541210887094977</v>
      </c>
      <c r="K116" s="360">
        <v>22.541210887094977</v>
      </c>
      <c r="L116" s="297"/>
      <c r="M116" s="297"/>
      <c r="N116" s="297"/>
      <c r="O116" s="297"/>
      <c r="P116" s="297"/>
      <c r="Q116" s="297"/>
      <c r="R116" s="297"/>
      <c r="S116" s="297"/>
      <c r="T116" s="297"/>
      <c r="U116" s="297"/>
      <c r="V116" s="297"/>
      <c r="W116" s="297"/>
      <c r="X116" s="297"/>
      <c r="Y116" s="297"/>
      <c r="Z116" s="297"/>
      <c r="AA116" s="297"/>
      <c r="AB116" s="297"/>
      <c r="AC116" s="370">
        <v>157.04150000000004</v>
      </c>
      <c r="AD116" s="371" t="s">
        <v>1538</v>
      </c>
      <c r="AE116" s="371" t="s">
        <v>1538</v>
      </c>
      <c r="AF116" s="372" t="s">
        <v>1538</v>
      </c>
      <c r="AG116" s="292">
        <v>295.8448989698627</v>
      </c>
      <c r="AH116" s="373" t="s">
        <v>1538</v>
      </c>
      <c r="AI116" s="374" t="s">
        <v>1538</v>
      </c>
      <c r="AJ116" s="284"/>
    </row>
    <row r="117" spans="2:36" ht="26.25" customHeight="1">
      <c r="B117" s="349">
        <v>76</v>
      </c>
      <c r="C117" s="279">
        <v>76</v>
      </c>
      <c r="D117" s="280" t="s">
        <v>462</v>
      </c>
      <c r="E117" s="281" t="s">
        <v>24</v>
      </c>
      <c r="F117" s="54" t="s">
        <v>31</v>
      </c>
      <c r="G117" s="290">
        <v>1</v>
      </c>
      <c r="H117" s="282" t="s">
        <v>44</v>
      </c>
      <c r="I117" s="291" t="s">
        <v>1538</v>
      </c>
      <c r="J117" s="283">
        <v>0</v>
      </c>
      <c r="K117" s="360">
        <v>0</v>
      </c>
      <c r="L117" s="297"/>
      <c r="M117" s="297"/>
      <c r="N117" s="297"/>
      <c r="O117" s="297"/>
      <c r="P117" s="297"/>
      <c r="Q117" s="297"/>
      <c r="R117" s="297"/>
      <c r="S117" s="297"/>
      <c r="T117" s="297"/>
      <c r="U117" s="297"/>
      <c r="V117" s="297"/>
      <c r="W117" s="297"/>
      <c r="X117" s="297"/>
      <c r="Y117" s="297"/>
      <c r="Z117" s="297"/>
      <c r="AA117" s="297"/>
      <c r="AB117" s="297"/>
      <c r="AC117" s="370" t="s">
        <v>1538</v>
      </c>
      <c r="AD117" s="371" t="s">
        <v>1538</v>
      </c>
      <c r="AE117" s="371" t="s">
        <v>1538</v>
      </c>
      <c r="AF117" s="372" t="s">
        <v>1538</v>
      </c>
      <c r="AG117" s="292" t="s">
        <v>1538</v>
      </c>
      <c r="AH117" s="373" t="s">
        <v>1538</v>
      </c>
      <c r="AI117" s="374" t="s">
        <v>1538</v>
      </c>
      <c r="AJ117" s="284"/>
    </row>
    <row r="118" spans="2:36" ht="26.25" customHeight="1">
      <c r="B118" s="349">
        <v>77</v>
      </c>
      <c r="C118" s="279">
        <v>77</v>
      </c>
      <c r="D118" s="280" t="s">
        <v>463</v>
      </c>
      <c r="E118" s="281" t="s">
        <v>24</v>
      </c>
      <c r="F118" s="54" t="s">
        <v>6</v>
      </c>
      <c r="G118" s="290">
        <v>3</v>
      </c>
      <c r="H118" s="282" t="s">
        <v>43</v>
      </c>
      <c r="I118" s="291">
        <v>3836.0586666666663</v>
      </c>
      <c r="J118" s="283">
        <v>29.933497468009389</v>
      </c>
      <c r="K118" s="360">
        <v>29.933497468009389</v>
      </c>
      <c r="L118" s="297"/>
      <c r="M118" s="297"/>
      <c r="N118" s="297"/>
      <c r="O118" s="297"/>
      <c r="P118" s="297"/>
      <c r="Q118" s="297"/>
      <c r="R118" s="297"/>
      <c r="S118" s="297"/>
      <c r="T118" s="297"/>
      <c r="U118" s="297"/>
      <c r="V118" s="297"/>
      <c r="W118" s="297"/>
      <c r="X118" s="297"/>
      <c r="Y118" s="297"/>
      <c r="Z118" s="297"/>
      <c r="AA118" s="297"/>
      <c r="AB118" s="297"/>
      <c r="AC118" s="370" t="s">
        <v>1538</v>
      </c>
      <c r="AD118" s="371" t="s">
        <v>1538</v>
      </c>
      <c r="AE118" s="371" t="s">
        <v>1538</v>
      </c>
      <c r="AF118" s="372" t="s">
        <v>1538</v>
      </c>
      <c r="AG118" s="292">
        <v>2538.0562676968038</v>
      </c>
      <c r="AH118" s="373" t="s">
        <v>1538</v>
      </c>
      <c r="AI118" s="374" t="s">
        <v>1538</v>
      </c>
      <c r="AJ118" s="284"/>
    </row>
    <row r="119" spans="2:36" ht="26.25" customHeight="1">
      <c r="B119" s="349">
        <v>78</v>
      </c>
      <c r="C119" s="279">
        <v>78</v>
      </c>
      <c r="D119" s="280" t="s">
        <v>464</v>
      </c>
      <c r="E119" s="281" t="s">
        <v>24</v>
      </c>
      <c r="F119" s="54" t="s">
        <v>6</v>
      </c>
      <c r="G119" s="290">
        <v>3</v>
      </c>
      <c r="H119" s="282" t="s">
        <v>43</v>
      </c>
      <c r="I119" s="291">
        <v>1291.4173333333331</v>
      </c>
      <c r="J119" s="283">
        <v>29.04744060082022</v>
      </c>
      <c r="K119" s="360">
        <v>29.04744060082022</v>
      </c>
      <c r="L119" s="297"/>
      <c r="M119" s="297"/>
      <c r="N119" s="297"/>
      <c r="O119" s="297"/>
      <c r="P119" s="297"/>
      <c r="Q119" s="297"/>
      <c r="R119" s="297"/>
      <c r="S119" s="297"/>
      <c r="T119" s="297"/>
      <c r="U119" s="297"/>
      <c r="V119" s="297"/>
      <c r="W119" s="297"/>
      <c r="X119" s="297"/>
      <c r="Y119" s="297"/>
      <c r="Z119" s="297"/>
      <c r="AA119" s="297"/>
      <c r="AB119" s="297"/>
      <c r="AC119" s="370" t="s">
        <v>1538</v>
      </c>
      <c r="AD119" s="371" t="s">
        <v>1538</v>
      </c>
      <c r="AE119" s="371" t="s">
        <v>1538</v>
      </c>
      <c r="AF119" s="372" t="s">
        <v>1538</v>
      </c>
      <c r="AG119" s="292">
        <v>6.5850656365296345</v>
      </c>
      <c r="AH119" s="373" t="s">
        <v>1538</v>
      </c>
      <c r="AI119" s="374" t="s">
        <v>1538</v>
      </c>
      <c r="AJ119" s="284"/>
    </row>
    <row r="120" spans="2:36" ht="26.25" customHeight="1">
      <c r="B120" s="349">
        <v>79</v>
      </c>
      <c r="C120" s="279">
        <v>79</v>
      </c>
      <c r="D120" s="280" t="s">
        <v>465</v>
      </c>
      <c r="E120" s="281" t="s">
        <v>23</v>
      </c>
      <c r="F120" s="54" t="s">
        <v>6</v>
      </c>
      <c r="G120" s="290">
        <v>1</v>
      </c>
      <c r="H120" s="282" t="s">
        <v>43</v>
      </c>
      <c r="I120" s="291">
        <v>1157.4449999999999</v>
      </c>
      <c r="J120" s="283">
        <v>26.034043386607035</v>
      </c>
      <c r="K120" s="360">
        <v>26.034043386607035</v>
      </c>
      <c r="L120" s="297"/>
      <c r="M120" s="297"/>
      <c r="N120" s="297"/>
      <c r="O120" s="297"/>
      <c r="P120" s="297"/>
      <c r="Q120" s="297"/>
      <c r="R120" s="297"/>
      <c r="S120" s="297"/>
      <c r="T120" s="297"/>
      <c r="U120" s="297"/>
      <c r="V120" s="297"/>
      <c r="W120" s="297"/>
      <c r="X120" s="297"/>
      <c r="Y120" s="297"/>
      <c r="Z120" s="297"/>
      <c r="AA120" s="297"/>
      <c r="AB120" s="297"/>
      <c r="AC120" s="370">
        <v>1.7540000000001328</v>
      </c>
      <c r="AD120" s="371" t="s">
        <v>1541</v>
      </c>
      <c r="AE120" s="371">
        <v>1157.4449999999999</v>
      </c>
      <c r="AF120" s="372" t="s">
        <v>1538</v>
      </c>
      <c r="AG120" s="292">
        <v>140.55739896986279</v>
      </c>
      <c r="AH120" s="373" t="s">
        <v>1538</v>
      </c>
      <c r="AI120" s="374" t="s">
        <v>1538</v>
      </c>
      <c r="AJ120" s="284"/>
    </row>
    <row r="121" spans="2:36" ht="26.25" customHeight="1">
      <c r="B121" s="349">
        <v>80</v>
      </c>
      <c r="C121" s="279">
        <v>80</v>
      </c>
      <c r="D121" s="280" t="s">
        <v>466</v>
      </c>
      <c r="E121" s="281" t="s">
        <v>24</v>
      </c>
      <c r="F121" s="54" t="s">
        <v>6</v>
      </c>
      <c r="G121" s="290">
        <v>5</v>
      </c>
      <c r="H121" s="282" t="s">
        <v>43</v>
      </c>
      <c r="I121" s="291">
        <v>2449.3707000000004</v>
      </c>
      <c r="J121" s="283">
        <v>55.092918517669574</v>
      </c>
      <c r="K121" s="360">
        <v>55.092918517669574</v>
      </c>
      <c r="L121" s="335"/>
      <c r="M121" s="335"/>
      <c r="N121" s="335"/>
      <c r="O121" s="335"/>
      <c r="P121" s="335"/>
      <c r="Q121" s="335"/>
      <c r="R121" s="335"/>
      <c r="S121" s="335"/>
      <c r="T121" s="335"/>
      <c r="U121" s="335"/>
      <c r="V121" s="335"/>
      <c r="W121" s="335"/>
      <c r="X121" s="335"/>
      <c r="Y121" s="335"/>
      <c r="Z121" s="335"/>
      <c r="AA121" s="335"/>
      <c r="AB121" s="297"/>
      <c r="AC121" s="370" t="s">
        <v>1538</v>
      </c>
      <c r="AD121" s="371" t="s">
        <v>1538</v>
      </c>
      <c r="AE121" s="371" t="s">
        <v>1538</v>
      </c>
      <c r="AF121" s="372" t="s">
        <v>1538</v>
      </c>
      <c r="AG121" s="292">
        <v>1151.3683010301377</v>
      </c>
      <c r="AH121" s="373" t="s">
        <v>1538</v>
      </c>
      <c r="AI121" s="374" t="s">
        <v>1538</v>
      </c>
      <c r="AJ121" s="284"/>
    </row>
    <row r="122" spans="2:36" ht="26.25" customHeight="1">
      <c r="B122" s="349">
        <v>81</v>
      </c>
      <c r="C122" s="279">
        <v>81</v>
      </c>
      <c r="D122" s="280" t="s">
        <v>467</v>
      </c>
      <c r="E122" s="281" t="s">
        <v>24</v>
      </c>
      <c r="F122" s="54" t="s">
        <v>6</v>
      </c>
      <c r="G122" s="290">
        <v>3</v>
      </c>
      <c r="H122" s="282" t="s">
        <v>43</v>
      </c>
      <c r="I122" s="291">
        <v>1144.9816666666666</v>
      </c>
      <c r="J122" s="283">
        <v>25.753709581768145</v>
      </c>
      <c r="K122" s="360">
        <v>25.753709581768145</v>
      </c>
      <c r="L122" s="297"/>
      <c r="M122" s="297"/>
      <c r="N122" s="297"/>
      <c r="O122" s="297"/>
      <c r="P122" s="297"/>
      <c r="Q122" s="297"/>
      <c r="R122" s="297"/>
      <c r="S122" s="297"/>
      <c r="T122" s="297"/>
      <c r="U122" s="297"/>
      <c r="V122" s="297"/>
      <c r="W122" s="297"/>
      <c r="X122" s="297"/>
      <c r="Y122" s="297"/>
      <c r="Z122" s="297"/>
      <c r="AA122" s="297"/>
      <c r="AB122" s="297"/>
      <c r="AC122" s="370">
        <v>14.217333333333499</v>
      </c>
      <c r="AD122" s="371" t="s">
        <v>1538</v>
      </c>
      <c r="AE122" s="371" t="s">
        <v>1538</v>
      </c>
      <c r="AF122" s="372" t="s">
        <v>1538</v>
      </c>
      <c r="AG122" s="292">
        <v>153.02073230319616</v>
      </c>
      <c r="AH122" s="373" t="s">
        <v>1538</v>
      </c>
      <c r="AI122" s="374" t="s">
        <v>1538</v>
      </c>
      <c r="AJ122" s="284"/>
    </row>
    <row r="123" spans="2:36" ht="26.25" customHeight="1">
      <c r="B123" s="349">
        <v>82</v>
      </c>
      <c r="C123" s="279">
        <v>82</v>
      </c>
      <c r="D123" s="280" t="s">
        <v>468</v>
      </c>
      <c r="E123" s="281" t="s">
        <v>23</v>
      </c>
      <c r="F123" s="54" t="s">
        <v>6</v>
      </c>
      <c r="G123" s="290">
        <v>2</v>
      </c>
      <c r="H123" s="282" t="s">
        <v>43</v>
      </c>
      <c r="I123" s="291">
        <v>2135.7860000000001</v>
      </c>
      <c r="J123" s="283">
        <v>48.03955729085002</v>
      </c>
      <c r="K123" s="360">
        <v>48.03955729085002</v>
      </c>
      <c r="L123" s="297"/>
      <c r="M123" s="297"/>
      <c r="N123" s="297"/>
      <c r="O123" s="297"/>
      <c r="P123" s="297"/>
      <c r="Q123" s="297"/>
      <c r="R123" s="297"/>
      <c r="S123" s="297"/>
      <c r="T123" s="297"/>
      <c r="U123" s="297"/>
      <c r="V123" s="297"/>
      <c r="W123" s="297"/>
      <c r="X123" s="297"/>
      <c r="Y123" s="297"/>
      <c r="Z123" s="297"/>
      <c r="AA123" s="297"/>
      <c r="AB123" s="297"/>
      <c r="AC123" s="370" t="s">
        <v>1538</v>
      </c>
      <c r="AD123" s="371" t="s">
        <v>1538</v>
      </c>
      <c r="AE123" s="371" t="s">
        <v>1538</v>
      </c>
      <c r="AF123" s="372" t="s">
        <v>1538</v>
      </c>
      <c r="AG123" s="292">
        <v>837.78360103013733</v>
      </c>
      <c r="AH123" s="373" t="s">
        <v>1538</v>
      </c>
      <c r="AI123" s="374" t="s">
        <v>1538</v>
      </c>
      <c r="AJ123" s="284"/>
    </row>
    <row r="124" spans="2:36" ht="26.25" customHeight="1">
      <c r="B124" s="349">
        <v>83</v>
      </c>
      <c r="C124" s="279">
        <v>83</v>
      </c>
      <c r="D124" s="280" t="s">
        <v>469</v>
      </c>
      <c r="E124" s="281" t="s">
        <v>24</v>
      </c>
      <c r="F124" s="54" t="s">
        <v>6</v>
      </c>
      <c r="G124" s="290">
        <v>1</v>
      </c>
      <c r="H124" s="282" t="s">
        <v>43</v>
      </c>
      <c r="I124" s="291">
        <v>909.07740000000001</v>
      </c>
      <c r="J124" s="283">
        <v>20.447589711289886</v>
      </c>
      <c r="K124" s="360">
        <v>20.447589711289886</v>
      </c>
      <c r="L124" s="297"/>
      <c r="M124" s="297"/>
      <c r="N124" s="297"/>
      <c r="O124" s="297"/>
      <c r="P124" s="297"/>
      <c r="Q124" s="297"/>
      <c r="R124" s="297"/>
      <c r="S124" s="297"/>
      <c r="T124" s="297"/>
      <c r="U124" s="297"/>
      <c r="V124" s="297"/>
      <c r="W124" s="297"/>
      <c r="X124" s="297"/>
      <c r="Y124" s="297"/>
      <c r="Z124" s="297"/>
      <c r="AA124" s="297"/>
      <c r="AB124" s="297"/>
      <c r="AC124" s="370">
        <v>250.12160000000006</v>
      </c>
      <c r="AD124" s="371" t="s">
        <v>1538</v>
      </c>
      <c r="AE124" s="371" t="s">
        <v>1538</v>
      </c>
      <c r="AF124" s="372" t="s">
        <v>1538</v>
      </c>
      <c r="AG124" s="292">
        <v>388.92499896986271</v>
      </c>
      <c r="AH124" s="373" t="s">
        <v>1538</v>
      </c>
      <c r="AI124" s="374" t="s">
        <v>1538</v>
      </c>
      <c r="AJ124" s="284"/>
    </row>
    <row r="125" spans="2:36" ht="26.25" customHeight="1">
      <c r="B125" s="349">
        <v>84</v>
      </c>
      <c r="C125" s="279">
        <v>84</v>
      </c>
      <c r="D125" s="280" t="s">
        <v>470</v>
      </c>
      <c r="E125" s="281" t="s">
        <v>24</v>
      </c>
      <c r="F125" s="54" t="s">
        <v>31</v>
      </c>
      <c r="G125" s="290">
        <v>2</v>
      </c>
      <c r="H125" s="282" t="s">
        <v>44</v>
      </c>
      <c r="I125" s="291" t="s">
        <v>1538</v>
      </c>
      <c r="J125" s="283">
        <v>0</v>
      </c>
      <c r="K125" s="360">
        <v>0</v>
      </c>
      <c r="L125" s="297"/>
      <c r="M125" s="297"/>
      <c r="N125" s="297"/>
      <c r="O125" s="297"/>
      <c r="P125" s="297"/>
      <c r="Q125" s="297"/>
      <c r="R125" s="297"/>
      <c r="S125" s="297"/>
      <c r="T125" s="297"/>
      <c r="U125" s="297"/>
      <c r="V125" s="297"/>
      <c r="W125" s="297"/>
      <c r="X125" s="297"/>
      <c r="Y125" s="297"/>
      <c r="Z125" s="297"/>
      <c r="AA125" s="297"/>
      <c r="AB125" s="297"/>
      <c r="AC125" s="370" t="s">
        <v>1538</v>
      </c>
      <c r="AD125" s="371" t="s">
        <v>1538</v>
      </c>
      <c r="AE125" s="371" t="s">
        <v>1538</v>
      </c>
      <c r="AF125" s="372" t="s">
        <v>1538</v>
      </c>
      <c r="AG125" s="292" t="s">
        <v>1538</v>
      </c>
      <c r="AH125" s="373" t="s">
        <v>1538</v>
      </c>
      <c r="AI125" s="374" t="s">
        <v>1538</v>
      </c>
      <c r="AJ125" s="284"/>
    </row>
    <row r="126" spans="2:36" ht="26.25" customHeight="1">
      <c r="B126" s="349">
        <v>85</v>
      </c>
      <c r="C126" s="279">
        <v>85</v>
      </c>
      <c r="D126" s="280" t="s">
        <v>471</v>
      </c>
      <c r="E126" s="281" t="s">
        <v>23</v>
      </c>
      <c r="F126" s="54" t="s">
        <v>6</v>
      </c>
      <c r="G126" s="290">
        <v>3</v>
      </c>
      <c r="H126" s="282" t="s">
        <v>43</v>
      </c>
      <c r="I126" s="291">
        <v>1218.25</v>
      </c>
      <c r="J126" s="283">
        <v>27.401710971781831</v>
      </c>
      <c r="K126" s="360">
        <v>27.401710971781831</v>
      </c>
      <c r="L126" s="297"/>
      <c r="M126" s="297"/>
      <c r="N126" s="297"/>
      <c r="O126" s="297"/>
      <c r="P126" s="297"/>
      <c r="Q126" s="297"/>
      <c r="R126" s="297"/>
      <c r="S126" s="297"/>
      <c r="T126" s="297"/>
      <c r="U126" s="297"/>
      <c r="V126" s="297"/>
      <c r="W126" s="297"/>
      <c r="X126" s="297"/>
      <c r="Y126" s="297"/>
      <c r="Z126" s="297"/>
      <c r="AA126" s="297"/>
      <c r="AB126" s="297"/>
      <c r="AC126" s="370" t="s">
        <v>1538</v>
      </c>
      <c r="AD126" s="371" t="s">
        <v>1538</v>
      </c>
      <c r="AE126" s="371" t="s">
        <v>1538</v>
      </c>
      <c r="AF126" s="372" t="s">
        <v>1538</v>
      </c>
      <c r="AG126" s="292">
        <v>79.752398969862725</v>
      </c>
      <c r="AH126" s="373" t="s">
        <v>1538</v>
      </c>
      <c r="AI126" s="374" t="s">
        <v>1538</v>
      </c>
      <c r="AJ126" s="284"/>
    </row>
    <row r="127" spans="2:36" ht="26.25" customHeight="1">
      <c r="B127" s="349">
        <v>86</v>
      </c>
      <c r="C127" s="279">
        <v>86</v>
      </c>
      <c r="D127" s="280" t="s">
        <v>472</v>
      </c>
      <c r="E127" s="281" t="s">
        <v>24</v>
      </c>
      <c r="F127" s="54" t="s">
        <v>6</v>
      </c>
      <c r="G127" s="290">
        <v>3</v>
      </c>
      <c r="H127" s="282" t="s">
        <v>43</v>
      </c>
      <c r="I127" s="291">
        <v>1632.43</v>
      </c>
      <c r="J127" s="283">
        <v>36.717730385114564</v>
      </c>
      <c r="K127" s="360">
        <v>36.717730385114564</v>
      </c>
      <c r="L127" s="297"/>
      <c r="M127" s="297"/>
      <c r="N127" s="297"/>
      <c r="O127" s="297"/>
      <c r="P127" s="297"/>
      <c r="Q127" s="297"/>
      <c r="R127" s="297"/>
      <c r="S127" s="297"/>
      <c r="T127" s="297"/>
      <c r="U127" s="297"/>
      <c r="V127" s="297"/>
      <c r="W127" s="297"/>
      <c r="X127" s="297"/>
      <c r="Y127" s="297"/>
      <c r="Z127" s="297"/>
      <c r="AA127" s="297"/>
      <c r="AB127" s="297"/>
      <c r="AC127" s="370" t="s">
        <v>1538</v>
      </c>
      <c r="AD127" s="371" t="s">
        <v>1538</v>
      </c>
      <c r="AE127" s="371" t="s">
        <v>1538</v>
      </c>
      <c r="AF127" s="372" t="s">
        <v>1538</v>
      </c>
      <c r="AG127" s="292">
        <v>334.42760103013734</v>
      </c>
      <c r="AH127" s="373" t="s">
        <v>1538</v>
      </c>
      <c r="AI127" s="374" t="s">
        <v>1538</v>
      </c>
      <c r="AJ127" s="284"/>
    </row>
    <row r="128" spans="2:36" ht="26.25" customHeight="1">
      <c r="B128" s="349">
        <v>87</v>
      </c>
      <c r="C128" s="279">
        <v>87</v>
      </c>
      <c r="D128" s="280" t="s">
        <v>473</v>
      </c>
      <c r="E128" s="281" t="s">
        <v>23</v>
      </c>
      <c r="F128" s="54" t="s">
        <v>6</v>
      </c>
      <c r="G128" s="290">
        <v>2</v>
      </c>
      <c r="H128" s="282" t="s">
        <v>43</v>
      </c>
      <c r="I128" s="291">
        <v>2047.865</v>
      </c>
      <c r="J128" s="283">
        <v>46.061978115516524</v>
      </c>
      <c r="K128" s="360">
        <v>46.061978115516524</v>
      </c>
      <c r="L128" s="297"/>
      <c r="M128" s="297"/>
      <c r="N128" s="297"/>
      <c r="O128" s="297"/>
      <c r="P128" s="297"/>
      <c r="Q128" s="297"/>
      <c r="R128" s="297"/>
      <c r="S128" s="297"/>
      <c r="T128" s="297"/>
      <c r="U128" s="297"/>
      <c r="V128" s="297"/>
      <c r="W128" s="297"/>
      <c r="X128" s="297"/>
      <c r="Y128" s="297"/>
      <c r="Z128" s="297"/>
      <c r="AA128" s="297"/>
      <c r="AB128" s="297"/>
      <c r="AC128" s="370" t="s">
        <v>1538</v>
      </c>
      <c r="AD128" s="371" t="s">
        <v>1538</v>
      </c>
      <c r="AE128" s="371" t="s">
        <v>1538</v>
      </c>
      <c r="AF128" s="372" t="s">
        <v>1538</v>
      </c>
      <c r="AG128" s="292">
        <v>749.86260103013728</v>
      </c>
      <c r="AH128" s="373" t="s">
        <v>1538</v>
      </c>
      <c r="AI128" s="374" t="s">
        <v>1538</v>
      </c>
      <c r="AJ128" s="284"/>
    </row>
    <row r="129" spans="2:36" ht="26.25" customHeight="1">
      <c r="B129" s="349">
        <v>88</v>
      </c>
      <c r="C129" s="279">
        <v>88</v>
      </c>
      <c r="D129" s="280" t="s">
        <v>474</v>
      </c>
      <c r="E129" s="281" t="s">
        <v>24</v>
      </c>
      <c r="F129" s="54" t="s">
        <v>6</v>
      </c>
      <c r="G129" s="290">
        <v>5</v>
      </c>
      <c r="H129" s="282" t="s">
        <v>43</v>
      </c>
      <c r="I129" s="291">
        <v>1245.2169399999998</v>
      </c>
      <c r="J129" s="283">
        <v>28.008269802623921</v>
      </c>
      <c r="K129" s="360">
        <v>28.008269802623921</v>
      </c>
      <c r="L129" s="297"/>
      <c r="M129" s="297"/>
      <c r="N129" s="297"/>
      <c r="O129" s="297"/>
      <c r="P129" s="297"/>
      <c r="Q129" s="297"/>
      <c r="R129" s="297"/>
      <c r="S129" s="297"/>
      <c r="T129" s="297"/>
      <c r="U129" s="297"/>
      <c r="V129" s="297"/>
      <c r="W129" s="297"/>
      <c r="X129" s="297"/>
      <c r="Y129" s="297"/>
      <c r="Z129" s="297"/>
      <c r="AA129" s="297"/>
      <c r="AB129" s="297"/>
      <c r="AC129" s="370" t="s">
        <v>1538</v>
      </c>
      <c r="AD129" s="371" t="s">
        <v>1538</v>
      </c>
      <c r="AE129" s="371" t="s">
        <v>1538</v>
      </c>
      <c r="AF129" s="372" t="s">
        <v>1538</v>
      </c>
      <c r="AG129" s="292">
        <v>52.78545896986293</v>
      </c>
      <c r="AH129" s="373" t="s">
        <v>1538</v>
      </c>
      <c r="AI129" s="374" t="s">
        <v>1538</v>
      </c>
      <c r="AJ129" s="284"/>
    </row>
    <row r="130" spans="2:36" ht="26.25" customHeight="1">
      <c r="B130" s="349">
        <v>89</v>
      </c>
      <c r="C130" s="279">
        <v>89</v>
      </c>
      <c r="D130" s="280" t="s">
        <v>475</v>
      </c>
      <c r="E130" s="281" t="s">
        <v>24</v>
      </c>
      <c r="F130" s="54" t="s">
        <v>6</v>
      </c>
      <c r="G130" s="290">
        <v>1</v>
      </c>
      <c r="H130" s="282" t="s">
        <v>43</v>
      </c>
      <c r="I130" s="291">
        <v>3308.54</v>
      </c>
      <c r="J130" s="283">
        <v>53.664117679328442</v>
      </c>
      <c r="K130" s="360">
        <v>53.664117679328442</v>
      </c>
      <c r="L130" s="297"/>
      <c r="M130" s="297"/>
      <c r="N130" s="297"/>
      <c r="O130" s="297"/>
      <c r="P130" s="297"/>
      <c r="Q130" s="297"/>
      <c r="R130" s="297"/>
      <c r="S130" s="297"/>
      <c r="T130" s="297"/>
      <c r="U130" s="297"/>
      <c r="V130" s="297"/>
      <c r="W130" s="297"/>
      <c r="X130" s="297"/>
      <c r="Y130" s="297"/>
      <c r="Z130" s="297"/>
      <c r="AA130" s="297"/>
      <c r="AB130" s="297"/>
      <c r="AC130" s="370" t="s">
        <v>1538</v>
      </c>
      <c r="AD130" s="371" t="s">
        <v>1538</v>
      </c>
      <c r="AE130" s="371" t="s">
        <v>1538</v>
      </c>
      <c r="AF130" s="372" t="s">
        <v>1538</v>
      </c>
      <c r="AG130" s="292">
        <v>2010.5376010301372</v>
      </c>
      <c r="AH130" s="373" t="s">
        <v>1538</v>
      </c>
      <c r="AI130" s="374" t="s">
        <v>1538</v>
      </c>
      <c r="AJ130" s="284"/>
    </row>
    <row r="131" spans="2:36" ht="26.25" customHeight="1">
      <c r="B131" s="349">
        <v>90</v>
      </c>
      <c r="C131" s="279">
        <v>90</v>
      </c>
      <c r="D131" s="280" t="s">
        <v>476</v>
      </c>
      <c r="E131" s="281" t="s">
        <v>24</v>
      </c>
      <c r="F131" s="54" t="s">
        <v>6</v>
      </c>
      <c r="G131" s="290">
        <v>3</v>
      </c>
      <c r="H131" s="282" t="s">
        <v>43</v>
      </c>
      <c r="I131" s="291">
        <v>1275.5076666666666</v>
      </c>
      <c r="J131" s="283">
        <v>28.689589513065336</v>
      </c>
      <c r="K131" s="360">
        <v>28.689589513065336</v>
      </c>
      <c r="L131" s="297"/>
      <c r="M131" s="297"/>
      <c r="N131" s="297"/>
      <c r="O131" s="297"/>
      <c r="P131" s="297"/>
      <c r="Q131" s="297"/>
      <c r="R131" s="297"/>
      <c r="S131" s="297"/>
      <c r="T131" s="297"/>
      <c r="U131" s="297"/>
      <c r="V131" s="297"/>
      <c r="W131" s="297"/>
      <c r="X131" s="297"/>
      <c r="Y131" s="297"/>
      <c r="Z131" s="297"/>
      <c r="AA131" s="297"/>
      <c r="AB131" s="297"/>
      <c r="AC131" s="370" t="s">
        <v>1538</v>
      </c>
      <c r="AD131" s="371" t="s">
        <v>1538</v>
      </c>
      <c r="AE131" s="371" t="s">
        <v>1538</v>
      </c>
      <c r="AF131" s="372" t="s">
        <v>1538</v>
      </c>
      <c r="AG131" s="292">
        <v>22.494732303196088</v>
      </c>
      <c r="AH131" s="373" t="s">
        <v>1538</v>
      </c>
      <c r="AI131" s="374" t="s">
        <v>1538</v>
      </c>
      <c r="AJ131" s="284"/>
    </row>
    <row r="132" spans="2:36" ht="26.25" customHeight="1">
      <c r="B132" s="349">
        <v>91</v>
      </c>
      <c r="C132" s="279">
        <v>91</v>
      </c>
      <c r="D132" s="280" t="s">
        <v>477</v>
      </c>
      <c r="E132" s="281" t="s">
        <v>23</v>
      </c>
      <c r="F132" s="54" t="s">
        <v>6</v>
      </c>
      <c r="G132" s="290">
        <v>1</v>
      </c>
      <c r="H132" s="282" t="s">
        <v>43</v>
      </c>
      <c r="I132" s="291">
        <v>1301.3415</v>
      </c>
      <c r="J132" s="283">
        <v>29.270661734935384</v>
      </c>
      <c r="K132" s="360">
        <v>29.270661734935384</v>
      </c>
      <c r="L132" s="297"/>
      <c r="M132" s="297"/>
      <c r="N132" s="297"/>
      <c r="O132" s="297"/>
      <c r="P132" s="297"/>
      <c r="Q132" s="297"/>
      <c r="R132" s="297"/>
      <c r="S132" s="297"/>
      <c r="T132" s="297"/>
      <c r="U132" s="297"/>
      <c r="V132" s="297"/>
      <c r="W132" s="297"/>
      <c r="X132" s="297"/>
      <c r="Y132" s="297"/>
      <c r="Z132" s="297"/>
      <c r="AA132" s="297"/>
      <c r="AB132" s="297"/>
      <c r="AC132" s="370" t="s">
        <v>1538</v>
      </c>
      <c r="AD132" s="371" t="s">
        <v>1538</v>
      </c>
      <c r="AE132" s="371" t="s">
        <v>1538</v>
      </c>
      <c r="AF132" s="372" t="s">
        <v>1538</v>
      </c>
      <c r="AG132" s="292">
        <v>3.3391010301372717</v>
      </c>
      <c r="AH132" s="373" t="s">
        <v>1538</v>
      </c>
      <c r="AI132" s="374" t="s">
        <v>1538</v>
      </c>
      <c r="AJ132" s="284"/>
    </row>
    <row r="133" spans="2:36" ht="26.25" customHeight="1">
      <c r="B133" s="349">
        <v>92</v>
      </c>
      <c r="C133" s="279">
        <v>92</v>
      </c>
      <c r="D133" s="280" t="s">
        <v>478</v>
      </c>
      <c r="E133" s="281" t="s">
        <v>24</v>
      </c>
      <c r="F133" s="54" t="s">
        <v>6</v>
      </c>
      <c r="G133" s="290">
        <v>5</v>
      </c>
      <c r="H133" s="282" t="s">
        <v>43</v>
      </c>
      <c r="I133" s="291">
        <v>963.49879999999996</v>
      </c>
      <c r="J133" s="283">
        <v>21.671673005753028</v>
      </c>
      <c r="K133" s="360">
        <v>21.671673005753028</v>
      </c>
      <c r="L133" s="297"/>
      <c r="M133" s="297"/>
      <c r="N133" s="297"/>
      <c r="O133" s="297"/>
      <c r="P133" s="297"/>
      <c r="Q133" s="297"/>
      <c r="R133" s="297"/>
      <c r="S133" s="297"/>
      <c r="T133" s="297"/>
      <c r="U133" s="297"/>
      <c r="V133" s="297"/>
      <c r="W133" s="297"/>
      <c r="X133" s="297"/>
      <c r="Y133" s="297"/>
      <c r="Z133" s="297"/>
      <c r="AA133" s="297"/>
      <c r="AB133" s="297"/>
      <c r="AC133" s="370">
        <v>195.70020000000011</v>
      </c>
      <c r="AD133" s="371" t="s">
        <v>1538</v>
      </c>
      <c r="AE133" s="371" t="s">
        <v>1538</v>
      </c>
      <c r="AF133" s="372" t="s">
        <v>1538</v>
      </c>
      <c r="AG133" s="292">
        <v>334.50359896986276</v>
      </c>
      <c r="AH133" s="373" t="s">
        <v>1538</v>
      </c>
      <c r="AI133" s="374" t="s">
        <v>1538</v>
      </c>
      <c r="AJ133" s="284"/>
    </row>
    <row r="134" spans="2:36" ht="26.25" customHeight="1">
      <c r="B134" s="349">
        <v>93</v>
      </c>
      <c r="C134" s="279">
        <v>93</v>
      </c>
      <c r="D134" s="280" t="s">
        <v>479</v>
      </c>
      <c r="E134" s="281" t="s">
        <v>23</v>
      </c>
      <c r="F134" s="54" t="s">
        <v>6</v>
      </c>
      <c r="G134" s="290">
        <v>4</v>
      </c>
      <c r="H134" s="282" t="s">
        <v>43</v>
      </c>
      <c r="I134" s="291">
        <v>2893.7302500000005</v>
      </c>
      <c r="J134" s="283">
        <v>65.087756979931868</v>
      </c>
      <c r="K134" s="360">
        <v>65.087756979931868</v>
      </c>
      <c r="L134" s="297"/>
      <c r="M134" s="297"/>
      <c r="N134" s="297"/>
      <c r="O134" s="297"/>
      <c r="P134" s="297"/>
      <c r="Q134" s="297"/>
      <c r="R134" s="297"/>
      <c r="S134" s="297"/>
      <c r="T134" s="297"/>
      <c r="U134" s="297"/>
      <c r="V134" s="297"/>
      <c r="W134" s="297"/>
      <c r="X134" s="297"/>
      <c r="Y134" s="297"/>
      <c r="Z134" s="297"/>
      <c r="AA134" s="297"/>
      <c r="AB134" s="297"/>
      <c r="AC134" s="370" t="s">
        <v>1538</v>
      </c>
      <c r="AD134" s="371" t="s">
        <v>1538</v>
      </c>
      <c r="AE134" s="371" t="s">
        <v>1538</v>
      </c>
      <c r="AF134" s="372" t="s">
        <v>1538</v>
      </c>
      <c r="AG134" s="292">
        <v>1595.7278510301378</v>
      </c>
      <c r="AH134" s="373" t="s">
        <v>1538</v>
      </c>
      <c r="AI134" s="374" t="s">
        <v>1538</v>
      </c>
      <c r="AJ134" s="284"/>
    </row>
    <row r="135" spans="2:36" ht="26.25" customHeight="1">
      <c r="B135" s="349">
        <v>94</v>
      </c>
      <c r="C135" s="279">
        <v>94</v>
      </c>
      <c r="D135" s="280" t="s">
        <v>480</v>
      </c>
      <c r="E135" s="281" t="s">
        <v>24</v>
      </c>
      <c r="F135" s="54" t="s">
        <v>31</v>
      </c>
      <c r="G135" s="290">
        <v>2</v>
      </c>
      <c r="H135" s="282" t="s">
        <v>44</v>
      </c>
      <c r="I135" s="291" t="s">
        <v>1538</v>
      </c>
      <c r="J135" s="283">
        <v>0</v>
      </c>
      <c r="K135" s="360">
        <v>0</v>
      </c>
      <c r="L135" s="297"/>
      <c r="M135" s="297"/>
      <c r="N135" s="297"/>
      <c r="O135" s="297"/>
      <c r="P135" s="297"/>
      <c r="Q135" s="297"/>
      <c r="R135" s="297"/>
      <c r="S135" s="297"/>
      <c r="T135" s="297"/>
      <c r="U135" s="297"/>
      <c r="V135" s="297"/>
      <c r="W135" s="297"/>
      <c r="X135" s="297"/>
      <c r="Y135" s="297"/>
      <c r="Z135" s="297"/>
      <c r="AA135" s="297"/>
      <c r="AB135" s="297"/>
      <c r="AC135" s="370" t="s">
        <v>1538</v>
      </c>
      <c r="AD135" s="371" t="s">
        <v>1538</v>
      </c>
      <c r="AE135" s="371" t="s">
        <v>1538</v>
      </c>
      <c r="AF135" s="372" t="s">
        <v>1538</v>
      </c>
      <c r="AG135" s="292" t="s">
        <v>1538</v>
      </c>
      <c r="AH135" s="373" t="s">
        <v>1538</v>
      </c>
      <c r="AI135" s="374" t="s">
        <v>1538</v>
      </c>
      <c r="AJ135" s="284"/>
    </row>
    <row r="136" spans="2:36" ht="26.25" customHeight="1">
      <c r="B136" s="349">
        <v>95</v>
      </c>
      <c r="C136" s="279">
        <v>95</v>
      </c>
      <c r="D136" s="280" t="s">
        <v>481</v>
      </c>
      <c r="E136" s="281" t="s">
        <v>24</v>
      </c>
      <c r="F136" s="54" t="s">
        <v>6</v>
      </c>
      <c r="G136" s="290">
        <v>6</v>
      </c>
      <c r="H136" s="282" t="s">
        <v>43</v>
      </c>
      <c r="I136" s="291">
        <v>1156.4884666666667</v>
      </c>
      <c r="J136" s="283">
        <v>26.012528385634436</v>
      </c>
      <c r="K136" s="360">
        <v>26.012528385634436</v>
      </c>
      <c r="L136" s="297"/>
      <c r="M136" s="297"/>
      <c r="N136" s="297"/>
      <c r="O136" s="297"/>
      <c r="P136" s="297"/>
      <c r="Q136" s="297"/>
      <c r="R136" s="297"/>
      <c r="S136" s="297"/>
      <c r="T136" s="297"/>
      <c r="U136" s="297"/>
      <c r="V136" s="297"/>
      <c r="W136" s="297"/>
      <c r="X136" s="297"/>
      <c r="Y136" s="297"/>
      <c r="Z136" s="297"/>
      <c r="AA136" s="297"/>
      <c r="AB136" s="297"/>
      <c r="AC136" s="370">
        <v>2.7105333333333874</v>
      </c>
      <c r="AD136" s="371" t="s">
        <v>1538</v>
      </c>
      <c r="AE136" s="371" t="s">
        <v>1538</v>
      </c>
      <c r="AF136" s="372" t="s">
        <v>1538</v>
      </c>
      <c r="AG136" s="292">
        <v>141.51393230319604</v>
      </c>
      <c r="AH136" s="373" t="s">
        <v>1538</v>
      </c>
      <c r="AI136" s="374" t="s">
        <v>1538</v>
      </c>
      <c r="AJ136" s="284"/>
    </row>
    <row r="137" spans="2:36" ht="26.25" customHeight="1">
      <c r="B137" s="349">
        <v>96</v>
      </c>
      <c r="C137" s="279">
        <v>96</v>
      </c>
      <c r="D137" s="280" t="s">
        <v>482</v>
      </c>
      <c r="E137" s="281" t="s">
        <v>24</v>
      </c>
      <c r="F137" s="54" t="s">
        <v>31</v>
      </c>
      <c r="G137" s="290">
        <v>1</v>
      </c>
      <c r="H137" s="282" t="s">
        <v>44</v>
      </c>
      <c r="I137" s="291" t="s">
        <v>1538</v>
      </c>
      <c r="J137" s="283">
        <v>0</v>
      </c>
      <c r="K137" s="360">
        <v>0</v>
      </c>
      <c r="L137" s="297"/>
      <c r="M137" s="297"/>
      <c r="N137" s="297"/>
      <c r="O137" s="297"/>
      <c r="P137" s="297"/>
      <c r="Q137" s="297"/>
      <c r="R137" s="297"/>
      <c r="S137" s="297"/>
      <c r="T137" s="297"/>
      <c r="U137" s="297"/>
      <c r="V137" s="297"/>
      <c r="W137" s="297"/>
      <c r="X137" s="297"/>
      <c r="Y137" s="297"/>
      <c r="Z137" s="297"/>
      <c r="AA137" s="297"/>
      <c r="AB137" s="297"/>
      <c r="AC137" s="370" t="s">
        <v>1538</v>
      </c>
      <c r="AD137" s="371" t="s">
        <v>1538</v>
      </c>
      <c r="AE137" s="371" t="s">
        <v>1538</v>
      </c>
      <c r="AF137" s="372" t="s">
        <v>1538</v>
      </c>
      <c r="AG137" s="292" t="s">
        <v>1538</v>
      </c>
      <c r="AH137" s="373" t="s">
        <v>1538</v>
      </c>
      <c r="AI137" s="374" t="s">
        <v>1538</v>
      </c>
      <c r="AJ137" s="284"/>
    </row>
    <row r="138" spans="2:36" ht="26.25" customHeight="1" thickBot="1">
      <c r="B138" s="349">
        <v>97</v>
      </c>
      <c r="C138" s="279">
        <v>97</v>
      </c>
      <c r="D138" s="280" t="s">
        <v>483</v>
      </c>
      <c r="E138" s="281" t="s">
        <v>23</v>
      </c>
      <c r="F138" s="54" t="s">
        <v>6</v>
      </c>
      <c r="G138" s="290">
        <v>3</v>
      </c>
      <c r="H138" s="282" t="s">
        <v>43</v>
      </c>
      <c r="I138" s="291">
        <v>1204.6738333333333</v>
      </c>
      <c r="J138" s="283">
        <v>27.096346559629364</v>
      </c>
      <c r="K138" s="360">
        <v>27.096346559629364</v>
      </c>
      <c r="L138" s="297"/>
      <c r="M138" s="297"/>
      <c r="N138" s="297"/>
      <c r="O138" s="297"/>
      <c r="P138" s="297"/>
      <c r="Q138" s="297"/>
      <c r="R138" s="297"/>
      <c r="S138" s="297"/>
      <c r="T138" s="297"/>
      <c r="U138" s="297"/>
      <c r="V138" s="297"/>
      <c r="W138" s="297"/>
      <c r="X138" s="297"/>
      <c r="Y138" s="297"/>
      <c r="Z138" s="297"/>
      <c r="AA138" s="297"/>
      <c r="AB138" s="297"/>
      <c r="AC138" s="370" t="s">
        <v>1538</v>
      </c>
      <c r="AD138" s="371" t="s">
        <v>1538</v>
      </c>
      <c r="AE138" s="371" t="s">
        <v>1538</v>
      </c>
      <c r="AF138" s="372" t="s">
        <v>1538</v>
      </c>
      <c r="AG138" s="292">
        <v>93.328565636529447</v>
      </c>
      <c r="AH138" s="373" t="s">
        <v>1538</v>
      </c>
      <c r="AI138" s="374" t="s">
        <v>1538</v>
      </c>
      <c r="AJ138" s="284"/>
    </row>
    <row r="139" spans="2:36" ht="26.25" customHeight="1">
      <c r="B139" s="349">
        <v>98</v>
      </c>
      <c r="C139" s="279">
        <v>98</v>
      </c>
      <c r="D139" s="280" t="s">
        <v>484</v>
      </c>
      <c r="E139" s="281" t="s">
        <v>24</v>
      </c>
      <c r="F139" s="54" t="s">
        <v>31</v>
      </c>
      <c r="G139" s="290">
        <v>2</v>
      </c>
      <c r="H139" s="282" t="s">
        <v>44</v>
      </c>
      <c r="I139" s="291" t="s">
        <v>1538</v>
      </c>
      <c r="J139" s="283">
        <v>0</v>
      </c>
      <c r="K139" s="359">
        <v>0</v>
      </c>
      <c r="L139" s="297"/>
      <c r="M139" s="297"/>
      <c r="N139" s="297"/>
      <c r="O139" s="297"/>
      <c r="P139" s="297"/>
      <c r="Q139" s="297"/>
      <c r="R139" s="297"/>
      <c r="S139" s="297"/>
      <c r="T139" s="297"/>
      <c r="U139" s="297"/>
      <c r="V139" s="297"/>
      <c r="W139" s="297"/>
      <c r="X139" s="297"/>
      <c r="Y139" s="297"/>
      <c r="Z139" s="297"/>
      <c r="AA139" s="297"/>
      <c r="AB139" s="297"/>
      <c r="AC139" s="370" t="s">
        <v>1538</v>
      </c>
      <c r="AD139" s="371" t="s">
        <v>1538</v>
      </c>
      <c r="AE139" s="371" t="s">
        <v>1538</v>
      </c>
      <c r="AF139" s="372" t="s">
        <v>1538</v>
      </c>
      <c r="AG139" s="292" t="s">
        <v>1538</v>
      </c>
      <c r="AH139" s="373" t="s">
        <v>1538</v>
      </c>
      <c r="AI139" s="374" t="s">
        <v>1538</v>
      </c>
      <c r="AJ139" s="284"/>
    </row>
    <row r="140" spans="2:36" ht="26.25" customHeight="1">
      <c r="B140" s="349">
        <v>99</v>
      </c>
      <c r="C140" s="279">
        <v>99</v>
      </c>
      <c r="D140" s="280" t="s">
        <v>485</v>
      </c>
      <c r="E140" s="281" t="s">
        <v>24</v>
      </c>
      <c r="F140" s="54" t="s">
        <v>6</v>
      </c>
      <c r="G140" s="290">
        <v>3</v>
      </c>
      <c r="H140" s="282" t="s">
        <v>43</v>
      </c>
      <c r="I140" s="291">
        <v>1160.953</v>
      </c>
      <c r="J140" s="283">
        <v>26.112947718303332</v>
      </c>
      <c r="K140" s="360">
        <v>26.112947718303332</v>
      </c>
      <c r="L140" s="297"/>
      <c r="M140" s="297"/>
      <c r="N140" s="297"/>
      <c r="O140" s="297"/>
      <c r="P140" s="297"/>
      <c r="Q140" s="297"/>
      <c r="R140" s="297"/>
      <c r="S140" s="297"/>
      <c r="T140" s="297"/>
      <c r="U140" s="297"/>
      <c r="V140" s="297"/>
      <c r="W140" s="297"/>
      <c r="X140" s="297"/>
      <c r="Y140" s="297"/>
      <c r="Z140" s="297"/>
      <c r="AA140" s="297"/>
      <c r="AB140" s="297"/>
      <c r="AC140" s="370" t="s">
        <v>1538</v>
      </c>
      <c r="AD140" s="371" t="s">
        <v>1538</v>
      </c>
      <c r="AE140" s="371" t="s">
        <v>1538</v>
      </c>
      <c r="AF140" s="372" t="s">
        <v>1538</v>
      </c>
      <c r="AG140" s="292">
        <v>137.04939896986275</v>
      </c>
      <c r="AH140" s="373" t="s">
        <v>1538</v>
      </c>
      <c r="AI140" s="374" t="s">
        <v>1538</v>
      </c>
      <c r="AJ140" s="284"/>
    </row>
    <row r="141" spans="2:36" ht="26.25" customHeight="1">
      <c r="B141" s="349">
        <v>100</v>
      </c>
      <c r="C141" s="279">
        <v>100</v>
      </c>
      <c r="D141" s="280" t="s">
        <v>486</v>
      </c>
      <c r="E141" s="281" t="s">
        <v>24</v>
      </c>
      <c r="F141" s="54" t="s">
        <v>6</v>
      </c>
      <c r="G141" s="290">
        <v>2</v>
      </c>
      <c r="H141" s="282" t="s">
        <v>43</v>
      </c>
      <c r="I141" s="291">
        <v>1313.1278500000001</v>
      </c>
      <c r="J141" s="283">
        <v>29.535768368312986</v>
      </c>
      <c r="K141" s="360">
        <v>29.535768368312986</v>
      </c>
      <c r="L141" s="297"/>
      <c r="M141" s="297"/>
      <c r="N141" s="297"/>
      <c r="O141" s="297"/>
      <c r="P141" s="297"/>
      <c r="Q141" s="297"/>
      <c r="R141" s="297"/>
      <c r="S141" s="297"/>
      <c r="T141" s="297"/>
      <c r="U141" s="297"/>
      <c r="V141" s="297"/>
      <c r="W141" s="297"/>
      <c r="X141" s="297"/>
      <c r="Y141" s="297"/>
      <c r="Z141" s="297"/>
      <c r="AA141" s="297"/>
      <c r="AB141" s="297"/>
      <c r="AC141" s="370" t="s">
        <v>1538</v>
      </c>
      <c r="AD141" s="371" t="s">
        <v>1538</v>
      </c>
      <c r="AE141" s="371" t="s">
        <v>1538</v>
      </c>
      <c r="AF141" s="372" t="s">
        <v>1538</v>
      </c>
      <c r="AG141" s="292">
        <v>15.125451030137356</v>
      </c>
      <c r="AH141" s="373" t="s">
        <v>1541</v>
      </c>
      <c r="AI141" s="374">
        <v>1313.1278500000001</v>
      </c>
      <c r="AJ141" s="284"/>
    </row>
    <row r="142" spans="2:36" ht="26.25" customHeight="1">
      <c r="B142" s="349">
        <v>101</v>
      </c>
      <c r="C142" s="279">
        <v>101</v>
      </c>
      <c r="D142" s="280" t="s">
        <v>487</v>
      </c>
      <c r="E142" s="281" t="s">
        <v>23</v>
      </c>
      <c r="F142" s="54" t="s">
        <v>6</v>
      </c>
      <c r="G142" s="290">
        <v>2</v>
      </c>
      <c r="H142" s="282" t="s">
        <v>43</v>
      </c>
      <c r="I142" s="291">
        <v>853.98299999999995</v>
      </c>
      <c r="J142" s="283">
        <v>19.208368841219102</v>
      </c>
      <c r="K142" s="360">
        <v>19.208368841219102</v>
      </c>
      <c r="L142" s="297"/>
      <c r="M142" s="297"/>
      <c r="N142" s="297"/>
      <c r="O142" s="297"/>
      <c r="P142" s="297"/>
      <c r="Q142" s="297"/>
      <c r="R142" s="297"/>
      <c r="S142" s="297"/>
      <c r="T142" s="297"/>
      <c r="U142" s="297"/>
      <c r="V142" s="297"/>
      <c r="W142" s="297"/>
      <c r="X142" s="297"/>
      <c r="Y142" s="297"/>
      <c r="Z142" s="297"/>
      <c r="AA142" s="297"/>
      <c r="AB142" s="297"/>
      <c r="AC142" s="370">
        <v>305.21600000000012</v>
      </c>
      <c r="AD142" s="371" t="s">
        <v>1538</v>
      </c>
      <c r="AE142" s="371" t="s">
        <v>1538</v>
      </c>
      <c r="AF142" s="372" t="s">
        <v>1538</v>
      </c>
      <c r="AG142" s="292">
        <v>444.01939896986278</v>
      </c>
      <c r="AH142" s="373" t="s">
        <v>1538</v>
      </c>
      <c r="AI142" s="374" t="s">
        <v>1538</v>
      </c>
      <c r="AJ142" s="284"/>
    </row>
    <row r="143" spans="2:36" ht="26.25" customHeight="1">
      <c r="B143" s="349">
        <v>102</v>
      </c>
      <c r="C143" s="279">
        <v>102</v>
      </c>
      <c r="D143" s="280" t="s">
        <v>488</v>
      </c>
      <c r="E143" s="281" t="s">
        <v>24</v>
      </c>
      <c r="F143" s="54" t="s">
        <v>31</v>
      </c>
      <c r="G143" s="290">
        <v>2</v>
      </c>
      <c r="H143" s="282" t="s">
        <v>44</v>
      </c>
      <c r="I143" s="291" t="s">
        <v>1538</v>
      </c>
      <c r="J143" s="283">
        <v>0</v>
      </c>
      <c r="K143" s="360">
        <v>0</v>
      </c>
      <c r="L143" s="297"/>
      <c r="M143" s="297"/>
      <c r="N143" s="297"/>
      <c r="O143" s="297"/>
      <c r="P143" s="297"/>
      <c r="Q143" s="297"/>
      <c r="R143" s="297"/>
      <c r="S143" s="297"/>
      <c r="T143" s="297"/>
      <c r="U143" s="297"/>
      <c r="V143" s="297"/>
      <c r="W143" s="297"/>
      <c r="X143" s="297"/>
      <c r="Y143" s="297"/>
      <c r="Z143" s="297"/>
      <c r="AA143" s="297"/>
      <c r="AB143" s="297"/>
      <c r="AC143" s="370" t="s">
        <v>1538</v>
      </c>
      <c r="AD143" s="371" t="s">
        <v>1538</v>
      </c>
      <c r="AE143" s="371" t="s">
        <v>1538</v>
      </c>
      <c r="AF143" s="372" t="s">
        <v>1538</v>
      </c>
      <c r="AG143" s="292" t="s">
        <v>1538</v>
      </c>
      <c r="AH143" s="373" t="s">
        <v>1538</v>
      </c>
      <c r="AI143" s="374" t="s">
        <v>1538</v>
      </c>
      <c r="AJ143" s="284"/>
    </row>
    <row r="144" spans="2:36" ht="26.25" customHeight="1">
      <c r="B144" s="349">
        <v>103</v>
      </c>
      <c r="C144" s="279">
        <v>103</v>
      </c>
      <c r="D144" s="280" t="s">
        <v>489</v>
      </c>
      <c r="E144" s="281" t="s">
        <v>24</v>
      </c>
      <c r="F144" s="54" t="s">
        <v>6</v>
      </c>
      <c r="G144" s="290">
        <v>3</v>
      </c>
      <c r="H144" s="282" t="s">
        <v>43</v>
      </c>
      <c r="I144" s="291">
        <v>3412.139333333334</v>
      </c>
      <c r="J144" s="283">
        <v>49.003663767784332</v>
      </c>
      <c r="K144" s="360">
        <v>49.003663767784332</v>
      </c>
      <c r="L144" s="297"/>
      <c r="M144" s="297"/>
      <c r="N144" s="297"/>
      <c r="O144" s="297"/>
      <c r="P144" s="297"/>
      <c r="Q144" s="297"/>
      <c r="R144" s="297"/>
      <c r="S144" s="297"/>
      <c r="T144" s="297"/>
      <c r="U144" s="297"/>
      <c r="V144" s="297"/>
      <c r="W144" s="297"/>
      <c r="X144" s="297"/>
      <c r="Y144" s="297"/>
      <c r="Z144" s="297"/>
      <c r="AA144" s="297"/>
      <c r="AB144" s="297"/>
      <c r="AC144" s="370" t="s">
        <v>1538</v>
      </c>
      <c r="AD144" s="371" t="s">
        <v>1538</v>
      </c>
      <c r="AE144" s="371" t="s">
        <v>1538</v>
      </c>
      <c r="AF144" s="372" t="s">
        <v>1538</v>
      </c>
      <c r="AG144" s="292">
        <v>2114.1369343634715</v>
      </c>
      <c r="AH144" s="373" t="s">
        <v>1538</v>
      </c>
      <c r="AI144" s="374" t="s">
        <v>1538</v>
      </c>
      <c r="AJ144" s="284"/>
    </row>
    <row r="145" spans="1:36" ht="26.25" customHeight="1">
      <c r="B145" s="349">
        <v>104</v>
      </c>
      <c r="C145" s="279">
        <v>104</v>
      </c>
      <c r="D145" s="280" t="s">
        <v>490</v>
      </c>
      <c r="E145" s="281" t="s">
        <v>24</v>
      </c>
      <c r="F145" s="54" t="s">
        <v>6</v>
      </c>
      <c r="G145" s="290">
        <v>5</v>
      </c>
      <c r="H145" s="282" t="s">
        <v>43</v>
      </c>
      <c r="I145" s="291">
        <v>1061.5525600000001</v>
      </c>
      <c r="J145" s="283">
        <v>23.877165138908349</v>
      </c>
      <c r="K145" s="360">
        <v>23.877165138908349</v>
      </c>
      <c r="L145" s="297"/>
      <c r="M145" s="297"/>
      <c r="N145" s="297"/>
      <c r="O145" s="297"/>
      <c r="P145" s="297"/>
      <c r="Q145" s="297"/>
      <c r="R145" s="297"/>
      <c r="S145" s="297"/>
      <c r="T145" s="297"/>
      <c r="U145" s="297"/>
      <c r="V145" s="297"/>
      <c r="W145" s="297"/>
      <c r="X145" s="297"/>
      <c r="Y145" s="297"/>
      <c r="Z145" s="297"/>
      <c r="AA145" s="297"/>
      <c r="AB145" s="297"/>
      <c r="AC145" s="370">
        <v>97.646439999999984</v>
      </c>
      <c r="AD145" s="371" t="s">
        <v>1538</v>
      </c>
      <c r="AE145" s="371" t="s">
        <v>1538</v>
      </c>
      <c r="AF145" s="372" t="s">
        <v>1538</v>
      </c>
      <c r="AG145" s="292">
        <v>236.44983896986264</v>
      </c>
      <c r="AH145" s="373" t="s">
        <v>1538</v>
      </c>
      <c r="AI145" s="374" t="s">
        <v>1538</v>
      </c>
      <c r="AJ145" s="284"/>
    </row>
    <row r="146" spans="1:36" ht="26.25" customHeight="1">
      <c r="B146" s="349">
        <v>105</v>
      </c>
      <c r="C146" s="279">
        <v>105</v>
      </c>
      <c r="D146" s="280" t="s">
        <v>491</v>
      </c>
      <c r="E146" s="281" t="s">
        <v>24</v>
      </c>
      <c r="F146" s="54" t="s">
        <v>6</v>
      </c>
      <c r="G146" s="290">
        <v>2</v>
      </c>
      <c r="H146" s="282" t="s">
        <v>43</v>
      </c>
      <c r="I146" s="291">
        <v>3515.14185</v>
      </c>
      <c r="J146" s="283">
        <v>44.370057872334101</v>
      </c>
      <c r="K146" s="360">
        <v>44.370057872334101</v>
      </c>
      <c r="L146" s="297"/>
      <c r="M146" s="297"/>
      <c r="N146" s="297"/>
      <c r="O146" s="297"/>
      <c r="P146" s="297"/>
      <c r="Q146" s="297"/>
      <c r="R146" s="297"/>
      <c r="S146" s="297"/>
      <c r="T146" s="297"/>
      <c r="U146" s="297"/>
      <c r="V146" s="297"/>
      <c r="W146" s="297"/>
      <c r="X146" s="297"/>
      <c r="Y146" s="297"/>
      <c r="Z146" s="297"/>
      <c r="AA146" s="297"/>
      <c r="AB146" s="297"/>
      <c r="AC146" s="370" t="s">
        <v>1538</v>
      </c>
      <c r="AD146" s="371" t="s">
        <v>1538</v>
      </c>
      <c r="AE146" s="371" t="s">
        <v>1538</v>
      </c>
      <c r="AF146" s="372" t="s">
        <v>1538</v>
      </c>
      <c r="AG146" s="292">
        <v>2217.139451030137</v>
      </c>
      <c r="AH146" s="373" t="s">
        <v>1538</v>
      </c>
      <c r="AI146" s="374" t="s">
        <v>1538</v>
      </c>
      <c r="AJ146" s="284"/>
    </row>
    <row r="147" spans="1:36" ht="26.25" customHeight="1">
      <c r="B147" s="349">
        <v>106</v>
      </c>
      <c r="C147" s="279">
        <v>106</v>
      </c>
      <c r="D147" s="280" t="s">
        <v>492</v>
      </c>
      <c r="E147" s="281" t="s">
        <v>24</v>
      </c>
      <c r="F147" s="54" t="s">
        <v>31</v>
      </c>
      <c r="G147" s="290">
        <v>1</v>
      </c>
      <c r="H147" s="282" t="s">
        <v>44</v>
      </c>
      <c r="I147" s="291" t="s">
        <v>1538</v>
      </c>
      <c r="J147" s="283">
        <v>0</v>
      </c>
      <c r="K147" s="360">
        <v>0</v>
      </c>
      <c r="L147" s="297"/>
      <c r="M147" s="297"/>
      <c r="N147" s="297"/>
      <c r="O147" s="297"/>
      <c r="P147" s="297"/>
      <c r="Q147" s="297"/>
      <c r="R147" s="297"/>
      <c r="S147" s="297"/>
      <c r="T147" s="297"/>
      <c r="U147" s="297"/>
      <c r="V147" s="297"/>
      <c r="W147" s="297"/>
      <c r="X147" s="297"/>
      <c r="Y147" s="297"/>
      <c r="Z147" s="297"/>
      <c r="AA147" s="297"/>
      <c r="AB147" s="297"/>
      <c r="AC147" s="370" t="s">
        <v>1538</v>
      </c>
      <c r="AD147" s="371" t="s">
        <v>1538</v>
      </c>
      <c r="AE147" s="371" t="s">
        <v>1538</v>
      </c>
      <c r="AF147" s="372" t="s">
        <v>1538</v>
      </c>
      <c r="AG147" s="292" t="s">
        <v>1538</v>
      </c>
      <c r="AH147" s="373" t="s">
        <v>1538</v>
      </c>
      <c r="AI147" s="374" t="s">
        <v>1538</v>
      </c>
      <c r="AJ147" s="284"/>
    </row>
    <row r="148" spans="1:36" ht="26.25" customHeight="1">
      <c r="B148" s="349">
        <v>107</v>
      </c>
      <c r="C148" s="279">
        <v>107</v>
      </c>
      <c r="D148" s="280" t="s">
        <v>493</v>
      </c>
      <c r="E148" s="281" t="s">
        <v>24</v>
      </c>
      <c r="F148" s="54" t="s">
        <v>6</v>
      </c>
      <c r="G148" s="290">
        <v>2</v>
      </c>
      <c r="H148" s="282" t="s">
        <v>43</v>
      </c>
      <c r="I148" s="291">
        <v>944.27649999999994</v>
      </c>
      <c r="J148" s="283">
        <v>21.239311906789041</v>
      </c>
      <c r="K148" s="360">
        <v>21.239311906789041</v>
      </c>
      <c r="L148" s="297"/>
      <c r="M148" s="297"/>
      <c r="N148" s="297"/>
      <c r="O148" s="297"/>
      <c r="P148" s="297"/>
      <c r="Q148" s="297"/>
      <c r="R148" s="297"/>
      <c r="S148" s="297"/>
      <c r="T148" s="297"/>
      <c r="U148" s="297"/>
      <c r="V148" s="297"/>
      <c r="W148" s="297"/>
      <c r="X148" s="297"/>
      <c r="Y148" s="297"/>
      <c r="Z148" s="297"/>
      <c r="AA148" s="297"/>
      <c r="AB148" s="297"/>
      <c r="AC148" s="370">
        <v>214.92250000000013</v>
      </c>
      <c r="AD148" s="371" t="s">
        <v>1538</v>
      </c>
      <c r="AE148" s="371" t="s">
        <v>1538</v>
      </c>
      <c r="AF148" s="372" t="s">
        <v>1538</v>
      </c>
      <c r="AG148" s="292">
        <v>353.72589896986278</v>
      </c>
      <c r="AH148" s="373" t="s">
        <v>1538</v>
      </c>
      <c r="AI148" s="374" t="s">
        <v>1538</v>
      </c>
      <c r="AJ148" s="284"/>
    </row>
    <row r="149" spans="1:36" ht="26.25" customHeight="1">
      <c r="B149" s="349">
        <v>108</v>
      </c>
      <c r="C149" s="279">
        <v>108</v>
      </c>
      <c r="D149" s="280" t="s">
        <v>494</v>
      </c>
      <c r="E149" s="281" t="s">
        <v>24</v>
      </c>
      <c r="F149" s="54" t="s">
        <v>31</v>
      </c>
      <c r="G149" s="290">
        <v>2</v>
      </c>
      <c r="H149" s="282" t="s">
        <v>44</v>
      </c>
      <c r="I149" s="291" t="s">
        <v>1538</v>
      </c>
      <c r="J149" s="283">
        <v>0</v>
      </c>
      <c r="K149" s="360">
        <v>0</v>
      </c>
      <c r="L149" s="297"/>
      <c r="M149" s="297"/>
      <c r="N149" s="297"/>
      <c r="O149" s="297"/>
      <c r="P149" s="297"/>
      <c r="Q149" s="297"/>
      <c r="R149" s="297"/>
      <c r="S149" s="297"/>
      <c r="T149" s="297"/>
      <c r="U149" s="297"/>
      <c r="V149" s="297"/>
      <c r="W149" s="297"/>
      <c r="X149" s="297"/>
      <c r="Y149" s="297"/>
      <c r="Z149" s="297"/>
      <c r="AA149" s="297"/>
      <c r="AB149" s="297"/>
      <c r="AC149" s="370" t="s">
        <v>1538</v>
      </c>
      <c r="AD149" s="371" t="s">
        <v>1538</v>
      </c>
      <c r="AE149" s="371" t="s">
        <v>1538</v>
      </c>
      <c r="AF149" s="372" t="s">
        <v>1538</v>
      </c>
      <c r="AG149" s="292" t="s">
        <v>1538</v>
      </c>
      <c r="AH149" s="373" t="s">
        <v>1538</v>
      </c>
      <c r="AI149" s="374" t="s">
        <v>1538</v>
      </c>
      <c r="AJ149" s="284"/>
    </row>
    <row r="150" spans="1:36" ht="26.25" customHeight="1">
      <c r="B150" s="349">
        <v>109</v>
      </c>
      <c r="C150" s="279">
        <v>109</v>
      </c>
      <c r="D150" s="280" t="s">
        <v>495</v>
      </c>
      <c r="E150" s="281" t="s">
        <v>24</v>
      </c>
      <c r="F150" s="54" t="s">
        <v>6</v>
      </c>
      <c r="G150" s="290">
        <v>1</v>
      </c>
      <c r="H150" s="282" t="s">
        <v>43</v>
      </c>
      <c r="I150" s="291">
        <v>2494.4580000000001</v>
      </c>
      <c r="J150" s="283">
        <v>56.107052860454729</v>
      </c>
      <c r="K150" s="360">
        <v>56.107052860454729</v>
      </c>
      <c r="L150" s="297"/>
      <c r="M150" s="297"/>
      <c r="N150" s="297"/>
      <c r="O150" s="297"/>
      <c r="P150" s="297"/>
      <c r="Q150" s="297"/>
      <c r="R150" s="297"/>
      <c r="S150" s="297"/>
      <c r="T150" s="297"/>
      <c r="U150" s="297"/>
      <c r="V150" s="297"/>
      <c r="W150" s="297"/>
      <c r="X150" s="297"/>
      <c r="Y150" s="297"/>
      <c r="Z150" s="297"/>
      <c r="AA150" s="297"/>
      <c r="AB150" s="297"/>
      <c r="AC150" s="370" t="s">
        <v>1538</v>
      </c>
      <c r="AD150" s="371" t="s">
        <v>1538</v>
      </c>
      <c r="AE150" s="371" t="s">
        <v>1538</v>
      </c>
      <c r="AF150" s="372" t="s">
        <v>1538</v>
      </c>
      <c r="AG150" s="292">
        <v>1196.4556010301374</v>
      </c>
      <c r="AH150" s="373" t="s">
        <v>1538</v>
      </c>
      <c r="AI150" s="374" t="s">
        <v>1538</v>
      </c>
      <c r="AJ150" s="284"/>
    </row>
    <row r="151" spans="1:36" ht="26.25" customHeight="1">
      <c r="B151" s="349">
        <v>110</v>
      </c>
      <c r="C151" s="279">
        <v>110</v>
      </c>
      <c r="D151" s="280" t="s">
        <v>496</v>
      </c>
      <c r="E151" s="281" t="s">
        <v>23</v>
      </c>
      <c r="F151" s="54" t="s">
        <v>6</v>
      </c>
      <c r="G151" s="290">
        <v>2</v>
      </c>
      <c r="H151" s="282" t="s">
        <v>43</v>
      </c>
      <c r="I151" s="291">
        <v>530.82500000000005</v>
      </c>
      <c r="J151" s="283">
        <v>11.939678412966211</v>
      </c>
      <c r="K151" s="360">
        <v>11.939678412966211</v>
      </c>
      <c r="L151" s="297"/>
      <c r="M151" s="297"/>
      <c r="N151" s="297"/>
      <c r="O151" s="297"/>
      <c r="P151" s="297"/>
      <c r="Q151" s="297"/>
      <c r="R151" s="297"/>
      <c r="S151" s="297"/>
      <c r="T151" s="297"/>
      <c r="U151" s="297"/>
      <c r="V151" s="297"/>
      <c r="W151" s="297"/>
      <c r="X151" s="297"/>
      <c r="Y151" s="297"/>
      <c r="Z151" s="297"/>
      <c r="AA151" s="297"/>
      <c r="AB151" s="297"/>
      <c r="AC151" s="370">
        <v>628.37400000000002</v>
      </c>
      <c r="AD151" s="371" t="s">
        <v>1538</v>
      </c>
      <c r="AE151" s="371" t="s">
        <v>1538</v>
      </c>
      <c r="AF151" s="372" t="s">
        <v>1538</v>
      </c>
      <c r="AG151" s="292">
        <v>767.17739896986268</v>
      </c>
      <c r="AH151" s="373" t="s">
        <v>1538</v>
      </c>
      <c r="AI151" s="374" t="s">
        <v>1538</v>
      </c>
      <c r="AJ151" s="284"/>
    </row>
    <row r="152" spans="1:36" ht="26.25" customHeight="1">
      <c r="B152" s="349">
        <v>111</v>
      </c>
      <c r="C152" s="279">
        <v>111</v>
      </c>
      <c r="D152" s="280" t="s">
        <v>497</v>
      </c>
      <c r="E152" s="281" t="s">
        <v>24</v>
      </c>
      <c r="F152" s="54" t="s">
        <v>6</v>
      </c>
      <c r="G152" s="290">
        <v>4</v>
      </c>
      <c r="H152" s="282" t="s">
        <v>43</v>
      </c>
      <c r="I152" s="291">
        <v>1209.9302500000003</v>
      </c>
      <c r="J152" s="283">
        <v>27.214577473027497</v>
      </c>
      <c r="K152" s="360">
        <v>27.214577473027497</v>
      </c>
      <c r="L152" s="297"/>
      <c r="M152" s="297"/>
      <c r="N152" s="297"/>
      <c r="O152" s="297"/>
      <c r="P152" s="297"/>
      <c r="Q152" s="297"/>
      <c r="R152" s="297"/>
      <c r="S152" s="297"/>
      <c r="T152" s="297"/>
      <c r="U152" s="297"/>
      <c r="V152" s="297"/>
      <c r="W152" s="297"/>
      <c r="X152" s="297"/>
      <c r="Y152" s="297"/>
      <c r="Z152" s="297"/>
      <c r="AA152" s="297"/>
      <c r="AB152" s="297"/>
      <c r="AC152" s="370" t="s">
        <v>1538</v>
      </c>
      <c r="AD152" s="371" t="s">
        <v>1538</v>
      </c>
      <c r="AE152" s="371" t="s">
        <v>1538</v>
      </c>
      <c r="AF152" s="372" t="s">
        <v>1538</v>
      </c>
      <c r="AG152" s="292">
        <v>88.072148969862383</v>
      </c>
      <c r="AH152" s="373" t="s">
        <v>1538</v>
      </c>
      <c r="AI152" s="374" t="s">
        <v>1538</v>
      </c>
      <c r="AJ152" s="284"/>
    </row>
    <row r="153" spans="1:36" ht="26.25" customHeight="1">
      <c r="B153" s="349">
        <v>112</v>
      </c>
      <c r="C153" s="279">
        <v>112</v>
      </c>
      <c r="D153" s="280" t="s">
        <v>498</v>
      </c>
      <c r="E153" s="281" t="s">
        <v>24</v>
      </c>
      <c r="F153" s="54" t="s">
        <v>6</v>
      </c>
      <c r="G153" s="290">
        <v>3</v>
      </c>
      <c r="H153" s="282" t="s">
        <v>43</v>
      </c>
      <c r="I153" s="291">
        <v>1081.1133333333332</v>
      </c>
      <c r="J153" s="283">
        <v>24.317139411237125</v>
      </c>
      <c r="K153" s="360">
        <v>24.317139411237125</v>
      </c>
      <c r="L153" s="297"/>
      <c r="M153" s="297"/>
      <c r="N153" s="297"/>
      <c r="O153" s="297"/>
      <c r="P153" s="297"/>
      <c r="Q153" s="297"/>
      <c r="R153" s="297"/>
      <c r="S153" s="297"/>
      <c r="T153" s="297"/>
      <c r="U153" s="297"/>
      <c r="V153" s="297"/>
      <c r="W153" s="297"/>
      <c r="X153" s="297"/>
      <c r="Y153" s="297"/>
      <c r="Z153" s="297"/>
      <c r="AA153" s="297"/>
      <c r="AB153" s="297"/>
      <c r="AC153" s="370">
        <v>78.085666666666839</v>
      </c>
      <c r="AD153" s="371" t="s">
        <v>1538</v>
      </c>
      <c r="AE153" s="371" t="s">
        <v>1538</v>
      </c>
      <c r="AF153" s="372" t="s">
        <v>1538</v>
      </c>
      <c r="AG153" s="292">
        <v>216.88906563652949</v>
      </c>
      <c r="AH153" s="373" t="s">
        <v>1538</v>
      </c>
      <c r="AI153" s="374" t="s">
        <v>1538</v>
      </c>
      <c r="AJ153" s="284"/>
    </row>
    <row r="154" spans="1:36" ht="26.25" customHeight="1">
      <c r="B154" s="349">
        <v>113</v>
      </c>
      <c r="C154" s="279">
        <v>113</v>
      </c>
      <c r="D154" s="280" t="s">
        <v>499</v>
      </c>
      <c r="E154" s="281" t="s">
        <v>24</v>
      </c>
      <c r="F154" s="54" t="s">
        <v>6</v>
      </c>
      <c r="G154" s="290">
        <v>2</v>
      </c>
      <c r="H154" s="282" t="s">
        <v>43</v>
      </c>
      <c r="I154" s="291">
        <v>679.52875000000006</v>
      </c>
      <c r="J154" s="283">
        <v>15.284424711279454</v>
      </c>
      <c r="K154" s="360">
        <v>15.284424711279454</v>
      </c>
      <c r="L154" s="335"/>
      <c r="M154" s="335"/>
      <c r="N154" s="335"/>
      <c r="O154" s="335"/>
      <c r="P154" s="335"/>
      <c r="Q154" s="335"/>
      <c r="R154" s="335"/>
      <c r="S154" s="335"/>
      <c r="T154" s="335"/>
      <c r="U154" s="335"/>
      <c r="V154" s="335"/>
      <c r="W154" s="335"/>
      <c r="X154" s="335"/>
      <c r="Y154" s="335"/>
      <c r="Z154" s="335"/>
      <c r="AA154" s="335"/>
      <c r="AB154" s="297"/>
      <c r="AC154" s="370">
        <v>479.67025000000001</v>
      </c>
      <c r="AD154" s="371" t="s">
        <v>1538</v>
      </c>
      <c r="AE154" s="371" t="s">
        <v>1538</v>
      </c>
      <c r="AF154" s="372" t="s">
        <v>1538</v>
      </c>
      <c r="AG154" s="292">
        <v>618.47364896986267</v>
      </c>
      <c r="AH154" s="373" t="s">
        <v>1538</v>
      </c>
      <c r="AI154" s="374" t="s">
        <v>1538</v>
      </c>
      <c r="AJ154" s="284"/>
    </row>
    <row r="155" spans="1:36" ht="26.25" customHeight="1">
      <c r="B155" s="349">
        <v>114</v>
      </c>
      <c r="C155" s="279">
        <v>114</v>
      </c>
      <c r="D155" s="280" t="s">
        <v>500</v>
      </c>
      <c r="E155" s="281" t="s">
        <v>23</v>
      </c>
      <c r="F155" s="54" t="s">
        <v>31</v>
      </c>
      <c r="G155" s="290">
        <v>2</v>
      </c>
      <c r="H155" s="282" t="s">
        <v>44</v>
      </c>
      <c r="I155" s="291" t="s">
        <v>1538</v>
      </c>
      <c r="J155" s="283">
        <v>0</v>
      </c>
      <c r="K155" s="360">
        <v>0</v>
      </c>
      <c r="L155" s="297"/>
      <c r="M155" s="297"/>
      <c r="N155" s="297"/>
      <c r="O155" s="297"/>
      <c r="P155" s="297"/>
      <c r="Q155" s="297"/>
      <c r="R155" s="297"/>
      <c r="S155" s="297"/>
      <c r="T155" s="297"/>
      <c r="U155" s="297"/>
      <c r="V155" s="297"/>
      <c r="W155" s="297"/>
      <c r="X155" s="297"/>
      <c r="Y155" s="297"/>
      <c r="Z155" s="297"/>
      <c r="AA155" s="297"/>
      <c r="AB155" s="297"/>
      <c r="AC155" s="370" t="s">
        <v>1538</v>
      </c>
      <c r="AD155" s="371" t="s">
        <v>1538</v>
      </c>
      <c r="AE155" s="371" t="s">
        <v>1538</v>
      </c>
      <c r="AF155" s="372" t="s">
        <v>1538</v>
      </c>
      <c r="AG155" s="292" t="s">
        <v>1538</v>
      </c>
      <c r="AH155" s="373" t="s">
        <v>1538</v>
      </c>
      <c r="AI155" s="374" t="s">
        <v>1538</v>
      </c>
      <c r="AJ155" s="284"/>
    </row>
    <row r="156" spans="1:36" ht="26.25" customHeight="1">
      <c r="B156" s="349">
        <v>115</v>
      </c>
      <c r="C156" s="279">
        <v>115</v>
      </c>
      <c r="D156" s="280" t="s">
        <v>501</v>
      </c>
      <c r="E156" s="281" t="s">
        <v>24</v>
      </c>
      <c r="F156" s="54" t="s">
        <v>6</v>
      </c>
      <c r="G156" s="290">
        <v>4</v>
      </c>
      <c r="H156" s="282" t="s">
        <v>43</v>
      </c>
      <c r="I156" s="291">
        <v>1140.1032499999999</v>
      </c>
      <c r="J156" s="283">
        <v>25.643980902515182</v>
      </c>
      <c r="K156" s="360">
        <v>25.643980902515182</v>
      </c>
      <c r="L156" s="297"/>
      <c r="M156" s="297"/>
      <c r="N156" s="297"/>
      <c r="O156" s="297"/>
      <c r="P156" s="297"/>
      <c r="Q156" s="297"/>
      <c r="R156" s="297"/>
      <c r="S156" s="297"/>
      <c r="T156" s="297"/>
      <c r="U156" s="297"/>
      <c r="V156" s="297"/>
      <c r="W156" s="297"/>
      <c r="X156" s="297"/>
      <c r="Y156" s="297"/>
      <c r="Z156" s="297"/>
      <c r="AA156" s="297"/>
      <c r="AB156" s="297"/>
      <c r="AC156" s="370">
        <v>19.09575000000018</v>
      </c>
      <c r="AD156" s="371" t="s">
        <v>1538</v>
      </c>
      <c r="AE156" s="371" t="s">
        <v>1538</v>
      </c>
      <c r="AF156" s="372" t="s">
        <v>1538</v>
      </c>
      <c r="AG156" s="292">
        <v>157.89914896986284</v>
      </c>
      <c r="AH156" s="373" t="s">
        <v>1538</v>
      </c>
      <c r="AI156" s="374" t="s">
        <v>1538</v>
      </c>
      <c r="AJ156" s="284"/>
    </row>
    <row r="157" spans="1:36" s="263" customFormat="1" ht="12.75">
      <c r="A157" s="236"/>
      <c r="B157" s="876" t="s">
        <v>268</v>
      </c>
      <c r="C157" s="877"/>
      <c r="D157" s="877"/>
      <c r="E157" s="877"/>
      <c r="F157" s="877"/>
      <c r="G157" s="877"/>
      <c r="H157" s="877"/>
      <c r="I157" s="877"/>
      <c r="J157" s="285">
        <v>5</v>
      </c>
      <c r="K157" s="337">
        <v>5</v>
      </c>
      <c r="L157" s="1"/>
      <c r="M157" s="1"/>
      <c r="N157" s="1"/>
      <c r="O157" s="1"/>
      <c r="P157" s="1"/>
      <c r="Q157" s="1"/>
      <c r="R157" s="1"/>
      <c r="S157" s="1"/>
      <c r="T157" s="1"/>
      <c r="U157" s="1"/>
      <c r="V157" s="1"/>
      <c r="W157" s="1"/>
      <c r="X157" s="1"/>
      <c r="Y157" s="1"/>
      <c r="Z157" s="1"/>
      <c r="AA157" s="1"/>
      <c r="AB157" s="1"/>
      <c r="AC157" s="579"/>
      <c r="AD157" s="580"/>
      <c r="AE157" s="580"/>
      <c r="AF157" s="372"/>
      <c r="AG157" s="581"/>
      <c r="AH157" s="582"/>
      <c r="AI157" s="583"/>
      <c r="AJ157" s="284"/>
    </row>
    <row r="158" spans="1:36" ht="13.35" customHeight="1">
      <c r="B158" s="876" t="s">
        <v>269</v>
      </c>
      <c r="C158" s="877"/>
      <c r="D158" s="877"/>
      <c r="E158" s="877"/>
      <c r="F158" s="877"/>
      <c r="G158" s="877"/>
      <c r="H158" s="877"/>
      <c r="I158" s="877"/>
      <c r="J158" s="286">
        <v>11</v>
      </c>
      <c r="K158" s="338">
        <v>11</v>
      </c>
      <c r="L158" s="1"/>
      <c r="M158" s="1"/>
      <c r="N158" s="1"/>
      <c r="O158" s="1"/>
      <c r="P158" s="1"/>
      <c r="Q158" s="1"/>
      <c r="R158" s="1"/>
      <c r="S158" s="1"/>
      <c r="T158" s="1"/>
      <c r="U158" s="1"/>
      <c r="V158" s="1"/>
      <c r="W158" s="1"/>
      <c r="X158" s="1"/>
      <c r="Y158" s="1"/>
      <c r="Z158" s="1"/>
      <c r="AA158" s="1"/>
      <c r="AB158" s="1"/>
      <c r="AC158" s="579"/>
      <c r="AD158" s="580"/>
      <c r="AE158" s="580"/>
      <c r="AF158" s="372"/>
      <c r="AG158" s="584"/>
      <c r="AH158" s="373"/>
      <c r="AI158" s="585"/>
      <c r="AJ158" s="284"/>
    </row>
    <row r="159" spans="1:36" ht="13.35" customHeight="1">
      <c r="B159" s="876" t="s">
        <v>270</v>
      </c>
      <c r="C159" s="877"/>
      <c r="D159" s="877"/>
      <c r="E159" s="877"/>
      <c r="F159" s="877"/>
      <c r="G159" s="877"/>
      <c r="H159" s="877"/>
      <c r="I159" s="877"/>
      <c r="J159" s="286">
        <v>2</v>
      </c>
      <c r="K159" s="338">
        <v>2</v>
      </c>
      <c r="L159" s="1"/>
      <c r="M159" s="1"/>
      <c r="N159" s="1"/>
      <c r="O159" s="1"/>
      <c r="P159" s="1"/>
      <c r="Q159" s="1"/>
      <c r="R159" s="1"/>
      <c r="S159" s="1"/>
      <c r="T159" s="1"/>
      <c r="U159" s="1"/>
      <c r="V159" s="1"/>
      <c r="W159" s="1"/>
      <c r="X159" s="1"/>
      <c r="Y159" s="1"/>
      <c r="Z159" s="1"/>
      <c r="AA159" s="1"/>
      <c r="AB159" s="1"/>
      <c r="AC159" s="579"/>
      <c r="AD159" s="580"/>
      <c r="AE159" s="580"/>
      <c r="AF159" s="372"/>
      <c r="AG159" s="584"/>
      <c r="AH159" s="373"/>
      <c r="AI159" s="585"/>
      <c r="AJ159" s="284"/>
    </row>
    <row r="160" spans="1:36" ht="14.1" customHeight="1" thickBot="1">
      <c r="B160" s="878" t="s">
        <v>271</v>
      </c>
      <c r="C160" s="879"/>
      <c r="D160" s="879"/>
      <c r="E160" s="879"/>
      <c r="F160" s="879"/>
      <c r="G160" s="879"/>
      <c r="H160" s="879"/>
      <c r="I160" s="879"/>
      <c r="J160" s="299">
        <v>109</v>
      </c>
      <c r="K160" s="339">
        <v>109</v>
      </c>
      <c r="L160" s="1"/>
      <c r="M160" s="1"/>
      <c r="N160" s="1"/>
      <c r="O160" s="1"/>
      <c r="P160" s="1"/>
      <c r="Q160" s="1"/>
      <c r="R160" s="1"/>
      <c r="S160" s="1"/>
      <c r="T160" s="1"/>
      <c r="U160" s="1"/>
      <c r="V160" s="1"/>
      <c r="W160" s="1"/>
      <c r="X160" s="1"/>
      <c r="Y160" s="1"/>
      <c r="Z160" s="1"/>
      <c r="AA160" s="1"/>
      <c r="AB160" s="1"/>
      <c r="AC160" s="579"/>
      <c r="AD160" s="580"/>
      <c r="AE160" s="580"/>
      <c r="AF160" s="372"/>
      <c r="AG160" s="584"/>
      <c r="AH160" s="373"/>
      <c r="AI160" s="585"/>
      <c r="AJ160" s="284"/>
    </row>
    <row r="161" spans="1:36" s="272" customFormat="1" ht="13.5" thickBot="1">
      <c r="A161" s="448"/>
      <c r="B161" s="874" t="s">
        <v>272</v>
      </c>
      <c r="C161" s="875"/>
      <c r="D161" s="875"/>
      <c r="E161" s="875"/>
      <c r="F161" s="875"/>
      <c r="G161" s="875"/>
      <c r="H161" s="875"/>
      <c r="I161" s="875"/>
      <c r="J161" s="312" t="s">
        <v>495</v>
      </c>
      <c r="K161" s="340" t="s">
        <v>495</v>
      </c>
      <c r="L161" s="17"/>
      <c r="M161" s="17"/>
      <c r="N161" s="17"/>
      <c r="O161" s="17"/>
      <c r="P161" s="17"/>
      <c r="Q161" s="17"/>
      <c r="R161" s="17"/>
      <c r="S161" s="17"/>
      <c r="T161" s="17"/>
      <c r="U161" s="17"/>
      <c r="V161" s="17"/>
      <c r="W161" s="17"/>
      <c r="X161" s="17"/>
      <c r="Y161" s="17"/>
      <c r="Z161" s="17"/>
      <c r="AA161" s="17"/>
      <c r="AB161" s="17"/>
      <c r="AC161" s="375"/>
      <c r="AD161" s="372"/>
      <c r="AE161" s="372"/>
      <c r="AF161" s="372"/>
      <c r="AG161" s="244"/>
      <c r="AI161" s="376"/>
      <c r="AJ161" s="284"/>
    </row>
    <row r="162" spans="1:36" ht="3" customHeight="1" thickBot="1">
      <c r="B162" s="250"/>
      <c r="C162" s="1"/>
      <c r="D162" s="1"/>
      <c r="E162" s="1"/>
      <c r="F162" s="1"/>
      <c r="G162" s="1"/>
      <c r="H162" s="1"/>
      <c r="J162" s="245"/>
      <c r="K162" s="327" t="s">
        <v>1538</v>
      </c>
      <c r="L162" s="245"/>
      <c r="M162" s="245"/>
      <c r="N162" s="245"/>
      <c r="O162" s="245"/>
      <c r="P162" s="245"/>
      <c r="Q162" s="245"/>
      <c r="R162" s="245"/>
      <c r="S162" s="245"/>
      <c r="T162" s="245"/>
      <c r="U162" s="245"/>
      <c r="V162" s="245"/>
      <c r="W162" s="245"/>
      <c r="X162" s="245"/>
      <c r="Y162" s="245"/>
      <c r="Z162" s="245"/>
      <c r="AA162" s="245"/>
      <c r="AB162" s="1"/>
      <c r="AC162" s="375"/>
      <c r="AD162" s="372"/>
      <c r="AE162" s="372"/>
      <c r="AF162" s="372"/>
      <c r="AI162" s="369"/>
      <c r="AJ162" s="284"/>
    </row>
    <row r="163" spans="1:36" ht="12.75">
      <c r="B163" s="1"/>
      <c r="C163" s="1"/>
      <c r="D163" s="1"/>
      <c r="E163" s="1"/>
      <c r="F163" s="1"/>
      <c r="G163" s="1"/>
      <c r="H163" s="1"/>
      <c r="J163" s="287" t="s">
        <v>303</v>
      </c>
      <c r="K163" s="287" t="s">
        <v>302</v>
      </c>
      <c r="L163" s="245"/>
      <c r="M163" s="245"/>
      <c r="N163" s="245"/>
      <c r="O163" s="245"/>
      <c r="P163" s="245"/>
      <c r="Q163" s="245"/>
      <c r="R163" s="245"/>
      <c r="S163" s="245"/>
      <c r="T163" s="245"/>
      <c r="U163" s="245"/>
      <c r="V163" s="245"/>
      <c r="W163" s="245"/>
      <c r="X163" s="245"/>
      <c r="Y163" s="245"/>
      <c r="Z163" s="245"/>
      <c r="AA163" s="245"/>
      <c r="AB163" s="1"/>
      <c r="AC163" s="375"/>
      <c r="AD163" s="372"/>
      <c r="AE163" s="372"/>
      <c r="AF163" s="372"/>
      <c r="AI163" s="369"/>
      <c r="AJ163" s="284"/>
    </row>
    <row r="164" spans="1:36" ht="13.5" customHeight="1" thickBot="1">
      <c r="B164" s="1"/>
      <c r="C164" s="1"/>
      <c r="D164" s="1"/>
      <c r="E164" s="1"/>
      <c r="F164" s="1"/>
      <c r="G164" s="1"/>
      <c r="H164" s="1"/>
      <c r="J164" s="288">
        <v>56.107052860454729</v>
      </c>
      <c r="K164" s="361">
        <v>56.107052860454729</v>
      </c>
      <c r="L164" s="245"/>
      <c r="M164" s="245"/>
      <c r="N164" s="245"/>
      <c r="O164" s="245"/>
      <c r="P164" s="245"/>
      <c r="Q164" s="245"/>
      <c r="R164" s="245"/>
      <c r="S164" s="245"/>
      <c r="T164" s="245"/>
      <c r="U164" s="245"/>
      <c r="V164" s="245"/>
      <c r="W164" s="245"/>
      <c r="X164" s="245"/>
      <c r="Y164" s="245"/>
      <c r="Z164" s="245"/>
      <c r="AA164" s="245"/>
      <c r="AB164" s="1"/>
      <c r="AC164" s="375"/>
      <c r="AD164" s="372"/>
      <c r="AE164" s="372"/>
      <c r="AF164" s="372"/>
      <c r="AI164" s="369"/>
      <c r="AJ164" s="284"/>
    </row>
    <row r="165" spans="1:36" ht="3.95" customHeight="1" thickBot="1">
      <c r="B165" s="1" t="s">
        <v>230</v>
      </c>
      <c r="C165" s="1"/>
      <c r="D165" s="1"/>
      <c r="E165" s="1"/>
      <c r="F165" s="1"/>
      <c r="G165" s="1"/>
      <c r="H165" s="1"/>
      <c r="J165" s="245"/>
      <c r="K165" s="362" t="s">
        <v>1538</v>
      </c>
      <c r="L165" s="245"/>
      <c r="M165" s="245"/>
      <c r="N165" s="245"/>
      <c r="O165" s="245"/>
      <c r="P165" s="245"/>
      <c r="Q165" s="245"/>
      <c r="R165" s="245"/>
      <c r="S165" s="245"/>
      <c r="T165" s="245"/>
      <c r="U165" s="245"/>
      <c r="V165" s="245"/>
      <c r="W165" s="245"/>
      <c r="X165" s="245"/>
      <c r="Y165" s="245"/>
      <c r="Z165" s="245"/>
      <c r="AA165" s="245"/>
      <c r="AB165" s="1"/>
      <c r="AC165" s="377"/>
      <c r="AD165" s="378"/>
      <c r="AE165" s="378"/>
      <c r="AF165" s="378"/>
      <c r="AG165" s="379"/>
      <c r="AH165" s="380"/>
      <c r="AI165" s="381"/>
      <c r="AJ165" s="284"/>
    </row>
    <row r="166" spans="1:36" ht="13.5" customHeight="1">
      <c r="B166" s="1"/>
      <c r="C166" s="1"/>
      <c r="D166" s="1"/>
      <c r="E166" s="1"/>
      <c r="F166" s="1"/>
      <c r="G166" s="1"/>
      <c r="H166" s="1"/>
      <c r="J166" s="245"/>
      <c r="K166" s="245"/>
      <c r="L166" s="245"/>
      <c r="M166" s="245"/>
      <c r="N166" s="245"/>
      <c r="O166" s="245"/>
      <c r="P166" s="245"/>
      <c r="Q166" s="245"/>
      <c r="R166" s="245"/>
      <c r="S166" s="245"/>
      <c r="T166" s="245"/>
      <c r="U166" s="245"/>
      <c r="V166" s="245"/>
      <c r="W166" s="245"/>
      <c r="X166" s="245"/>
      <c r="Y166" s="245"/>
      <c r="Z166" s="245"/>
      <c r="AA166" s="245"/>
      <c r="AB166" s="1"/>
      <c r="AC166" s="284"/>
      <c r="AD166" s="284"/>
      <c r="AE166" s="284"/>
      <c r="AF166" s="284"/>
      <c r="AJ166" s="284"/>
    </row>
    <row r="167" spans="1:36" ht="13.5" customHeight="1">
      <c r="B167" s="1"/>
      <c r="C167" s="1"/>
      <c r="D167" s="1"/>
      <c r="E167" s="1"/>
      <c r="F167" s="1"/>
      <c r="G167" s="1"/>
      <c r="H167" s="1"/>
      <c r="J167" s="245"/>
      <c r="K167" s="245"/>
      <c r="L167" s="245"/>
      <c r="M167" s="245"/>
      <c r="N167" s="245"/>
      <c r="O167" s="245"/>
      <c r="P167" s="245"/>
      <c r="Q167" s="245"/>
      <c r="R167" s="245"/>
      <c r="S167" s="245"/>
      <c r="T167" s="245"/>
      <c r="U167" s="245"/>
      <c r="V167" s="245"/>
      <c r="W167" s="245"/>
      <c r="X167" s="245"/>
      <c r="Y167" s="245"/>
      <c r="Z167" s="245"/>
      <c r="AA167" s="245"/>
      <c r="AB167" s="1"/>
      <c r="AC167" s="284"/>
      <c r="AD167" s="284"/>
      <c r="AE167" s="284"/>
      <c r="AF167" s="284"/>
      <c r="AJ167" s="284"/>
    </row>
    <row r="168" spans="1:36" ht="13.5" customHeight="1">
      <c r="B168" s="1"/>
      <c r="C168" s="1"/>
      <c r="D168" s="1"/>
      <c r="E168" s="1"/>
      <c r="F168" s="1"/>
      <c r="G168" s="1"/>
      <c r="H168" s="1"/>
      <c r="J168" s="245"/>
      <c r="K168" s="245"/>
      <c r="L168" s="245"/>
      <c r="M168" s="245"/>
      <c r="N168" s="245"/>
      <c r="O168" s="245"/>
      <c r="P168" s="245"/>
      <c r="Q168" s="245"/>
      <c r="R168" s="245"/>
      <c r="S168" s="245"/>
      <c r="T168" s="245"/>
      <c r="U168" s="245"/>
      <c r="V168" s="245"/>
      <c r="W168" s="245"/>
      <c r="X168" s="245"/>
      <c r="Y168" s="245"/>
      <c r="Z168" s="245"/>
      <c r="AA168" s="245"/>
      <c r="AB168" s="1"/>
    </row>
    <row r="169" spans="1:36" ht="12.75" hidden="1" customHeight="1"/>
    <row r="170" spans="1:36" ht="24.95" hidden="1" customHeight="1">
      <c r="G170" s="314"/>
      <c r="J170" s="315" t="e">
        <v>#REF!</v>
      </c>
      <c r="K170" s="315"/>
    </row>
    <row r="171" spans="1:36" ht="24.95" hidden="1" customHeight="1" thickBot="1">
      <c r="D171" s="245">
        <v>87</v>
      </c>
      <c r="E171" s="316" t="s">
        <v>1542</v>
      </c>
      <c r="G171" s="314"/>
    </row>
    <row r="172" spans="1:36" ht="24.95" hidden="1" customHeight="1" thickBot="1">
      <c r="C172" s="245" t="e">
        <v>#REF!</v>
      </c>
      <c r="D172" s="317"/>
      <c r="E172" s="318" t="s">
        <v>295</v>
      </c>
      <c r="F172" s="319">
        <v>530.82500000000005</v>
      </c>
    </row>
    <row r="173" spans="1:36" ht="24.95" hidden="1" customHeight="1" thickBot="1">
      <c r="C173" s="245" t="e">
        <v>#REF!</v>
      </c>
      <c r="D173" s="317"/>
      <c r="E173" s="318" t="s">
        <v>296</v>
      </c>
      <c r="F173" s="319">
        <v>3515.14185</v>
      </c>
    </row>
    <row r="174" spans="1:36" ht="24.95" hidden="1" customHeight="1" thickBot="1">
      <c r="C174" s="245" t="e">
        <v>#REF!</v>
      </c>
      <c r="D174" s="317"/>
      <c r="E174" s="318" t="s">
        <v>297</v>
      </c>
      <c r="F174" s="319">
        <v>1492.0871289743593</v>
      </c>
    </row>
    <row r="175" spans="1:36" ht="24.95" hidden="1" customHeight="1" thickBot="1">
      <c r="C175" s="245" t="e">
        <v>#REF!</v>
      </c>
      <c r="D175" s="317">
        <v>70</v>
      </c>
      <c r="E175" s="318" t="s">
        <v>298</v>
      </c>
      <c r="F175" s="319">
        <v>1140.1032499999999</v>
      </c>
    </row>
    <row r="176" spans="1:36" ht="24.95" hidden="1" customHeight="1" thickBot="1">
      <c r="C176" s="245" t="e">
        <v>#REF!</v>
      </c>
      <c r="D176" s="317">
        <v>71</v>
      </c>
      <c r="E176" s="318" t="s">
        <v>299</v>
      </c>
      <c r="F176" s="319">
        <v>1263.9060520012774</v>
      </c>
    </row>
    <row r="177" spans="2:6" ht="24.95" hidden="1" customHeight="1" thickBot="1">
      <c r="C177" s="245" t="e">
        <v>#REF!</v>
      </c>
      <c r="D177" s="317">
        <v>72</v>
      </c>
      <c r="E177" s="318" t="s">
        <v>300</v>
      </c>
      <c r="F177" s="319">
        <v>2503.6144894871795</v>
      </c>
    </row>
    <row r="178" spans="2:6" ht="24.95" hidden="1" customHeight="1" thickBot="1">
      <c r="C178" s="245" t="e">
        <v>#REF!</v>
      </c>
      <c r="D178" s="317">
        <v>73</v>
      </c>
      <c r="E178" s="318" t="s">
        <v>301</v>
      </c>
      <c r="F178" s="319">
        <v>1011.4560644871797</v>
      </c>
    </row>
    <row r="179" spans="2:6" ht="24.95" hidden="1" customHeight="1">
      <c r="B179" s="320">
        <v>0</v>
      </c>
      <c r="C179" s="245" t="s">
        <v>1538</v>
      </c>
      <c r="D179" s="317"/>
    </row>
    <row r="180" spans="2:6" ht="24.95" hidden="1" customHeight="1">
      <c r="C180" s="245" t="s">
        <v>1538</v>
      </c>
      <c r="D180" s="317"/>
      <c r="E180" s="245" t="s">
        <v>274</v>
      </c>
      <c r="F180" s="321" t="e">
        <v>#REF!</v>
      </c>
    </row>
    <row r="181" spans="2:6" ht="24.95" hidden="1" customHeight="1">
      <c r="C181" s="245" t="s">
        <v>1538</v>
      </c>
      <c r="D181" s="317"/>
      <c r="E181" s="245" t="s">
        <v>275</v>
      </c>
      <c r="F181" s="322" t="e">
        <v>#REF!</v>
      </c>
    </row>
    <row r="182" spans="2:6" ht="24.95" hidden="1" customHeight="1">
      <c r="C182" s="245" t="e">
        <v>#REF!</v>
      </c>
      <c r="D182" s="317"/>
      <c r="E182" s="245" t="s">
        <v>276</v>
      </c>
      <c r="F182" s="317" t="e">
        <v>#REF!</v>
      </c>
    </row>
    <row r="183" spans="2:6" ht="24.95" hidden="1" customHeight="1">
      <c r="D183" s="317"/>
      <c r="E183" s="245" t="s">
        <v>252</v>
      </c>
      <c r="F183" s="323" t="e">
        <v>#REF!</v>
      </c>
    </row>
    <row r="184" spans="2:6" ht="24.95" hidden="1" customHeight="1"/>
    <row r="185" spans="2:6" ht="12.75" hidden="1" customHeight="1"/>
    <row r="186" spans="2:6" ht="12.75" customHeight="1"/>
    <row r="187" spans="2:6" ht="12.75" customHeight="1"/>
    <row r="188" spans="2:6" ht="12.75" customHeight="1"/>
    <row r="189" spans="2:6" ht="12.75" customHeight="1"/>
    <row r="190" spans="2:6" ht="12.75" customHeight="1"/>
    <row r="191" spans="2:6" ht="12.75" customHeight="1"/>
    <row r="192" spans="2:6" ht="12.75" customHeight="1"/>
    <row r="193" ht="12.75" customHeight="1"/>
    <row r="194" ht="12.75" customHeight="1"/>
    <row r="195" ht="12.75" customHeight="1"/>
    <row r="196" ht="12.75" customHeight="1"/>
    <row r="197" ht="12.75" customHeight="1"/>
    <row r="198" ht="12.75" hidden="1"/>
    <row r="199" ht="12.75" hidden="1"/>
    <row r="200" ht="12.75" hidden="1"/>
    <row r="201" ht="12.75" hidden="1"/>
    <row r="202" ht="12.75" hidden="1"/>
    <row r="203" ht="12.75" hidden="1"/>
    <row r="204" ht="12.75" hidden="1"/>
    <row r="205" ht="12.75" hidden="1"/>
    <row r="206" ht="12.75" hidden="1"/>
    <row r="207" ht="12.75" hidden="1"/>
    <row r="208" ht="12.75" hidden="1"/>
    <row r="209" ht="12.75" hidden="1"/>
    <row r="210" ht="12.75" hidden="1"/>
    <row r="211" ht="12.75" hidden="1"/>
    <row r="212" ht="12.75" hidden="1"/>
    <row r="213" ht="12.75" hidden="1"/>
    <row r="214" ht="12.75" hidden="1"/>
    <row r="215" ht="12.75" hidden="1"/>
    <row r="216" ht="12.75" hidden="1"/>
    <row r="217" ht="12.75" hidden="1"/>
    <row r="218" ht="12.75" hidden="1"/>
    <row r="219" ht="12.75" hidden="1"/>
    <row r="220" ht="12.75" hidden="1"/>
    <row r="221" ht="12.75" hidden="1"/>
    <row r="222" ht="12.75" hidden="1"/>
    <row r="223" ht="12.75" hidden="1"/>
    <row r="224" ht="12.75" hidden="1"/>
    <row r="225" ht="12.75" hidden="1"/>
    <row r="226" ht="12.75" hidden="1"/>
    <row r="227" ht="12.75" hidden="1"/>
    <row r="228" ht="12.75" hidden="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sheetData>
  <sheetProtection selectLockedCells="1"/>
  <dataConsolidate link="1"/>
  <mergeCells count="43">
    <mergeCell ref="B161:I161"/>
    <mergeCell ref="B157:I157"/>
    <mergeCell ref="B158:I158"/>
    <mergeCell ref="B159:I159"/>
    <mergeCell ref="B160:I160"/>
    <mergeCell ref="G38:G40"/>
    <mergeCell ref="H38:H39"/>
    <mergeCell ref="I38:J38"/>
    <mergeCell ref="L39:L40"/>
    <mergeCell ref="AB39:AB40"/>
    <mergeCell ref="C38:C40"/>
    <mergeCell ref="B38:B40"/>
    <mergeCell ref="D38:D40"/>
    <mergeCell ref="E38:E39"/>
    <mergeCell ref="F38:F39"/>
    <mergeCell ref="F35:I35"/>
    <mergeCell ref="B1:J1"/>
    <mergeCell ref="B2:J2"/>
    <mergeCell ref="B3:J3"/>
    <mergeCell ref="B4:J4"/>
    <mergeCell ref="B5:J5"/>
    <mergeCell ref="B7:J7"/>
    <mergeCell ref="B9:J9"/>
    <mergeCell ref="B10:J10"/>
    <mergeCell ref="B12:C13"/>
    <mergeCell ref="E13:H13"/>
    <mergeCell ref="E12:I12"/>
    <mergeCell ref="A38:A40"/>
    <mergeCell ref="AC40:AE40"/>
    <mergeCell ref="AG40:AI40"/>
    <mergeCell ref="B14:C15"/>
    <mergeCell ref="E15:F15"/>
    <mergeCell ref="G15:J15"/>
    <mergeCell ref="B17:J17"/>
    <mergeCell ref="B26:J26"/>
    <mergeCell ref="B27:I27"/>
    <mergeCell ref="B28:I28"/>
    <mergeCell ref="B29:J29"/>
    <mergeCell ref="B30:I30"/>
    <mergeCell ref="B31:I31"/>
    <mergeCell ref="B32:J32"/>
    <mergeCell ref="B33:I33"/>
    <mergeCell ref="B35:D35"/>
  </mergeCells>
  <conditionalFormatting sqref="H139:H156 E139:E156">
    <cfRule type="cellIs" dxfId="111" priority="111" stopIfTrue="1" operator="equal">
      <formula>"NO ADMISIBLE"</formula>
    </cfRule>
  </conditionalFormatting>
  <conditionalFormatting sqref="H139:H156 E139:E156">
    <cfRule type="cellIs" dxfId="110" priority="110" stopIfTrue="1" operator="equal">
      <formula>"DESCARTADO"</formula>
    </cfRule>
  </conditionalFormatting>
  <conditionalFormatting sqref="G139:G156 F43:F156">
    <cfRule type="cellIs" dxfId="109" priority="92" stopIfTrue="1" operator="equal">
      <formula>"NO HÁBIL"</formula>
    </cfRule>
    <cfRule type="cellIs" dxfId="108" priority="96" stopIfTrue="1" operator="equal">
      <formula>"CUMPLE"</formula>
    </cfRule>
    <cfRule type="cellIs" dxfId="107" priority="97" stopIfTrue="1" operator="equal">
      <formula>"NO CUMPLE"</formula>
    </cfRule>
    <cfRule type="cellIs" dxfId="106" priority="98" stopIfTrue="1" operator="equal">
      <formula>"PENDIENTE"</formula>
    </cfRule>
  </conditionalFormatting>
  <conditionalFormatting sqref="C172:C181">
    <cfRule type="cellIs" dxfId="105" priority="94" operator="equal">
      <formula>#REF!</formula>
    </cfRule>
  </conditionalFormatting>
  <conditionalFormatting sqref="E180:E183">
    <cfRule type="cellIs" dxfId="104" priority="93" operator="equal">
      <formula>$F$35</formula>
    </cfRule>
  </conditionalFormatting>
  <conditionalFormatting sqref="J139:J156">
    <cfRule type="cellIs" dxfId="103" priority="89" operator="lessThan">
      <formula>0</formula>
    </cfRule>
  </conditionalFormatting>
  <conditionalFormatting sqref="E139 A139 G139:K139 C43:D156 F43:F156">
    <cfRule type="expression" dxfId="102" priority="99" stopIfTrue="1">
      <formula>MOD(ROW(),2)</formula>
    </cfRule>
  </conditionalFormatting>
  <conditionalFormatting sqref="A139:B156 E139:E156 G139:J156 C43:D156 F43:F156">
    <cfRule type="expression" dxfId="101" priority="25" stopIfTrue="1">
      <formula>MOD(ROW(),2)</formula>
    </cfRule>
  </conditionalFormatting>
  <conditionalFormatting sqref="E42 H42">
    <cfRule type="cellIs" dxfId="100" priority="18" stopIfTrue="1" operator="equal">
      <formula>"NO ADMISIBLE"</formula>
    </cfRule>
  </conditionalFormatting>
  <conditionalFormatting sqref="E42 H42">
    <cfRule type="cellIs" dxfId="99" priority="17" stopIfTrue="1" operator="equal">
      <formula>"DESCARTADO"</formula>
    </cfRule>
  </conditionalFormatting>
  <conditionalFormatting sqref="F42:G42">
    <cfRule type="cellIs" dxfId="98" priority="11" stopIfTrue="1" operator="equal">
      <formula>"NO HÁBIL"</formula>
    </cfRule>
    <cfRule type="cellIs" dxfId="97" priority="13" stopIfTrue="1" operator="equal">
      <formula>"CUMPLE"</formula>
    </cfRule>
    <cfRule type="cellIs" dxfId="96" priority="14" stopIfTrue="1" operator="equal">
      <formula>"NO CUMPLE"</formula>
    </cfRule>
    <cfRule type="cellIs" dxfId="95" priority="15" stopIfTrue="1" operator="equal">
      <formula>"PENDIENTE"</formula>
    </cfRule>
  </conditionalFormatting>
  <conditionalFormatting sqref="F42:F156">
    <cfRule type="cellIs" dxfId="94" priority="12" stopIfTrue="1" operator="equal">
      <formula>"NO APLICA"</formula>
    </cfRule>
  </conditionalFormatting>
  <conditionalFormatting sqref="J42">
    <cfRule type="cellIs" dxfId="93" priority="10" operator="lessThan">
      <formula>0</formula>
    </cfRule>
  </conditionalFormatting>
  <conditionalFormatting sqref="C42:K42 A42">
    <cfRule type="expression" dxfId="92" priority="16" stopIfTrue="1">
      <formula>MOD(ROW(),2)</formula>
    </cfRule>
  </conditionalFormatting>
  <conditionalFormatting sqref="H43:H138 E43:E138">
    <cfRule type="cellIs" dxfId="91" priority="9" stopIfTrue="1" operator="equal">
      <formula>"NO ADMISIBLE"</formula>
    </cfRule>
  </conditionalFormatting>
  <conditionalFormatting sqref="H43:H138 E43:E138">
    <cfRule type="cellIs" dxfId="90" priority="8" stopIfTrue="1" operator="equal">
      <formula>"DESCARTADO"</formula>
    </cfRule>
  </conditionalFormatting>
  <conditionalFormatting sqref="G43:G138">
    <cfRule type="cellIs" dxfId="89" priority="2" stopIfTrue="1" operator="equal">
      <formula>"NO HÁBIL"</formula>
    </cfRule>
    <cfRule type="cellIs" dxfId="88" priority="4" stopIfTrue="1" operator="equal">
      <formula>"CUMPLE"</formula>
    </cfRule>
    <cfRule type="cellIs" dxfId="87" priority="5" stopIfTrue="1" operator="equal">
      <formula>"NO CUMPLE"</formula>
    </cfRule>
    <cfRule type="cellIs" dxfId="86" priority="6" stopIfTrue="1" operator="equal">
      <formula>"PENDIENTE"</formula>
    </cfRule>
  </conditionalFormatting>
  <conditionalFormatting sqref="J43:J138">
    <cfRule type="cellIs" dxfId="85" priority="1" operator="lessThan">
      <formula>0</formula>
    </cfRule>
  </conditionalFormatting>
  <conditionalFormatting sqref="A42:J42 A43:B138 E43:E138 G43:J138">
    <cfRule type="expression" dxfId="84" priority="7" stopIfTrue="1">
      <formula>MOD(ROW(),2)</formula>
    </cfRule>
  </conditionalFormatting>
  <dataValidations count="2">
    <dataValidation type="whole" allowBlank="1" showInputMessage="1" showErrorMessage="1" errorTitle="ERROR" error="&quot;EL NUMERO DE MODULO ESTA POR FUERA DEL RANGO&quot;" sqref="B14:C15" xr:uid="{00000000-0002-0000-0500-000000000000}">
      <formula1>1</formula1>
      <formula2>D13</formula2>
    </dataValidation>
    <dataValidation type="list" allowBlank="1" showInputMessage="1" showErrorMessage="1" sqref="D15" xr:uid="{00000000-0002-0000-0500-000001000000}">
      <formula1>METEVA</formula1>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3">
    <tabColor theme="6" tint="0.39997558519241921"/>
    <pageSetUpPr fitToPage="1"/>
  </sheetPr>
  <dimension ref="A1:G623"/>
  <sheetViews>
    <sheetView showGridLines="0" zoomScaleNormal="100" workbookViewId="0"/>
  </sheetViews>
  <sheetFormatPr baseColWidth="10" defaultColWidth="0" defaultRowHeight="15" zeroHeight="1"/>
  <cols>
    <col min="1" max="1" width="3.85546875" style="111" customWidth="1"/>
    <col min="2" max="2" width="6.7109375" style="111" customWidth="1"/>
    <col min="3" max="3" width="14" style="111" customWidth="1"/>
    <col min="4" max="4" width="62.140625" style="111" customWidth="1"/>
    <col min="5" max="5" width="14.42578125" style="111" customWidth="1"/>
    <col min="6" max="7" width="11.42578125" style="111" customWidth="1"/>
    <col min="8" max="16384" width="11.42578125" style="111" hidden="1"/>
  </cols>
  <sheetData>
    <row r="1" spans="1:5" s="3" customFormat="1" ht="15" customHeight="1">
      <c r="A1" s="105"/>
      <c r="B1" s="105"/>
      <c r="C1" s="882" t="s">
        <v>0</v>
      </c>
      <c r="D1" s="882"/>
      <c r="E1" s="882"/>
    </row>
    <row r="2" spans="1:5" s="1" customFormat="1" ht="15" customHeight="1">
      <c r="A2" s="107"/>
      <c r="B2" s="107"/>
      <c r="C2" s="882" t="s">
        <v>1</v>
      </c>
      <c r="D2" s="882"/>
      <c r="E2" s="882"/>
    </row>
    <row r="3" spans="1:5" s="1" customFormat="1" ht="15" customHeight="1">
      <c r="A3" s="107"/>
      <c r="B3" s="107"/>
      <c r="C3" s="882" t="s">
        <v>350</v>
      </c>
      <c r="D3" s="882"/>
      <c r="E3" s="882"/>
    </row>
    <row r="4" spans="1:5" s="1" customFormat="1" ht="12.75" customHeight="1">
      <c r="A4" s="107"/>
      <c r="B4" s="107"/>
      <c r="C4" s="882" t="s">
        <v>341</v>
      </c>
      <c r="D4" s="882"/>
      <c r="E4" s="882"/>
    </row>
    <row r="5" spans="1:5" s="1" customFormat="1" ht="12.75">
      <c r="A5" s="107"/>
      <c r="B5" s="106"/>
      <c r="C5" s="106"/>
      <c r="D5" s="2"/>
      <c r="E5" s="46"/>
    </row>
    <row r="6" spans="1:5" s="1" customFormat="1" ht="12.75">
      <c r="A6" s="107"/>
      <c r="B6" s="107"/>
      <c r="C6" s="882" t="s">
        <v>179</v>
      </c>
      <c r="D6" s="882"/>
      <c r="E6" s="882"/>
    </row>
    <row r="7" spans="1:5" s="1" customFormat="1" ht="12.75">
      <c r="A7" s="107"/>
      <c r="B7" s="107"/>
      <c r="C7" s="882" t="s">
        <v>384</v>
      </c>
      <c r="D7" s="882"/>
      <c r="E7" s="882"/>
    </row>
    <row r="8" spans="1:5" s="1" customFormat="1" ht="12.75" customHeight="1">
      <c r="A8" s="107"/>
      <c r="B8" s="106"/>
      <c r="C8" s="106"/>
      <c r="D8" s="2"/>
      <c r="E8" s="46"/>
    </row>
    <row r="9" spans="1:5" s="1" customFormat="1" ht="67.5" customHeight="1">
      <c r="A9" s="107"/>
      <c r="B9" s="107"/>
      <c r="C9" s="882" t="s">
        <v>1537</v>
      </c>
      <c r="D9" s="882"/>
      <c r="E9" s="882"/>
    </row>
    <row r="10" spans="1:5" s="1" customFormat="1" ht="12.75" customHeight="1">
      <c r="A10" s="107"/>
      <c r="B10" s="106"/>
      <c r="C10" s="106"/>
      <c r="D10" s="2"/>
      <c r="E10" s="46"/>
    </row>
    <row r="11" spans="1:5" s="1" customFormat="1" ht="12.75">
      <c r="A11" s="107"/>
      <c r="B11" s="107"/>
      <c r="C11" s="883" t="s">
        <v>385</v>
      </c>
      <c r="D11" s="883"/>
      <c r="E11" s="883"/>
    </row>
    <row r="12" spans="1:5" s="1" customFormat="1" ht="15.75">
      <c r="A12" s="107"/>
      <c r="B12" s="108"/>
      <c r="C12" s="108"/>
      <c r="D12" s="109"/>
      <c r="E12" s="46"/>
    </row>
    <row r="13" spans="1:5" s="1" customFormat="1" ht="12.75">
      <c r="A13" s="107"/>
      <c r="B13" s="107"/>
      <c r="C13" s="884" t="s">
        <v>221</v>
      </c>
      <c r="D13" s="884"/>
      <c r="E13" s="884"/>
    </row>
    <row r="14" spans="1:5">
      <c r="A14" s="110"/>
      <c r="B14" s="110"/>
      <c r="C14" s="884" t="s">
        <v>96</v>
      </c>
      <c r="D14" s="884"/>
      <c r="E14" s="884"/>
    </row>
    <row r="15" spans="1:5" ht="15.75" thickBot="1"/>
    <row r="16" spans="1:5" ht="24" customHeight="1" thickTop="1">
      <c r="B16" s="880" t="s">
        <v>38</v>
      </c>
      <c r="C16" s="880" t="s">
        <v>97</v>
      </c>
      <c r="D16" s="885" t="s">
        <v>15</v>
      </c>
      <c r="E16" s="887" t="s">
        <v>22</v>
      </c>
    </row>
    <row r="17" spans="2:5" ht="24" customHeight="1" thickBot="1">
      <c r="B17" s="881"/>
      <c r="C17" s="881"/>
      <c r="D17" s="886"/>
      <c r="E17" s="888"/>
    </row>
    <row r="18" spans="2:5" ht="4.5" customHeight="1">
      <c r="B18" s="112"/>
      <c r="C18" s="112"/>
      <c r="D18" s="113"/>
      <c r="E18" s="114"/>
    </row>
    <row r="19" spans="2:5">
      <c r="B19" s="115">
        <v>1</v>
      </c>
      <c r="C19" s="115">
        <v>1</v>
      </c>
      <c r="D19" s="116" t="s">
        <v>387</v>
      </c>
      <c r="E19" s="117">
        <v>20</v>
      </c>
    </row>
    <row r="20" spans="2:5">
      <c r="B20" s="115">
        <v>2</v>
      </c>
      <c r="C20" s="115">
        <v>2</v>
      </c>
      <c r="D20" s="116" t="s">
        <v>388</v>
      </c>
      <c r="E20" s="117">
        <v>20</v>
      </c>
    </row>
    <row r="21" spans="2:5">
      <c r="B21" s="115">
        <v>3</v>
      </c>
      <c r="C21" s="115">
        <v>3</v>
      </c>
      <c r="D21" s="116" t="s">
        <v>389</v>
      </c>
      <c r="E21" s="117">
        <v>20</v>
      </c>
    </row>
    <row r="22" spans="2:5">
      <c r="B22" s="115">
        <v>4</v>
      </c>
      <c r="C22" s="115">
        <v>4</v>
      </c>
      <c r="D22" s="116" t="s">
        <v>390</v>
      </c>
      <c r="E22" s="117">
        <v>20</v>
      </c>
    </row>
    <row r="23" spans="2:5">
      <c r="B23" s="115">
        <v>5</v>
      </c>
      <c r="C23" s="115">
        <v>5</v>
      </c>
      <c r="D23" s="116" t="s">
        <v>391</v>
      </c>
      <c r="E23" s="117">
        <v>20</v>
      </c>
    </row>
    <row r="24" spans="2:5">
      <c r="B24" s="115">
        <v>6</v>
      </c>
      <c r="C24" s="115">
        <v>6</v>
      </c>
      <c r="D24" s="116" t="s">
        <v>392</v>
      </c>
      <c r="E24" s="117">
        <v>20</v>
      </c>
    </row>
    <row r="25" spans="2:5">
      <c r="B25" s="115">
        <v>7</v>
      </c>
      <c r="C25" s="115">
        <v>7</v>
      </c>
      <c r="D25" s="116" t="s">
        <v>393</v>
      </c>
      <c r="E25" s="117">
        <v>20</v>
      </c>
    </row>
    <row r="26" spans="2:5">
      <c r="B26" s="115">
        <v>8</v>
      </c>
      <c r="C26" s="115">
        <v>8</v>
      </c>
      <c r="D26" s="116" t="s">
        <v>394</v>
      </c>
      <c r="E26" s="117">
        <v>20</v>
      </c>
    </row>
    <row r="27" spans="2:5">
      <c r="B27" s="115">
        <v>9</v>
      </c>
      <c r="C27" s="115">
        <v>9</v>
      </c>
      <c r="D27" s="116" t="s">
        <v>395</v>
      </c>
      <c r="E27" s="117">
        <v>20</v>
      </c>
    </row>
    <row r="28" spans="2:5">
      <c r="B28" s="115">
        <v>10</v>
      </c>
      <c r="C28" s="115">
        <v>10</v>
      </c>
      <c r="D28" s="116" t="s">
        <v>396</v>
      </c>
      <c r="E28" s="117">
        <v>20</v>
      </c>
    </row>
    <row r="29" spans="2:5">
      <c r="B29" s="115">
        <v>11</v>
      </c>
      <c r="C29" s="115">
        <v>11</v>
      </c>
      <c r="D29" s="116" t="s">
        <v>397</v>
      </c>
      <c r="E29" s="117">
        <v>20</v>
      </c>
    </row>
    <row r="30" spans="2:5">
      <c r="B30" s="115">
        <v>12</v>
      </c>
      <c r="C30" s="115">
        <v>12</v>
      </c>
      <c r="D30" s="116" t="s">
        <v>398</v>
      </c>
      <c r="E30" s="117">
        <v>20</v>
      </c>
    </row>
    <row r="31" spans="2:5">
      <c r="B31" s="115">
        <v>13</v>
      </c>
      <c r="C31" s="115">
        <v>13</v>
      </c>
      <c r="D31" s="116" t="s">
        <v>399</v>
      </c>
      <c r="E31" s="117">
        <v>20</v>
      </c>
    </row>
    <row r="32" spans="2:5">
      <c r="B32" s="115">
        <v>14</v>
      </c>
      <c r="C32" s="115">
        <v>14</v>
      </c>
      <c r="D32" s="116" t="s">
        <v>400</v>
      </c>
      <c r="E32" s="117">
        <v>20</v>
      </c>
    </row>
    <row r="33" spans="2:5">
      <c r="B33" s="115">
        <v>15</v>
      </c>
      <c r="C33" s="115">
        <v>15</v>
      </c>
      <c r="D33" s="116" t="s">
        <v>401</v>
      </c>
      <c r="E33" s="117">
        <v>20</v>
      </c>
    </row>
    <row r="34" spans="2:5">
      <c r="B34" s="115">
        <v>16</v>
      </c>
      <c r="C34" s="115">
        <v>16</v>
      </c>
      <c r="D34" s="116" t="s">
        <v>402</v>
      </c>
      <c r="E34" s="117">
        <v>20</v>
      </c>
    </row>
    <row r="35" spans="2:5">
      <c r="B35" s="115">
        <v>17</v>
      </c>
      <c r="C35" s="115">
        <v>17</v>
      </c>
      <c r="D35" s="116" t="s">
        <v>403</v>
      </c>
      <c r="E35" s="117">
        <v>20</v>
      </c>
    </row>
    <row r="36" spans="2:5">
      <c r="B36" s="115">
        <v>18</v>
      </c>
      <c r="C36" s="115">
        <v>18</v>
      </c>
      <c r="D36" s="116" t="s">
        <v>404</v>
      </c>
      <c r="E36" s="117">
        <v>20</v>
      </c>
    </row>
    <row r="37" spans="2:5">
      <c r="B37" s="115">
        <v>19</v>
      </c>
      <c r="C37" s="115">
        <v>19</v>
      </c>
      <c r="D37" s="116" t="s">
        <v>405</v>
      </c>
      <c r="E37" s="117">
        <v>20</v>
      </c>
    </row>
    <row r="38" spans="2:5">
      <c r="B38" s="115">
        <v>20</v>
      </c>
      <c r="C38" s="115">
        <v>20</v>
      </c>
      <c r="D38" s="116" t="s">
        <v>406</v>
      </c>
      <c r="E38" s="117">
        <v>20</v>
      </c>
    </row>
    <row r="39" spans="2:5">
      <c r="B39" s="115">
        <v>21</v>
      </c>
      <c r="C39" s="115">
        <v>21</v>
      </c>
      <c r="D39" s="116" t="s">
        <v>407</v>
      </c>
      <c r="E39" s="117">
        <v>20</v>
      </c>
    </row>
    <row r="40" spans="2:5">
      <c r="B40" s="115">
        <v>22</v>
      </c>
      <c r="C40" s="115">
        <v>22</v>
      </c>
      <c r="D40" s="116" t="s">
        <v>408</v>
      </c>
      <c r="E40" s="117">
        <v>20</v>
      </c>
    </row>
    <row r="41" spans="2:5">
      <c r="B41" s="115">
        <v>23</v>
      </c>
      <c r="C41" s="115">
        <v>23</v>
      </c>
      <c r="D41" s="116" t="s">
        <v>409</v>
      </c>
      <c r="E41" s="117">
        <v>20</v>
      </c>
    </row>
    <row r="42" spans="2:5">
      <c r="B42" s="115">
        <v>24</v>
      </c>
      <c r="C42" s="115">
        <v>24</v>
      </c>
      <c r="D42" s="116" t="s">
        <v>410</v>
      </c>
      <c r="E42" s="117">
        <v>20</v>
      </c>
    </row>
    <row r="43" spans="2:5">
      <c r="B43" s="115">
        <v>25</v>
      </c>
      <c r="C43" s="115">
        <v>25</v>
      </c>
      <c r="D43" s="116" t="s">
        <v>411</v>
      </c>
      <c r="E43" s="117">
        <v>20</v>
      </c>
    </row>
    <row r="44" spans="2:5">
      <c r="B44" s="115">
        <v>26</v>
      </c>
      <c r="C44" s="115">
        <v>26</v>
      </c>
      <c r="D44" s="116" t="s">
        <v>412</v>
      </c>
      <c r="E44" s="117">
        <v>20</v>
      </c>
    </row>
    <row r="45" spans="2:5">
      <c r="B45" s="115">
        <v>27</v>
      </c>
      <c r="C45" s="115">
        <v>27</v>
      </c>
      <c r="D45" s="116" t="s">
        <v>413</v>
      </c>
      <c r="E45" s="117">
        <v>20</v>
      </c>
    </row>
    <row r="46" spans="2:5">
      <c r="B46" s="115">
        <v>28</v>
      </c>
      <c r="C46" s="115">
        <v>28</v>
      </c>
      <c r="D46" s="116" t="s">
        <v>414</v>
      </c>
      <c r="E46" s="117">
        <v>20</v>
      </c>
    </row>
    <row r="47" spans="2:5">
      <c r="B47" s="115">
        <v>29</v>
      </c>
      <c r="C47" s="115">
        <v>29</v>
      </c>
      <c r="D47" s="116" t="s">
        <v>415</v>
      </c>
      <c r="E47" s="117">
        <v>20</v>
      </c>
    </row>
    <row r="48" spans="2:5">
      <c r="B48" s="115">
        <v>30</v>
      </c>
      <c r="C48" s="115">
        <v>30</v>
      </c>
      <c r="D48" s="116" t="s">
        <v>416</v>
      </c>
      <c r="E48" s="117">
        <v>20</v>
      </c>
    </row>
    <row r="49" spans="2:5">
      <c r="B49" s="115">
        <v>31</v>
      </c>
      <c r="C49" s="115">
        <v>31</v>
      </c>
      <c r="D49" s="116" t="s">
        <v>417</v>
      </c>
      <c r="E49" s="117">
        <v>20</v>
      </c>
    </row>
    <row r="50" spans="2:5">
      <c r="B50" s="115">
        <v>32</v>
      </c>
      <c r="C50" s="115">
        <v>32</v>
      </c>
      <c r="D50" s="116" t="s">
        <v>418</v>
      </c>
      <c r="E50" s="117">
        <v>20</v>
      </c>
    </row>
    <row r="51" spans="2:5">
      <c r="B51" s="115">
        <v>33</v>
      </c>
      <c r="C51" s="115">
        <v>33</v>
      </c>
      <c r="D51" s="116" t="s">
        <v>419</v>
      </c>
      <c r="E51" s="117">
        <v>20</v>
      </c>
    </row>
    <row r="52" spans="2:5">
      <c r="B52" s="115">
        <v>34</v>
      </c>
      <c r="C52" s="115">
        <v>34</v>
      </c>
      <c r="D52" s="116" t="s">
        <v>420</v>
      </c>
      <c r="E52" s="117">
        <v>20</v>
      </c>
    </row>
    <row r="53" spans="2:5">
      <c r="B53" s="115">
        <v>35</v>
      </c>
      <c r="C53" s="115">
        <v>35</v>
      </c>
      <c r="D53" s="116" t="s">
        <v>421</v>
      </c>
      <c r="E53" s="117">
        <v>20</v>
      </c>
    </row>
    <row r="54" spans="2:5">
      <c r="B54" s="115">
        <v>36</v>
      </c>
      <c r="C54" s="115">
        <v>36</v>
      </c>
      <c r="D54" s="116" t="s">
        <v>422</v>
      </c>
      <c r="E54" s="117">
        <v>20</v>
      </c>
    </row>
    <row r="55" spans="2:5">
      <c r="B55" s="115">
        <v>37</v>
      </c>
      <c r="C55" s="115">
        <v>37</v>
      </c>
      <c r="D55" s="116" t="s">
        <v>423</v>
      </c>
      <c r="E55" s="117">
        <v>20</v>
      </c>
    </row>
    <row r="56" spans="2:5">
      <c r="B56" s="115">
        <v>38</v>
      </c>
      <c r="C56" s="115">
        <v>38</v>
      </c>
      <c r="D56" s="116" t="s">
        <v>424</v>
      </c>
      <c r="E56" s="117">
        <v>20</v>
      </c>
    </row>
    <row r="57" spans="2:5">
      <c r="B57" s="115">
        <v>39</v>
      </c>
      <c r="C57" s="115">
        <v>39</v>
      </c>
      <c r="D57" s="116" t="s">
        <v>425</v>
      </c>
      <c r="E57" s="117">
        <v>20</v>
      </c>
    </row>
    <row r="58" spans="2:5">
      <c r="B58" s="115">
        <v>40</v>
      </c>
      <c r="C58" s="115">
        <v>40</v>
      </c>
      <c r="D58" s="116" t="s">
        <v>426</v>
      </c>
      <c r="E58" s="117">
        <v>20</v>
      </c>
    </row>
    <row r="59" spans="2:5">
      <c r="B59" s="115">
        <v>41</v>
      </c>
      <c r="C59" s="115">
        <v>41</v>
      </c>
      <c r="D59" s="116" t="s">
        <v>427</v>
      </c>
      <c r="E59" s="117">
        <v>20</v>
      </c>
    </row>
    <row r="60" spans="2:5">
      <c r="B60" s="115">
        <v>42</v>
      </c>
      <c r="C60" s="115">
        <v>42</v>
      </c>
      <c r="D60" s="116" t="s">
        <v>428</v>
      </c>
      <c r="E60" s="117">
        <v>20</v>
      </c>
    </row>
    <row r="61" spans="2:5">
      <c r="B61" s="115">
        <v>43</v>
      </c>
      <c r="C61" s="115">
        <v>43</v>
      </c>
      <c r="D61" s="116" t="s">
        <v>429</v>
      </c>
      <c r="E61" s="117">
        <v>20</v>
      </c>
    </row>
    <row r="62" spans="2:5">
      <c r="B62" s="115">
        <v>44</v>
      </c>
      <c r="C62" s="115">
        <v>44</v>
      </c>
      <c r="D62" s="116" t="s">
        <v>430</v>
      </c>
      <c r="E62" s="117">
        <v>20</v>
      </c>
    </row>
    <row r="63" spans="2:5">
      <c r="B63" s="115">
        <v>45</v>
      </c>
      <c r="C63" s="115">
        <v>45</v>
      </c>
      <c r="D63" s="116" t="s">
        <v>431</v>
      </c>
      <c r="E63" s="117">
        <v>20</v>
      </c>
    </row>
    <row r="64" spans="2:5">
      <c r="B64" s="115">
        <v>46</v>
      </c>
      <c r="C64" s="115">
        <v>46</v>
      </c>
      <c r="D64" s="116" t="s">
        <v>432</v>
      </c>
      <c r="E64" s="117">
        <v>20</v>
      </c>
    </row>
    <row r="65" spans="2:5">
      <c r="B65" s="115">
        <v>47</v>
      </c>
      <c r="C65" s="115">
        <v>47</v>
      </c>
      <c r="D65" s="116" t="s">
        <v>433</v>
      </c>
      <c r="E65" s="117">
        <v>20</v>
      </c>
    </row>
    <row r="66" spans="2:5">
      <c r="B66" s="115">
        <v>48</v>
      </c>
      <c r="C66" s="115">
        <v>48</v>
      </c>
      <c r="D66" s="116" t="s">
        <v>434</v>
      </c>
      <c r="E66" s="117">
        <v>20</v>
      </c>
    </row>
    <row r="67" spans="2:5">
      <c r="B67" s="115">
        <v>49</v>
      </c>
      <c r="C67" s="115">
        <v>49</v>
      </c>
      <c r="D67" s="116" t="s">
        <v>435</v>
      </c>
      <c r="E67" s="117">
        <v>20</v>
      </c>
    </row>
    <row r="68" spans="2:5">
      <c r="B68" s="115">
        <v>50</v>
      </c>
      <c r="C68" s="115">
        <v>50</v>
      </c>
      <c r="D68" s="116" t="s">
        <v>436</v>
      </c>
      <c r="E68" s="117">
        <v>20</v>
      </c>
    </row>
    <row r="69" spans="2:5">
      <c r="B69" s="115">
        <v>51</v>
      </c>
      <c r="C69" s="115">
        <v>51</v>
      </c>
      <c r="D69" s="116" t="s">
        <v>437</v>
      </c>
      <c r="E69" s="117">
        <v>20</v>
      </c>
    </row>
    <row r="70" spans="2:5">
      <c r="B70" s="115">
        <v>52</v>
      </c>
      <c r="C70" s="115">
        <v>52</v>
      </c>
      <c r="D70" s="116" t="s">
        <v>438</v>
      </c>
      <c r="E70" s="117">
        <v>20</v>
      </c>
    </row>
    <row r="71" spans="2:5">
      <c r="B71" s="115">
        <v>53</v>
      </c>
      <c r="C71" s="115">
        <v>53</v>
      </c>
      <c r="D71" s="116" t="s">
        <v>439</v>
      </c>
      <c r="E71" s="117">
        <v>20</v>
      </c>
    </row>
    <row r="72" spans="2:5">
      <c r="B72" s="115">
        <v>54</v>
      </c>
      <c r="C72" s="115">
        <v>54</v>
      </c>
      <c r="D72" s="116" t="s">
        <v>440</v>
      </c>
      <c r="E72" s="117">
        <v>20</v>
      </c>
    </row>
    <row r="73" spans="2:5">
      <c r="B73" s="115">
        <v>55</v>
      </c>
      <c r="C73" s="115">
        <v>55</v>
      </c>
      <c r="D73" s="116" t="s">
        <v>441</v>
      </c>
      <c r="E73" s="117">
        <v>20</v>
      </c>
    </row>
    <row r="74" spans="2:5">
      <c r="B74" s="115">
        <v>56</v>
      </c>
      <c r="C74" s="115">
        <v>56</v>
      </c>
      <c r="D74" s="116" t="s">
        <v>442</v>
      </c>
      <c r="E74" s="117">
        <v>20</v>
      </c>
    </row>
    <row r="75" spans="2:5">
      <c r="B75" s="115">
        <v>57</v>
      </c>
      <c r="C75" s="115">
        <v>57</v>
      </c>
      <c r="D75" s="116" t="s">
        <v>443</v>
      </c>
      <c r="E75" s="117">
        <v>20</v>
      </c>
    </row>
    <row r="76" spans="2:5">
      <c r="B76" s="115">
        <v>58</v>
      </c>
      <c r="C76" s="115">
        <v>58</v>
      </c>
      <c r="D76" s="116" t="s">
        <v>444</v>
      </c>
      <c r="E76" s="117">
        <v>20</v>
      </c>
    </row>
    <row r="77" spans="2:5">
      <c r="B77" s="115">
        <v>59</v>
      </c>
      <c r="C77" s="115">
        <v>59</v>
      </c>
      <c r="D77" s="116" t="s">
        <v>445</v>
      </c>
      <c r="E77" s="117">
        <v>20</v>
      </c>
    </row>
    <row r="78" spans="2:5">
      <c r="B78" s="115">
        <v>60</v>
      </c>
      <c r="C78" s="115">
        <v>60</v>
      </c>
      <c r="D78" s="116" t="s">
        <v>446</v>
      </c>
      <c r="E78" s="117">
        <v>20</v>
      </c>
    </row>
    <row r="79" spans="2:5">
      <c r="B79" s="115">
        <v>61</v>
      </c>
      <c r="C79" s="115">
        <v>61</v>
      </c>
      <c r="D79" s="116" t="s">
        <v>447</v>
      </c>
      <c r="E79" s="117">
        <v>20</v>
      </c>
    </row>
    <row r="80" spans="2:5">
      <c r="B80" s="115">
        <v>62</v>
      </c>
      <c r="C80" s="115">
        <v>62</v>
      </c>
      <c r="D80" s="116" t="s">
        <v>448</v>
      </c>
      <c r="E80" s="117">
        <v>20</v>
      </c>
    </row>
    <row r="81" spans="2:5">
      <c r="B81" s="115">
        <v>63</v>
      </c>
      <c r="C81" s="115">
        <v>63</v>
      </c>
      <c r="D81" s="116" t="s">
        <v>449</v>
      </c>
      <c r="E81" s="117">
        <v>20</v>
      </c>
    </row>
    <row r="82" spans="2:5">
      <c r="B82" s="115">
        <v>64</v>
      </c>
      <c r="C82" s="115">
        <v>64</v>
      </c>
      <c r="D82" s="116" t="s">
        <v>450</v>
      </c>
      <c r="E82" s="117">
        <v>20</v>
      </c>
    </row>
    <row r="83" spans="2:5">
      <c r="B83" s="115">
        <v>65</v>
      </c>
      <c r="C83" s="115">
        <v>65</v>
      </c>
      <c r="D83" s="116" t="s">
        <v>451</v>
      </c>
      <c r="E83" s="117">
        <v>20</v>
      </c>
    </row>
    <row r="84" spans="2:5">
      <c r="B84" s="115">
        <v>66</v>
      </c>
      <c r="C84" s="115">
        <v>66</v>
      </c>
      <c r="D84" s="116" t="s">
        <v>452</v>
      </c>
      <c r="E84" s="117">
        <v>20</v>
      </c>
    </row>
    <row r="85" spans="2:5">
      <c r="B85" s="115">
        <v>67</v>
      </c>
      <c r="C85" s="115">
        <v>67</v>
      </c>
      <c r="D85" s="116" t="s">
        <v>453</v>
      </c>
      <c r="E85" s="117">
        <v>20</v>
      </c>
    </row>
    <row r="86" spans="2:5">
      <c r="B86" s="115">
        <v>68</v>
      </c>
      <c r="C86" s="115">
        <v>68</v>
      </c>
      <c r="D86" s="116" t="s">
        <v>454</v>
      </c>
      <c r="E86" s="117">
        <v>20</v>
      </c>
    </row>
    <row r="87" spans="2:5">
      <c r="B87" s="115">
        <v>69</v>
      </c>
      <c r="C87" s="115">
        <v>69</v>
      </c>
      <c r="D87" s="116" t="s">
        <v>455</v>
      </c>
      <c r="E87" s="117">
        <v>20</v>
      </c>
    </row>
    <row r="88" spans="2:5">
      <c r="B88" s="115">
        <v>70</v>
      </c>
      <c r="C88" s="115">
        <v>70</v>
      </c>
      <c r="D88" s="116" t="s">
        <v>456</v>
      </c>
      <c r="E88" s="117">
        <v>20</v>
      </c>
    </row>
    <row r="89" spans="2:5">
      <c r="B89" s="115">
        <v>71</v>
      </c>
      <c r="C89" s="115">
        <v>71</v>
      </c>
      <c r="D89" s="116" t="s">
        <v>457</v>
      </c>
      <c r="E89" s="117">
        <v>20</v>
      </c>
    </row>
    <row r="90" spans="2:5">
      <c r="B90" s="115">
        <v>72</v>
      </c>
      <c r="C90" s="115">
        <v>72</v>
      </c>
      <c r="D90" s="116" t="s">
        <v>458</v>
      </c>
      <c r="E90" s="117">
        <v>20</v>
      </c>
    </row>
    <row r="91" spans="2:5">
      <c r="B91" s="115">
        <v>73</v>
      </c>
      <c r="C91" s="115">
        <v>73</v>
      </c>
      <c r="D91" s="116" t="s">
        <v>459</v>
      </c>
      <c r="E91" s="117">
        <v>20</v>
      </c>
    </row>
    <row r="92" spans="2:5">
      <c r="B92" s="115">
        <v>74</v>
      </c>
      <c r="C92" s="115">
        <v>74</v>
      </c>
      <c r="D92" s="116" t="s">
        <v>460</v>
      </c>
      <c r="E92" s="117">
        <v>20</v>
      </c>
    </row>
    <row r="93" spans="2:5">
      <c r="B93" s="115">
        <v>75</v>
      </c>
      <c r="C93" s="115">
        <v>75</v>
      </c>
      <c r="D93" s="116" t="s">
        <v>461</v>
      </c>
      <c r="E93" s="117">
        <v>20</v>
      </c>
    </row>
    <row r="94" spans="2:5">
      <c r="B94" s="115">
        <v>76</v>
      </c>
      <c r="C94" s="115">
        <v>76</v>
      </c>
      <c r="D94" s="116" t="s">
        <v>462</v>
      </c>
      <c r="E94" s="117">
        <v>20</v>
      </c>
    </row>
    <row r="95" spans="2:5">
      <c r="B95" s="115">
        <v>77</v>
      </c>
      <c r="C95" s="115">
        <v>77</v>
      </c>
      <c r="D95" s="116" t="s">
        <v>463</v>
      </c>
      <c r="E95" s="117">
        <v>20</v>
      </c>
    </row>
    <row r="96" spans="2:5">
      <c r="B96" s="115">
        <v>78</v>
      </c>
      <c r="C96" s="115">
        <v>78</v>
      </c>
      <c r="D96" s="116" t="s">
        <v>464</v>
      </c>
      <c r="E96" s="117">
        <v>20</v>
      </c>
    </row>
    <row r="97" spans="2:5">
      <c r="B97" s="115">
        <v>79</v>
      </c>
      <c r="C97" s="115">
        <v>79</v>
      </c>
      <c r="D97" s="116" t="s">
        <v>465</v>
      </c>
      <c r="E97" s="117">
        <v>20</v>
      </c>
    </row>
    <row r="98" spans="2:5">
      <c r="B98" s="115">
        <v>80</v>
      </c>
      <c r="C98" s="115">
        <v>80</v>
      </c>
      <c r="D98" s="116" t="s">
        <v>466</v>
      </c>
      <c r="E98" s="117">
        <v>20</v>
      </c>
    </row>
    <row r="99" spans="2:5">
      <c r="B99" s="115">
        <v>81</v>
      </c>
      <c r="C99" s="115">
        <v>81</v>
      </c>
      <c r="D99" s="116" t="s">
        <v>467</v>
      </c>
      <c r="E99" s="117">
        <v>20</v>
      </c>
    </row>
    <row r="100" spans="2:5">
      <c r="B100" s="115">
        <v>82</v>
      </c>
      <c r="C100" s="115">
        <v>82</v>
      </c>
      <c r="D100" s="116" t="s">
        <v>468</v>
      </c>
      <c r="E100" s="117">
        <v>20</v>
      </c>
    </row>
    <row r="101" spans="2:5">
      <c r="B101" s="115">
        <v>83</v>
      </c>
      <c r="C101" s="115">
        <v>83</v>
      </c>
      <c r="D101" s="116" t="s">
        <v>469</v>
      </c>
      <c r="E101" s="117">
        <v>20</v>
      </c>
    </row>
    <row r="102" spans="2:5">
      <c r="B102" s="115">
        <v>84</v>
      </c>
      <c r="C102" s="115">
        <v>84</v>
      </c>
      <c r="D102" s="116" t="s">
        <v>470</v>
      </c>
      <c r="E102" s="117">
        <v>20</v>
      </c>
    </row>
    <row r="103" spans="2:5">
      <c r="B103" s="115">
        <v>85</v>
      </c>
      <c r="C103" s="115">
        <v>85</v>
      </c>
      <c r="D103" s="116" t="s">
        <v>471</v>
      </c>
      <c r="E103" s="117">
        <v>20</v>
      </c>
    </row>
    <row r="104" spans="2:5">
      <c r="B104" s="115">
        <v>86</v>
      </c>
      <c r="C104" s="115">
        <v>86</v>
      </c>
      <c r="D104" s="116" t="s">
        <v>472</v>
      </c>
      <c r="E104" s="117">
        <v>20</v>
      </c>
    </row>
    <row r="105" spans="2:5">
      <c r="B105" s="115">
        <v>87</v>
      </c>
      <c r="C105" s="115">
        <v>87</v>
      </c>
      <c r="D105" s="116" t="s">
        <v>473</v>
      </c>
      <c r="E105" s="117">
        <v>20</v>
      </c>
    </row>
    <row r="106" spans="2:5">
      <c r="B106" s="115">
        <v>88</v>
      </c>
      <c r="C106" s="115">
        <v>88</v>
      </c>
      <c r="D106" s="116" t="s">
        <v>474</v>
      </c>
      <c r="E106" s="117">
        <v>20</v>
      </c>
    </row>
    <row r="107" spans="2:5">
      <c r="B107" s="115">
        <v>89</v>
      </c>
      <c r="C107" s="115">
        <v>89</v>
      </c>
      <c r="D107" s="116" t="s">
        <v>475</v>
      </c>
      <c r="E107" s="117">
        <v>20</v>
      </c>
    </row>
    <row r="108" spans="2:5">
      <c r="B108" s="115">
        <v>90</v>
      </c>
      <c r="C108" s="115">
        <v>90</v>
      </c>
      <c r="D108" s="116" t="s">
        <v>476</v>
      </c>
      <c r="E108" s="117">
        <v>20</v>
      </c>
    </row>
    <row r="109" spans="2:5">
      <c r="B109" s="115">
        <v>91</v>
      </c>
      <c r="C109" s="115">
        <v>91</v>
      </c>
      <c r="D109" s="116" t="s">
        <v>477</v>
      </c>
      <c r="E109" s="117">
        <v>20</v>
      </c>
    </row>
    <row r="110" spans="2:5">
      <c r="B110" s="115">
        <v>92</v>
      </c>
      <c r="C110" s="115">
        <v>92</v>
      </c>
      <c r="D110" s="116" t="s">
        <v>478</v>
      </c>
      <c r="E110" s="117">
        <v>20</v>
      </c>
    </row>
    <row r="111" spans="2:5">
      <c r="B111" s="115">
        <v>93</v>
      </c>
      <c r="C111" s="115">
        <v>93</v>
      </c>
      <c r="D111" s="116" t="s">
        <v>479</v>
      </c>
      <c r="E111" s="117">
        <v>20</v>
      </c>
    </row>
    <row r="112" spans="2:5">
      <c r="B112" s="115">
        <v>94</v>
      </c>
      <c r="C112" s="115">
        <v>94</v>
      </c>
      <c r="D112" s="116" t="s">
        <v>480</v>
      </c>
      <c r="E112" s="117">
        <v>20</v>
      </c>
    </row>
    <row r="113" spans="2:5">
      <c r="B113" s="115">
        <v>95</v>
      </c>
      <c r="C113" s="115">
        <v>95</v>
      </c>
      <c r="D113" s="116" t="s">
        <v>481</v>
      </c>
      <c r="E113" s="117">
        <v>20</v>
      </c>
    </row>
    <row r="114" spans="2:5">
      <c r="B114" s="115">
        <v>96</v>
      </c>
      <c r="C114" s="115">
        <v>96</v>
      </c>
      <c r="D114" s="116" t="s">
        <v>482</v>
      </c>
      <c r="E114" s="117">
        <v>20</v>
      </c>
    </row>
    <row r="115" spans="2:5">
      <c r="B115" s="115">
        <v>97</v>
      </c>
      <c r="C115" s="115">
        <v>97</v>
      </c>
      <c r="D115" s="116" t="s">
        <v>483</v>
      </c>
      <c r="E115" s="117">
        <v>20</v>
      </c>
    </row>
    <row r="116" spans="2:5">
      <c r="B116" s="115">
        <v>98</v>
      </c>
      <c r="C116" s="115">
        <v>98</v>
      </c>
      <c r="D116" s="116" t="s">
        <v>484</v>
      </c>
      <c r="E116" s="117">
        <v>20</v>
      </c>
    </row>
    <row r="117" spans="2:5">
      <c r="B117" s="115">
        <v>99</v>
      </c>
      <c r="C117" s="115">
        <v>99</v>
      </c>
      <c r="D117" s="116" t="s">
        <v>485</v>
      </c>
      <c r="E117" s="117">
        <v>20</v>
      </c>
    </row>
    <row r="118" spans="2:5">
      <c r="B118" s="115">
        <v>100</v>
      </c>
      <c r="C118" s="115">
        <v>100</v>
      </c>
      <c r="D118" s="116" t="s">
        <v>486</v>
      </c>
      <c r="E118" s="117">
        <v>20</v>
      </c>
    </row>
    <row r="119" spans="2:5">
      <c r="B119" s="115">
        <v>101</v>
      </c>
      <c r="C119" s="115">
        <v>101</v>
      </c>
      <c r="D119" s="116" t="s">
        <v>487</v>
      </c>
      <c r="E119" s="117">
        <v>20</v>
      </c>
    </row>
    <row r="120" spans="2:5">
      <c r="B120" s="115">
        <v>102</v>
      </c>
      <c r="C120" s="115">
        <v>102</v>
      </c>
      <c r="D120" s="116" t="s">
        <v>488</v>
      </c>
      <c r="E120" s="117">
        <v>20</v>
      </c>
    </row>
    <row r="121" spans="2:5">
      <c r="B121" s="115">
        <v>103</v>
      </c>
      <c r="C121" s="115">
        <v>103</v>
      </c>
      <c r="D121" s="116" t="s">
        <v>489</v>
      </c>
      <c r="E121" s="117">
        <v>20</v>
      </c>
    </row>
    <row r="122" spans="2:5">
      <c r="B122" s="115">
        <v>104</v>
      </c>
      <c r="C122" s="115">
        <v>104</v>
      </c>
      <c r="D122" s="116" t="s">
        <v>490</v>
      </c>
      <c r="E122" s="117">
        <v>20</v>
      </c>
    </row>
    <row r="123" spans="2:5">
      <c r="B123" s="115">
        <v>105</v>
      </c>
      <c r="C123" s="115">
        <v>105</v>
      </c>
      <c r="D123" s="116" t="s">
        <v>491</v>
      </c>
      <c r="E123" s="117">
        <v>20</v>
      </c>
    </row>
    <row r="124" spans="2:5">
      <c r="B124" s="115">
        <v>106</v>
      </c>
      <c r="C124" s="115">
        <v>106</v>
      </c>
      <c r="D124" s="116" t="s">
        <v>492</v>
      </c>
      <c r="E124" s="117">
        <v>20</v>
      </c>
    </row>
    <row r="125" spans="2:5">
      <c r="B125" s="115">
        <v>107</v>
      </c>
      <c r="C125" s="115">
        <v>107</v>
      </c>
      <c r="D125" s="116" t="s">
        <v>493</v>
      </c>
      <c r="E125" s="117">
        <v>20</v>
      </c>
    </row>
    <row r="126" spans="2:5">
      <c r="B126" s="115">
        <v>108</v>
      </c>
      <c r="C126" s="115">
        <v>108</v>
      </c>
      <c r="D126" s="116" t="s">
        <v>494</v>
      </c>
      <c r="E126" s="117">
        <v>20</v>
      </c>
    </row>
    <row r="127" spans="2:5">
      <c r="B127" s="115">
        <v>109</v>
      </c>
      <c r="C127" s="115">
        <v>109</v>
      </c>
      <c r="D127" s="116" t="s">
        <v>495</v>
      </c>
      <c r="E127" s="117">
        <v>20</v>
      </c>
    </row>
    <row r="128" spans="2:5">
      <c r="B128" s="115">
        <v>110</v>
      </c>
      <c r="C128" s="115">
        <v>110</v>
      </c>
      <c r="D128" s="116" t="s">
        <v>496</v>
      </c>
      <c r="E128" s="117">
        <v>20</v>
      </c>
    </row>
    <row r="129" spans="2:5">
      <c r="B129" s="115">
        <v>111</v>
      </c>
      <c r="C129" s="115">
        <v>111</v>
      </c>
      <c r="D129" s="116" t="s">
        <v>497</v>
      </c>
      <c r="E129" s="117">
        <v>20</v>
      </c>
    </row>
    <row r="130" spans="2:5">
      <c r="B130" s="115">
        <v>112</v>
      </c>
      <c r="C130" s="115">
        <v>112</v>
      </c>
      <c r="D130" s="116" t="s">
        <v>498</v>
      </c>
      <c r="E130" s="117">
        <v>20</v>
      </c>
    </row>
    <row r="131" spans="2:5">
      <c r="B131" s="115">
        <v>113</v>
      </c>
      <c r="C131" s="115">
        <v>113</v>
      </c>
      <c r="D131" s="116" t="s">
        <v>499</v>
      </c>
      <c r="E131" s="117">
        <v>20</v>
      </c>
    </row>
    <row r="132" spans="2:5">
      <c r="B132" s="115">
        <v>114</v>
      </c>
      <c r="C132" s="115">
        <v>114</v>
      </c>
      <c r="D132" s="116" t="s">
        <v>500</v>
      </c>
      <c r="E132" s="117">
        <v>20</v>
      </c>
    </row>
    <row r="133" spans="2:5">
      <c r="B133" s="115">
        <v>115</v>
      </c>
      <c r="C133" s="115">
        <v>115</v>
      </c>
      <c r="D133" s="116" t="s">
        <v>501</v>
      </c>
      <c r="E133" s="117">
        <v>20</v>
      </c>
    </row>
    <row r="134" spans="2:5" ht="3" customHeight="1" thickBot="1">
      <c r="B134" s="352" t="s">
        <v>230</v>
      </c>
      <c r="C134" s="352" t="s">
        <v>230</v>
      </c>
      <c r="D134" s="118"/>
      <c r="E134" s="119"/>
    </row>
    <row r="135" spans="2:5" ht="15.75" thickTop="1"/>
    <row r="136" spans="2:5"/>
    <row r="137" spans="2:5"/>
    <row r="138" spans="2:5"/>
    <row r="139" spans="2:5"/>
    <row r="140" spans="2:5"/>
    <row r="141" spans="2:5"/>
    <row r="142" spans="2:5"/>
    <row r="143" spans="2:5"/>
    <row r="144" spans="2:5"/>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sheetData>
  <mergeCells count="14">
    <mergeCell ref="B16:B17"/>
    <mergeCell ref="C9:E9"/>
    <mergeCell ref="C1:E1"/>
    <mergeCell ref="C2:E2"/>
    <mergeCell ref="C3:E3"/>
    <mergeCell ref="C4:E4"/>
    <mergeCell ref="C6:E6"/>
    <mergeCell ref="C7:E7"/>
    <mergeCell ref="C11:E11"/>
    <mergeCell ref="C13:E13"/>
    <mergeCell ref="C14:E14"/>
    <mergeCell ref="C16:C17"/>
    <mergeCell ref="D16:D17"/>
    <mergeCell ref="E16:E17"/>
  </mergeCells>
  <conditionalFormatting sqref="B19:D20 B116:D133">
    <cfRule type="expression" dxfId="83" priority="24" stopIfTrue="1">
      <formula>MOD(ROW(),2)</formula>
    </cfRule>
  </conditionalFormatting>
  <conditionalFormatting sqref="B76:E76 B77:D115 E77:E133 B21:D75 E19:E75">
    <cfRule type="expression" dxfId="82" priority="2"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9">
    <tabColor theme="6" tint="0.39997558519241921"/>
    <pageSetUpPr fitToPage="1"/>
  </sheetPr>
  <dimension ref="A1:H611"/>
  <sheetViews>
    <sheetView showGridLines="0" zoomScale="112" zoomScaleNormal="112" workbookViewId="0"/>
  </sheetViews>
  <sheetFormatPr baseColWidth="10" defaultColWidth="0" defaultRowHeight="15" zeroHeight="1"/>
  <cols>
    <col min="1" max="1" width="3.85546875" style="111" customWidth="1"/>
    <col min="2" max="2" width="6.7109375" style="111" customWidth="1"/>
    <col min="3" max="3" width="14" style="111" customWidth="1"/>
    <col min="4" max="4" width="61.42578125" style="111" customWidth="1"/>
    <col min="5" max="5" width="16.7109375" style="111" customWidth="1"/>
    <col min="6" max="6" width="14.42578125" style="111" customWidth="1"/>
    <col min="7" max="8" width="11.42578125" style="111" customWidth="1"/>
    <col min="9" max="16384" width="11.42578125" style="111" hidden="1"/>
  </cols>
  <sheetData>
    <row r="1" spans="1:6" s="3" customFormat="1" ht="15" customHeight="1">
      <c r="A1" s="105"/>
      <c r="B1" s="105"/>
      <c r="C1" s="882" t="s">
        <v>0</v>
      </c>
      <c r="D1" s="882"/>
      <c r="E1" s="882"/>
      <c r="F1" s="882"/>
    </row>
    <row r="2" spans="1:6" s="1" customFormat="1" ht="15" customHeight="1">
      <c r="A2" s="107"/>
      <c r="B2" s="107"/>
      <c r="C2" s="882" t="s">
        <v>1</v>
      </c>
      <c r="D2" s="882"/>
      <c r="E2" s="882"/>
      <c r="F2" s="882"/>
    </row>
    <row r="3" spans="1:6" s="1" customFormat="1" ht="15" customHeight="1">
      <c r="A3" s="107"/>
      <c r="B3" s="107"/>
      <c r="C3" s="882" t="s">
        <v>350</v>
      </c>
      <c r="D3" s="882"/>
      <c r="E3" s="882"/>
      <c r="F3" s="882"/>
    </row>
    <row r="4" spans="1:6" s="1" customFormat="1" ht="12.75" customHeight="1">
      <c r="A4" s="107"/>
      <c r="B4" s="107"/>
      <c r="C4" s="882" t="s">
        <v>341</v>
      </c>
      <c r="D4" s="882"/>
      <c r="E4" s="882"/>
      <c r="F4" s="882"/>
    </row>
    <row r="5" spans="1:6" s="1" customFormat="1" ht="12.75">
      <c r="A5" s="107"/>
      <c r="B5" s="106"/>
      <c r="C5" s="106"/>
      <c r="D5" s="2"/>
      <c r="E5" s="46"/>
      <c r="F5" s="46"/>
    </row>
    <row r="6" spans="1:6" s="1" customFormat="1" ht="12.75">
      <c r="A6" s="107"/>
      <c r="B6" s="107"/>
      <c r="C6" s="882" t="s">
        <v>179</v>
      </c>
      <c r="D6" s="882"/>
      <c r="E6" s="882"/>
      <c r="F6" s="882"/>
    </row>
    <row r="7" spans="1:6" s="1" customFormat="1" ht="12.75">
      <c r="A7" s="107"/>
      <c r="B7" s="107"/>
      <c r="C7" s="882" t="s">
        <v>384</v>
      </c>
      <c r="D7" s="882"/>
      <c r="E7" s="882"/>
      <c r="F7" s="882"/>
    </row>
    <row r="8" spans="1:6" s="1" customFormat="1" ht="12.75" customHeight="1">
      <c r="A8" s="107"/>
      <c r="B8" s="106"/>
      <c r="C8" s="106"/>
      <c r="D8" s="2"/>
      <c r="E8" s="46"/>
      <c r="F8" s="46"/>
    </row>
    <row r="9" spans="1:6" s="1" customFormat="1" ht="67.5" customHeight="1">
      <c r="A9" s="107"/>
      <c r="B9" s="107"/>
      <c r="C9" s="882" t="s">
        <v>1537</v>
      </c>
      <c r="D9" s="882"/>
      <c r="E9" s="882"/>
      <c r="F9" s="882"/>
    </row>
    <row r="10" spans="1:6" s="1" customFormat="1" ht="12.75" customHeight="1">
      <c r="A10" s="107"/>
      <c r="B10" s="106"/>
      <c r="C10" s="106"/>
      <c r="D10" s="2"/>
      <c r="E10" s="46"/>
      <c r="F10" s="46"/>
    </row>
    <row r="11" spans="1:6" s="1" customFormat="1" ht="12.75">
      <c r="A11" s="107"/>
      <c r="B11" s="107"/>
      <c r="C11" s="883" t="s">
        <v>385</v>
      </c>
      <c r="D11" s="883"/>
      <c r="E11" s="883"/>
      <c r="F11" s="883"/>
    </row>
    <row r="12" spans="1:6" s="1" customFormat="1" ht="15.75">
      <c r="A12" s="107"/>
      <c r="B12" s="108"/>
      <c r="C12" s="108"/>
      <c r="D12" s="109"/>
      <c r="E12" s="46"/>
      <c r="F12" s="46"/>
    </row>
    <row r="13" spans="1:6" s="1" customFormat="1" ht="12.75">
      <c r="A13" s="107"/>
      <c r="B13" s="107"/>
      <c r="C13" s="884" t="s">
        <v>222</v>
      </c>
      <c r="D13" s="884"/>
      <c r="E13" s="884"/>
      <c r="F13" s="884"/>
    </row>
    <row r="14" spans="1:6">
      <c r="A14" s="110"/>
      <c r="B14" s="110"/>
      <c r="C14" s="884" t="s">
        <v>281</v>
      </c>
      <c r="D14" s="884"/>
      <c r="E14" s="884"/>
      <c r="F14" s="884"/>
    </row>
    <row r="15" spans="1:6" ht="15.75" thickBot="1"/>
    <row r="16" spans="1:6" ht="24" customHeight="1" thickTop="1">
      <c r="B16" s="880" t="s">
        <v>38</v>
      </c>
      <c r="C16" s="880" t="s">
        <v>97</v>
      </c>
      <c r="D16" s="885" t="s">
        <v>15</v>
      </c>
      <c r="E16" s="523" t="s">
        <v>312</v>
      </c>
      <c r="F16" s="523" t="s">
        <v>313</v>
      </c>
    </row>
    <row r="17" spans="2:6" ht="24" customHeight="1" thickBot="1">
      <c r="B17" s="881"/>
      <c r="C17" s="881"/>
      <c r="D17" s="886"/>
      <c r="E17" s="524" t="s">
        <v>314</v>
      </c>
      <c r="F17" s="524" t="s">
        <v>22</v>
      </c>
    </row>
    <row r="18" spans="2:6" ht="4.5" customHeight="1">
      <c r="B18" s="112"/>
      <c r="C18" s="112"/>
      <c r="D18" s="113"/>
      <c r="E18" s="114"/>
      <c r="F18" s="114"/>
    </row>
    <row r="19" spans="2:6">
      <c r="B19" s="115">
        <v>1</v>
      </c>
      <c r="C19" s="115">
        <v>1</v>
      </c>
      <c r="D19" s="116" t="s">
        <v>387</v>
      </c>
      <c r="E19" s="343" t="s">
        <v>6</v>
      </c>
      <c r="F19" s="117">
        <v>10</v>
      </c>
    </row>
    <row r="20" spans="2:6">
      <c r="B20" s="115">
        <v>2</v>
      </c>
      <c r="C20" s="115">
        <v>2</v>
      </c>
      <c r="D20" s="116" t="s">
        <v>388</v>
      </c>
      <c r="E20" s="343" t="s">
        <v>6</v>
      </c>
      <c r="F20" s="117">
        <v>10</v>
      </c>
    </row>
    <row r="21" spans="2:6">
      <c r="B21" s="115">
        <v>3</v>
      </c>
      <c r="C21" s="115">
        <v>3</v>
      </c>
      <c r="D21" s="116" t="s">
        <v>389</v>
      </c>
      <c r="E21" s="343" t="s">
        <v>6</v>
      </c>
      <c r="F21" s="117">
        <v>10</v>
      </c>
    </row>
    <row r="22" spans="2:6">
      <c r="B22" s="115">
        <v>4</v>
      </c>
      <c r="C22" s="115">
        <v>4</v>
      </c>
      <c r="D22" s="116" t="s">
        <v>390</v>
      </c>
      <c r="E22" s="343" t="s">
        <v>6</v>
      </c>
      <c r="F22" s="117">
        <v>10</v>
      </c>
    </row>
    <row r="23" spans="2:6">
      <c r="B23" s="115">
        <v>5</v>
      </c>
      <c r="C23" s="115">
        <v>5</v>
      </c>
      <c r="D23" s="116" t="s">
        <v>391</v>
      </c>
      <c r="E23" s="343" t="s">
        <v>6</v>
      </c>
      <c r="F23" s="117">
        <v>10</v>
      </c>
    </row>
    <row r="24" spans="2:6">
      <c r="B24" s="115">
        <v>6</v>
      </c>
      <c r="C24" s="115">
        <v>6</v>
      </c>
      <c r="D24" s="116" t="s">
        <v>392</v>
      </c>
      <c r="E24" s="343" t="s">
        <v>6</v>
      </c>
      <c r="F24" s="117">
        <v>10</v>
      </c>
    </row>
    <row r="25" spans="2:6">
      <c r="B25" s="115">
        <v>7</v>
      </c>
      <c r="C25" s="115">
        <v>7</v>
      </c>
      <c r="D25" s="116" t="s">
        <v>393</v>
      </c>
      <c r="E25" s="343" t="s">
        <v>6</v>
      </c>
      <c r="F25" s="117">
        <v>10</v>
      </c>
    </row>
    <row r="26" spans="2:6">
      <c r="B26" s="115">
        <v>8</v>
      </c>
      <c r="C26" s="115">
        <v>8</v>
      </c>
      <c r="D26" s="116" t="s">
        <v>394</v>
      </c>
      <c r="E26" s="343" t="s">
        <v>6</v>
      </c>
      <c r="F26" s="117">
        <v>10</v>
      </c>
    </row>
    <row r="27" spans="2:6">
      <c r="B27" s="115">
        <v>9</v>
      </c>
      <c r="C27" s="115">
        <v>9</v>
      </c>
      <c r="D27" s="116" t="s">
        <v>395</v>
      </c>
      <c r="E27" s="343" t="s">
        <v>6</v>
      </c>
      <c r="F27" s="117">
        <v>10</v>
      </c>
    </row>
    <row r="28" spans="2:6">
      <c r="B28" s="115">
        <v>10</v>
      </c>
      <c r="C28" s="115">
        <v>10</v>
      </c>
      <c r="D28" s="116" t="s">
        <v>396</v>
      </c>
      <c r="E28" s="343" t="s">
        <v>6</v>
      </c>
      <c r="F28" s="117">
        <v>10</v>
      </c>
    </row>
    <row r="29" spans="2:6">
      <c r="B29" s="115">
        <v>11</v>
      </c>
      <c r="C29" s="115">
        <v>11</v>
      </c>
      <c r="D29" s="116" t="s">
        <v>397</v>
      </c>
      <c r="E29" s="343" t="s">
        <v>6</v>
      </c>
      <c r="F29" s="117">
        <v>10</v>
      </c>
    </row>
    <row r="30" spans="2:6">
      <c r="B30" s="115">
        <v>12</v>
      </c>
      <c r="C30" s="115">
        <v>12</v>
      </c>
      <c r="D30" s="116" t="s">
        <v>398</v>
      </c>
      <c r="E30" s="343" t="s">
        <v>6</v>
      </c>
      <c r="F30" s="117">
        <v>10</v>
      </c>
    </row>
    <row r="31" spans="2:6">
      <c r="B31" s="115">
        <v>13</v>
      </c>
      <c r="C31" s="115">
        <v>13</v>
      </c>
      <c r="D31" s="116" t="s">
        <v>399</v>
      </c>
      <c r="E31" s="343" t="s">
        <v>6</v>
      </c>
      <c r="F31" s="117">
        <v>10</v>
      </c>
    </row>
    <row r="32" spans="2:6">
      <c r="B32" s="115">
        <v>14</v>
      </c>
      <c r="C32" s="115">
        <v>14</v>
      </c>
      <c r="D32" s="116" t="s">
        <v>400</v>
      </c>
      <c r="E32" s="343" t="s">
        <v>6</v>
      </c>
      <c r="F32" s="117">
        <v>10</v>
      </c>
    </row>
    <row r="33" spans="2:6">
      <c r="B33" s="115">
        <v>15</v>
      </c>
      <c r="C33" s="115">
        <v>15</v>
      </c>
      <c r="D33" s="116" t="s">
        <v>401</v>
      </c>
      <c r="E33" s="343" t="s">
        <v>6</v>
      </c>
      <c r="F33" s="117">
        <v>10</v>
      </c>
    </row>
    <row r="34" spans="2:6">
      <c r="B34" s="115">
        <v>16</v>
      </c>
      <c r="C34" s="115">
        <v>16</v>
      </c>
      <c r="D34" s="116" t="s">
        <v>402</v>
      </c>
      <c r="E34" s="343" t="s">
        <v>6</v>
      </c>
      <c r="F34" s="117">
        <v>10</v>
      </c>
    </row>
    <row r="35" spans="2:6">
      <c r="B35" s="115">
        <v>17</v>
      </c>
      <c r="C35" s="115">
        <v>17</v>
      </c>
      <c r="D35" s="116" t="s">
        <v>403</v>
      </c>
      <c r="E35" s="343" t="s">
        <v>6</v>
      </c>
      <c r="F35" s="117">
        <v>10</v>
      </c>
    </row>
    <row r="36" spans="2:6">
      <c r="B36" s="115">
        <v>18</v>
      </c>
      <c r="C36" s="115">
        <v>18</v>
      </c>
      <c r="D36" s="116" t="s">
        <v>404</v>
      </c>
      <c r="E36" s="343" t="s">
        <v>6</v>
      </c>
      <c r="F36" s="117">
        <v>0</v>
      </c>
    </row>
    <row r="37" spans="2:6">
      <c r="B37" s="115">
        <v>19</v>
      </c>
      <c r="C37" s="115">
        <v>19</v>
      </c>
      <c r="D37" s="116" t="s">
        <v>405</v>
      </c>
      <c r="E37" s="343" t="s">
        <v>6</v>
      </c>
      <c r="F37" s="117">
        <v>10</v>
      </c>
    </row>
    <row r="38" spans="2:6">
      <c r="B38" s="115">
        <v>20</v>
      </c>
      <c r="C38" s="115">
        <v>20</v>
      </c>
      <c r="D38" s="116" t="s">
        <v>406</v>
      </c>
      <c r="E38" s="343" t="s">
        <v>6</v>
      </c>
      <c r="F38" s="117">
        <v>10</v>
      </c>
    </row>
    <row r="39" spans="2:6">
      <c r="B39" s="115">
        <v>21</v>
      </c>
      <c r="C39" s="115">
        <v>21</v>
      </c>
      <c r="D39" s="116" t="s">
        <v>407</v>
      </c>
      <c r="E39" s="343" t="s">
        <v>6</v>
      </c>
      <c r="F39" s="117">
        <v>10</v>
      </c>
    </row>
    <row r="40" spans="2:6">
      <c r="B40" s="115">
        <v>22</v>
      </c>
      <c r="C40" s="115">
        <v>22</v>
      </c>
      <c r="D40" s="116" t="s">
        <v>408</v>
      </c>
      <c r="E40" s="343" t="s">
        <v>6</v>
      </c>
      <c r="F40" s="117">
        <v>10</v>
      </c>
    </row>
    <row r="41" spans="2:6">
      <c r="B41" s="115">
        <v>23</v>
      </c>
      <c r="C41" s="115">
        <v>23</v>
      </c>
      <c r="D41" s="116" t="s">
        <v>409</v>
      </c>
      <c r="E41" s="343" t="s">
        <v>6</v>
      </c>
      <c r="F41" s="117">
        <v>10</v>
      </c>
    </row>
    <row r="42" spans="2:6">
      <c r="B42" s="115">
        <v>24</v>
      </c>
      <c r="C42" s="115">
        <v>24</v>
      </c>
      <c r="D42" s="116" t="s">
        <v>410</v>
      </c>
      <c r="E42" s="343" t="s">
        <v>6</v>
      </c>
      <c r="F42" s="117">
        <v>10</v>
      </c>
    </row>
    <row r="43" spans="2:6">
      <c r="B43" s="115">
        <v>25</v>
      </c>
      <c r="C43" s="115">
        <v>25</v>
      </c>
      <c r="D43" s="116" t="s">
        <v>411</v>
      </c>
      <c r="E43" s="343" t="s">
        <v>6</v>
      </c>
      <c r="F43" s="117">
        <v>10</v>
      </c>
    </row>
    <row r="44" spans="2:6">
      <c r="B44" s="115">
        <v>26</v>
      </c>
      <c r="C44" s="115">
        <v>26</v>
      </c>
      <c r="D44" s="116" t="s">
        <v>412</v>
      </c>
      <c r="E44" s="343" t="s">
        <v>6</v>
      </c>
      <c r="F44" s="117">
        <v>10</v>
      </c>
    </row>
    <row r="45" spans="2:6">
      <c r="B45" s="115">
        <v>27</v>
      </c>
      <c r="C45" s="115">
        <v>27</v>
      </c>
      <c r="D45" s="116" t="s">
        <v>413</v>
      </c>
      <c r="E45" s="343" t="s">
        <v>6</v>
      </c>
      <c r="F45" s="117">
        <v>10</v>
      </c>
    </row>
    <row r="46" spans="2:6">
      <c r="B46" s="115">
        <v>28</v>
      </c>
      <c r="C46" s="115">
        <v>28</v>
      </c>
      <c r="D46" s="116" t="s">
        <v>414</v>
      </c>
      <c r="E46" s="343" t="s">
        <v>6</v>
      </c>
      <c r="F46" s="117">
        <v>10</v>
      </c>
    </row>
    <row r="47" spans="2:6">
      <c r="B47" s="115">
        <v>29</v>
      </c>
      <c r="C47" s="115">
        <v>29</v>
      </c>
      <c r="D47" s="116" t="s">
        <v>415</v>
      </c>
      <c r="E47" s="343" t="s">
        <v>6</v>
      </c>
      <c r="F47" s="117">
        <v>10</v>
      </c>
    </row>
    <row r="48" spans="2:6">
      <c r="B48" s="115">
        <v>30</v>
      </c>
      <c r="C48" s="115">
        <v>30</v>
      </c>
      <c r="D48" s="116" t="s">
        <v>416</v>
      </c>
      <c r="E48" s="343" t="s">
        <v>6</v>
      </c>
      <c r="F48" s="117">
        <v>10</v>
      </c>
    </row>
    <row r="49" spans="2:6">
      <c r="B49" s="115">
        <v>31</v>
      </c>
      <c r="C49" s="115">
        <v>31</v>
      </c>
      <c r="D49" s="116" t="s">
        <v>417</v>
      </c>
      <c r="E49" s="343" t="s">
        <v>6</v>
      </c>
      <c r="F49" s="117">
        <v>10</v>
      </c>
    </row>
    <row r="50" spans="2:6">
      <c r="B50" s="115">
        <v>32</v>
      </c>
      <c r="C50" s="115">
        <v>32</v>
      </c>
      <c r="D50" s="116" t="s">
        <v>418</v>
      </c>
      <c r="E50" s="343" t="s">
        <v>6</v>
      </c>
      <c r="F50" s="117">
        <v>10</v>
      </c>
    </row>
    <row r="51" spans="2:6">
      <c r="B51" s="115">
        <v>33</v>
      </c>
      <c r="C51" s="115">
        <v>33</v>
      </c>
      <c r="D51" s="116" t="s">
        <v>419</v>
      </c>
      <c r="E51" s="343" t="s">
        <v>6</v>
      </c>
      <c r="F51" s="117">
        <v>10</v>
      </c>
    </row>
    <row r="52" spans="2:6">
      <c r="B52" s="115">
        <v>34</v>
      </c>
      <c r="C52" s="115">
        <v>34</v>
      </c>
      <c r="D52" s="116" t="s">
        <v>420</v>
      </c>
      <c r="E52" s="343" t="s">
        <v>6</v>
      </c>
      <c r="F52" s="117">
        <v>0</v>
      </c>
    </row>
    <row r="53" spans="2:6">
      <c r="B53" s="115">
        <v>35</v>
      </c>
      <c r="C53" s="115">
        <v>35</v>
      </c>
      <c r="D53" s="116" t="s">
        <v>421</v>
      </c>
      <c r="E53" s="343" t="s">
        <v>6</v>
      </c>
      <c r="F53" s="117">
        <v>10</v>
      </c>
    </row>
    <row r="54" spans="2:6">
      <c r="B54" s="115">
        <v>36</v>
      </c>
      <c r="C54" s="115">
        <v>36</v>
      </c>
      <c r="D54" s="116" t="s">
        <v>422</v>
      </c>
      <c r="E54" s="343" t="s">
        <v>6</v>
      </c>
      <c r="F54" s="117">
        <v>0</v>
      </c>
    </row>
    <row r="55" spans="2:6">
      <c r="B55" s="115">
        <v>37</v>
      </c>
      <c r="C55" s="115">
        <v>37</v>
      </c>
      <c r="D55" s="116" t="s">
        <v>423</v>
      </c>
      <c r="E55" s="343" t="s">
        <v>6</v>
      </c>
      <c r="F55" s="117">
        <v>10</v>
      </c>
    </row>
    <row r="56" spans="2:6">
      <c r="B56" s="115">
        <v>38</v>
      </c>
      <c r="C56" s="115">
        <v>38</v>
      </c>
      <c r="D56" s="116" t="s">
        <v>424</v>
      </c>
      <c r="E56" s="343" t="s">
        <v>6</v>
      </c>
      <c r="F56" s="117">
        <v>10</v>
      </c>
    </row>
    <row r="57" spans="2:6">
      <c r="B57" s="115">
        <v>39</v>
      </c>
      <c r="C57" s="115">
        <v>39</v>
      </c>
      <c r="D57" s="116" t="s">
        <v>425</v>
      </c>
      <c r="E57" s="343" t="s">
        <v>6</v>
      </c>
      <c r="F57" s="117">
        <v>10</v>
      </c>
    </row>
    <row r="58" spans="2:6">
      <c r="B58" s="115">
        <v>40</v>
      </c>
      <c r="C58" s="115">
        <v>40</v>
      </c>
      <c r="D58" s="116" t="s">
        <v>426</v>
      </c>
      <c r="E58" s="343" t="s">
        <v>6</v>
      </c>
      <c r="F58" s="117">
        <v>10</v>
      </c>
    </row>
    <row r="59" spans="2:6">
      <c r="B59" s="115">
        <v>41</v>
      </c>
      <c r="C59" s="115">
        <v>41</v>
      </c>
      <c r="D59" s="116" t="s">
        <v>427</v>
      </c>
      <c r="E59" s="343" t="s">
        <v>6</v>
      </c>
      <c r="F59" s="117">
        <v>10</v>
      </c>
    </row>
    <row r="60" spans="2:6">
      <c r="B60" s="115">
        <v>42</v>
      </c>
      <c r="C60" s="115">
        <v>42</v>
      </c>
      <c r="D60" s="116" t="s">
        <v>428</v>
      </c>
      <c r="E60" s="343" t="s">
        <v>6</v>
      </c>
      <c r="F60" s="117">
        <v>10</v>
      </c>
    </row>
    <row r="61" spans="2:6">
      <c r="B61" s="115">
        <v>43</v>
      </c>
      <c r="C61" s="115">
        <v>43</v>
      </c>
      <c r="D61" s="116" t="s">
        <v>429</v>
      </c>
      <c r="E61" s="343" t="s">
        <v>6</v>
      </c>
      <c r="F61" s="117">
        <v>10</v>
      </c>
    </row>
    <row r="62" spans="2:6">
      <c r="B62" s="115">
        <v>44</v>
      </c>
      <c r="C62" s="115">
        <v>44</v>
      </c>
      <c r="D62" s="116" t="s">
        <v>430</v>
      </c>
      <c r="E62" s="343" t="s">
        <v>6</v>
      </c>
      <c r="F62" s="117">
        <v>10</v>
      </c>
    </row>
    <row r="63" spans="2:6">
      <c r="B63" s="115">
        <v>45</v>
      </c>
      <c r="C63" s="115">
        <v>45</v>
      </c>
      <c r="D63" s="116" t="s">
        <v>431</v>
      </c>
      <c r="E63" s="343" t="s">
        <v>6</v>
      </c>
      <c r="F63" s="117">
        <v>10</v>
      </c>
    </row>
    <row r="64" spans="2:6">
      <c r="B64" s="115">
        <v>46</v>
      </c>
      <c r="C64" s="115">
        <v>46</v>
      </c>
      <c r="D64" s="116" t="s">
        <v>432</v>
      </c>
      <c r="E64" s="343" t="s">
        <v>6</v>
      </c>
      <c r="F64" s="117">
        <v>10</v>
      </c>
    </row>
    <row r="65" spans="2:6">
      <c r="B65" s="115">
        <v>47</v>
      </c>
      <c r="C65" s="115">
        <v>47</v>
      </c>
      <c r="D65" s="116" t="s">
        <v>433</v>
      </c>
      <c r="E65" s="343" t="s">
        <v>6</v>
      </c>
      <c r="F65" s="117">
        <v>10</v>
      </c>
    </row>
    <row r="66" spans="2:6">
      <c r="B66" s="115">
        <v>48</v>
      </c>
      <c r="C66" s="115">
        <v>48</v>
      </c>
      <c r="D66" s="116" t="s">
        <v>434</v>
      </c>
      <c r="E66" s="343" t="s">
        <v>6</v>
      </c>
      <c r="F66" s="117">
        <v>10</v>
      </c>
    </row>
    <row r="67" spans="2:6">
      <c r="B67" s="115">
        <v>49</v>
      </c>
      <c r="C67" s="115">
        <v>49</v>
      </c>
      <c r="D67" s="116" t="s">
        <v>435</v>
      </c>
      <c r="E67" s="343" t="s">
        <v>6</v>
      </c>
      <c r="F67" s="117">
        <v>10</v>
      </c>
    </row>
    <row r="68" spans="2:6">
      <c r="B68" s="115">
        <v>50</v>
      </c>
      <c r="C68" s="115">
        <v>50</v>
      </c>
      <c r="D68" s="116" t="s">
        <v>436</v>
      </c>
      <c r="E68" s="343" t="s">
        <v>6</v>
      </c>
      <c r="F68" s="117">
        <v>10</v>
      </c>
    </row>
    <row r="69" spans="2:6">
      <c r="B69" s="115">
        <v>51</v>
      </c>
      <c r="C69" s="115">
        <v>51</v>
      </c>
      <c r="D69" s="116" t="s">
        <v>437</v>
      </c>
      <c r="E69" s="343" t="s">
        <v>6</v>
      </c>
      <c r="F69" s="117">
        <v>10</v>
      </c>
    </row>
    <row r="70" spans="2:6">
      <c r="B70" s="115">
        <v>52</v>
      </c>
      <c r="C70" s="115">
        <v>52</v>
      </c>
      <c r="D70" s="116" t="s">
        <v>438</v>
      </c>
      <c r="E70" s="343" t="s">
        <v>6</v>
      </c>
      <c r="F70" s="117">
        <v>10</v>
      </c>
    </row>
    <row r="71" spans="2:6">
      <c r="B71" s="115">
        <v>53</v>
      </c>
      <c r="C71" s="115">
        <v>53</v>
      </c>
      <c r="D71" s="116" t="s">
        <v>439</v>
      </c>
      <c r="E71" s="343" t="s">
        <v>6</v>
      </c>
      <c r="F71" s="117">
        <v>10</v>
      </c>
    </row>
    <row r="72" spans="2:6">
      <c r="B72" s="115">
        <v>54</v>
      </c>
      <c r="C72" s="115">
        <v>54</v>
      </c>
      <c r="D72" s="116" t="s">
        <v>440</v>
      </c>
      <c r="E72" s="343" t="s">
        <v>6</v>
      </c>
      <c r="F72" s="117">
        <v>10</v>
      </c>
    </row>
    <row r="73" spans="2:6">
      <c r="B73" s="115">
        <v>55</v>
      </c>
      <c r="C73" s="115">
        <v>55</v>
      </c>
      <c r="D73" s="116" t="s">
        <v>441</v>
      </c>
      <c r="E73" s="343" t="s">
        <v>6</v>
      </c>
      <c r="F73" s="117">
        <v>10</v>
      </c>
    </row>
    <row r="74" spans="2:6">
      <c r="B74" s="115">
        <v>56</v>
      </c>
      <c r="C74" s="115">
        <v>56</v>
      </c>
      <c r="D74" s="116" t="s">
        <v>442</v>
      </c>
      <c r="E74" s="343" t="s">
        <v>6</v>
      </c>
      <c r="F74" s="117">
        <v>10</v>
      </c>
    </row>
    <row r="75" spans="2:6">
      <c r="B75" s="115">
        <v>57</v>
      </c>
      <c r="C75" s="115">
        <v>57</v>
      </c>
      <c r="D75" s="116" t="s">
        <v>443</v>
      </c>
      <c r="E75" s="343" t="s">
        <v>6</v>
      </c>
      <c r="F75" s="117">
        <v>10</v>
      </c>
    </row>
    <row r="76" spans="2:6">
      <c r="B76" s="115">
        <v>58</v>
      </c>
      <c r="C76" s="115">
        <v>58</v>
      </c>
      <c r="D76" s="116" t="s">
        <v>444</v>
      </c>
      <c r="E76" s="343" t="s">
        <v>6</v>
      </c>
      <c r="F76" s="117">
        <v>10</v>
      </c>
    </row>
    <row r="77" spans="2:6">
      <c r="B77" s="115">
        <v>59</v>
      </c>
      <c r="C77" s="115">
        <v>59</v>
      </c>
      <c r="D77" s="116" t="s">
        <v>445</v>
      </c>
      <c r="E77" s="343" t="s">
        <v>6</v>
      </c>
      <c r="F77" s="117">
        <v>10</v>
      </c>
    </row>
    <row r="78" spans="2:6">
      <c r="B78" s="115">
        <v>60</v>
      </c>
      <c r="C78" s="115">
        <v>60</v>
      </c>
      <c r="D78" s="116" t="s">
        <v>446</v>
      </c>
      <c r="E78" s="343" t="s">
        <v>6</v>
      </c>
      <c r="F78" s="117">
        <v>10</v>
      </c>
    </row>
    <row r="79" spans="2:6">
      <c r="B79" s="115">
        <v>61</v>
      </c>
      <c r="C79" s="115">
        <v>61</v>
      </c>
      <c r="D79" s="116" t="s">
        <v>447</v>
      </c>
      <c r="E79" s="343" t="s">
        <v>6</v>
      </c>
      <c r="F79" s="117">
        <v>10</v>
      </c>
    </row>
    <row r="80" spans="2:6">
      <c r="B80" s="115">
        <v>62</v>
      </c>
      <c r="C80" s="115">
        <v>62</v>
      </c>
      <c r="D80" s="116" t="s">
        <v>448</v>
      </c>
      <c r="E80" s="343" t="s">
        <v>6</v>
      </c>
      <c r="F80" s="117">
        <v>10</v>
      </c>
    </row>
    <row r="81" spans="2:6">
      <c r="B81" s="115">
        <v>63</v>
      </c>
      <c r="C81" s="115">
        <v>63</v>
      </c>
      <c r="D81" s="116" t="s">
        <v>449</v>
      </c>
      <c r="E81" s="343" t="s">
        <v>6</v>
      </c>
      <c r="F81" s="117">
        <v>10</v>
      </c>
    </row>
    <row r="82" spans="2:6">
      <c r="B82" s="115">
        <v>64</v>
      </c>
      <c r="C82" s="115">
        <v>64</v>
      </c>
      <c r="D82" s="116" t="s">
        <v>450</v>
      </c>
      <c r="E82" s="343" t="s">
        <v>6</v>
      </c>
      <c r="F82" s="117">
        <v>10</v>
      </c>
    </row>
    <row r="83" spans="2:6">
      <c r="B83" s="115">
        <v>65</v>
      </c>
      <c r="C83" s="115">
        <v>65</v>
      </c>
      <c r="D83" s="116" t="s">
        <v>451</v>
      </c>
      <c r="E83" s="343" t="s">
        <v>6</v>
      </c>
      <c r="F83" s="117">
        <v>10</v>
      </c>
    </row>
    <row r="84" spans="2:6">
      <c r="B84" s="115">
        <v>66</v>
      </c>
      <c r="C84" s="115">
        <v>66</v>
      </c>
      <c r="D84" s="116" t="s">
        <v>452</v>
      </c>
      <c r="E84" s="343" t="s">
        <v>6</v>
      </c>
      <c r="F84" s="117">
        <v>10</v>
      </c>
    </row>
    <row r="85" spans="2:6">
      <c r="B85" s="115">
        <v>67</v>
      </c>
      <c r="C85" s="115">
        <v>67</v>
      </c>
      <c r="D85" s="116" t="s">
        <v>453</v>
      </c>
      <c r="E85" s="343" t="s">
        <v>6</v>
      </c>
      <c r="F85" s="117">
        <v>10</v>
      </c>
    </row>
    <row r="86" spans="2:6">
      <c r="B86" s="115">
        <v>68</v>
      </c>
      <c r="C86" s="115">
        <v>68</v>
      </c>
      <c r="D86" s="116" t="s">
        <v>454</v>
      </c>
      <c r="E86" s="343" t="s">
        <v>6</v>
      </c>
      <c r="F86" s="117">
        <v>10</v>
      </c>
    </row>
    <row r="87" spans="2:6">
      <c r="B87" s="115">
        <v>69</v>
      </c>
      <c r="C87" s="115">
        <v>69</v>
      </c>
      <c r="D87" s="116" t="s">
        <v>455</v>
      </c>
      <c r="E87" s="343" t="s">
        <v>6</v>
      </c>
      <c r="F87" s="117">
        <v>10</v>
      </c>
    </row>
    <row r="88" spans="2:6">
      <c r="B88" s="115">
        <v>70</v>
      </c>
      <c r="C88" s="115">
        <v>70</v>
      </c>
      <c r="D88" s="116" t="s">
        <v>456</v>
      </c>
      <c r="E88" s="343" t="s">
        <v>6</v>
      </c>
      <c r="F88" s="117">
        <v>10</v>
      </c>
    </row>
    <row r="89" spans="2:6">
      <c r="B89" s="115">
        <v>71</v>
      </c>
      <c r="C89" s="115">
        <v>71</v>
      </c>
      <c r="D89" s="116" t="s">
        <v>457</v>
      </c>
      <c r="E89" s="343" t="s">
        <v>6</v>
      </c>
      <c r="F89" s="117">
        <v>10</v>
      </c>
    </row>
    <row r="90" spans="2:6">
      <c r="B90" s="115">
        <v>72</v>
      </c>
      <c r="C90" s="115">
        <v>72</v>
      </c>
      <c r="D90" s="116" t="s">
        <v>458</v>
      </c>
      <c r="E90" s="343" t="s">
        <v>6</v>
      </c>
      <c r="F90" s="117">
        <v>10</v>
      </c>
    </row>
    <row r="91" spans="2:6">
      <c r="B91" s="115">
        <v>73</v>
      </c>
      <c r="C91" s="115">
        <v>73</v>
      </c>
      <c r="D91" s="116" t="s">
        <v>459</v>
      </c>
      <c r="E91" s="343" t="s">
        <v>6</v>
      </c>
      <c r="F91" s="117">
        <v>10</v>
      </c>
    </row>
    <row r="92" spans="2:6">
      <c r="B92" s="115">
        <v>74</v>
      </c>
      <c r="C92" s="115">
        <v>74</v>
      </c>
      <c r="D92" s="116" t="s">
        <v>460</v>
      </c>
      <c r="E92" s="343" t="s">
        <v>6</v>
      </c>
      <c r="F92" s="117">
        <v>10</v>
      </c>
    </row>
    <row r="93" spans="2:6">
      <c r="B93" s="115">
        <v>75</v>
      </c>
      <c r="C93" s="115">
        <v>75</v>
      </c>
      <c r="D93" s="116" t="s">
        <v>461</v>
      </c>
      <c r="E93" s="343" t="s">
        <v>6</v>
      </c>
      <c r="F93" s="117">
        <v>10</v>
      </c>
    </row>
    <row r="94" spans="2:6">
      <c r="B94" s="115">
        <v>76</v>
      </c>
      <c r="C94" s="115">
        <v>76</v>
      </c>
      <c r="D94" s="116" t="s">
        <v>462</v>
      </c>
      <c r="E94" s="343" t="s">
        <v>6</v>
      </c>
      <c r="F94" s="117">
        <v>10</v>
      </c>
    </row>
    <row r="95" spans="2:6">
      <c r="B95" s="115">
        <v>77</v>
      </c>
      <c r="C95" s="115">
        <v>77</v>
      </c>
      <c r="D95" s="116" t="s">
        <v>463</v>
      </c>
      <c r="E95" s="343" t="s">
        <v>6</v>
      </c>
      <c r="F95" s="117">
        <v>10</v>
      </c>
    </row>
    <row r="96" spans="2:6">
      <c r="B96" s="115">
        <v>78</v>
      </c>
      <c r="C96" s="115">
        <v>78</v>
      </c>
      <c r="D96" s="116" t="s">
        <v>464</v>
      </c>
      <c r="E96" s="343" t="s">
        <v>6</v>
      </c>
      <c r="F96" s="117">
        <v>10</v>
      </c>
    </row>
    <row r="97" spans="2:6">
      <c r="B97" s="115">
        <v>79</v>
      </c>
      <c r="C97" s="115">
        <v>79</v>
      </c>
      <c r="D97" s="116" t="s">
        <v>465</v>
      </c>
      <c r="E97" s="343" t="s">
        <v>6</v>
      </c>
      <c r="F97" s="117">
        <v>10</v>
      </c>
    </row>
    <row r="98" spans="2:6">
      <c r="B98" s="115">
        <v>80</v>
      </c>
      <c r="C98" s="115">
        <v>80</v>
      </c>
      <c r="D98" s="116" t="s">
        <v>466</v>
      </c>
      <c r="E98" s="343" t="s">
        <v>6</v>
      </c>
      <c r="F98" s="117">
        <v>10</v>
      </c>
    </row>
    <row r="99" spans="2:6">
      <c r="B99" s="115">
        <v>81</v>
      </c>
      <c r="C99" s="115">
        <v>81</v>
      </c>
      <c r="D99" s="116" t="s">
        <v>467</v>
      </c>
      <c r="E99" s="343" t="s">
        <v>6</v>
      </c>
      <c r="F99" s="117">
        <v>10</v>
      </c>
    </row>
    <row r="100" spans="2:6">
      <c r="B100" s="115">
        <v>82</v>
      </c>
      <c r="C100" s="115">
        <v>82</v>
      </c>
      <c r="D100" s="116" t="s">
        <v>468</v>
      </c>
      <c r="E100" s="343" t="s">
        <v>6</v>
      </c>
      <c r="F100" s="117">
        <v>10</v>
      </c>
    </row>
    <row r="101" spans="2:6">
      <c r="B101" s="115">
        <v>83</v>
      </c>
      <c r="C101" s="115">
        <v>83</v>
      </c>
      <c r="D101" s="116" t="s">
        <v>469</v>
      </c>
      <c r="E101" s="343" t="s">
        <v>6</v>
      </c>
      <c r="F101" s="117">
        <v>10</v>
      </c>
    </row>
    <row r="102" spans="2:6">
      <c r="B102" s="115">
        <v>84</v>
      </c>
      <c r="C102" s="115">
        <v>84</v>
      </c>
      <c r="D102" s="116" t="s">
        <v>470</v>
      </c>
      <c r="E102" s="343" t="s">
        <v>6</v>
      </c>
      <c r="F102" s="117">
        <v>10</v>
      </c>
    </row>
    <row r="103" spans="2:6">
      <c r="B103" s="115">
        <v>85</v>
      </c>
      <c r="C103" s="115">
        <v>85</v>
      </c>
      <c r="D103" s="116" t="s">
        <v>471</v>
      </c>
      <c r="E103" s="343" t="s">
        <v>6</v>
      </c>
      <c r="F103" s="117">
        <v>10</v>
      </c>
    </row>
    <row r="104" spans="2:6">
      <c r="B104" s="115">
        <v>86</v>
      </c>
      <c r="C104" s="115">
        <v>86</v>
      </c>
      <c r="D104" s="116" t="s">
        <v>472</v>
      </c>
      <c r="E104" s="343" t="s">
        <v>6</v>
      </c>
      <c r="F104" s="117">
        <v>10</v>
      </c>
    </row>
    <row r="105" spans="2:6">
      <c r="B105" s="115">
        <v>87</v>
      </c>
      <c r="C105" s="115">
        <v>87</v>
      </c>
      <c r="D105" s="116" t="s">
        <v>473</v>
      </c>
      <c r="E105" s="343" t="s">
        <v>6</v>
      </c>
      <c r="F105" s="117">
        <v>10</v>
      </c>
    </row>
    <row r="106" spans="2:6">
      <c r="B106" s="115">
        <v>88</v>
      </c>
      <c r="C106" s="115">
        <v>88</v>
      </c>
      <c r="D106" s="116" t="s">
        <v>474</v>
      </c>
      <c r="E106" s="343" t="s">
        <v>6</v>
      </c>
      <c r="F106" s="117">
        <v>10</v>
      </c>
    </row>
    <row r="107" spans="2:6">
      <c r="B107" s="115">
        <v>89</v>
      </c>
      <c r="C107" s="115">
        <v>89</v>
      </c>
      <c r="D107" s="116" t="s">
        <v>475</v>
      </c>
      <c r="E107" s="343" t="s">
        <v>6</v>
      </c>
      <c r="F107" s="117">
        <v>10</v>
      </c>
    </row>
    <row r="108" spans="2:6">
      <c r="B108" s="115">
        <v>90</v>
      </c>
      <c r="C108" s="115">
        <v>90</v>
      </c>
      <c r="D108" s="116" t="s">
        <v>476</v>
      </c>
      <c r="E108" s="343" t="s">
        <v>6</v>
      </c>
      <c r="F108" s="117">
        <v>10</v>
      </c>
    </row>
    <row r="109" spans="2:6">
      <c r="B109" s="115">
        <v>91</v>
      </c>
      <c r="C109" s="115">
        <v>91</v>
      </c>
      <c r="D109" s="116" t="s">
        <v>477</v>
      </c>
      <c r="E109" s="343" t="s">
        <v>6</v>
      </c>
      <c r="F109" s="117">
        <v>10</v>
      </c>
    </row>
    <row r="110" spans="2:6">
      <c r="B110" s="115">
        <v>92</v>
      </c>
      <c r="C110" s="115">
        <v>92</v>
      </c>
      <c r="D110" s="116" t="s">
        <v>478</v>
      </c>
      <c r="E110" s="343" t="s">
        <v>6</v>
      </c>
      <c r="F110" s="117">
        <v>10</v>
      </c>
    </row>
    <row r="111" spans="2:6">
      <c r="B111" s="115">
        <v>93</v>
      </c>
      <c r="C111" s="115">
        <v>93</v>
      </c>
      <c r="D111" s="116" t="s">
        <v>479</v>
      </c>
      <c r="E111" s="343" t="s">
        <v>6</v>
      </c>
      <c r="F111" s="117">
        <v>10</v>
      </c>
    </row>
    <row r="112" spans="2:6">
      <c r="B112" s="115">
        <v>94</v>
      </c>
      <c r="C112" s="115">
        <v>94</v>
      </c>
      <c r="D112" s="116" t="s">
        <v>480</v>
      </c>
      <c r="E112" s="343" t="s">
        <v>6</v>
      </c>
      <c r="F112" s="117">
        <v>10</v>
      </c>
    </row>
    <row r="113" spans="2:6">
      <c r="B113" s="115">
        <v>95</v>
      </c>
      <c r="C113" s="115">
        <v>95</v>
      </c>
      <c r="D113" s="116" t="s">
        <v>481</v>
      </c>
      <c r="E113" s="343" t="s">
        <v>6</v>
      </c>
      <c r="F113" s="117">
        <v>10</v>
      </c>
    </row>
    <row r="114" spans="2:6">
      <c r="B114" s="115">
        <v>96</v>
      </c>
      <c r="C114" s="115">
        <v>96</v>
      </c>
      <c r="D114" s="116" t="s">
        <v>482</v>
      </c>
      <c r="E114" s="343" t="s">
        <v>6</v>
      </c>
      <c r="F114" s="117">
        <v>10</v>
      </c>
    </row>
    <row r="115" spans="2:6">
      <c r="B115" s="115">
        <v>97</v>
      </c>
      <c r="C115" s="115">
        <v>97</v>
      </c>
      <c r="D115" s="116" t="s">
        <v>483</v>
      </c>
      <c r="E115" s="343" t="s">
        <v>6</v>
      </c>
      <c r="F115" s="117">
        <v>10</v>
      </c>
    </row>
    <row r="116" spans="2:6">
      <c r="B116" s="115">
        <v>98</v>
      </c>
      <c r="C116" s="115">
        <v>98</v>
      </c>
      <c r="D116" s="116" t="s">
        <v>484</v>
      </c>
      <c r="E116" s="343" t="s">
        <v>6</v>
      </c>
      <c r="F116" s="117">
        <v>10</v>
      </c>
    </row>
    <row r="117" spans="2:6">
      <c r="B117" s="115">
        <v>99</v>
      </c>
      <c r="C117" s="115">
        <v>99</v>
      </c>
      <c r="D117" s="116" t="s">
        <v>485</v>
      </c>
      <c r="E117" s="343" t="s">
        <v>6</v>
      </c>
      <c r="F117" s="117">
        <v>10</v>
      </c>
    </row>
    <row r="118" spans="2:6">
      <c r="B118" s="115">
        <v>100</v>
      </c>
      <c r="C118" s="115">
        <v>100</v>
      </c>
      <c r="D118" s="116" t="s">
        <v>486</v>
      </c>
      <c r="E118" s="343" t="s">
        <v>6</v>
      </c>
      <c r="F118" s="117">
        <v>10</v>
      </c>
    </row>
    <row r="119" spans="2:6">
      <c r="B119" s="115">
        <v>101</v>
      </c>
      <c r="C119" s="115">
        <v>101</v>
      </c>
      <c r="D119" s="116" t="s">
        <v>487</v>
      </c>
      <c r="E119" s="343" t="s">
        <v>6</v>
      </c>
      <c r="F119" s="117">
        <v>10</v>
      </c>
    </row>
    <row r="120" spans="2:6">
      <c r="B120" s="115">
        <v>102</v>
      </c>
      <c r="C120" s="115">
        <v>102</v>
      </c>
      <c r="D120" s="116" t="s">
        <v>488</v>
      </c>
      <c r="E120" s="343" t="s">
        <v>6</v>
      </c>
      <c r="F120" s="117">
        <v>10</v>
      </c>
    </row>
    <row r="121" spans="2:6">
      <c r="B121" s="115">
        <v>103</v>
      </c>
      <c r="C121" s="115">
        <v>103</v>
      </c>
      <c r="D121" s="116" t="s">
        <v>489</v>
      </c>
      <c r="E121" s="343" t="s">
        <v>6</v>
      </c>
      <c r="F121" s="117">
        <v>10</v>
      </c>
    </row>
    <row r="122" spans="2:6">
      <c r="B122" s="115">
        <v>104</v>
      </c>
      <c r="C122" s="115">
        <v>104</v>
      </c>
      <c r="D122" s="116" t="s">
        <v>490</v>
      </c>
      <c r="E122" s="343" t="s">
        <v>6</v>
      </c>
      <c r="F122" s="117">
        <v>10</v>
      </c>
    </row>
    <row r="123" spans="2:6">
      <c r="B123" s="115">
        <v>105</v>
      </c>
      <c r="C123" s="115">
        <v>105</v>
      </c>
      <c r="D123" s="116" t="s">
        <v>491</v>
      </c>
      <c r="E123" s="343" t="s">
        <v>6</v>
      </c>
      <c r="F123" s="117">
        <v>10</v>
      </c>
    </row>
    <row r="124" spans="2:6">
      <c r="B124" s="115">
        <v>106</v>
      </c>
      <c r="C124" s="115">
        <v>106</v>
      </c>
      <c r="D124" s="116" t="s">
        <v>492</v>
      </c>
      <c r="E124" s="343" t="s">
        <v>6</v>
      </c>
      <c r="F124" s="117">
        <v>10</v>
      </c>
    </row>
    <row r="125" spans="2:6">
      <c r="B125" s="115">
        <v>107</v>
      </c>
      <c r="C125" s="115">
        <v>107</v>
      </c>
      <c r="D125" s="116" t="s">
        <v>493</v>
      </c>
      <c r="E125" s="343" t="s">
        <v>6</v>
      </c>
      <c r="F125" s="117">
        <v>10</v>
      </c>
    </row>
    <row r="126" spans="2:6">
      <c r="B126" s="115">
        <v>108</v>
      </c>
      <c r="C126" s="115">
        <v>108</v>
      </c>
      <c r="D126" s="116" t="s">
        <v>494</v>
      </c>
      <c r="E126" s="343" t="s">
        <v>6</v>
      </c>
      <c r="F126" s="117">
        <v>10</v>
      </c>
    </row>
    <row r="127" spans="2:6">
      <c r="B127" s="115">
        <v>109</v>
      </c>
      <c r="C127" s="115">
        <v>109</v>
      </c>
      <c r="D127" s="116" t="s">
        <v>495</v>
      </c>
      <c r="E127" s="343" t="s">
        <v>6</v>
      </c>
      <c r="F127" s="117">
        <v>0</v>
      </c>
    </row>
    <row r="128" spans="2:6">
      <c r="B128" s="115">
        <v>110</v>
      </c>
      <c r="C128" s="115">
        <v>110</v>
      </c>
      <c r="D128" s="116" t="s">
        <v>496</v>
      </c>
      <c r="E128" s="343" t="s">
        <v>6</v>
      </c>
      <c r="F128" s="117">
        <v>10</v>
      </c>
    </row>
    <row r="129" spans="2:6">
      <c r="B129" s="115">
        <v>111</v>
      </c>
      <c r="C129" s="115">
        <v>111</v>
      </c>
      <c r="D129" s="116" t="s">
        <v>497</v>
      </c>
      <c r="E129" s="343" t="s">
        <v>6</v>
      </c>
      <c r="F129" s="117">
        <v>10</v>
      </c>
    </row>
    <row r="130" spans="2:6">
      <c r="B130" s="115">
        <v>112</v>
      </c>
      <c r="C130" s="115">
        <v>112</v>
      </c>
      <c r="D130" s="116" t="s">
        <v>498</v>
      </c>
      <c r="E130" s="343" t="s">
        <v>6</v>
      </c>
      <c r="F130" s="117">
        <v>10</v>
      </c>
    </row>
    <row r="131" spans="2:6">
      <c r="B131" s="115">
        <v>113</v>
      </c>
      <c r="C131" s="115">
        <v>113</v>
      </c>
      <c r="D131" s="116" t="s">
        <v>499</v>
      </c>
      <c r="E131" s="343" t="s">
        <v>6</v>
      </c>
      <c r="F131" s="117">
        <v>10</v>
      </c>
    </row>
    <row r="132" spans="2:6">
      <c r="B132" s="115">
        <v>114</v>
      </c>
      <c r="C132" s="115">
        <v>114</v>
      </c>
      <c r="D132" s="116" t="s">
        <v>500</v>
      </c>
      <c r="E132" s="343" t="s">
        <v>6</v>
      </c>
      <c r="F132" s="117">
        <v>10</v>
      </c>
    </row>
    <row r="133" spans="2:6">
      <c r="B133" s="115">
        <v>115</v>
      </c>
      <c r="C133" s="115">
        <v>115</v>
      </c>
      <c r="D133" s="116" t="s">
        <v>501</v>
      </c>
      <c r="E133" s="343" t="s">
        <v>6</v>
      </c>
      <c r="F133" s="117">
        <v>10</v>
      </c>
    </row>
    <row r="134" spans="2:6" ht="3" customHeight="1" thickBot="1">
      <c r="B134" s="352" t="s">
        <v>230</v>
      </c>
      <c r="C134" s="352" t="s">
        <v>230</v>
      </c>
      <c r="D134" s="118"/>
      <c r="E134" s="118"/>
      <c r="F134" s="119"/>
    </row>
    <row r="135" spans="2:6" ht="15.75" thickTop="1"/>
    <row r="136" spans="2:6"/>
    <row r="137" spans="2:6"/>
    <row r="138" spans="2:6"/>
    <row r="139" spans="2:6"/>
    <row r="140" spans="2:6"/>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mergeCells count="13">
    <mergeCell ref="B16:B17"/>
    <mergeCell ref="C7:F7"/>
    <mergeCell ref="C1:F1"/>
    <mergeCell ref="C2:F2"/>
    <mergeCell ref="C3:F3"/>
    <mergeCell ref="C4:F4"/>
    <mergeCell ref="C6:F6"/>
    <mergeCell ref="C9:F9"/>
    <mergeCell ref="C11:F11"/>
    <mergeCell ref="C13:F13"/>
    <mergeCell ref="C14:F14"/>
    <mergeCell ref="C16:C17"/>
    <mergeCell ref="D16:D17"/>
  </mergeCells>
  <phoneticPr fontId="103" type="noConversion"/>
  <conditionalFormatting sqref="B116:F133">
    <cfRule type="expression" dxfId="81" priority="13" stopIfTrue="1">
      <formula>MOD(ROW(),2)</formula>
    </cfRule>
  </conditionalFormatting>
  <conditionalFormatting sqref="E116:E133">
    <cfRule type="cellIs" dxfId="80" priority="10" operator="equal">
      <formula>"NO CUMPLE-2"</formula>
    </cfRule>
    <cfRule type="cellIs" dxfId="79" priority="11" operator="equal">
      <formula>"NO CUMPLE-1"</formula>
    </cfRule>
    <cfRule type="cellIs" dxfId="78" priority="12" operator="equal">
      <formula>"CUMPLE"</formula>
    </cfRule>
  </conditionalFormatting>
  <conditionalFormatting sqref="B19:F115 E19:E133">
    <cfRule type="expression" dxfId="77" priority="4" stopIfTrue="1">
      <formula>MOD(ROW(),2)</formula>
    </cfRule>
  </conditionalFormatting>
  <conditionalFormatting sqref="E19:E133">
    <cfRule type="cellIs" dxfId="76" priority="1" operator="equal">
      <formula>"NO CUMPLE-2"</formula>
    </cfRule>
    <cfRule type="cellIs" dxfId="75" priority="2" operator="equal">
      <formula>"NO CUMPLE-1"</formula>
    </cfRule>
    <cfRule type="cellIs" dxfId="74" priority="3" operator="equal">
      <formula>"CUMPLE"</formula>
    </cfRule>
  </conditionalFormatting>
  <dataValidations count="2">
    <dataValidation type="list" allowBlank="1" showInputMessage="1" showErrorMessage="1" sqref="E134" xr:uid="{00000000-0002-0000-0700-000000000000}">
      <formula1>CUMPLIMIENTO</formula1>
    </dataValidation>
    <dataValidation type="list" allowBlank="1" showInputMessage="1" showErrorMessage="1" sqref="E19:E133" xr:uid="{50F0DCF8-8CCE-4EDB-B80E-6946A3B3ACE0}">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5">
    <tabColor theme="6" tint="0.39997558519241921"/>
    <pageSetUpPr fitToPage="1"/>
  </sheetPr>
  <dimension ref="A1:H611"/>
  <sheetViews>
    <sheetView showGridLines="0" zoomScale="112" zoomScaleNormal="112" workbookViewId="0"/>
  </sheetViews>
  <sheetFormatPr baseColWidth="10" defaultColWidth="0" defaultRowHeight="15" zeroHeight="1"/>
  <cols>
    <col min="1" max="1" width="3.85546875" style="111" customWidth="1"/>
    <col min="2" max="2" width="8" style="111" customWidth="1"/>
    <col min="3" max="3" width="14" style="111" customWidth="1"/>
    <col min="4" max="4" width="61.42578125" style="111" customWidth="1"/>
    <col min="5" max="6" width="14.42578125" style="111" customWidth="1"/>
    <col min="7" max="8" width="11.42578125" style="111" customWidth="1"/>
    <col min="9" max="16384" width="11.42578125" style="111" hidden="1"/>
  </cols>
  <sheetData>
    <row r="1" spans="1:6" s="3" customFormat="1" ht="15" customHeight="1">
      <c r="A1" s="105"/>
      <c r="B1" s="105"/>
      <c r="C1" s="882" t="s">
        <v>0</v>
      </c>
      <c r="D1" s="882"/>
      <c r="E1" s="882"/>
      <c r="F1" s="882"/>
    </row>
    <row r="2" spans="1:6" s="1" customFormat="1" ht="15" customHeight="1">
      <c r="A2" s="107"/>
      <c r="B2" s="107"/>
      <c r="C2" s="882" t="s">
        <v>1</v>
      </c>
      <c r="D2" s="882"/>
      <c r="E2" s="882"/>
      <c r="F2" s="882"/>
    </row>
    <row r="3" spans="1:6" s="1" customFormat="1" ht="15" customHeight="1">
      <c r="A3" s="107"/>
      <c r="B3" s="107"/>
      <c r="C3" s="882" t="s">
        <v>350</v>
      </c>
      <c r="D3" s="882"/>
      <c r="E3" s="882"/>
      <c r="F3" s="882"/>
    </row>
    <row r="4" spans="1:6" s="1" customFormat="1" ht="12.75" customHeight="1">
      <c r="A4" s="107"/>
      <c r="B4" s="107"/>
      <c r="C4" s="882" t="s">
        <v>341</v>
      </c>
      <c r="D4" s="882"/>
      <c r="E4" s="882"/>
      <c r="F4" s="882"/>
    </row>
    <row r="5" spans="1:6" s="1" customFormat="1" ht="12.75">
      <c r="A5" s="107"/>
      <c r="B5" s="106"/>
      <c r="C5" s="106"/>
      <c r="D5" s="2"/>
      <c r="E5" s="46"/>
      <c r="F5" s="46"/>
    </row>
    <row r="6" spans="1:6" s="1" customFormat="1" ht="12.75">
      <c r="A6" s="107"/>
      <c r="B6" s="107"/>
      <c r="C6" s="882" t="s">
        <v>179</v>
      </c>
      <c r="D6" s="882"/>
      <c r="E6" s="882"/>
      <c r="F6" s="882"/>
    </row>
    <row r="7" spans="1:6" s="1" customFormat="1" ht="12.75">
      <c r="A7" s="107"/>
      <c r="B7" s="107"/>
      <c r="C7" s="882" t="s">
        <v>384</v>
      </c>
      <c r="D7" s="882"/>
      <c r="E7" s="882"/>
      <c r="F7" s="882"/>
    </row>
    <row r="8" spans="1:6" s="1" customFormat="1" ht="12.75" customHeight="1">
      <c r="A8" s="107"/>
      <c r="B8" s="106"/>
      <c r="C8" s="106"/>
      <c r="D8" s="2"/>
      <c r="E8" s="46"/>
      <c r="F8" s="46"/>
    </row>
    <row r="9" spans="1:6" s="1" customFormat="1" ht="67.5" customHeight="1">
      <c r="A9" s="107"/>
      <c r="B9" s="107"/>
      <c r="C9" s="882" t="s">
        <v>1537</v>
      </c>
      <c r="D9" s="882"/>
      <c r="E9" s="882"/>
      <c r="F9" s="882"/>
    </row>
    <row r="10" spans="1:6" s="1" customFormat="1" ht="12.75" customHeight="1">
      <c r="A10" s="107"/>
      <c r="B10" s="106"/>
      <c r="C10" s="106"/>
      <c r="D10" s="2"/>
      <c r="E10" s="46"/>
      <c r="F10" s="46"/>
    </row>
    <row r="11" spans="1:6" s="1" customFormat="1" ht="15.75" customHeight="1">
      <c r="A11" s="107"/>
      <c r="B11" s="107"/>
      <c r="C11" s="883" t="s">
        <v>385</v>
      </c>
      <c r="D11" s="883"/>
      <c r="E11" s="883"/>
      <c r="F11" s="883"/>
    </row>
    <row r="12" spans="1:6" s="1" customFormat="1" ht="15.75">
      <c r="A12" s="107"/>
      <c r="B12" s="108"/>
      <c r="C12" s="108"/>
      <c r="D12" s="109"/>
      <c r="E12" s="46"/>
      <c r="F12" s="46"/>
    </row>
    <row r="13" spans="1:6" s="1" customFormat="1" ht="12.75">
      <c r="A13" s="107"/>
      <c r="B13" s="107"/>
      <c r="C13" s="884" t="s">
        <v>227</v>
      </c>
      <c r="D13" s="884"/>
      <c r="E13" s="884"/>
      <c r="F13" s="884"/>
    </row>
    <row r="14" spans="1:6">
      <c r="A14" s="110"/>
      <c r="B14" s="110"/>
      <c r="C14" s="884" t="s">
        <v>356</v>
      </c>
      <c r="D14" s="884"/>
      <c r="E14" s="884"/>
      <c r="F14" s="884"/>
    </row>
    <row r="15" spans="1:6" ht="15.75" thickBot="1"/>
    <row r="16" spans="1:6" ht="24" customHeight="1" thickTop="1">
      <c r="B16" s="889" t="s">
        <v>38</v>
      </c>
      <c r="C16" s="889" t="s">
        <v>97</v>
      </c>
      <c r="D16" s="891" t="s">
        <v>15</v>
      </c>
      <c r="E16" s="525" t="s">
        <v>386</v>
      </c>
      <c r="F16" s="525"/>
    </row>
    <row r="17" spans="2:6" ht="24" customHeight="1" thickBot="1">
      <c r="B17" s="890"/>
      <c r="C17" s="890"/>
      <c r="D17" s="892"/>
      <c r="E17" s="526" t="s">
        <v>357</v>
      </c>
      <c r="F17" s="526" t="s">
        <v>22</v>
      </c>
    </row>
    <row r="18" spans="2:6" ht="4.5" customHeight="1">
      <c r="B18" s="112"/>
      <c r="C18" s="112"/>
      <c r="D18" s="113"/>
      <c r="E18" s="114"/>
      <c r="F18" s="114"/>
    </row>
    <row r="19" spans="2:6">
      <c r="B19" s="115">
        <v>1</v>
      </c>
      <c r="C19" s="115">
        <v>1</v>
      </c>
      <c r="D19" s="116" t="s">
        <v>387</v>
      </c>
      <c r="E19" s="343" t="s">
        <v>24</v>
      </c>
      <c r="F19" s="343">
        <v>1</v>
      </c>
    </row>
    <row r="20" spans="2:6">
      <c r="B20" s="115">
        <v>2</v>
      </c>
      <c r="C20" s="115">
        <v>2</v>
      </c>
      <c r="D20" s="116" t="s">
        <v>388</v>
      </c>
      <c r="E20" s="343" t="s">
        <v>24</v>
      </c>
      <c r="F20" s="343">
        <v>1</v>
      </c>
    </row>
    <row r="21" spans="2:6">
      <c r="B21" s="115">
        <v>3</v>
      </c>
      <c r="C21" s="115">
        <v>3</v>
      </c>
      <c r="D21" s="116" t="s">
        <v>389</v>
      </c>
      <c r="E21" s="343" t="s">
        <v>24</v>
      </c>
      <c r="F21" s="343">
        <v>1</v>
      </c>
    </row>
    <row r="22" spans="2:6">
      <c r="B22" s="115">
        <v>4</v>
      </c>
      <c r="C22" s="115">
        <v>4</v>
      </c>
      <c r="D22" s="116" t="s">
        <v>390</v>
      </c>
      <c r="E22" s="343" t="s">
        <v>24</v>
      </c>
      <c r="F22" s="343">
        <v>1</v>
      </c>
    </row>
    <row r="23" spans="2:6">
      <c r="B23" s="115">
        <v>5</v>
      </c>
      <c r="C23" s="115">
        <v>5</v>
      </c>
      <c r="D23" s="116" t="s">
        <v>391</v>
      </c>
      <c r="E23" s="343" t="s">
        <v>24</v>
      </c>
      <c r="F23" s="343">
        <v>1</v>
      </c>
    </row>
    <row r="24" spans="2:6">
      <c r="B24" s="115">
        <v>6</v>
      </c>
      <c r="C24" s="115">
        <v>6</v>
      </c>
      <c r="D24" s="116" t="s">
        <v>392</v>
      </c>
      <c r="E24" s="343" t="s">
        <v>24</v>
      </c>
      <c r="F24" s="343">
        <v>1</v>
      </c>
    </row>
    <row r="25" spans="2:6">
      <c r="B25" s="115">
        <v>7</v>
      </c>
      <c r="C25" s="115">
        <v>7</v>
      </c>
      <c r="D25" s="116" t="s">
        <v>393</v>
      </c>
      <c r="E25" s="343" t="s">
        <v>24</v>
      </c>
      <c r="F25" s="343">
        <v>1</v>
      </c>
    </row>
    <row r="26" spans="2:6">
      <c r="B26" s="115">
        <v>8</v>
      </c>
      <c r="C26" s="115">
        <v>8</v>
      </c>
      <c r="D26" s="116" t="s">
        <v>394</v>
      </c>
      <c r="E26" s="343" t="s">
        <v>24</v>
      </c>
      <c r="F26" s="343">
        <v>1</v>
      </c>
    </row>
    <row r="27" spans="2:6">
      <c r="B27" s="115">
        <v>9</v>
      </c>
      <c r="C27" s="115">
        <v>9</v>
      </c>
      <c r="D27" s="116" t="s">
        <v>395</v>
      </c>
      <c r="E27" s="343" t="s">
        <v>24</v>
      </c>
      <c r="F27" s="343">
        <v>1</v>
      </c>
    </row>
    <row r="28" spans="2:6">
      <c r="B28" s="115">
        <v>10</v>
      </c>
      <c r="C28" s="115">
        <v>10</v>
      </c>
      <c r="D28" s="116" t="s">
        <v>396</v>
      </c>
      <c r="E28" s="343" t="s">
        <v>24</v>
      </c>
      <c r="F28" s="343">
        <v>1</v>
      </c>
    </row>
    <row r="29" spans="2:6">
      <c r="B29" s="115">
        <v>11</v>
      </c>
      <c r="C29" s="115">
        <v>11</v>
      </c>
      <c r="D29" s="116" t="s">
        <v>397</v>
      </c>
      <c r="E29" s="343" t="s">
        <v>24</v>
      </c>
      <c r="F29" s="343">
        <v>1</v>
      </c>
    </row>
    <row r="30" spans="2:6">
      <c r="B30" s="115">
        <v>12</v>
      </c>
      <c r="C30" s="115">
        <v>12</v>
      </c>
      <c r="D30" s="116" t="s">
        <v>398</v>
      </c>
      <c r="E30" s="343" t="s">
        <v>24</v>
      </c>
      <c r="F30" s="343">
        <v>1</v>
      </c>
    </row>
    <row r="31" spans="2:6">
      <c r="B31" s="115">
        <v>13</v>
      </c>
      <c r="C31" s="115">
        <v>13</v>
      </c>
      <c r="D31" s="116" t="s">
        <v>399</v>
      </c>
      <c r="E31" s="343" t="s">
        <v>24</v>
      </c>
      <c r="F31" s="343">
        <v>1</v>
      </c>
    </row>
    <row r="32" spans="2:6">
      <c r="B32" s="115">
        <v>14</v>
      </c>
      <c r="C32" s="115">
        <v>14</v>
      </c>
      <c r="D32" s="116" t="s">
        <v>400</v>
      </c>
      <c r="E32" s="343" t="s">
        <v>24</v>
      </c>
      <c r="F32" s="343">
        <v>1</v>
      </c>
    </row>
    <row r="33" spans="2:6">
      <c r="B33" s="115">
        <v>15</v>
      </c>
      <c r="C33" s="115">
        <v>15</v>
      </c>
      <c r="D33" s="116" t="s">
        <v>401</v>
      </c>
      <c r="E33" s="343" t="s">
        <v>24</v>
      </c>
      <c r="F33" s="343">
        <v>1</v>
      </c>
    </row>
    <row r="34" spans="2:6">
      <c r="B34" s="115">
        <v>16</v>
      </c>
      <c r="C34" s="115">
        <v>16</v>
      </c>
      <c r="D34" s="116" t="s">
        <v>402</v>
      </c>
      <c r="E34" s="343" t="s">
        <v>24</v>
      </c>
      <c r="F34" s="343">
        <v>1</v>
      </c>
    </row>
    <row r="35" spans="2:6">
      <c r="B35" s="115">
        <v>17</v>
      </c>
      <c r="C35" s="115">
        <v>17</v>
      </c>
      <c r="D35" s="116" t="s">
        <v>403</v>
      </c>
      <c r="E35" s="343" t="s">
        <v>24</v>
      </c>
      <c r="F35" s="343">
        <v>1</v>
      </c>
    </row>
    <row r="36" spans="2:6">
      <c r="B36" s="115">
        <v>18</v>
      </c>
      <c r="C36" s="115">
        <v>18</v>
      </c>
      <c r="D36" s="116" t="s">
        <v>404</v>
      </c>
      <c r="E36" s="343" t="s">
        <v>24</v>
      </c>
      <c r="F36" s="343">
        <v>1</v>
      </c>
    </row>
    <row r="37" spans="2:6">
      <c r="B37" s="115">
        <v>19</v>
      </c>
      <c r="C37" s="115">
        <v>19</v>
      </c>
      <c r="D37" s="116" t="s">
        <v>405</v>
      </c>
      <c r="E37" s="343" t="s">
        <v>24</v>
      </c>
      <c r="F37" s="343">
        <v>1</v>
      </c>
    </row>
    <row r="38" spans="2:6">
      <c r="B38" s="115">
        <v>20</v>
      </c>
      <c r="C38" s="115">
        <v>20</v>
      </c>
      <c r="D38" s="116" t="s">
        <v>406</v>
      </c>
      <c r="E38" s="343" t="s">
        <v>24</v>
      </c>
      <c r="F38" s="343">
        <v>1</v>
      </c>
    </row>
    <row r="39" spans="2:6">
      <c r="B39" s="115">
        <v>21</v>
      </c>
      <c r="C39" s="115">
        <v>21</v>
      </c>
      <c r="D39" s="116" t="s">
        <v>407</v>
      </c>
      <c r="E39" s="343" t="s">
        <v>24</v>
      </c>
      <c r="F39" s="343">
        <v>1</v>
      </c>
    </row>
    <row r="40" spans="2:6">
      <c r="B40" s="115">
        <v>22</v>
      </c>
      <c r="C40" s="115">
        <v>22</v>
      </c>
      <c r="D40" s="116" t="s">
        <v>408</v>
      </c>
      <c r="E40" s="343" t="s">
        <v>24</v>
      </c>
      <c r="F40" s="343">
        <v>1</v>
      </c>
    </row>
    <row r="41" spans="2:6">
      <c r="B41" s="115">
        <v>23</v>
      </c>
      <c r="C41" s="115">
        <v>23</v>
      </c>
      <c r="D41" s="116" t="s">
        <v>409</v>
      </c>
      <c r="E41" s="343" t="s">
        <v>24</v>
      </c>
      <c r="F41" s="343">
        <v>1</v>
      </c>
    </row>
    <row r="42" spans="2:6">
      <c r="B42" s="115">
        <v>24</v>
      </c>
      <c r="C42" s="115">
        <v>24</v>
      </c>
      <c r="D42" s="116" t="s">
        <v>410</v>
      </c>
      <c r="E42" s="343" t="s">
        <v>24</v>
      </c>
      <c r="F42" s="343">
        <v>1</v>
      </c>
    </row>
    <row r="43" spans="2:6">
      <c r="B43" s="115">
        <v>25</v>
      </c>
      <c r="C43" s="115">
        <v>25</v>
      </c>
      <c r="D43" s="116" t="s">
        <v>411</v>
      </c>
      <c r="E43" s="343" t="s">
        <v>24</v>
      </c>
      <c r="F43" s="343">
        <v>1</v>
      </c>
    </row>
    <row r="44" spans="2:6">
      <c r="B44" s="115">
        <v>26</v>
      </c>
      <c r="C44" s="115">
        <v>26</v>
      </c>
      <c r="D44" s="116" t="s">
        <v>412</v>
      </c>
      <c r="E44" s="343" t="s">
        <v>24</v>
      </c>
      <c r="F44" s="343">
        <v>1</v>
      </c>
    </row>
    <row r="45" spans="2:6">
      <c r="B45" s="115">
        <v>27</v>
      </c>
      <c r="C45" s="115">
        <v>27</v>
      </c>
      <c r="D45" s="116" t="s">
        <v>413</v>
      </c>
      <c r="E45" s="343" t="s">
        <v>24</v>
      </c>
      <c r="F45" s="343">
        <v>1</v>
      </c>
    </row>
    <row r="46" spans="2:6">
      <c r="B46" s="115">
        <v>28</v>
      </c>
      <c r="C46" s="115">
        <v>28</v>
      </c>
      <c r="D46" s="116" t="s">
        <v>414</v>
      </c>
      <c r="E46" s="343" t="s">
        <v>24</v>
      </c>
      <c r="F46" s="343">
        <v>1</v>
      </c>
    </row>
    <row r="47" spans="2:6">
      <c r="B47" s="115">
        <v>29</v>
      </c>
      <c r="C47" s="115">
        <v>29</v>
      </c>
      <c r="D47" s="116" t="s">
        <v>415</v>
      </c>
      <c r="E47" s="343" t="s">
        <v>24</v>
      </c>
      <c r="F47" s="343">
        <v>1</v>
      </c>
    </row>
    <row r="48" spans="2:6">
      <c r="B48" s="115">
        <v>30</v>
      </c>
      <c r="C48" s="115">
        <v>30</v>
      </c>
      <c r="D48" s="116" t="s">
        <v>416</v>
      </c>
      <c r="E48" s="343" t="s">
        <v>24</v>
      </c>
      <c r="F48" s="343">
        <v>1</v>
      </c>
    </row>
    <row r="49" spans="2:6">
      <c r="B49" s="115">
        <v>31</v>
      </c>
      <c r="C49" s="115">
        <v>31</v>
      </c>
      <c r="D49" s="116" t="s">
        <v>417</v>
      </c>
      <c r="E49" s="343" t="s">
        <v>24</v>
      </c>
      <c r="F49" s="343">
        <v>1</v>
      </c>
    </row>
    <row r="50" spans="2:6">
      <c r="B50" s="115">
        <v>32</v>
      </c>
      <c r="C50" s="115">
        <v>32</v>
      </c>
      <c r="D50" s="116" t="s">
        <v>418</v>
      </c>
      <c r="E50" s="343" t="s">
        <v>24</v>
      </c>
      <c r="F50" s="343">
        <v>1</v>
      </c>
    </row>
    <row r="51" spans="2:6">
      <c r="B51" s="115">
        <v>33</v>
      </c>
      <c r="C51" s="115">
        <v>33</v>
      </c>
      <c r="D51" s="116" t="s">
        <v>419</v>
      </c>
      <c r="E51" s="343" t="s">
        <v>24</v>
      </c>
      <c r="F51" s="343">
        <v>1</v>
      </c>
    </row>
    <row r="52" spans="2:6">
      <c r="B52" s="115">
        <v>34</v>
      </c>
      <c r="C52" s="115">
        <v>34</v>
      </c>
      <c r="D52" s="116" t="s">
        <v>420</v>
      </c>
      <c r="E52" s="343" t="s">
        <v>24</v>
      </c>
      <c r="F52" s="343">
        <v>1</v>
      </c>
    </row>
    <row r="53" spans="2:6">
      <c r="B53" s="115">
        <v>35</v>
      </c>
      <c r="C53" s="115">
        <v>35</v>
      </c>
      <c r="D53" s="116" t="s">
        <v>421</v>
      </c>
      <c r="E53" s="343" t="s">
        <v>24</v>
      </c>
      <c r="F53" s="343">
        <v>1</v>
      </c>
    </row>
    <row r="54" spans="2:6">
      <c r="B54" s="115">
        <v>36</v>
      </c>
      <c r="C54" s="115">
        <v>36</v>
      </c>
      <c r="D54" s="116" t="s">
        <v>422</v>
      </c>
      <c r="E54" s="343" t="s">
        <v>24</v>
      </c>
      <c r="F54" s="343">
        <v>1</v>
      </c>
    </row>
    <row r="55" spans="2:6">
      <c r="B55" s="115">
        <v>37</v>
      </c>
      <c r="C55" s="115">
        <v>37</v>
      </c>
      <c r="D55" s="116" t="s">
        <v>423</v>
      </c>
      <c r="E55" s="343" t="s">
        <v>24</v>
      </c>
      <c r="F55" s="343">
        <v>1</v>
      </c>
    </row>
    <row r="56" spans="2:6">
      <c r="B56" s="115">
        <v>38</v>
      </c>
      <c r="C56" s="115">
        <v>38</v>
      </c>
      <c r="D56" s="116" t="s">
        <v>424</v>
      </c>
      <c r="E56" s="343" t="s">
        <v>24</v>
      </c>
      <c r="F56" s="343">
        <v>1</v>
      </c>
    </row>
    <row r="57" spans="2:6">
      <c r="B57" s="115">
        <v>39</v>
      </c>
      <c r="C57" s="115">
        <v>39</v>
      </c>
      <c r="D57" s="116" t="s">
        <v>425</v>
      </c>
      <c r="E57" s="343" t="s">
        <v>24</v>
      </c>
      <c r="F57" s="343">
        <v>1</v>
      </c>
    </row>
    <row r="58" spans="2:6">
      <c r="B58" s="115">
        <v>40</v>
      </c>
      <c r="C58" s="115">
        <v>40</v>
      </c>
      <c r="D58" s="116" t="s">
        <v>426</v>
      </c>
      <c r="E58" s="343" t="s">
        <v>24</v>
      </c>
      <c r="F58" s="343">
        <v>1</v>
      </c>
    </row>
    <row r="59" spans="2:6">
      <c r="B59" s="115">
        <v>41</v>
      </c>
      <c r="C59" s="115">
        <v>41</v>
      </c>
      <c r="D59" s="116" t="s">
        <v>427</v>
      </c>
      <c r="E59" s="343" t="s">
        <v>24</v>
      </c>
      <c r="F59" s="343">
        <v>1</v>
      </c>
    </row>
    <row r="60" spans="2:6">
      <c r="B60" s="115">
        <v>42</v>
      </c>
      <c r="C60" s="115">
        <v>42</v>
      </c>
      <c r="D60" s="116" t="s">
        <v>428</v>
      </c>
      <c r="E60" s="343" t="s">
        <v>24</v>
      </c>
      <c r="F60" s="343">
        <v>1</v>
      </c>
    </row>
    <row r="61" spans="2:6">
      <c r="B61" s="115">
        <v>43</v>
      </c>
      <c r="C61" s="115">
        <v>43</v>
      </c>
      <c r="D61" s="116" t="s">
        <v>429</v>
      </c>
      <c r="E61" s="343" t="s">
        <v>24</v>
      </c>
      <c r="F61" s="343">
        <v>1</v>
      </c>
    </row>
    <row r="62" spans="2:6">
      <c r="B62" s="115">
        <v>44</v>
      </c>
      <c r="C62" s="115">
        <v>44</v>
      </c>
      <c r="D62" s="116" t="s">
        <v>430</v>
      </c>
      <c r="E62" s="343" t="s">
        <v>24</v>
      </c>
      <c r="F62" s="343">
        <v>1</v>
      </c>
    </row>
    <row r="63" spans="2:6">
      <c r="B63" s="115">
        <v>45</v>
      </c>
      <c r="C63" s="115">
        <v>45</v>
      </c>
      <c r="D63" s="116" t="s">
        <v>431</v>
      </c>
      <c r="E63" s="343" t="s">
        <v>24</v>
      </c>
      <c r="F63" s="343">
        <v>1</v>
      </c>
    </row>
    <row r="64" spans="2:6">
      <c r="B64" s="115">
        <v>46</v>
      </c>
      <c r="C64" s="115">
        <v>46</v>
      </c>
      <c r="D64" s="116" t="s">
        <v>432</v>
      </c>
      <c r="E64" s="343" t="s">
        <v>24</v>
      </c>
      <c r="F64" s="343">
        <v>1</v>
      </c>
    </row>
    <row r="65" spans="2:6">
      <c r="B65" s="115">
        <v>47</v>
      </c>
      <c r="C65" s="115">
        <v>47</v>
      </c>
      <c r="D65" s="116" t="s">
        <v>433</v>
      </c>
      <c r="E65" s="343" t="s">
        <v>24</v>
      </c>
      <c r="F65" s="343">
        <v>1</v>
      </c>
    </row>
    <row r="66" spans="2:6">
      <c r="B66" s="115">
        <v>48</v>
      </c>
      <c r="C66" s="115">
        <v>48</v>
      </c>
      <c r="D66" s="116" t="s">
        <v>434</v>
      </c>
      <c r="E66" s="343" t="s">
        <v>24</v>
      </c>
      <c r="F66" s="343">
        <v>1</v>
      </c>
    </row>
    <row r="67" spans="2:6">
      <c r="B67" s="115">
        <v>49</v>
      </c>
      <c r="C67" s="115">
        <v>49</v>
      </c>
      <c r="D67" s="116" t="s">
        <v>435</v>
      </c>
      <c r="E67" s="343" t="s">
        <v>24</v>
      </c>
      <c r="F67" s="343">
        <v>1</v>
      </c>
    </row>
    <row r="68" spans="2:6">
      <c r="B68" s="115">
        <v>50</v>
      </c>
      <c r="C68" s="115">
        <v>50</v>
      </c>
      <c r="D68" s="116" t="s">
        <v>436</v>
      </c>
      <c r="E68" s="343" t="s">
        <v>24</v>
      </c>
      <c r="F68" s="343">
        <v>1</v>
      </c>
    </row>
    <row r="69" spans="2:6">
      <c r="B69" s="115">
        <v>51</v>
      </c>
      <c r="C69" s="115">
        <v>51</v>
      </c>
      <c r="D69" s="116" t="s">
        <v>437</v>
      </c>
      <c r="E69" s="343" t="s">
        <v>24</v>
      </c>
      <c r="F69" s="343">
        <v>1</v>
      </c>
    </row>
    <row r="70" spans="2:6">
      <c r="B70" s="115">
        <v>52</v>
      </c>
      <c r="C70" s="115">
        <v>52</v>
      </c>
      <c r="D70" s="116" t="s">
        <v>438</v>
      </c>
      <c r="E70" s="343" t="s">
        <v>24</v>
      </c>
      <c r="F70" s="343">
        <v>1</v>
      </c>
    </row>
    <row r="71" spans="2:6">
      <c r="B71" s="115">
        <v>53</v>
      </c>
      <c r="C71" s="115">
        <v>53</v>
      </c>
      <c r="D71" s="116" t="s">
        <v>439</v>
      </c>
      <c r="E71" s="343" t="s">
        <v>24</v>
      </c>
      <c r="F71" s="343">
        <v>1</v>
      </c>
    </row>
    <row r="72" spans="2:6">
      <c r="B72" s="115">
        <v>54</v>
      </c>
      <c r="C72" s="115">
        <v>54</v>
      </c>
      <c r="D72" s="116" t="s">
        <v>440</v>
      </c>
      <c r="E72" s="343" t="s">
        <v>24</v>
      </c>
      <c r="F72" s="343">
        <v>1</v>
      </c>
    </row>
    <row r="73" spans="2:6">
      <c r="B73" s="115">
        <v>55</v>
      </c>
      <c r="C73" s="115">
        <v>55</v>
      </c>
      <c r="D73" s="116" t="s">
        <v>441</v>
      </c>
      <c r="E73" s="343" t="s">
        <v>24</v>
      </c>
      <c r="F73" s="343">
        <v>1</v>
      </c>
    </row>
    <row r="74" spans="2:6">
      <c r="B74" s="115">
        <v>56</v>
      </c>
      <c r="C74" s="115">
        <v>56</v>
      </c>
      <c r="D74" s="116" t="s">
        <v>442</v>
      </c>
      <c r="E74" s="343" t="s">
        <v>24</v>
      </c>
      <c r="F74" s="343">
        <v>1</v>
      </c>
    </row>
    <row r="75" spans="2:6">
      <c r="B75" s="115">
        <v>57</v>
      </c>
      <c r="C75" s="115">
        <v>57</v>
      </c>
      <c r="D75" s="116" t="s">
        <v>443</v>
      </c>
      <c r="E75" s="343" t="s">
        <v>24</v>
      </c>
      <c r="F75" s="343">
        <v>1</v>
      </c>
    </row>
    <row r="76" spans="2:6">
      <c r="B76" s="115">
        <v>58</v>
      </c>
      <c r="C76" s="115">
        <v>58</v>
      </c>
      <c r="D76" s="116" t="s">
        <v>444</v>
      </c>
      <c r="E76" s="343" t="s">
        <v>24</v>
      </c>
      <c r="F76" s="343">
        <v>1</v>
      </c>
    </row>
    <row r="77" spans="2:6">
      <c r="B77" s="115">
        <v>59</v>
      </c>
      <c r="C77" s="115">
        <v>59</v>
      </c>
      <c r="D77" s="116" t="s">
        <v>445</v>
      </c>
      <c r="E77" s="343" t="s">
        <v>24</v>
      </c>
      <c r="F77" s="343">
        <v>1</v>
      </c>
    </row>
    <row r="78" spans="2:6">
      <c r="B78" s="115">
        <v>60</v>
      </c>
      <c r="C78" s="115">
        <v>60</v>
      </c>
      <c r="D78" s="116" t="s">
        <v>446</v>
      </c>
      <c r="E78" s="343" t="s">
        <v>24</v>
      </c>
      <c r="F78" s="343">
        <v>1</v>
      </c>
    </row>
    <row r="79" spans="2:6">
      <c r="B79" s="115">
        <v>61</v>
      </c>
      <c r="C79" s="115">
        <v>61</v>
      </c>
      <c r="D79" s="116" t="s">
        <v>447</v>
      </c>
      <c r="E79" s="343" t="s">
        <v>24</v>
      </c>
      <c r="F79" s="343">
        <v>1</v>
      </c>
    </row>
    <row r="80" spans="2:6">
      <c r="B80" s="115">
        <v>62</v>
      </c>
      <c r="C80" s="115">
        <v>62</v>
      </c>
      <c r="D80" s="116" t="s">
        <v>448</v>
      </c>
      <c r="E80" s="343" t="s">
        <v>24</v>
      </c>
      <c r="F80" s="343">
        <v>1</v>
      </c>
    </row>
    <row r="81" spans="2:6">
      <c r="B81" s="115">
        <v>63</v>
      </c>
      <c r="C81" s="115">
        <v>63</v>
      </c>
      <c r="D81" s="116" t="s">
        <v>449</v>
      </c>
      <c r="E81" s="343" t="s">
        <v>24</v>
      </c>
      <c r="F81" s="343">
        <v>1</v>
      </c>
    </row>
    <row r="82" spans="2:6">
      <c r="B82" s="115">
        <v>64</v>
      </c>
      <c r="C82" s="115">
        <v>64</v>
      </c>
      <c r="D82" s="116" t="s">
        <v>450</v>
      </c>
      <c r="E82" s="343" t="s">
        <v>24</v>
      </c>
      <c r="F82" s="343">
        <v>1</v>
      </c>
    </row>
    <row r="83" spans="2:6">
      <c r="B83" s="115">
        <v>65</v>
      </c>
      <c r="C83" s="115">
        <v>65</v>
      </c>
      <c r="D83" s="116" t="s">
        <v>451</v>
      </c>
      <c r="E83" s="343" t="s">
        <v>24</v>
      </c>
      <c r="F83" s="343">
        <v>1</v>
      </c>
    </row>
    <row r="84" spans="2:6">
      <c r="B84" s="115">
        <v>66</v>
      </c>
      <c r="C84" s="115">
        <v>66</v>
      </c>
      <c r="D84" s="116" t="s">
        <v>452</v>
      </c>
      <c r="E84" s="343" t="s">
        <v>24</v>
      </c>
      <c r="F84" s="343">
        <v>1</v>
      </c>
    </row>
    <row r="85" spans="2:6">
      <c r="B85" s="115">
        <v>67</v>
      </c>
      <c r="C85" s="115">
        <v>67</v>
      </c>
      <c r="D85" s="116" t="s">
        <v>453</v>
      </c>
      <c r="E85" s="343" t="s">
        <v>24</v>
      </c>
      <c r="F85" s="343">
        <v>1</v>
      </c>
    </row>
    <row r="86" spans="2:6">
      <c r="B86" s="115">
        <v>68</v>
      </c>
      <c r="C86" s="115">
        <v>68</v>
      </c>
      <c r="D86" s="116" t="s">
        <v>454</v>
      </c>
      <c r="E86" s="343" t="s">
        <v>24</v>
      </c>
      <c r="F86" s="343">
        <v>1</v>
      </c>
    </row>
    <row r="87" spans="2:6">
      <c r="B87" s="115">
        <v>69</v>
      </c>
      <c r="C87" s="115">
        <v>69</v>
      </c>
      <c r="D87" s="116" t="s">
        <v>455</v>
      </c>
      <c r="E87" s="343" t="s">
        <v>24</v>
      </c>
      <c r="F87" s="343">
        <v>1</v>
      </c>
    </row>
    <row r="88" spans="2:6">
      <c r="B88" s="115">
        <v>70</v>
      </c>
      <c r="C88" s="115">
        <v>70</v>
      </c>
      <c r="D88" s="116" t="s">
        <v>456</v>
      </c>
      <c r="E88" s="343" t="s">
        <v>24</v>
      </c>
      <c r="F88" s="343">
        <v>1</v>
      </c>
    </row>
    <row r="89" spans="2:6">
      <c r="B89" s="115">
        <v>71</v>
      </c>
      <c r="C89" s="115">
        <v>71</v>
      </c>
      <c r="D89" s="116" t="s">
        <v>457</v>
      </c>
      <c r="E89" s="343" t="s">
        <v>23</v>
      </c>
      <c r="F89" s="343">
        <v>0</v>
      </c>
    </row>
    <row r="90" spans="2:6">
      <c r="B90" s="115">
        <v>72</v>
      </c>
      <c r="C90" s="115">
        <v>72</v>
      </c>
      <c r="D90" s="116" t="s">
        <v>458</v>
      </c>
      <c r="E90" s="343" t="s">
        <v>24</v>
      </c>
      <c r="F90" s="343">
        <v>1</v>
      </c>
    </row>
    <row r="91" spans="2:6">
      <c r="B91" s="115">
        <v>73</v>
      </c>
      <c r="C91" s="115">
        <v>73</v>
      </c>
      <c r="D91" s="116" t="s">
        <v>459</v>
      </c>
      <c r="E91" s="343" t="s">
        <v>24</v>
      </c>
      <c r="F91" s="343">
        <v>1</v>
      </c>
    </row>
    <row r="92" spans="2:6">
      <c r="B92" s="115">
        <v>74</v>
      </c>
      <c r="C92" s="115">
        <v>74</v>
      </c>
      <c r="D92" s="116" t="s">
        <v>460</v>
      </c>
      <c r="E92" s="343" t="s">
        <v>24</v>
      </c>
      <c r="F92" s="343">
        <v>1</v>
      </c>
    </row>
    <row r="93" spans="2:6">
      <c r="B93" s="115">
        <v>75</v>
      </c>
      <c r="C93" s="115">
        <v>75</v>
      </c>
      <c r="D93" s="116" t="s">
        <v>461</v>
      </c>
      <c r="E93" s="343" t="s">
        <v>24</v>
      </c>
      <c r="F93" s="343">
        <v>1</v>
      </c>
    </row>
    <row r="94" spans="2:6">
      <c r="B94" s="115">
        <v>76</v>
      </c>
      <c r="C94" s="115">
        <v>76</v>
      </c>
      <c r="D94" s="116" t="s">
        <v>462</v>
      </c>
      <c r="E94" s="343" t="s">
        <v>24</v>
      </c>
      <c r="F94" s="343">
        <v>1</v>
      </c>
    </row>
    <row r="95" spans="2:6">
      <c r="B95" s="115">
        <v>77</v>
      </c>
      <c r="C95" s="115">
        <v>77</v>
      </c>
      <c r="D95" s="116" t="s">
        <v>463</v>
      </c>
      <c r="E95" s="343" t="s">
        <v>24</v>
      </c>
      <c r="F95" s="343">
        <v>1</v>
      </c>
    </row>
    <row r="96" spans="2:6">
      <c r="B96" s="115">
        <v>78</v>
      </c>
      <c r="C96" s="115">
        <v>78</v>
      </c>
      <c r="D96" s="116" t="s">
        <v>464</v>
      </c>
      <c r="E96" s="343" t="s">
        <v>24</v>
      </c>
      <c r="F96" s="343">
        <v>1</v>
      </c>
    </row>
    <row r="97" spans="2:6">
      <c r="B97" s="115">
        <v>79</v>
      </c>
      <c r="C97" s="115">
        <v>79</v>
      </c>
      <c r="D97" s="116" t="s">
        <v>465</v>
      </c>
      <c r="E97" s="343" t="s">
        <v>24</v>
      </c>
      <c r="F97" s="343">
        <v>1</v>
      </c>
    </row>
    <row r="98" spans="2:6">
      <c r="B98" s="115">
        <v>80</v>
      </c>
      <c r="C98" s="115">
        <v>80</v>
      </c>
      <c r="D98" s="116" t="s">
        <v>466</v>
      </c>
      <c r="E98" s="343" t="s">
        <v>24</v>
      </c>
      <c r="F98" s="343">
        <v>1</v>
      </c>
    </row>
    <row r="99" spans="2:6">
      <c r="B99" s="115">
        <v>81</v>
      </c>
      <c r="C99" s="115">
        <v>81</v>
      </c>
      <c r="D99" s="116" t="s">
        <v>467</v>
      </c>
      <c r="E99" s="343" t="s">
        <v>24</v>
      </c>
      <c r="F99" s="343">
        <v>1</v>
      </c>
    </row>
    <row r="100" spans="2:6">
      <c r="B100" s="115">
        <v>82</v>
      </c>
      <c r="C100" s="115">
        <v>82</v>
      </c>
      <c r="D100" s="116" t="s">
        <v>468</v>
      </c>
      <c r="E100" s="343" t="s">
        <v>24</v>
      </c>
      <c r="F100" s="343">
        <v>1</v>
      </c>
    </row>
    <row r="101" spans="2:6">
      <c r="B101" s="115">
        <v>83</v>
      </c>
      <c r="C101" s="115">
        <v>83</v>
      </c>
      <c r="D101" s="116" t="s">
        <v>469</v>
      </c>
      <c r="E101" s="343" t="s">
        <v>24</v>
      </c>
      <c r="F101" s="343">
        <v>1</v>
      </c>
    </row>
    <row r="102" spans="2:6">
      <c r="B102" s="115">
        <v>84</v>
      </c>
      <c r="C102" s="115">
        <v>84</v>
      </c>
      <c r="D102" s="116" t="s">
        <v>470</v>
      </c>
      <c r="E102" s="343" t="s">
        <v>24</v>
      </c>
      <c r="F102" s="343">
        <v>1</v>
      </c>
    </row>
    <row r="103" spans="2:6">
      <c r="B103" s="115">
        <v>85</v>
      </c>
      <c r="C103" s="115">
        <v>85</v>
      </c>
      <c r="D103" s="116" t="s">
        <v>471</v>
      </c>
      <c r="E103" s="343" t="s">
        <v>24</v>
      </c>
      <c r="F103" s="343">
        <v>1</v>
      </c>
    </row>
    <row r="104" spans="2:6">
      <c r="B104" s="115">
        <v>86</v>
      </c>
      <c r="C104" s="115">
        <v>86</v>
      </c>
      <c r="D104" s="116" t="s">
        <v>472</v>
      </c>
      <c r="E104" s="343" t="s">
        <v>24</v>
      </c>
      <c r="F104" s="343">
        <v>1</v>
      </c>
    </row>
    <row r="105" spans="2:6">
      <c r="B105" s="115">
        <v>87</v>
      </c>
      <c r="C105" s="115">
        <v>87</v>
      </c>
      <c r="D105" s="116" t="s">
        <v>473</v>
      </c>
      <c r="E105" s="343" t="s">
        <v>24</v>
      </c>
      <c r="F105" s="343">
        <v>1</v>
      </c>
    </row>
    <row r="106" spans="2:6">
      <c r="B106" s="115">
        <v>88</v>
      </c>
      <c r="C106" s="115">
        <v>88</v>
      </c>
      <c r="D106" s="116" t="s">
        <v>474</v>
      </c>
      <c r="E106" s="343" t="s">
        <v>24</v>
      </c>
      <c r="F106" s="343">
        <v>1</v>
      </c>
    </row>
    <row r="107" spans="2:6">
      <c r="B107" s="115">
        <v>89</v>
      </c>
      <c r="C107" s="115">
        <v>89</v>
      </c>
      <c r="D107" s="116" t="s">
        <v>475</v>
      </c>
      <c r="E107" s="343" t="s">
        <v>24</v>
      </c>
      <c r="F107" s="343">
        <v>1</v>
      </c>
    </row>
    <row r="108" spans="2:6">
      <c r="B108" s="115">
        <v>90</v>
      </c>
      <c r="C108" s="115">
        <v>90</v>
      </c>
      <c r="D108" s="116" t="s">
        <v>476</v>
      </c>
      <c r="E108" s="343" t="s">
        <v>24</v>
      </c>
      <c r="F108" s="343">
        <v>1</v>
      </c>
    </row>
    <row r="109" spans="2:6">
      <c r="B109" s="115">
        <v>91</v>
      </c>
      <c r="C109" s="115">
        <v>91</v>
      </c>
      <c r="D109" s="116" t="s">
        <v>477</v>
      </c>
      <c r="E109" s="343" t="s">
        <v>24</v>
      </c>
      <c r="F109" s="343">
        <v>1</v>
      </c>
    </row>
    <row r="110" spans="2:6">
      <c r="B110" s="115">
        <v>92</v>
      </c>
      <c r="C110" s="115">
        <v>92</v>
      </c>
      <c r="D110" s="116" t="s">
        <v>478</v>
      </c>
      <c r="E110" s="343" t="s">
        <v>24</v>
      </c>
      <c r="F110" s="343">
        <v>1</v>
      </c>
    </row>
    <row r="111" spans="2:6">
      <c r="B111" s="115">
        <v>93</v>
      </c>
      <c r="C111" s="115">
        <v>93</v>
      </c>
      <c r="D111" s="116" t="s">
        <v>479</v>
      </c>
      <c r="E111" s="343" t="s">
        <v>24</v>
      </c>
      <c r="F111" s="343">
        <v>1</v>
      </c>
    </row>
    <row r="112" spans="2:6">
      <c r="B112" s="115">
        <v>94</v>
      </c>
      <c r="C112" s="115">
        <v>94</v>
      </c>
      <c r="D112" s="116" t="s">
        <v>480</v>
      </c>
      <c r="E112" s="343" t="s">
        <v>24</v>
      </c>
      <c r="F112" s="343">
        <v>1</v>
      </c>
    </row>
    <row r="113" spans="2:6">
      <c r="B113" s="115">
        <v>95</v>
      </c>
      <c r="C113" s="115">
        <v>95</v>
      </c>
      <c r="D113" s="116" t="s">
        <v>481</v>
      </c>
      <c r="E113" s="343" t="s">
        <v>24</v>
      </c>
      <c r="F113" s="343">
        <v>1</v>
      </c>
    </row>
    <row r="114" spans="2:6">
      <c r="B114" s="115">
        <v>96</v>
      </c>
      <c r="C114" s="115">
        <v>96</v>
      </c>
      <c r="D114" s="116" t="s">
        <v>482</v>
      </c>
      <c r="E114" s="343" t="s">
        <v>24</v>
      </c>
      <c r="F114" s="343">
        <v>1</v>
      </c>
    </row>
    <row r="115" spans="2:6">
      <c r="B115" s="115">
        <v>97</v>
      </c>
      <c r="C115" s="115">
        <v>97</v>
      </c>
      <c r="D115" s="116" t="s">
        <v>483</v>
      </c>
      <c r="E115" s="343" t="s">
        <v>24</v>
      </c>
      <c r="F115" s="343">
        <v>1</v>
      </c>
    </row>
    <row r="116" spans="2:6">
      <c r="B116" s="115">
        <v>98</v>
      </c>
      <c r="C116" s="115">
        <v>98</v>
      </c>
      <c r="D116" s="116" t="s">
        <v>484</v>
      </c>
      <c r="E116" s="343" t="s">
        <v>24</v>
      </c>
      <c r="F116" s="343">
        <v>1</v>
      </c>
    </row>
    <row r="117" spans="2:6">
      <c r="B117" s="115">
        <v>99</v>
      </c>
      <c r="C117" s="115">
        <v>99</v>
      </c>
      <c r="D117" s="116" t="s">
        <v>485</v>
      </c>
      <c r="E117" s="343" t="s">
        <v>24</v>
      </c>
      <c r="F117" s="343">
        <v>1</v>
      </c>
    </row>
    <row r="118" spans="2:6">
      <c r="B118" s="115">
        <v>100</v>
      </c>
      <c r="C118" s="115">
        <v>100</v>
      </c>
      <c r="D118" s="116" t="s">
        <v>486</v>
      </c>
      <c r="E118" s="343" t="s">
        <v>24</v>
      </c>
      <c r="F118" s="343">
        <v>1</v>
      </c>
    </row>
    <row r="119" spans="2:6">
      <c r="B119" s="115">
        <v>101</v>
      </c>
      <c r="C119" s="115">
        <v>101</v>
      </c>
      <c r="D119" s="116" t="s">
        <v>487</v>
      </c>
      <c r="E119" s="343" t="s">
        <v>24</v>
      </c>
      <c r="F119" s="343">
        <v>1</v>
      </c>
    </row>
    <row r="120" spans="2:6">
      <c r="B120" s="115">
        <v>102</v>
      </c>
      <c r="C120" s="115">
        <v>102</v>
      </c>
      <c r="D120" s="116" t="s">
        <v>488</v>
      </c>
      <c r="E120" s="343" t="s">
        <v>24</v>
      </c>
      <c r="F120" s="343">
        <v>1</v>
      </c>
    </row>
    <row r="121" spans="2:6">
      <c r="B121" s="115">
        <v>103</v>
      </c>
      <c r="C121" s="115">
        <v>103</v>
      </c>
      <c r="D121" s="116" t="s">
        <v>489</v>
      </c>
      <c r="E121" s="343" t="s">
        <v>24</v>
      </c>
      <c r="F121" s="343">
        <v>1</v>
      </c>
    </row>
    <row r="122" spans="2:6">
      <c r="B122" s="115">
        <v>104</v>
      </c>
      <c r="C122" s="115">
        <v>104</v>
      </c>
      <c r="D122" s="116" t="s">
        <v>490</v>
      </c>
      <c r="E122" s="343" t="s">
        <v>24</v>
      </c>
      <c r="F122" s="343">
        <v>1</v>
      </c>
    </row>
    <row r="123" spans="2:6">
      <c r="B123" s="115">
        <v>105</v>
      </c>
      <c r="C123" s="115">
        <v>105</v>
      </c>
      <c r="D123" s="116" t="s">
        <v>491</v>
      </c>
      <c r="E123" s="343" t="s">
        <v>24</v>
      </c>
      <c r="F123" s="343">
        <v>1</v>
      </c>
    </row>
    <row r="124" spans="2:6">
      <c r="B124" s="115">
        <v>106</v>
      </c>
      <c r="C124" s="115">
        <v>106</v>
      </c>
      <c r="D124" s="116" t="s">
        <v>492</v>
      </c>
      <c r="E124" s="343" t="s">
        <v>24</v>
      </c>
      <c r="F124" s="343">
        <v>1</v>
      </c>
    </row>
    <row r="125" spans="2:6">
      <c r="B125" s="115">
        <v>107</v>
      </c>
      <c r="C125" s="115">
        <v>107</v>
      </c>
      <c r="D125" s="116" t="s">
        <v>493</v>
      </c>
      <c r="E125" s="343" t="s">
        <v>24</v>
      </c>
      <c r="F125" s="343">
        <v>1</v>
      </c>
    </row>
    <row r="126" spans="2:6">
      <c r="B126" s="115">
        <v>108</v>
      </c>
      <c r="C126" s="115">
        <v>108</v>
      </c>
      <c r="D126" s="116" t="s">
        <v>494</v>
      </c>
      <c r="E126" s="343" t="s">
        <v>24</v>
      </c>
      <c r="F126" s="343">
        <v>1</v>
      </c>
    </row>
    <row r="127" spans="2:6">
      <c r="B127" s="115">
        <v>109</v>
      </c>
      <c r="C127" s="115">
        <v>109</v>
      </c>
      <c r="D127" s="116" t="s">
        <v>495</v>
      </c>
      <c r="E127" s="343" t="s">
        <v>24</v>
      </c>
      <c r="F127" s="343">
        <v>1</v>
      </c>
    </row>
    <row r="128" spans="2:6">
      <c r="B128" s="115">
        <v>110</v>
      </c>
      <c r="C128" s="115">
        <v>110</v>
      </c>
      <c r="D128" s="116" t="s">
        <v>496</v>
      </c>
      <c r="E128" s="343" t="s">
        <v>24</v>
      </c>
      <c r="F128" s="343">
        <v>1</v>
      </c>
    </row>
    <row r="129" spans="2:6">
      <c r="B129" s="115">
        <v>111</v>
      </c>
      <c r="C129" s="115">
        <v>111</v>
      </c>
      <c r="D129" s="116" t="s">
        <v>497</v>
      </c>
      <c r="E129" s="343" t="s">
        <v>24</v>
      </c>
      <c r="F129" s="343">
        <v>1</v>
      </c>
    </row>
    <row r="130" spans="2:6">
      <c r="B130" s="115">
        <v>112</v>
      </c>
      <c r="C130" s="115">
        <v>112</v>
      </c>
      <c r="D130" s="116" t="s">
        <v>498</v>
      </c>
      <c r="E130" s="343" t="s">
        <v>24</v>
      </c>
      <c r="F130" s="343">
        <v>1</v>
      </c>
    </row>
    <row r="131" spans="2:6">
      <c r="B131" s="115">
        <v>113</v>
      </c>
      <c r="C131" s="115">
        <v>113</v>
      </c>
      <c r="D131" s="116" t="s">
        <v>499</v>
      </c>
      <c r="E131" s="343" t="s">
        <v>24</v>
      </c>
      <c r="F131" s="343">
        <v>1</v>
      </c>
    </row>
    <row r="132" spans="2:6">
      <c r="B132" s="115">
        <v>114</v>
      </c>
      <c r="C132" s="115">
        <v>114</v>
      </c>
      <c r="D132" s="116" t="s">
        <v>500</v>
      </c>
      <c r="E132" s="343" t="s">
        <v>24</v>
      </c>
      <c r="F132" s="343">
        <v>1</v>
      </c>
    </row>
    <row r="133" spans="2:6">
      <c r="B133" s="115">
        <v>115</v>
      </c>
      <c r="C133" s="115">
        <v>115</v>
      </c>
      <c r="D133" s="116" t="s">
        <v>501</v>
      </c>
      <c r="E133" s="343" t="s">
        <v>24</v>
      </c>
      <c r="F133" s="343">
        <v>1</v>
      </c>
    </row>
    <row r="134" spans="2:6" ht="3" customHeight="1" thickBot="1">
      <c r="B134" s="352" t="s">
        <v>230</v>
      </c>
      <c r="C134" s="352" t="s">
        <v>230</v>
      </c>
      <c r="D134" s="118"/>
      <c r="E134" s="118"/>
      <c r="F134" s="119"/>
    </row>
    <row r="135" spans="2:6" ht="15.75" thickTop="1"/>
    <row r="136" spans="2:6"/>
    <row r="137" spans="2:6"/>
    <row r="138" spans="2:6"/>
    <row r="139" spans="2:6"/>
    <row r="140" spans="2:6"/>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16:D133 F116:F133">
    <cfRule type="expression" dxfId="73" priority="26" stopIfTrue="1">
      <formula>MOD(ROW(),2)</formula>
    </cfRule>
  </conditionalFormatting>
  <conditionalFormatting sqref="F116">
    <cfRule type="cellIs" dxfId="72" priority="17" operator="equal">
      <formula>1</formula>
    </cfRule>
    <cfRule type="cellIs" dxfId="71" priority="18" operator="equal">
      <formula>0</formula>
    </cfRule>
  </conditionalFormatting>
  <conditionalFormatting sqref="B19:F19 B20:D115 F20:F115 E20:E133">
    <cfRule type="expression" dxfId="70" priority="8" stopIfTrue="1">
      <formula>MOD(ROW(),2)</formula>
    </cfRule>
  </conditionalFormatting>
  <conditionalFormatting sqref="E19:E133">
    <cfRule type="cellIs" dxfId="69" priority="3" operator="equal">
      <formula>"NO"</formula>
    </cfRule>
    <cfRule type="cellIs" dxfId="68" priority="4" operator="equal">
      <formula>"SI"</formula>
    </cfRule>
  </conditionalFormatting>
  <conditionalFormatting sqref="F19">
    <cfRule type="cellIs" dxfId="67" priority="1" operator="equal">
      <formula>1</formula>
    </cfRule>
    <cfRule type="cellIs" dxfId="66" priority="2" operator="equal">
      <formula>0</formula>
    </cfRule>
  </conditionalFormatting>
  <conditionalFormatting sqref="E19:E133">
    <cfRule type="cellIs" dxfId="65" priority="5" operator="equal">
      <formula>"NO CUMPLE-2"</formula>
    </cfRule>
    <cfRule type="cellIs" dxfId="64" priority="6" operator="equal">
      <formula>"NO CUMPLE-1"</formula>
    </cfRule>
    <cfRule type="cellIs" dxfId="63" priority="7" operator="equal">
      <formula>"CUMPLE"</formula>
    </cfRule>
  </conditionalFormatting>
  <dataValidations count="2">
    <dataValidation type="list" allowBlank="1" showInputMessage="1" showErrorMessage="1" sqref="E134" xr:uid="{00000000-0002-0000-0800-000000000000}">
      <formula1>CUMPLIMIENTO</formula1>
    </dataValidation>
    <dataValidation type="list" allowBlank="1" showInputMessage="1" showErrorMessage="1" sqref="E19:E133" xr:uid="{00000000-0002-0000-0800-000001000000}">
      <formula1>FSOSTENIBILIDAD</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6">
    <tabColor theme="6" tint="0.39997558519241921"/>
    <pageSetUpPr fitToPage="1"/>
  </sheetPr>
  <dimension ref="A1:J826"/>
  <sheetViews>
    <sheetView showGridLines="0" zoomScaleNormal="100" workbookViewId="0"/>
  </sheetViews>
  <sheetFormatPr baseColWidth="10" defaultColWidth="0" defaultRowHeight="15" zeroHeight="1"/>
  <cols>
    <col min="1" max="1" width="3.85546875" style="111" customWidth="1"/>
    <col min="2" max="2" width="7.42578125" style="111" customWidth="1"/>
    <col min="3" max="3" width="14" style="111" customWidth="1"/>
    <col min="4" max="4" width="45" style="111" customWidth="1"/>
    <col min="5" max="5" width="18.85546875" style="111" customWidth="1"/>
    <col min="6" max="6" width="14.42578125" style="111" customWidth="1"/>
    <col min="7" max="7" width="18.85546875" style="111" customWidth="1"/>
    <col min="8" max="8" width="14.42578125" style="111" customWidth="1"/>
    <col min="9" max="10" width="11.42578125" style="111" customWidth="1"/>
    <col min="11" max="16384" width="11.42578125" style="111" hidden="1"/>
  </cols>
  <sheetData>
    <row r="1" spans="1:8" s="3" customFormat="1" ht="15" customHeight="1">
      <c r="A1" s="105"/>
      <c r="B1" s="105"/>
      <c r="C1" s="882" t="s">
        <v>0</v>
      </c>
      <c r="D1" s="882"/>
      <c r="E1" s="882"/>
      <c r="F1" s="882"/>
      <c r="G1" s="882"/>
      <c r="H1" s="882"/>
    </row>
    <row r="2" spans="1:8" s="1" customFormat="1" ht="15" customHeight="1">
      <c r="A2" s="107"/>
      <c r="B2" s="107"/>
      <c r="C2" s="882" t="s">
        <v>1</v>
      </c>
      <c r="D2" s="882"/>
      <c r="E2" s="882"/>
      <c r="F2" s="882"/>
      <c r="G2" s="882"/>
      <c r="H2" s="882"/>
    </row>
    <row r="3" spans="1:8" s="1" customFormat="1" ht="15" customHeight="1">
      <c r="A3" s="107"/>
      <c r="B3" s="107"/>
      <c r="C3" s="882" t="s">
        <v>350</v>
      </c>
      <c r="D3" s="882"/>
      <c r="E3" s="882"/>
      <c r="F3" s="882"/>
      <c r="G3" s="882"/>
      <c r="H3" s="882"/>
    </row>
    <row r="4" spans="1:8" s="1" customFormat="1" ht="12.75" customHeight="1">
      <c r="A4" s="107"/>
      <c r="B4" s="107"/>
      <c r="C4" s="882" t="s">
        <v>341</v>
      </c>
      <c r="D4" s="882"/>
      <c r="E4" s="882"/>
      <c r="F4" s="882"/>
      <c r="G4" s="882"/>
      <c r="H4" s="882"/>
    </row>
    <row r="5" spans="1:8" s="1" customFormat="1" ht="12.75">
      <c r="A5" s="107"/>
      <c r="B5" s="106"/>
      <c r="C5" s="106"/>
      <c r="D5" s="2"/>
      <c r="E5" s="46"/>
      <c r="F5" s="46"/>
      <c r="G5" s="46"/>
      <c r="H5" s="46"/>
    </row>
    <row r="6" spans="1:8" s="1" customFormat="1" ht="12.75">
      <c r="A6" s="107"/>
      <c r="B6" s="107"/>
      <c r="C6" s="882" t="s">
        <v>179</v>
      </c>
      <c r="D6" s="882"/>
      <c r="E6" s="882"/>
      <c r="F6" s="882"/>
      <c r="G6" s="882"/>
      <c r="H6" s="882"/>
    </row>
    <row r="7" spans="1:8" s="1" customFormat="1" ht="12.75">
      <c r="A7" s="107"/>
      <c r="B7" s="107"/>
      <c r="C7" s="882" t="s">
        <v>384</v>
      </c>
      <c r="D7" s="882"/>
      <c r="E7" s="882"/>
      <c r="F7" s="882"/>
      <c r="G7" s="882"/>
      <c r="H7" s="882"/>
    </row>
    <row r="8" spans="1:8" s="1" customFormat="1" ht="12.75" customHeight="1">
      <c r="A8" s="107"/>
      <c r="B8" s="106"/>
      <c r="C8" s="106"/>
      <c r="D8" s="2"/>
      <c r="E8" s="46"/>
      <c r="F8" s="46"/>
      <c r="G8" s="46"/>
      <c r="H8" s="46"/>
    </row>
    <row r="9" spans="1:8" s="1" customFormat="1" ht="67.5" customHeight="1">
      <c r="A9" s="107"/>
      <c r="B9" s="107"/>
      <c r="C9" s="882" t="s">
        <v>1537</v>
      </c>
      <c r="D9" s="882"/>
      <c r="E9" s="882"/>
      <c r="F9" s="882"/>
      <c r="G9" s="882"/>
      <c r="H9" s="882"/>
    </row>
    <row r="10" spans="1:8" s="1" customFormat="1" ht="12.75" customHeight="1">
      <c r="A10" s="107"/>
      <c r="B10" s="106"/>
      <c r="C10" s="106"/>
      <c r="D10" s="2"/>
      <c r="E10" s="46"/>
      <c r="F10" s="46"/>
      <c r="G10" s="46"/>
      <c r="H10" s="46"/>
    </row>
    <row r="11" spans="1:8" s="1" customFormat="1" ht="12.75">
      <c r="A11" s="107"/>
      <c r="B11" s="107"/>
      <c r="C11" s="883" t="s">
        <v>385</v>
      </c>
      <c r="D11" s="883"/>
      <c r="E11" s="883"/>
      <c r="F11" s="883"/>
      <c r="G11" s="883"/>
      <c r="H11" s="883"/>
    </row>
    <row r="12" spans="1:8" s="1" customFormat="1" ht="15.75">
      <c r="A12" s="107"/>
      <c r="B12" s="108"/>
      <c r="C12" s="108"/>
      <c r="D12" s="109"/>
      <c r="E12" s="46"/>
      <c r="F12" s="46"/>
      <c r="G12" s="46"/>
      <c r="H12" s="46"/>
    </row>
    <row r="13" spans="1:8" s="1" customFormat="1" ht="12.75">
      <c r="A13" s="107"/>
      <c r="B13" s="107"/>
      <c r="C13" s="884" t="s">
        <v>375</v>
      </c>
      <c r="D13" s="884"/>
      <c r="E13" s="884"/>
      <c r="F13" s="884"/>
      <c r="G13" s="884"/>
      <c r="H13" s="884"/>
    </row>
    <row r="14" spans="1:8">
      <c r="A14" s="110"/>
      <c r="B14" s="110"/>
      <c r="C14" s="884" t="s">
        <v>359</v>
      </c>
      <c r="D14" s="884"/>
      <c r="E14" s="884"/>
      <c r="F14" s="884"/>
      <c r="G14" s="884"/>
      <c r="H14" s="884"/>
    </row>
    <row r="15" spans="1:8" ht="15.75" thickBot="1"/>
    <row r="16" spans="1:8" ht="24" customHeight="1" thickTop="1">
      <c r="B16" s="880" t="s">
        <v>38</v>
      </c>
      <c r="C16" s="895" t="s">
        <v>97</v>
      </c>
      <c r="D16" s="897" t="s">
        <v>15</v>
      </c>
      <c r="E16" s="586" t="s">
        <v>360</v>
      </c>
      <c r="F16" s="899" t="s">
        <v>22</v>
      </c>
      <c r="G16" s="893" t="s">
        <v>372</v>
      </c>
      <c r="H16" s="887" t="s">
        <v>22</v>
      </c>
    </row>
    <row r="17" spans="2:8" ht="24" customHeight="1" thickBot="1">
      <c r="B17" s="881"/>
      <c r="C17" s="896"/>
      <c r="D17" s="898"/>
      <c r="E17" s="587" t="s">
        <v>24</v>
      </c>
      <c r="F17" s="900"/>
      <c r="G17" s="894"/>
      <c r="H17" s="888"/>
    </row>
    <row r="18" spans="2:8" ht="4.5" customHeight="1">
      <c r="B18" s="112"/>
      <c r="C18" s="112"/>
      <c r="D18" s="429"/>
      <c r="E18" s="430"/>
      <c r="F18" s="431"/>
      <c r="G18" s="435"/>
      <c r="H18" s="436"/>
    </row>
    <row r="19" spans="2:8">
      <c r="B19" s="115">
        <v>1</v>
      </c>
      <c r="C19" s="428">
        <v>1</v>
      </c>
      <c r="D19" s="432" t="s">
        <v>387</v>
      </c>
      <c r="E19" s="433" t="s">
        <v>24</v>
      </c>
      <c r="F19" s="434">
        <v>0.25</v>
      </c>
      <c r="G19" s="437" t="s">
        <v>24</v>
      </c>
      <c r="H19" s="438">
        <v>0.25</v>
      </c>
    </row>
    <row r="20" spans="2:8">
      <c r="B20" s="115">
        <v>2</v>
      </c>
      <c r="C20" s="428">
        <v>2</v>
      </c>
      <c r="D20" s="432" t="s">
        <v>388</v>
      </c>
      <c r="E20" s="433" t="s">
        <v>24</v>
      </c>
      <c r="F20" s="434">
        <v>0.25</v>
      </c>
      <c r="G20" s="437" t="s">
        <v>24</v>
      </c>
      <c r="H20" s="438">
        <v>0.25</v>
      </c>
    </row>
    <row r="21" spans="2:8" ht="18.75" customHeight="1">
      <c r="B21" s="115">
        <v>3</v>
      </c>
      <c r="C21" s="428">
        <v>3</v>
      </c>
      <c r="D21" s="432" t="s">
        <v>389</v>
      </c>
      <c r="E21" s="433" t="s">
        <v>24</v>
      </c>
      <c r="F21" s="434">
        <v>0.25</v>
      </c>
      <c r="G21" s="437" t="s">
        <v>23</v>
      </c>
      <c r="H21" s="438">
        <v>0</v>
      </c>
    </row>
    <row r="22" spans="2:8">
      <c r="B22" s="115">
        <v>4</v>
      </c>
      <c r="C22" s="428">
        <v>4</v>
      </c>
      <c r="D22" s="432" t="s">
        <v>390</v>
      </c>
      <c r="E22" s="433" t="s">
        <v>24</v>
      </c>
      <c r="F22" s="434">
        <v>0.25</v>
      </c>
      <c r="G22" s="437" t="s">
        <v>24</v>
      </c>
      <c r="H22" s="438">
        <v>0.25</v>
      </c>
    </row>
    <row r="23" spans="2:8">
      <c r="B23" s="115">
        <v>5</v>
      </c>
      <c r="C23" s="428">
        <v>5</v>
      </c>
      <c r="D23" s="432" t="s">
        <v>391</v>
      </c>
      <c r="E23" s="433" t="s">
        <v>24</v>
      </c>
      <c r="F23" s="434">
        <v>0.25</v>
      </c>
      <c r="G23" s="437" t="s">
        <v>24</v>
      </c>
      <c r="H23" s="438">
        <v>0.25</v>
      </c>
    </row>
    <row r="24" spans="2:8">
      <c r="B24" s="115">
        <v>6</v>
      </c>
      <c r="C24" s="428">
        <v>6</v>
      </c>
      <c r="D24" s="432" t="s">
        <v>392</v>
      </c>
      <c r="E24" s="433" t="s">
        <v>24</v>
      </c>
      <c r="F24" s="434">
        <v>0.25</v>
      </c>
      <c r="G24" s="437" t="s">
        <v>24</v>
      </c>
      <c r="H24" s="438">
        <v>0.25</v>
      </c>
    </row>
    <row r="25" spans="2:8">
      <c r="B25" s="115">
        <v>7</v>
      </c>
      <c r="C25" s="428">
        <v>7</v>
      </c>
      <c r="D25" s="432" t="s">
        <v>393</v>
      </c>
      <c r="E25" s="433" t="s">
        <v>24</v>
      </c>
      <c r="F25" s="434">
        <v>0.25</v>
      </c>
      <c r="G25" s="437" t="s">
        <v>23</v>
      </c>
      <c r="H25" s="438">
        <v>0</v>
      </c>
    </row>
    <row r="26" spans="2:8">
      <c r="B26" s="115">
        <v>8</v>
      </c>
      <c r="C26" s="428">
        <v>8</v>
      </c>
      <c r="D26" s="432" t="s">
        <v>394</v>
      </c>
      <c r="E26" s="433" t="s">
        <v>24</v>
      </c>
      <c r="F26" s="434">
        <v>0.25</v>
      </c>
      <c r="G26" s="437" t="s">
        <v>24</v>
      </c>
      <c r="H26" s="438">
        <v>0.25</v>
      </c>
    </row>
    <row r="27" spans="2:8">
      <c r="B27" s="115">
        <v>9</v>
      </c>
      <c r="C27" s="428">
        <v>9</v>
      </c>
      <c r="D27" s="432" t="s">
        <v>395</v>
      </c>
      <c r="E27" s="433" t="s">
        <v>24</v>
      </c>
      <c r="F27" s="434">
        <v>0.25</v>
      </c>
      <c r="G27" s="437" t="s">
        <v>24</v>
      </c>
      <c r="H27" s="438">
        <v>0.25</v>
      </c>
    </row>
    <row r="28" spans="2:8" ht="18.75" customHeight="1">
      <c r="B28" s="115">
        <v>10</v>
      </c>
      <c r="C28" s="428">
        <v>10</v>
      </c>
      <c r="D28" s="432" t="s">
        <v>396</v>
      </c>
      <c r="E28" s="433" t="s">
        <v>24</v>
      </c>
      <c r="F28" s="434">
        <v>0.25</v>
      </c>
      <c r="G28" s="437" t="s">
        <v>24</v>
      </c>
      <c r="H28" s="438">
        <v>0.25</v>
      </c>
    </row>
    <row r="29" spans="2:8">
      <c r="B29" s="115">
        <v>11</v>
      </c>
      <c r="C29" s="428">
        <v>11</v>
      </c>
      <c r="D29" s="432" t="s">
        <v>397</v>
      </c>
      <c r="E29" s="433" t="s">
        <v>24</v>
      </c>
      <c r="F29" s="434">
        <v>0.25</v>
      </c>
      <c r="G29" s="437" t="s">
        <v>23</v>
      </c>
      <c r="H29" s="438">
        <v>0</v>
      </c>
    </row>
    <row r="30" spans="2:8">
      <c r="B30" s="115">
        <v>12</v>
      </c>
      <c r="C30" s="428">
        <v>12</v>
      </c>
      <c r="D30" s="432" t="s">
        <v>398</v>
      </c>
      <c r="E30" s="433" t="s">
        <v>24</v>
      </c>
      <c r="F30" s="434">
        <v>0.25</v>
      </c>
      <c r="G30" s="437" t="s">
        <v>24</v>
      </c>
      <c r="H30" s="438">
        <v>0.25</v>
      </c>
    </row>
    <row r="31" spans="2:8">
      <c r="B31" s="115">
        <v>13</v>
      </c>
      <c r="C31" s="428">
        <v>13</v>
      </c>
      <c r="D31" s="432" t="s">
        <v>399</v>
      </c>
      <c r="E31" s="433" t="s">
        <v>24</v>
      </c>
      <c r="F31" s="434">
        <v>0.25</v>
      </c>
      <c r="G31" s="437" t="s">
        <v>24</v>
      </c>
      <c r="H31" s="438">
        <v>0.25</v>
      </c>
    </row>
    <row r="32" spans="2:8">
      <c r="B32" s="115">
        <v>14</v>
      </c>
      <c r="C32" s="428">
        <v>14</v>
      </c>
      <c r="D32" s="432" t="s">
        <v>400</v>
      </c>
      <c r="E32" s="433" t="s">
        <v>24</v>
      </c>
      <c r="F32" s="434">
        <v>0.25</v>
      </c>
      <c r="G32" s="437" t="s">
        <v>24</v>
      </c>
      <c r="H32" s="438">
        <v>0.25</v>
      </c>
    </row>
    <row r="33" spans="2:8">
      <c r="B33" s="115">
        <v>15</v>
      </c>
      <c r="C33" s="428">
        <v>15</v>
      </c>
      <c r="D33" s="432" t="s">
        <v>401</v>
      </c>
      <c r="E33" s="433" t="s">
        <v>24</v>
      </c>
      <c r="F33" s="434">
        <v>0.25</v>
      </c>
      <c r="G33" s="437" t="s">
        <v>23</v>
      </c>
      <c r="H33" s="438">
        <v>0</v>
      </c>
    </row>
    <row r="34" spans="2:8">
      <c r="B34" s="115">
        <v>16</v>
      </c>
      <c r="C34" s="428">
        <v>16</v>
      </c>
      <c r="D34" s="432" t="s">
        <v>402</v>
      </c>
      <c r="E34" s="433" t="s">
        <v>24</v>
      </c>
      <c r="F34" s="434">
        <v>0.25</v>
      </c>
      <c r="G34" s="437" t="s">
        <v>23</v>
      </c>
      <c r="H34" s="438">
        <v>0</v>
      </c>
    </row>
    <row r="35" spans="2:8" ht="18.75" customHeight="1">
      <c r="B35" s="115">
        <v>17</v>
      </c>
      <c r="C35" s="428">
        <v>17</v>
      </c>
      <c r="D35" s="432" t="s">
        <v>403</v>
      </c>
      <c r="E35" s="433" t="s">
        <v>24</v>
      </c>
      <c r="F35" s="434">
        <v>0.25</v>
      </c>
      <c r="G35" s="437" t="s">
        <v>24</v>
      </c>
      <c r="H35" s="438">
        <v>0.25</v>
      </c>
    </row>
    <row r="36" spans="2:8">
      <c r="B36" s="115">
        <v>18</v>
      </c>
      <c r="C36" s="428">
        <v>18</v>
      </c>
      <c r="D36" s="432" t="s">
        <v>404</v>
      </c>
      <c r="E36" s="433" t="s">
        <v>24</v>
      </c>
      <c r="F36" s="434">
        <v>0.25</v>
      </c>
      <c r="G36" s="437" t="s">
        <v>24</v>
      </c>
      <c r="H36" s="438">
        <v>0.25</v>
      </c>
    </row>
    <row r="37" spans="2:8">
      <c r="B37" s="115">
        <v>19</v>
      </c>
      <c r="C37" s="428">
        <v>19</v>
      </c>
      <c r="D37" s="432" t="s">
        <v>405</v>
      </c>
      <c r="E37" s="433" t="s">
        <v>24</v>
      </c>
      <c r="F37" s="434">
        <v>0.25</v>
      </c>
      <c r="G37" s="437" t="s">
        <v>24</v>
      </c>
      <c r="H37" s="438">
        <v>0.25</v>
      </c>
    </row>
    <row r="38" spans="2:8">
      <c r="B38" s="115">
        <v>20</v>
      </c>
      <c r="C38" s="428">
        <v>20</v>
      </c>
      <c r="D38" s="432" t="s">
        <v>406</v>
      </c>
      <c r="E38" s="433" t="s">
        <v>24</v>
      </c>
      <c r="F38" s="434">
        <v>0.25</v>
      </c>
      <c r="G38" s="437" t="s">
        <v>24</v>
      </c>
      <c r="H38" s="438">
        <v>0.25</v>
      </c>
    </row>
    <row r="39" spans="2:8">
      <c r="B39" s="115">
        <v>21</v>
      </c>
      <c r="C39" s="428">
        <v>21</v>
      </c>
      <c r="D39" s="432" t="s">
        <v>407</v>
      </c>
      <c r="E39" s="433" t="s">
        <v>24</v>
      </c>
      <c r="F39" s="434">
        <v>0.25</v>
      </c>
      <c r="G39" s="437" t="s">
        <v>24</v>
      </c>
      <c r="H39" s="438">
        <v>0.25</v>
      </c>
    </row>
    <row r="40" spans="2:8">
      <c r="B40" s="115">
        <v>22</v>
      </c>
      <c r="C40" s="428">
        <v>22</v>
      </c>
      <c r="D40" s="432" t="s">
        <v>408</v>
      </c>
      <c r="E40" s="433" t="s">
        <v>24</v>
      </c>
      <c r="F40" s="434">
        <v>0.25</v>
      </c>
      <c r="G40" s="437" t="s">
        <v>24</v>
      </c>
      <c r="H40" s="438">
        <v>0.25</v>
      </c>
    </row>
    <row r="41" spans="2:8">
      <c r="B41" s="115">
        <v>23</v>
      </c>
      <c r="C41" s="428">
        <v>23</v>
      </c>
      <c r="D41" s="432" t="s">
        <v>409</v>
      </c>
      <c r="E41" s="433" t="s">
        <v>24</v>
      </c>
      <c r="F41" s="434">
        <v>0.25</v>
      </c>
      <c r="G41" s="437" t="s">
        <v>24</v>
      </c>
      <c r="H41" s="438">
        <v>0.25</v>
      </c>
    </row>
    <row r="42" spans="2:8" ht="18.75" customHeight="1">
      <c r="B42" s="115">
        <v>24</v>
      </c>
      <c r="C42" s="428">
        <v>24</v>
      </c>
      <c r="D42" s="432" t="s">
        <v>410</v>
      </c>
      <c r="E42" s="433" t="s">
        <v>24</v>
      </c>
      <c r="F42" s="434">
        <v>0.25</v>
      </c>
      <c r="G42" s="437" t="s">
        <v>23</v>
      </c>
      <c r="H42" s="438">
        <v>0</v>
      </c>
    </row>
    <row r="43" spans="2:8">
      <c r="B43" s="115">
        <v>25</v>
      </c>
      <c r="C43" s="428">
        <v>25</v>
      </c>
      <c r="D43" s="432" t="s">
        <v>411</v>
      </c>
      <c r="E43" s="433" t="s">
        <v>24</v>
      </c>
      <c r="F43" s="434">
        <v>0.25</v>
      </c>
      <c r="G43" s="437" t="s">
        <v>23</v>
      </c>
      <c r="H43" s="438">
        <v>0</v>
      </c>
    </row>
    <row r="44" spans="2:8">
      <c r="B44" s="115">
        <v>26</v>
      </c>
      <c r="C44" s="428">
        <v>26</v>
      </c>
      <c r="D44" s="432" t="s">
        <v>412</v>
      </c>
      <c r="E44" s="433" t="s">
        <v>24</v>
      </c>
      <c r="F44" s="434">
        <v>0.25</v>
      </c>
      <c r="G44" s="437" t="s">
        <v>24</v>
      </c>
      <c r="H44" s="438">
        <v>0.25</v>
      </c>
    </row>
    <row r="45" spans="2:8">
      <c r="B45" s="115">
        <v>27</v>
      </c>
      <c r="C45" s="428">
        <v>27</v>
      </c>
      <c r="D45" s="432" t="s">
        <v>413</v>
      </c>
      <c r="E45" s="433" t="s">
        <v>24</v>
      </c>
      <c r="F45" s="434">
        <v>0.25</v>
      </c>
      <c r="G45" s="437" t="s">
        <v>23</v>
      </c>
      <c r="H45" s="438">
        <v>0</v>
      </c>
    </row>
    <row r="46" spans="2:8">
      <c r="B46" s="115">
        <v>28</v>
      </c>
      <c r="C46" s="428">
        <v>28</v>
      </c>
      <c r="D46" s="432" t="s">
        <v>414</v>
      </c>
      <c r="E46" s="433" t="s">
        <v>24</v>
      </c>
      <c r="F46" s="434">
        <v>0.25</v>
      </c>
      <c r="G46" s="437" t="s">
        <v>24</v>
      </c>
      <c r="H46" s="438">
        <v>0.25</v>
      </c>
    </row>
    <row r="47" spans="2:8">
      <c r="B47" s="115">
        <v>29</v>
      </c>
      <c r="C47" s="428">
        <v>29</v>
      </c>
      <c r="D47" s="432" t="s">
        <v>415</v>
      </c>
      <c r="E47" s="433" t="s">
        <v>24</v>
      </c>
      <c r="F47" s="434">
        <v>0.25</v>
      </c>
      <c r="G47" s="437" t="s">
        <v>24</v>
      </c>
      <c r="H47" s="438">
        <v>0.25</v>
      </c>
    </row>
    <row r="48" spans="2:8">
      <c r="B48" s="115">
        <v>30</v>
      </c>
      <c r="C48" s="428">
        <v>30</v>
      </c>
      <c r="D48" s="432" t="s">
        <v>416</v>
      </c>
      <c r="E48" s="433" t="s">
        <v>24</v>
      </c>
      <c r="F48" s="434">
        <v>0.25</v>
      </c>
      <c r="G48" s="437" t="s">
        <v>24</v>
      </c>
      <c r="H48" s="438">
        <v>0.25</v>
      </c>
    </row>
    <row r="49" spans="2:8" ht="18.75" customHeight="1">
      <c r="B49" s="115">
        <v>31</v>
      </c>
      <c r="C49" s="428">
        <v>31</v>
      </c>
      <c r="D49" s="432" t="s">
        <v>417</v>
      </c>
      <c r="E49" s="433" t="s">
        <v>24</v>
      </c>
      <c r="F49" s="434">
        <v>0.25</v>
      </c>
      <c r="G49" s="437" t="s">
        <v>24</v>
      </c>
      <c r="H49" s="438">
        <v>0.25</v>
      </c>
    </row>
    <row r="50" spans="2:8">
      <c r="B50" s="115">
        <v>32</v>
      </c>
      <c r="C50" s="428">
        <v>32</v>
      </c>
      <c r="D50" s="432" t="s">
        <v>418</v>
      </c>
      <c r="E50" s="433" t="s">
        <v>24</v>
      </c>
      <c r="F50" s="434">
        <v>0.25</v>
      </c>
      <c r="G50" s="437" t="s">
        <v>24</v>
      </c>
      <c r="H50" s="438">
        <v>0.25</v>
      </c>
    </row>
    <row r="51" spans="2:8">
      <c r="B51" s="115">
        <v>33</v>
      </c>
      <c r="C51" s="428">
        <v>33</v>
      </c>
      <c r="D51" s="432" t="s">
        <v>419</v>
      </c>
      <c r="E51" s="433" t="s">
        <v>24</v>
      </c>
      <c r="F51" s="434">
        <v>0.25</v>
      </c>
      <c r="G51" s="437" t="s">
        <v>24</v>
      </c>
      <c r="H51" s="438">
        <v>0.25</v>
      </c>
    </row>
    <row r="52" spans="2:8">
      <c r="B52" s="115">
        <v>34</v>
      </c>
      <c r="C52" s="428">
        <v>34</v>
      </c>
      <c r="D52" s="432" t="s">
        <v>420</v>
      </c>
      <c r="E52" s="433" t="s">
        <v>24</v>
      </c>
      <c r="F52" s="434">
        <v>0.25</v>
      </c>
      <c r="G52" s="437" t="s">
        <v>24</v>
      </c>
      <c r="H52" s="438">
        <v>0.25</v>
      </c>
    </row>
    <row r="53" spans="2:8">
      <c r="B53" s="115">
        <v>35</v>
      </c>
      <c r="C53" s="428">
        <v>35</v>
      </c>
      <c r="D53" s="432" t="s">
        <v>421</v>
      </c>
      <c r="E53" s="433" t="s">
        <v>24</v>
      </c>
      <c r="F53" s="434">
        <v>0.25</v>
      </c>
      <c r="G53" s="437" t="s">
        <v>24</v>
      </c>
      <c r="H53" s="438">
        <v>0.25</v>
      </c>
    </row>
    <row r="54" spans="2:8">
      <c r="B54" s="115">
        <v>36</v>
      </c>
      <c r="C54" s="428">
        <v>36</v>
      </c>
      <c r="D54" s="432" t="s">
        <v>422</v>
      </c>
      <c r="E54" s="433" t="s">
        <v>24</v>
      </c>
      <c r="F54" s="434">
        <v>0.25</v>
      </c>
      <c r="G54" s="437" t="s">
        <v>24</v>
      </c>
      <c r="H54" s="438">
        <v>0.25</v>
      </c>
    </row>
    <row r="55" spans="2:8">
      <c r="B55" s="115">
        <v>37</v>
      </c>
      <c r="C55" s="428">
        <v>37</v>
      </c>
      <c r="D55" s="432" t="s">
        <v>423</v>
      </c>
      <c r="E55" s="433" t="s">
        <v>24</v>
      </c>
      <c r="F55" s="434">
        <v>0.25</v>
      </c>
      <c r="G55" s="437" t="s">
        <v>24</v>
      </c>
      <c r="H55" s="438">
        <v>0.25</v>
      </c>
    </row>
    <row r="56" spans="2:8" ht="18.75" customHeight="1">
      <c r="B56" s="115">
        <v>38</v>
      </c>
      <c r="C56" s="428">
        <v>38</v>
      </c>
      <c r="D56" s="432" t="s">
        <v>424</v>
      </c>
      <c r="E56" s="433" t="s">
        <v>24</v>
      </c>
      <c r="F56" s="434">
        <v>0.25</v>
      </c>
      <c r="G56" s="437" t="s">
        <v>24</v>
      </c>
      <c r="H56" s="438">
        <v>0.25</v>
      </c>
    </row>
    <row r="57" spans="2:8">
      <c r="B57" s="115">
        <v>39</v>
      </c>
      <c r="C57" s="428">
        <v>39</v>
      </c>
      <c r="D57" s="432" t="s">
        <v>425</v>
      </c>
      <c r="E57" s="433" t="s">
        <v>24</v>
      </c>
      <c r="F57" s="434">
        <v>0.25</v>
      </c>
      <c r="G57" s="437" t="s">
        <v>24</v>
      </c>
      <c r="H57" s="438">
        <v>0.25</v>
      </c>
    </row>
    <row r="58" spans="2:8">
      <c r="B58" s="115">
        <v>40</v>
      </c>
      <c r="C58" s="428">
        <v>40</v>
      </c>
      <c r="D58" s="432" t="s">
        <v>426</v>
      </c>
      <c r="E58" s="433" t="s">
        <v>24</v>
      </c>
      <c r="F58" s="434">
        <v>0.25</v>
      </c>
      <c r="G58" s="437" t="s">
        <v>24</v>
      </c>
      <c r="H58" s="438">
        <v>0.25</v>
      </c>
    </row>
    <row r="59" spans="2:8">
      <c r="B59" s="115">
        <v>41</v>
      </c>
      <c r="C59" s="428">
        <v>41</v>
      </c>
      <c r="D59" s="432" t="s">
        <v>427</v>
      </c>
      <c r="E59" s="433" t="s">
        <v>24</v>
      </c>
      <c r="F59" s="434">
        <v>0.25</v>
      </c>
      <c r="G59" s="437" t="s">
        <v>24</v>
      </c>
      <c r="H59" s="438">
        <v>0.25</v>
      </c>
    </row>
    <row r="60" spans="2:8">
      <c r="B60" s="115">
        <v>42</v>
      </c>
      <c r="C60" s="428">
        <v>42</v>
      </c>
      <c r="D60" s="432" t="s">
        <v>428</v>
      </c>
      <c r="E60" s="433" t="s">
        <v>24</v>
      </c>
      <c r="F60" s="434">
        <v>0.25</v>
      </c>
      <c r="G60" s="437" t="s">
        <v>24</v>
      </c>
      <c r="H60" s="438">
        <v>0.25</v>
      </c>
    </row>
    <row r="61" spans="2:8">
      <c r="B61" s="115">
        <v>43</v>
      </c>
      <c r="C61" s="428">
        <v>43</v>
      </c>
      <c r="D61" s="432" t="s">
        <v>429</v>
      </c>
      <c r="E61" s="433" t="s">
        <v>24</v>
      </c>
      <c r="F61" s="434">
        <v>0.25</v>
      </c>
      <c r="G61" s="437" t="s">
        <v>23</v>
      </c>
      <c r="H61" s="438">
        <v>0</v>
      </c>
    </row>
    <row r="62" spans="2:8">
      <c r="B62" s="115">
        <v>44</v>
      </c>
      <c r="C62" s="428">
        <v>44</v>
      </c>
      <c r="D62" s="432" t="s">
        <v>430</v>
      </c>
      <c r="E62" s="433" t="s">
        <v>24</v>
      </c>
      <c r="F62" s="434">
        <v>0.25</v>
      </c>
      <c r="G62" s="437" t="s">
        <v>24</v>
      </c>
      <c r="H62" s="438">
        <v>0.25</v>
      </c>
    </row>
    <row r="63" spans="2:8" ht="18.75" customHeight="1">
      <c r="B63" s="115">
        <v>45</v>
      </c>
      <c r="C63" s="428">
        <v>45</v>
      </c>
      <c r="D63" s="432" t="s">
        <v>431</v>
      </c>
      <c r="E63" s="433" t="s">
        <v>24</v>
      </c>
      <c r="F63" s="434">
        <v>0.25</v>
      </c>
      <c r="G63" s="437" t="s">
        <v>24</v>
      </c>
      <c r="H63" s="438">
        <v>0.25</v>
      </c>
    </row>
    <row r="64" spans="2:8">
      <c r="B64" s="115">
        <v>46</v>
      </c>
      <c r="C64" s="428">
        <v>46</v>
      </c>
      <c r="D64" s="432" t="s">
        <v>432</v>
      </c>
      <c r="E64" s="433" t="s">
        <v>24</v>
      </c>
      <c r="F64" s="434">
        <v>0.25</v>
      </c>
      <c r="G64" s="437" t="s">
        <v>24</v>
      </c>
      <c r="H64" s="438">
        <v>0.25</v>
      </c>
    </row>
    <row r="65" spans="2:8">
      <c r="B65" s="115">
        <v>47</v>
      </c>
      <c r="C65" s="428">
        <v>47</v>
      </c>
      <c r="D65" s="432" t="s">
        <v>433</v>
      </c>
      <c r="E65" s="433" t="s">
        <v>24</v>
      </c>
      <c r="F65" s="434">
        <v>0.25</v>
      </c>
      <c r="G65" s="437" t="s">
        <v>24</v>
      </c>
      <c r="H65" s="438">
        <v>0.25</v>
      </c>
    </row>
    <row r="66" spans="2:8">
      <c r="B66" s="115">
        <v>48</v>
      </c>
      <c r="C66" s="428">
        <v>48</v>
      </c>
      <c r="D66" s="432" t="s">
        <v>434</v>
      </c>
      <c r="E66" s="433" t="s">
        <v>24</v>
      </c>
      <c r="F66" s="434">
        <v>0.25</v>
      </c>
      <c r="G66" s="437" t="s">
        <v>24</v>
      </c>
      <c r="H66" s="438">
        <v>0.25</v>
      </c>
    </row>
    <row r="67" spans="2:8">
      <c r="B67" s="115">
        <v>49</v>
      </c>
      <c r="C67" s="428">
        <v>49</v>
      </c>
      <c r="D67" s="432" t="s">
        <v>435</v>
      </c>
      <c r="E67" s="433" t="s">
        <v>24</v>
      </c>
      <c r="F67" s="434">
        <v>0.25</v>
      </c>
      <c r="G67" s="437" t="s">
        <v>24</v>
      </c>
      <c r="H67" s="438">
        <v>0.25</v>
      </c>
    </row>
    <row r="68" spans="2:8">
      <c r="B68" s="115">
        <v>50</v>
      </c>
      <c r="C68" s="428">
        <v>50</v>
      </c>
      <c r="D68" s="432" t="s">
        <v>436</v>
      </c>
      <c r="E68" s="433" t="s">
        <v>24</v>
      </c>
      <c r="F68" s="434">
        <v>0.25</v>
      </c>
      <c r="G68" s="437" t="s">
        <v>24</v>
      </c>
      <c r="H68" s="438">
        <v>0.25</v>
      </c>
    </row>
    <row r="69" spans="2:8">
      <c r="B69" s="115">
        <v>51</v>
      </c>
      <c r="C69" s="428">
        <v>51</v>
      </c>
      <c r="D69" s="432" t="s">
        <v>437</v>
      </c>
      <c r="E69" s="433" t="s">
        <v>24</v>
      </c>
      <c r="F69" s="434">
        <v>0.25</v>
      </c>
      <c r="G69" s="437" t="s">
        <v>24</v>
      </c>
      <c r="H69" s="438">
        <v>0.25</v>
      </c>
    </row>
    <row r="70" spans="2:8" ht="18.75" customHeight="1">
      <c r="B70" s="115">
        <v>52</v>
      </c>
      <c r="C70" s="428">
        <v>52</v>
      </c>
      <c r="D70" s="432" t="s">
        <v>438</v>
      </c>
      <c r="E70" s="433" t="s">
        <v>24</v>
      </c>
      <c r="F70" s="434">
        <v>0.25</v>
      </c>
      <c r="G70" s="437" t="s">
        <v>23</v>
      </c>
      <c r="H70" s="438">
        <v>0</v>
      </c>
    </row>
    <row r="71" spans="2:8">
      <c r="B71" s="115">
        <v>53</v>
      </c>
      <c r="C71" s="428">
        <v>53</v>
      </c>
      <c r="D71" s="432" t="s">
        <v>439</v>
      </c>
      <c r="E71" s="433" t="s">
        <v>24</v>
      </c>
      <c r="F71" s="434">
        <v>0.25</v>
      </c>
      <c r="G71" s="437" t="s">
        <v>24</v>
      </c>
      <c r="H71" s="438">
        <v>0.25</v>
      </c>
    </row>
    <row r="72" spans="2:8">
      <c r="B72" s="115">
        <v>54</v>
      </c>
      <c r="C72" s="428">
        <v>54</v>
      </c>
      <c r="D72" s="432" t="s">
        <v>440</v>
      </c>
      <c r="E72" s="433" t="s">
        <v>24</v>
      </c>
      <c r="F72" s="434">
        <v>0.25</v>
      </c>
      <c r="G72" s="437" t="s">
        <v>24</v>
      </c>
      <c r="H72" s="438">
        <v>0.25</v>
      </c>
    </row>
    <row r="73" spans="2:8">
      <c r="B73" s="115">
        <v>55</v>
      </c>
      <c r="C73" s="428">
        <v>55</v>
      </c>
      <c r="D73" s="432" t="s">
        <v>441</v>
      </c>
      <c r="E73" s="433" t="s">
        <v>24</v>
      </c>
      <c r="F73" s="434">
        <v>0.25</v>
      </c>
      <c r="G73" s="437" t="s">
        <v>24</v>
      </c>
      <c r="H73" s="438">
        <v>0.25</v>
      </c>
    </row>
    <row r="74" spans="2:8">
      <c r="B74" s="115">
        <v>56</v>
      </c>
      <c r="C74" s="428">
        <v>56</v>
      </c>
      <c r="D74" s="432" t="s">
        <v>442</v>
      </c>
      <c r="E74" s="433" t="s">
        <v>24</v>
      </c>
      <c r="F74" s="434">
        <v>0.25</v>
      </c>
      <c r="G74" s="437" t="s">
        <v>24</v>
      </c>
      <c r="H74" s="438">
        <v>0.25</v>
      </c>
    </row>
    <row r="75" spans="2:8">
      <c r="B75" s="115">
        <v>57</v>
      </c>
      <c r="C75" s="428">
        <v>57</v>
      </c>
      <c r="D75" s="432" t="s">
        <v>443</v>
      </c>
      <c r="E75" s="433" t="s">
        <v>24</v>
      </c>
      <c r="F75" s="434">
        <v>0.25</v>
      </c>
      <c r="G75" s="437" t="s">
        <v>24</v>
      </c>
      <c r="H75" s="438">
        <v>0.25</v>
      </c>
    </row>
    <row r="76" spans="2:8">
      <c r="B76" s="115">
        <v>58</v>
      </c>
      <c r="C76" s="428">
        <v>58</v>
      </c>
      <c r="D76" s="432" t="s">
        <v>444</v>
      </c>
      <c r="E76" s="433" t="s">
        <v>24</v>
      </c>
      <c r="F76" s="434">
        <v>0.25</v>
      </c>
      <c r="G76" s="437" t="s">
        <v>24</v>
      </c>
      <c r="H76" s="438">
        <v>0.25</v>
      </c>
    </row>
    <row r="77" spans="2:8" ht="18.75" customHeight="1">
      <c r="B77" s="115">
        <v>59</v>
      </c>
      <c r="C77" s="428">
        <v>59</v>
      </c>
      <c r="D77" s="432" t="s">
        <v>445</v>
      </c>
      <c r="E77" s="433" t="s">
        <v>24</v>
      </c>
      <c r="F77" s="434">
        <v>0.25</v>
      </c>
      <c r="G77" s="437" t="s">
        <v>24</v>
      </c>
      <c r="H77" s="438">
        <v>0.25</v>
      </c>
    </row>
    <row r="78" spans="2:8">
      <c r="B78" s="115">
        <v>60</v>
      </c>
      <c r="C78" s="428">
        <v>60</v>
      </c>
      <c r="D78" s="432" t="s">
        <v>446</v>
      </c>
      <c r="E78" s="433" t="s">
        <v>24</v>
      </c>
      <c r="F78" s="434">
        <v>0.25</v>
      </c>
      <c r="G78" s="437" t="s">
        <v>24</v>
      </c>
      <c r="H78" s="438">
        <v>0.25</v>
      </c>
    </row>
    <row r="79" spans="2:8">
      <c r="B79" s="115">
        <v>61</v>
      </c>
      <c r="C79" s="428">
        <v>61</v>
      </c>
      <c r="D79" s="432" t="s">
        <v>447</v>
      </c>
      <c r="E79" s="433" t="s">
        <v>23</v>
      </c>
      <c r="F79" s="434">
        <v>0</v>
      </c>
      <c r="G79" s="437" t="s">
        <v>23</v>
      </c>
      <c r="H79" s="438">
        <v>0</v>
      </c>
    </row>
    <row r="80" spans="2:8">
      <c r="B80" s="115">
        <v>62</v>
      </c>
      <c r="C80" s="428">
        <v>62</v>
      </c>
      <c r="D80" s="432" t="s">
        <v>448</v>
      </c>
      <c r="E80" s="433" t="s">
        <v>24</v>
      </c>
      <c r="F80" s="434">
        <v>0.25</v>
      </c>
      <c r="G80" s="437" t="s">
        <v>24</v>
      </c>
      <c r="H80" s="438">
        <v>0.25</v>
      </c>
    </row>
    <row r="81" spans="2:8">
      <c r="B81" s="115">
        <v>63</v>
      </c>
      <c r="C81" s="428">
        <v>63</v>
      </c>
      <c r="D81" s="432" t="s">
        <v>449</v>
      </c>
      <c r="E81" s="433" t="s">
        <v>24</v>
      </c>
      <c r="F81" s="434">
        <v>0.25</v>
      </c>
      <c r="G81" s="437" t="s">
        <v>24</v>
      </c>
      <c r="H81" s="438">
        <v>0.25</v>
      </c>
    </row>
    <row r="82" spans="2:8">
      <c r="B82" s="115">
        <v>64</v>
      </c>
      <c r="C82" s="428">
        <v>64</v>
      </c>
      <c r="D82" s="432" t="s">
        <v>450</v>
      </c>
      <c r="E82" s="433" t="s">
        <v>24</v>
      </c>
      <c r="F82" s="434">
        <v>0.25</v>
      </c>
      <c r="G82" s="437" t="s">
        <v>24</v>
      </c>
      <c r="H82" s="438">
        <v>0.25</v>
      </c>
    </row>
    <row r="83" spans="2:8">
      <c r="B83" s="115">
        <v>65</v>
      </c>
      <c r="C83" s="428">
        <v>65</v>
      </c>
      <c r="D83" s="432" t="s">
        <v>451</v>
      </c>
      <c r="E83" s="433" t="s">
        <v>24</v>
      </c>
      <c r="F83" s="434">
        <v>0.25</v>
      </c>
      <c r="G83" s="437" t="s">
        <v>24</v>
      </c>
      <c r="H83" s="438">
        <v>0.25</v>
      </c>
    </row>
    <row r="84" spans="2:8" ht="18.75" customHeight="1">
      <c r="B84" s="115">
        <v>66</v>
      </c>
      <c r="C84" s="428">
        <v>66</v>
      </c>
      <c r="D84" s="432" t="s">
        <v>452</v>
      </c>
      <c r="E84" s="433" t="s">
        <v>24</v>
      </c>
      <c r="F84" s="434">
        <v>0.25</v>
      </c>
      <c r="G84" s="437" t="s">
        <v>24</v>
      </c>
      <c r="H84" s="438">
        <v>0.25</v>
      </c>
    </row>
    <row r="85" spans="2:8">
      <c r="B85" s="115">
        <v>67</v>
      </c>
      <c r="C85" s="428">
        <v>67</v>
      </c>
      <c r="D85" s="432" t="s">
        <v>453</v>
      </c>
      <c r="E85" s="433" t="s">
        <v>24</v>
      </c>
      <c r="F85" s="434">
        <v>0.25</v>
      </c>
      <c r="G85" s="437" t="s">
        <v>24</v>
      </c>
      <c r="H85" s="438">
        <v>0.25</v>
      </c>
    </row>
    <row r="86" spans="2:8">
      <c r="B86" s="115">
        <v>68</v>
      </c>
      <c r="C86" s="428">
        <v>68</v>
      </c>
      <c r="D86" s="432" t="s">
        <v>454</v>
      </c>
      <c r="E86" s="433" t="s">
        <v>24</v>
      </c>
      <c r="F86" s="434">
        <v>0.25</v>
      </c>
      <c r="G86" s="437" t="s">
        <v>23</v>
      </c>
      <c r="H86" s="438">
        <v>0</v>
      </c>
    </row>
    <row r="87" spans="2:8">
      <c r="B87" s="115">
        <v>69</v>
      </c>
      <c r="C87" s="428">
        <v>69</v>
      </c>
      <c r="D87" s="432" t="s">
        <v>455</v>
      </c>
      <c r="E87" s="433" t="s">
        <v>24</v>
      </c>
      <c r="F87" s="434">
        <v>0.25</v>
      </c>
      <c r="G87" s="437" t="s">
        <v>24</v>
      </c>
      <c r="H87" s="438">
        <v>0.25</v>
      </c>
    </row>
    <row r="88" spans="2:8">
      <c r="B88" s="115">
        <v>70</v>
      </c>
      <c r="C88" s="428">
        <v>70</v>
      </c>
      <c r="D88" s="432" t="s">
        <v>456</v>
      </c>
      <c r="E88" s="433" t="s">
        <v>24</v>
      </c>
      <c r="F88" s="434">
        <v>0.25</v>
      </c>
      <c r="G88" s="437" t="s">
        <v>24</v>
      </c>
      <c r="H88" s="438">
        <v>0.25</v>
      </c>
    </row>
    <row r="89" spans="2:8">
      <c r="B89" s="115">
        <v>71</v>
      </c>
      <c r="C89" s="428">
        <v>71</v>
      </c>
      <c r="D89" s="432" t="s">
        <v>457</v>
      </c>
      <c r="E89" s="433" t="s">
        <v>24</v>
      </c>
      <c r="F89" s="434">
        <v>0.25</v>
      </c>
      <c r="G89" s="437" t="s">
        <v>24</v>
      </c>
      <c r="H89" s="438">
        <v>0.25</v>
      </c>
    </row>
    <row r="90" spans="2:8">
      <c r="B90" s="115">
        <v>72</v>
      </c>
      <c r="C90" s="428">
        <v>72</v>
      </c>
      <c r="D90" s="432" t="s">
        <v>458</v>
      </c>
      <c r="E90" s="433" t="s">
        <v>24</v>
      </c>
      <c r="F90" s="434">
        <v>0.25</v>
      </c>
      <c r="G90" s="437" t="s">
        <v>24</v>
      </c>
      <c r="H90" s="438">
        <v>0.25</v>
      </c>
    </row>
    <row r="91" spans="2:8" ht="18.75" customHeight="1">
      <c r="B91" s="115">
        <v>73</v>
      </c>
      <c r="C91" s="428">
        <v>73</v>
      </c>
      <c r="D91" s="432" t="s">
        <v>459</v>
      </c>
      <c r="E91" s="433" t="s">
        <v>24</v>
      </c>
      <c r="F91" s="434">
        <v>0.25</v>
      </c>
      <c r="G91" s="437" t="s">
        <v>24</v>
      </c>
      <c r="H91" s="438">
        <v>0.25</v>
      </c>
    </row>
    <row r="92" spans="2:8">
      <c r="B92" s="115">
        <v>74</v>
      </c>
      <c r="C92" s="428">
        <v>74</v>
      </c>
      <c r="D92" s="432" t="s">
        <v>460</v>
      </c>
      <c r="E92" s="433" t="s">
        <v>24</v>
      </c>
      <c r="F92" s="434">
        <v>0.25</v>
      </c>
      <c r="G92" s="437" t="s">
        <v>24</v>
      </c>
      <c r="H92" s="438">
        <v>0.25</v>
      </c>
    </row>
    <row r="93" spans="2:8">
      <c r="B93" s="115">
        <v>75</v>
      </c>
      <c r="C93" s="428">
        <v>75</v>
      </c>
      <c r="D93" s="432" t="s">
        <v>461</v>
      </c>
      <c r="E93" s="433" t="s">
        <v>24</v>
      </c>
      <c r="F93" s="434">
        <v>0.25</v>
      </c>
      <c r="G93" s="437" t="s">
        <v>24</v>
      </c>
      <c r="H93" s="438">
        <v>0.25</v>
      </c>
    </row>
    <row r="94" spans="2:8">
      <c r="B94" s="115">
        <v>76</v>
      </c>
      <c r="C94" s="428">
        <v>76</v>
      </c>
      <c r="D94" s="432" t="s">
        <v>462</v>
      </c>
      <c r="E94" s="433" t="s">
        <v>24</v>
      </c>
      <c r="F94" s="434">
        <v>0.25</v>
      </c>
      <c r="G94" s="437" t="s">
        <v>24</v>
      </c>
      <c r="H94" s="438">
        <v>0.25</v>
      </c>
    </row>
    <row r="95" spans="2:8">
      <c r="B95" s="115">
        <v>77</v>
      </c>
      <c r="C95" s="428">
        <v>77</v>
      </c>
      <c r="D95" s="432" t="s">
        <v>463</v>
      </c>
      <c r="E95" s="433" t="s">
        <v>24</v>
      </c>
      <c r="F95" s="434">
        <v>0.25</v>
      </c>
      <c r="G95" s="437" t="s">
        <v>24</v>
      </c>
      <c r="H95" s="438">
        <v>0.25</v>
      </c>
    </row>
    <row r="96" spans="2:8">
      <c r="B96" s="115">
        <v>78</v>
      </c>
      <c r="C96" s="428">
        <v>78</v>
      </c>
      <c r="D96" s="432" t="s">
        <v>464</v>
      </c>
      <c r="E96" s="433" t="s">
        <v>24</v>
      </c>
      <c r="F96" s="434">
        <v>0.25</v>
      </c>
      <c r="G96" s="437" t="s">
        <v>24</v>
      </c>
      <c r="H96" s="438">
        <v>0.25</v>
      </c>
    </row>
    <row r="97" spans="2:8">
      <c r="B97" s="115">
        <v>79</v>
      </c>
      <c r="C97" s="428">
        <v>79</v>
      </c>
      <c r="D97" s="432" t="s">
        <v>465</v>
      </c>
      <c r="E97" s="433" t="s">
        <v>24</v>
      </c>
      <c r="F97" s="434">
        <v>0.25</v>
      </c>
      <c r="G97" s="437" t="s">
        <v>24</v>
      </c>
      <c r="H97" s="438">
        <v>0.25</v>
      </c>
    </row>
    <row r="98" spans="2:8" ht="18.75" customHeight="1">
      <c r="B98" s="115">
        <v>80</v>
      </c>
      <c r="C98" s="428">
        <v>80</v>
      </c>
      <c r="D98" s="432" t="s">
        <v>466</v>
      </c>
      <c r="E98" s="433" t="s">
        <v>24</v>
      </c>
      <c r="F98" s="434">
        <v>0.25</v>
      </c>
      <c r="G98" s="437" t="s">
        <v>24</v>
      </c>
      <c r="H98" s="438">
        <v>0.25</v>
      </c>
    </row>
    <row r="99" spans="2:8">
      <c r="B99" s="115">
        <v>81</v>
      </c>
      <c r="C99" s="428">
        <v>81</v>
      </c>
      <c r="D99" s="432" t="s">
        <v>467</v>
      </c>
      <c r="E99" s="433" t="s">
        <v>24</v>
      </c>
      <c r="F99" s="434">
        <v>0.25</v>
      </c>
      <c r="G99" s="437" t="s">
        <v>24</v>
      </c>
      <c r="H99" s="438">
        <v>0.25</v>
      </c>
    </row>
    <row r="100" spans="2:8">
      <c r="B100" s="115">
        <v>82</v>
      </c>
      <c r="C100" s="428">
        <v>82</v>
      </c>
      <c r="D100" s="432" t="s">
        <v>468</v>
      </c>
      <c r="E100" s="433" t="s">
        <v>24</v>
      </c>
      <c r="F100" s="434">
        <v>0.25</v>
      </c>
      <c r="G100" s="437" t="s">
        <v>24</v>
      </c>
      <c r="H100" s="438">
        <v>0.25</v>
      </c>
    </row>
    <row r="101" spans="2:8">
      <c r="B101" s="115">
        <v>83</v>
      </c>
      <c r="C101" s="428">
        <v>83</v>
      </c>
      <c r="D101" s="432" t="s">
        <v>469</v>
      </c>
      <c r="E101" s="433" t="s">
        <v>24</v>
      </c>
      <c r="F101" s="434">
        <v>0.25</v>
      </c>
      <c r="G101" s="437" t="s">
        <v>24</v>
      </c>
      <c r="H101" s="438">
        <v>0.25</v>
      </c>
    </row>
    <row r="102" spans="2:8">
      <c r="B102" s="115">
        <v>84</v>
      </c>
      <c r="C102" s="428">
        <v>84</v>
      </c>
      <c r="D102" s="432" t="s">
        <v>470</v>
      </c>
      <c r="E102" s="433" t="s">
        <v>24</v>
      </c>
      <c r="F102" s="434">
        <v>0.25</v>
      </c>
      <c r="G102" s="437" t="s">
        <v>24</v>
      </c>
      <c r="H102" s="438">
        <v>0.25</v>
      </c>
    </row>
    <row r="103" spans="2:8">
      <c r="B103" s="115">
        <v>85</v>
      </c>
      <c r="C103" s="428">
        <v>85</v>
      </c>
      <c r="D103" s="432" t="s">
        <v>471</v>
      </c>
      <c r="E103" s="433" t="s">
        <v>24</v>
      </c>
      <c r="F103" s="434">
        <v>0.25</v>
      </c>
      <c r="G103" s="437" t="s">
        <v>24</v>
      </c>
      <c r="H103" s="438">
        <v>0.25</v>
      </c>
    </row>
    <row r="104" spans="2:8">
      <c r="B104" s="115">
        <v>86</v>
      </c>
      <c r="C104" s="428">
        <v>86</v>
      </c>
      <c r="D104" s="432" t="s">
        <v>472</v>
      </c>
      <c r="E104" s="433" t="s">
        <v>24</v>
      </c>
      <c r="F104" s="434">
        <v>0.25</v>
      </c>
      <c r="G104" s="437" t="s">
        <v>24</v>
      </c>
      <c r="H104" s="438">
        <v>0.25</v>
      </c>
    </row>
    <row r="105" spans="2:8" ht="18.75" customHeight="1">
      <c r="B105" s="115">
        <v>87</v>
      </c>
      <c r="C105" s="428">
        <v>87</v>
      </c>
      <c r="D105" s="432" t="s">
        <v>473</v>
      </c>
      <c r="E105" s="433" t="s">
        <v>24</v>
      </c>
      <c r="F105" s="434">
        <v>0.25</v>
      </c>
      <c r="G105" s="437" t="s">
        <v>24</v>
      </c>
      <c r="H105" s="438">
        <v>0.25</v>
      </c>
    </row>
    <row r="106" spans="2:8">
      <c r="B106" s="115">
        <v>88</v>
      </c>
      <c r="C106" s="428">
        <v>88</v>
      </c>
      <c r="D106" s="432" t="s">
        <v>474</v>
      </c>
      <c r="E106" s="433" t="s">
        <v>24</v>
      </c>
      <c r="F106" s="434">
        <v>0.25</v>
      </c>
      <c r="G106" s="437" t="s">
        <v>24</v>
      </c>
      <c r="H106" s="438">
        <v>0.25</v>
      </c>
    </row>
    <row r="107" spans="2:8">
      <c r="B107" s="115">
        <v>89</v>
      </c>
      <c r="C107" s="428">
        <v>89</v>
      </c>
      <c r="D107" s="432" t="s">
        <v>475</v>
      </c>
      <c r="E107" s="433" t="s">
        <v>24</v>
      </c>
      <c r="F107" s="434">
        <v>0.25</v>
      </c>
      <c r="G107" s="437" t="s">
        <v>24</v>
      </c>
      <c r="H107" s="438">
        <v>0.25</v>
      </c>
    </row>
    <row r="108" spans="2:8">
      <c r="B108" s="115">
        <v>90</v>
      </c>
      <c r="C108" s="428">
        <v>90</v>
      </c>
      <c r="D108" s="432" t="s">
        <v>476</v>
      </c>
      <c r="E108" s="433" t="s">
        <v>24</v>
      </c>
      <c r="F108" s="434">
        <v>0.25</v>
      </c>
      <c r="G108" s="437" t="s">
        <v>24</v>
      </c>
      <c r="H108" s="438">
        <v>0.25</v>
      </c>
    </row>
    <row r="109" spans="2:8">
      <c r="B109" s="115">
        <v>91</v>
      </c>
      <c r="C109" s="428">
        <v>91</v>
      </c>
      <c r="D109" s="432" t="s">
        <v>477</v>
      </c>
      <c r="E109" s="433" t="s">
        <v>24</v>
      </c>
      <c r="F109" s="434">
        <v>0.25</v>
      </c>
      <c r="G109" s="437" t="s">
        <v>24</v>
      </c>
      <c r="H109" s="438">
        <v>0.25</v>
      </c>
    </row>
    <row r="110" spans="2:8">
      <c r="B110" s="115">
        <v>92</v>
      </c>
      <c r="C110" s="428">
        <v>92</v>
      </c>
      <c r="D110" s="432" t="s">
        <v>478</v>
      </c>
      <c r="E110" s="433" t="s">
        <v>24</v>
      </c>
      <c r="F110" s="434">
        <v>0.25</v>
      </c>
      <c r="G110" s="437" t="s">
        <v>24</v>
      </c>
      <c r="H110" s="438">
        <v>0.25</v>
      </c>
    </row>
    <row r="111" spans="2:8">
      <c r="B111" s="115">
        <v>93</v>
      </c>
      <c r="C111" s="428">
        <v>93</v>
      </c>
      <c r="D111" s="432" t="s">
        <v>479</v>
      </c>
      <c r="E111" s="433" t="s">
        <v>24</v>
      </c>
      <c r="F111" s="434">
        <v>0.25</v>
      </c>
      <c r="G111" s="437" t="s">
        <v>24</v>
      </c>
      <c r="H111" s="438">
        <v>0.25</v>
      </c>
    </row>
    <row r="112" spans="2:8" ht="18.75" customHeight="1">
      <c r="B112" s="115">
        <v>94</v>
      </c>
      <c r="C112" s="428">
        <v>94</v>
      </c>
      <c r="D112" s="432" t="s">
        <v>480</v>
      </c>
      <c r="E112" s="433" t="s">
        <v>24</v>
      </c>
      <c r="F112" s="434">
        <v>0.25</v>
      </c>
      <c r="G112" s="437" t="s">
        <v>24</v>
      </c>
      <c r="H112" s="438">
        <v>0.25</v>
      </c>
    </row>
    <row r="113" spans="2:8">
      <c r="B113" s="115">
        <v>95</v>
      </c>
      <c r="C113" s="428">
        <v>95</v>
      </c>
      <c r="D113" s="432" t="s">
        <v>481</v>
      </c>
      <c r="E113" s="433" t="s">
        <v>24</v>
      </c>
      <c r="F113" s="434">
        <v>0.25</v>
      </c>
      <c r="G113" s="437" t="s">
        <v>24</v>
      </c>
      <c r="H113" s="438">
        <v>0.25</v>
      </c>
    </row>
    <row r="114" spans="2:8">
      <c r="B114" s="115">
        <v>96</v>
      </c>
      <c r="C114" s="428">
        <v>96</v>
      </c>
      <c r="D114" s="432" t="s">
        <v>482</v>
      </c>
      <c r="E114" s="433" t="s">
        <v>24</v>
      </c>
      <c r="F114" s="434">
        <v>0.25</v>
      </c>
      <c r="G114" s="437" t="s">
        <v>24</v>
      </c>
      <c r="H114" s="438">
        <v>0.25</v>
      </c>
    </row>
    <row r="115" spans="2:8">
      <c r="B115" s="115">
        <v>97</v>
      </c>
      <c r="C115" s="428">
        <v>97</v>
      </c>
      <c r="D115" s="432" t="s">
        <v>483</v>
      </c>
      <c r="E115" s="433" t="s">
        <v>24</v>
      </c>
      <c r="F115" s="434">
        <v>0.25</v>
      </c>
      <c r="G115" s="437" t="s">
        <v>24</v>
      </c>
      <c r="H115" s="438">
        <v>0.25</v>
      </c>
    </row>
    <row r="116" spans="2:8">
      <c r="B116" s="115">
        <v>98</v>
      </c>
      <c r="C116" s="428">
        <v>98</v>
      </c>
      <c r="D116" s="432" t="s">
        <v>484</v>
      </c>
      <c r="E116" s="433" t="s">
        <v>24</v>
      </c>
      <c r="F116" s="434">
        <v>0.25</v>
      </c>
      <c r="G116" s="437" t="s">
        <v>23</v>
      </c>
      <c r="H116" s="438">
        <v>0</v>
      </c>
    </row>
    <row r="117" spans="2:8">
      <c r="B117" s="115">
        <v>99</v>
      </c>
      <c r="C117" s="428">
        <v>99</v>
      </c>
      <c r="D117" s="432" t="s">
        <v>485</v>
      </c>
      <c r="E117" s="433" t="s">
        <v>24</v>
      </c>
      <c r="F117" s="434">
        <v>0.25</v>
      </c>
      <c r="G117" s="437" t="s">
        <v>24</v>
      </c>
      <c r="H117" s="438">
        <v>0.25</v>
      </c>
    </row>
    <row r="118" spans="2:8" ht="18.75" customHeight="1">
      <c r="B118" s="115">
        <v>100</v>
      </c>
      <c r="C118" s="428">
        <v>100</v>
      </c>
      <c r="D118" s="432" t="s">
        <v>486</v>
      </c>
      <c r="E118" s="433" t="s">
        <v>24</v>
      </c>
      <c r="F118" s="434">
        <v>0.25</v>
      </c>
      <c r="G118" s="437" t="s">
        <v>24</v>
      </c>
      <c r="H118" s="438">
        <v>0.25</v>
      </c>
    </row>
    <row r="119" spans="2:8">
      <c r="B119" s="115">
        <v>101</v>
      </c>
      <c r="C119" s="428">
        <v>101</v>
      </c>
      <c r="D119" s="432" t="s">
        <v>487</v>
      </c>
      <c r="E119" s="433" t="s">
        <v>24</v>
      </c>
      <c r="F119" s="434">
        <v>0.25</v>
      </c>
      <c r="G119" s="437" t="s">
        <v>24</v>
      </c>
      <c r="H119" s="438">
        <v>0.25</v>
      </c>
    </row>
    <row r="120" spans="2:8">
      <c r="B120" s="115">
        <v>102</v>
      </c>
      <c r="C120" s="428">
        <v>102</v>
      </c>
      <c r="D120" s="432" t="s">
        <v>488</v>
      </c>
      <c r="E120" s="433" t="s">
        <v>24</v>
      </c>
      <c r="F120" s="434">
        <v>0.25</v>
      </c>
      <c r="G120" s="437" t="s">
        <v>24</v>
      </c>
      <c r="H120" s="438">
        <v>0.25</v>
      </c>
    </row>
    <row r="121" spans="2:8">
      <c r="B121" s="115">
        <v>103</v>
      </c>
      <c r="C121" s="428">
        <v>103</v>
      </c>
      <c r="D121" s="432" t="s">
        <v>489</v>
      </c>
      <c r="E121" s="433" t="s">
        <v>24</v>
      </c>
      <c r="F121" s="434">
        <v>0.25</v>
      </c>
      <c r="G121" s="437" t="s">
        <v>24</v>
      </c>
      <c r="H121" s="438">
        <v>0.25</v>
      </c>
    </row>
    <row r="122" spans="2:8">
      <c r="B122" s="115">
        <v>104</v>
      </c>
      <c r="C122" s="428">
        <v>104</v>
      </c>
      <c r="D122" s="432" t="s">
        <v>490</v>
      </c>
      <c r="E122" s="433" t="s">
        <v>24</v>
      </c>
      <c r="F122" s="434">
        <v>0.25</v>
      </c>
      <c r="G122" s="437" t="s">
        <v>24</v>
      </c>
      <c r="H122" s="438">
        <v>0.25</v>
      </c>
    </row>
    <row r="123" spans="2:8">
      <c r="B123" s="115">
        <v>105</v>
      </c>
      <c r="C123" s="428">
        <v>105</v>
      </c>
      <c r="D123" s="432" t="s">
        <v>491</v>
      </c>
      <c r="E123" s="433" t="s">
        <v>24</v>
      </c>
      <c r="F123" s="434">
        <v>0.25</v>
      </c>
      <c r="G123" s="437" t="s">
        <v>24</v>
      </c>
      <c r="H123" s="438">
        <v>0.25</v>
      </c>
    </row>
    <row r="124" spans="2:8">
      <c r="B124" s="115">
        <v>106</v>
      </c>
      <c r="C124" s="428">
        <v>106</v>
      </c>
      <c r="D124" s="432" t="s">
        <v>492</v>
      </c>
      <c r="E124" s="433" t="s">
        <v>24</v>
      </c>
      <c r="F124" s="434">
        <v>0.25</v>
      </c>
      <c r="G124" s="437" t="s">
        <v>24</v>
      </c>
      <c r="H124" s="438">
        <v>0.25</v>
      </c>
    </row>
    <row r="125" spans="2:8" ht="18.75" customHeight="1">
      <c r="B125" s="115">
        <v>107</v>
      </c>
      <c r="C125" s="428">
        <v>107</v>
      </c>
      <c r="D125" s="432" t="s">
        <v>493</v>
      </c>
      <c r="E125" s="433" t="s">
        <v>24</v>
      </c>
      <c r="F125" s="434">
        <v>0.25</v>
      </c>
      <c r="G125" s="437" t="s">
        <v>24</v>
      </c>
      <c r="H125" s="438">
        <v>0.25</v>
      </c>
    </row>
    <row r="126" spans="2:8">
      <c r="B126" s="115">
        <v>108</v>
      </c>
      <c r="C126" s="428">
        <v>108</v>
      </c>
      <c r="D126" s="432" t="s">
        <v>494</v>
      </c>
      <c r="E126" s="433" t="s">
        <v>24</v>
      </c>
      <c r="F126" s="434">
        <v>0.25</v>
      </c>
      <c r="G126" s="437" t="s">
        <v>24</v>
      </c>
      <c r="H126" s="438">
        <v>0.25</v>
      </c>
    </row>
    <row r="127" spans="2:8">
      <c r="B127" s="115">
        <v>109</v>
      </c>
      <c r="C127" s="428">
        <v>109</v>
      </c>
      <c r="D127" s="432" t="s">
        <v>495</v>
      </c>
      <c r="E127" s="433" t="s">
        <v>24</v>
      </c>
      <c r="F127" s="434">
        <v>0.25</v>
      </c>
      <c r="G127" s="437" t="s">
        <v>24</v>
      </c>
      <c r="H127" s="438">
        <v>0.25</v>
      </c>
    </row>
    <row r="128" spans="2:8">
      <c r="B128" s="115">
        <v>110</v>
      </c>
      <c r="C128" s="428">
        <v>110</v>
      </c>
      <c r="D128" s="432" t="s">
        <v>496</v>
      </c>
      <c r="E128" s="433" t="s">
        <v>24</v>
      </c>
      <c r="F128" s="434">
        <v>0.25</v>
      </c>
      <c r="G128" s="437" t="s">
        <v>24</v>
      </c>
      <c r="H128" s="438">
        <v>0.25</v>
      </c>
    </row>
    <row r="129" spans="2:8">
      <c r="B129" s="115">
        <v>111</v>
      </c>
      <c r="C129" s="428">
        <v>111</v>
      </c>
      <c r="D129" s="432" t="s">
        <v>497</v>
      </c>
      <c r="E129" s="433" t="s">
        <v>24</v>
      </c>
      <c r="F129" s="434">
        <v>0.25</v>
      </c>
      <c r="G129" s="437" t="s">
        <v>24</v>
      </c>
      <c r="H129" s="438">
        <v>0.25</v>
      </c>
    </row>
    <row r="130" spans="2:8">
      <c r="B130" s="115">
        <v>112</v>
      </c>
      <c r="C130" s="428">
        <v>112</v>
      </c>
      <c r="D130" s="432" t="s">
        <v>498</v>
      </c>
      <c r="E130" s="433" t="s">
        <v>24</v>
      </c>
      <c r="F130" s="434">
        <v>0.25</v>
      </c>
      <c r="G130" s="437" t="s">
        <v>24</v>
      </c>
      <c r="H130" s="438">
        <v>0.25</v>
      </c>
    </row>
    <row r="131" spans="2:8">
      <c r="B131" s="115">
        <v>113</v>
      </c>
      <c r="C131" s="428">
        <v>113</v>
      </c>
      <c r="D131" s="432" t="s">
        <v>499</v>
      </c>
      <c r="E131" s="433" t="s">
        <v>24</v>
      </c>
      <c r="F131" s="434">
        <v>0.25</v>
      </c>
      <c r="G131" s="437" t="s">
        <v>24</v>
      </c>
      <c r="H131" s="438">
        <v>0.25</v>
      </c>
    </row>
    <row r="132" spans="2:8" ht="18.75" customHeight="1">
      <c r="B132" s="115">
        <v>114</v>
      </c>
      <c r="C132" s="428">
        <v>114</v>
      </c>
      <c r="D132" s="432" t="s">
        <v>500</v>
      </c>
      <c r="E132" s="433" t="s">
        <v>24</v>
      </c>
      <c r="F132" s="434">
        <v>0.25</v>
      </c>
      <c r="G132" s="437" t="s">
        <v>23</v>
      </c>
      <c r="H132" s="438">
        <v>0</v>
      </c>
    </row>
    <row r="133" spans="2:8">
      <c r="B133" s="115">
        <v>115</v>
      </c>
      <c r="C133" s="428">
        <v>115</v>
      </c>
      <c r="D133" s="432" t="s">
        <v>501</v>
      </c>
      <c r="E133" s="433" t="s">
        <v>24</v>
      </c>
      <c r="F133" s="434">
        <v>0.25</v>
      </c>
      <c r="G133" s="437" t="s">
        <v>24</v>
      </c>
      <c r="H133" s="438">
        <v>0.25</v>
      </c>
    </row>
    <row r="134" spans="2:8" ht="3" customHeight="1" thickBot="1">
      <c r="B134" s="352" t="s">
        <v>230</v>
      </c>
      <c r="C134" s="352" t="s">
        <v>230</v>
      </c>
      <c r="D134" s="118"/>
      <c r="E134" s="118"/>
      <c r="F134" s="229"/>
      <c r="G134" s="119"/>
      <c r="H134" s="229"/>
    </row>
    <row r="135" spans="2:8" ht="15.75" thickTop="1"/>
    <row r="136" spans="2:8"/>
    <row r="137" spans="2:8"/>
    <row r="138" spans="2:8"/>
    <row r="139" spans="2:8"/>
    <row r="140" spans="2:8"/>
    <row r="141" spans="2:8"/>
    <row r="142" spans="2:8"/>
    <row r="143" spans="2:8"/>
    <row r="144" spans="2:8"/>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sheetData>
  <mergeCells count="16">
    <mergeCell ref="C7:H7"/>
    <mergeCell ref="C1:H1"/>
    <mergeCell ref="C2:H2"/>
    <mergeCell ref="C3:H3"/>
    <mergeCell ref="C4:H4"/>
    <mergeCell ref="C6:H6"/>
    <mergeCell ref="B16:B17"/>
    <mergeCell ref="C16:C17"/>
    <mergeCell ref="D16:D17"/>
    <mergeCell ref="F16:F17"/>
    <mergeCell ref="H16:H17"/>
    <mergeCell ref="C9:H9"/>
    <mergeCell ref="C11:H11"/>
    <mergeCell ref="C13:H13"/>
    <mergeCell ref="C14:H14"/>
    <mergeCell ref="G16:G17"/>
  </mergeCells>
  <conditionalFormatting sqref="C116:D133 H116:H133">
    <cfRule type="expression" dxfId="62" priority="144" stopIfTrue="1">
      <formula>MOD(ROW(),2)</formula>
    </cfRule>
  </conditionalFormatting>
  <conditionalFormatting sqref="C19:H19 C20:D115 H20:H115 E20:G133">
    <cfRule type="expression" dxfId="61" priority="3" stopIfTrue="1">
      <formula>MOD(ROW(),2)</formula>
    </cfRule>
  </conditionalFormatting>
  <conditionalFormatting sqref="E19:E133">
    <cfRule type="cellIs" dxfId="60" priority="1" operator="equal">
      <formula>"SI"</formula>
    </cfRule>
    <cfRule type="cellIs" dxfId="59" priority="2" operator="equal">
      <formula>"NO"</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5">
    <tabColor theme="6" tint="0.39997558519241921"/>
    <pageSetUpPr fitToPage="1"/>
  </sheetPr>
  <dimension ref="A1:I609"/>
  <sheetViews>
    <sheetView showGridLines="0" zoomScaleNormal="100" workbookViewId="0"/>
  </sheetViews>
  <sheetFormatPr baseColWidth="10" defaultColWidth="0" defaultRowHeight="15" zeroHeight="1"/>
  <cols>
    <col min="1" max="1" width="3.85546875" style="111" customWidth="1"/>
    <col min="2" max="2" width="7.42578125" style="111" customWidth="1"/>
    <col min="3" max="3" width="14" style="111" customWidth="1"/>
    <col min="4" max="4" width="45" style="111" customWidth="1"/>
    <col min="5" max="6" width="18.85546875" style="111" customWidth="1"/>
    <col min="7" max="7" width="14.42578125" style="111" customWidth="1"/>
    <col min="8" max="9" width="11.42578125" style="111" customWidth="1"/>
    <col min="10" max="16384" width="11.42578125" style="111" hidden="1"/>
  </cols>
  <sheetData>
    <row r="1" spans="1:7" s="3" customFormat="1" ht="15" customHeight="1">
      <c r="A1" s="105"/>
      <c r="B1" s="105"/>
      <c r="C1" s="882" t="s">
        <v>0</v>
      </c>
      <c r="D1" s="882"/>
      <c r="E1" s="882"/>
      <c r="F1" s="882"/>
      <c r="G1" s="882"/>
    </row>
    <row r="2" spans="1:7" s="1" customFormat="1" ht="15" customHeight="1">
      <c r="A2" s="107"/>
      <c r="B2" s="107"/>
      <c r="C2" s="882" t="s">
        <v>1</v>
      </c>
      <c r="D2" s="882"/>
      <c r="E2" s="882"/>
      <c r="F2" s="882"/>
      <c r="G2" s="882"/>
    </row>
    <row r="3" spans="1:7" s="1" customFormat="1" ht="15" customHeight="1">
      <c r="A3" s="107"/>
      <c r="B3" s="107"/>
      <c r="C3" s="882" t="s">
        <v>350</v>
      </c>
      <c r="D3" s="882"/>
      <c r="E3" s="882"/>
      <c r="F3" s="882"/>
      <c r="G3" s="882"/>
    </row>
    <row r="4" spans="1:7" s="1" customFormat="1" ht="12.75" customHeight="1">
      <c r="A4" s="107"/>
      <c r="B4" s="107"/>
      <c r="C4" s="882" t="s">
        <v>341</v>
      </c>
      <c r="D4" s="882"/>
      <c r="E4" s="882"/>
      <c r="F4" s="882"/>
      <c r="G4" s="882"/>
    </row>
    <row r="5" spans="1:7" s="1" customFormat="1" ht="12.75">
      <c r="A5" s="107"/>
      <c r="B5" s="106"/>
      <c r="C5" s="106"/>
      <c r="D5" s="2"/>
      <c r="E5" s="46"/>
      <c r="F5" s="46"/>
      <c r="G5" s="46"/>
    </row>
    <row r="6" spans="1:7" s="1" customFormat="1" ht="12.75">
      <c r="A6" s="107"/>
      <c r="B6" s="107"/>
      <c r="C6" s="882" t="s">
        <v>179</v>
      </c>
      <c r="D6" s="882"/>
      <c r="E6" s="882"/>
      <c r="F6" s="882"/>
      <c r="G6" s="882"/>
    </row>
    <row r="7" spans="1:7" s="1" customFormat="1" ht="12.75">
      <c r="A7" s="107"/>
      <c r="B7" s="107"/>
      <c r="C7" s="882" t="s">
        <v>384</v>
      </c>
      <c r="D7" s="882"/>
      <c r="E7" s="882"/>
      <c r="F7" s="882"/>
      <c r="G7" s="882"/>
    </row>
    <row r="8" spans="1:7" s="1" customFormat="1" ht="12.75" customHeight="1">
      <c r="A8" s="107"/>
      <c r="B8" s="106"/>
      <c r="C8" s="106"/>
      <c r="D8" s="2"/>
      <c r="E8" s="46"/>
      <c r="F8" s="46"/>
      <c r="G8" s="46"/>
    </row>
    <row r="9" spans="1:7" s="1" customFormat="1" ht="67.5" customHeight="1">
      <c r="A9" s="107"/>
      <c r="B9" s="107"/>
      <c r="C9" s="882" t="s">
        <v>1537</v>
      </c>
      <c r="D9" s="882"/>
      <c r="E9" s="882"/>
      <c r="F9" s="882"/>
      <c r="G9" s="882"/>
    </row>
    <row r="10" spans="1:7" s="1" customFormat="1" ht="12.75" customHeight="1">
      <c r="A10" s="107"/>
      <c r="B10" s="106"/>
      <c r="C10" s="106"/>
      <c r="D10" s="2"/>
      <c r="E10" s="46"/>
      <c r="F10" s="46"/>
      <c r="G10" s="46"/>
    </row>
    <row r="11" spans="1:7" s="1" customFormat="1" ht="12.75">
      <c r="A11" s="107"/>
      <c r="B11" s="107"/>
      <c r="C11" s="883" t="s">
        <v>385</v>
      </c>
      <c r="D11" s="883"/>
      <c r="E11" s="883"/>
      <c r="F11" s="883"/>
      <c r="G11" s="883"/>
    </row>
    <row r="12" spans="1:7" s="1" customFormat="1" ht="15.75">
      <c r="A12" s="107"/>
      <c r="B12" s="108"/>
      <c r="C12" s="108"/>
      <c r="D12" s="109"/>
      <c r="E12" s="46"/>
      <c r="F12" s="46"/>
      <c r="G12" s="46"/>
    </row>
    <row r="13" spans="1:7" s="1" customFormat="1" ht="12.75">
      <c r="A13" s="107"/>
      <c r="B13" s="107"/>
      <c r="C13" s="884" t="s">
        <v>163</v>
      </c>
      <c r="D13" s="884"/>
      <c r="E13" s="884"/>
      <c r="F13" s="884"/>
      <c r="G13" s="884"/>
    </row>
    <row r="14" spans="1:7">
      <c r="A14" s="110"/>
      <c r="B14" s="110"/>
      <c r="C14" s="884" t="s">
        <v>244</v>
      </c>
      <c r="D14" s="884"/>
      <c r="E14" s="884"/>
      <c r="F14" s="884"/>
      <c r="G14" s="884"/>
    </row>
    <row r="15" spans="1:7" ht="15.75" thickBot="1"/>
    <row r="16" spans="1:7" ht="24" customHeight="1" thickTop="1">
      <c r="B16" s="880" t="s">
        <v>38</v>
      </c>
      <c r="C16" s="880" t="s">
        <v>97</v>
      </c>
      <c r="D16" s="901" t="s">
        <v>15</v>
      </c>
      <c r="E16" s="893" t="s">
        <v>231</v>
      </c>
      <c r="F16" s="903" t="s">
        <v>232</v>
      </c>
      <c r="G16" s="887" t="s">
        <v>22</v>
      </c>
    </row>
    <row r="17" spans="2:7" ht="24" customHeight="1" thickBot="1">
      <c r="B17" s="881"/>
      <c r="C17" s="881"/>
      <c r="D17" s="902"/>
      <c r="E17" s="894"/>
      <c r="F17" s="904"/>
      <c r="G17" s="888"/>
    </row>
    <row r="18" spans="2:7" ht="4.5" customHeight="1">
      <c r="B18" s="112"/>
      <c r="C18" s="112"/>
      <c r="D18" s="113"/>
      <c r="E18" s="429"/>
      <c r="F18" s="430"/>
      <c r="G18" s="436"/>
    </row>
    <row r="19" spans="2:7">
      <c r="B19" s="115">
        <v>1</v>
      </c>
      <c r="C19" s="115">
        <v>1</v>
      </c>
      <c r="D19" s="439" t="s">
        <v>387</v>
      </c>
      <c r="E19" s="437" t="s">
        <v>236</v>
      </c>
      <c r="F19" s="440" t="s">
        <v>217</v>
      </c>
      <c r="G19" s="438">
        <v>0</v>
      </c>
    </row>
    <row r="20" spans="2:7">
      <c r="B20" s="115">
        <v>2</v>
      </c>
      <c r="C20" s="115">
        <v>2</v>
      </c>
      <c r="D20" s="439" t="s">
        <v>388</v>
      </c>
      <c r="E20" s="437" t="s">
        <v>236</v>
      </c>
      <c r="F20" s="440" t="s">
        <v>236</v>
      </c>
      <c r="G20" s="438">
        <v>1</v>
      </c>
    </row>
    <row r="21" spans="2:7" ht="18.75" customHeight="1">
      <c r="B21" s="115">
        <v>3</v>
      </c>
      <c r="C21" s="115">
        <v>3</v>
      </c>
      <c r="D21" s="439" t="s">
        <v>389</v>
      </c>
      <c r="E21" s="437" t="s">
        <v>217</v>
      </c>
      <c r="F21" s="440" t="s">
        <v>217</v>
      </c>
      <c r="G21" s="438">
        <v>0</v>
      </c>
    </row>
    <row r="22" spans="2:7">
      <c r="B22" s="115">
        <v>4</v>
      </c>
      <c r="C22" s="115">
        <v>4</v>
      </c>
      <c r="D22" s="439" t="s">
        <v>390</v>
      </c>
      <c r="E22" s="437" t="s">
        <v>236</v>
      </c>
      <c r="F22" s="440" t="s">
        <v>236</v>
      </c>
      <c r="G22" s="438">
        <v>1</v>
      </c>
    </row>
    <row r="23" spans="2:7">
      <c r="B23" s="115">
        <v>5</v>
      </c>
      <c r="C23" s="115">
        <v>5</v>
      </c>
      <c r="D23" s="439" t="s">
        <v>391</v>
      </c>
      <c r="E23" s="437" t="s">
        <v>236</v>
      </c>
      <c r="F23" s="440" t="s">
        <v>236</v>
      </c>
      <c r="G23" s="438">
        <v>1</v>
      </c>
    </row>
    <row r="24" spans="2:7">
      <c r="B24" s="115">
        <v>6</v>
      </c>
      <c r="C24" s="115">
        <v>6</v>
      </c>
      <c r="D24" s="439" t="s">
        <v>392</v>
      </c>
      <c r="E24" s="437" t="s">
        <v>236</v>
      </c>
      <c r="F24" s="440" t="s">
        <v>236</v>
      </c>
      <c r="G24" s="438">
        <v>1</v>
      </c>
    </row>
    <row r="25" spans="2:7">
      <c r="B25" s="115">
        <v>7</v>
      </c>
      <c r="C25" s="115">
        <v>7</v>
      </c>
      <c r="D25" s="439" t="s">
        <v>393</v>
      </c>
      <c r="E25" s="437" t="s">
        <v>236</v>
      </c>
      <c r="F25" s="440" t="s">
        <v>236</v>
      </c>
      <c r="G25" s="438">
        <v>1</v>
      </c>
    </row>
    <row r="26" spans="2:7">
      <c r="B26" s="115">
        <v>8</v>
      </c>
      <c r="C26" s="115">
        <v>8</v>
      </c>
      <c r="D26" s="439" t="s">
        <v>394</v>
      </c>
      <c r="E26" s="437" t="s">
        <v>236</v>
      </c>
      <c r="F26" s="440" t="s">
        <v>236</v>
      </c>
      <c r="G26" s="438">
        <v>1</v>
      </c>
    </row>
    <row r="27" spans="2:7">
      <c r="B27" s="115">
        <v>9</v>
      </c>
      <c r="C27" s="115">
        <v>9</v>
      </c>
      <c r="D27" s="439" t="s">
        <v>395</v>
      </c>
      <c r="E27" s="437" t="s">
        <v>236</v>
      </c>
      <c r="F27" s="440" t="s">
        <v>236</v>
      </c>
      <c r="G27" s="438">
        <v>1</v>
      </c>
    </row>
    <row r="28" spans="2:7">
      <c r="B28" s="115">
        <v>10</v>
      </c>
      <c r="C28" s="115">
        <v>10</v>
      </c>
      <c r="D28" s="439" t="s">
        <v>396</v>
      </c>
      <c r="E28" s="437" t="s">
        <v>236</v>
      </c>
      <c r="F28" s="440" t="s">
        <v>236</v>
      </c>
      <c r="G28" s="438">
        <v>1</v>
      </c>
    </row>
    <row r="29" spans="2:7">
      <c r="B29" s="115">
        <v>11</v>
      </c>
      <c r="C29" s="115">
        <v>11</v>
      </c>
      <c r="D29" s="439" t="s">
        <v>397</v>
      </c>
      <c r="E29" s="437" t="s">
        <v>236</v>
      </c>
      <c r="F29" s="440" t="s">
        <v>236</v>
      </c>
      <c r="G29" s="438">
        <v>1</v>
      </c>
    </row>
    <row r="30" spans="2:7">
      <c r="B30" s="115">
        <v>12</v>
      </c>
      <c r="C30" s="115">
        <v>12</v>
      </c>
      <c r="D30" s="439" t="s">
        <v>398</v>
      </c>
      <c r="E30" s="437" t="s">
        <v>236</v>
      </c>
      <c r="F30" s="440" t="s">
        <v>236</v>
      </c>
      <c r="G30" s="438">
        <v>1</v>
      </c>
    </row>
    <row r="31" spans="2:7">
      <c r="B31" s="115">
        <v>13</v>
      </c>
      <c r="C31" s="115">
        <v>13</v>
      </c>
      <c r="D31" s="439" t="s">
        <v>399</v>
      </c>
      <c r="E31" s="437" t="s">
        <v>236</v>
      </c>
      <c r="F31" s="440" t="s">
        <v>236</v>
      </c>
      <c r="G31" s="438">
        <v>1</v>
      </c>
    </row>
    <row r="32" spans="2:7">
      <c r="B32" s="115">
        <v>14</v>
      </c>
      <c r="C32" s="115">
        <v>14</v>
      </c>
      <c r="D32" s="439" t="s">
        <v>400</v>
      </c>
      <c r="E32" s="437" t="s">
        <v>217</v>
      </c>
      <c r="F32" s="440" t="s">
        <v>217</v>
      </c>
      <c r="G32" s="438">
        <v>0</v>
      </c>
    </row>
    <row r="33" spans="2:7">
      <c r="B33" s="115">
        <v>15</v>
      </c>
      <c r="C33" s="115">
        <v>15</v>
      </c>
      <c r="D33" s="439" t="s">
        <v>401</v>
      </c>
      <c r="E33" s="437" t="s">
        <v>236</v>
      </c>
      <c r="F33" s="440" t="s">
        <v>236</v>
      </c>
      <c r="G33" s="438">
        <v>1</v>
      </c>
    </row>
    <row r="34" spans="2:7">
      <c r="B34" s="115">
        <v>16</v>
      </c>
      <c r="C34" s="115">
        <v>16</v>
      </c>
      <c r="D34" s="439" t="s">
        <v>402</v>
      </c>
      <c r="E34" s="437" t="s">
        <v>236</v>
      </c>
      <c r="F34" s="440" t="s">
        <v>217</v>
      </c>
      <c r="G34" s="438">
        <v>0</v>
      </c>
    </row>
    <row r="35" spans="2:7">
      <c r="B35" s="115">
        <v>17</v>
      </c>
      <c r="C35" s="115">
        <v>17</v>
      </c>
      <c r="D35" s="439" t="s">
        <v>403</v>
      </c>
      <c r="E35" s="437" t="s">
        <v>236</v>
      </c>
      <c r="F35" s="440" t="s">
        <v>236</v>
      </c>
      <c r="G35" s="438">
        <v>1</v>
      </c>
    </row>
    <row r="36" spans="2:7">
      <c r="B36" s="115">
        <v>18</v>
      </c>
      <c r="C36" s="115">
        <v>18</v>
      </c>
      <c r="D36" s="439" t="s">
        <v>404</v>
      </c>
      <c r="E36" s="437" t="s">
        <v>236</v>
      </c>
      <c r="F36" s="440" t="s">
        <v>236</v>
      </c>
      <c r="G36" s="438">
        <v>1</v>
      </c>
    </row>
    <row r="37" spans="2:7">
      <c r="B37" s="115">
        <v>19</v>
      </c>
      <c r="C37" s="115">
        <v>19</v>
      </c>
      <c r="D37" s="439" t="s">
        <v>405</v>
      </c>
      <c r="E37" s="437" t="s">
        <v>236</v>
      </c>
      <c r="F37" s="440" t="s">
        <v>236</v>
      </c>
      <c r="G37" s="438">
        <v>1</v>
      </c>
    </row>
    <row r="38" spans="2:7">
      <c r="B38" s="115">
        <v>20</v>
      </c>
      <c r="C38" s="115">
        <v>20</v>
      </c>
      <c r="D38" s="439" t="s">
        <v>406</v>
      </c>
      <c r="E38" s="437" t="s">
        <v>236</v>
      </c>
      <c r="F38" s="440" t="s">
        <v>236</v>
      </c>
      <c r="G38" s="438">
        <v>1</v>
      </c>
    </row>
    <row r="39" spans="2:7">
      <c r="B39" s="115">
        <v>21</v>
      </c>
      <c r="C39" s="115">
        <v>21</v>
      </c>
      <c r="D39" s="439" t="s">
        <v>407</v>
      </c>
      <c r="E39" s="437" t="s">
        <v>236</v>
      </c>
      <c r="F39" s="440" t="s">
        <v>236</v>
      </c>
      <c r="G39" s="438">
        <v>1</v>
      </c>
    </row>
    <row r="40" spans="2:7">
      <c r="B40" s="115">
        <v>22</v>
      </c>
      <c r="C40" s="115">
        <v>22</v>
      </c>
      <c r="D40" s="439" t="s">
        <v>408</v>
      </c>
      <c r="E40" s="437" t="s">
        <v>236</v>
      </c>
      <c r="F40" s="440" t="s">
        <v>236</v>
      </c>
      <c r="G40" s="438">
        <v>1</v>
      </c>
    </row>
    <row r="41" spans="2:7">
      <c r="B41" s="115">
        <v>23</v>
      </c>
      <c r="C41" s="115">
        <v>23</v>
      </c>
      <c r="D41" s="439" t="s">
        <v>409</v>
      </c>
      <c r="E41" s="437" t="s">
        <v>236</v>
      </c>
      <c r="F41" s="440" t="s">
        <v>236</v>
      </c>
      <c r="G41" s="438">
        <v>1</v>
      </c>
    </row>
    <row r="42" spans="2:7">
      <c r="B42" s="115">
        <v>24</v>
      </c>
      <c r="C42" s="115">
        <v>24</v>
      </c>
      <c r="D42" s="439" t="s">
        <v>410</v>
      </c>
      <c r="E42" s="437" t="s">
        <v>236</v>
      </c>
      <c r="F42" s="440" t="s">
        <v>236</v>
      </c>
      <c r="G42" s="438">
        <v>1</v>
      </c>
    </row>
    <row r="43" spans="2:7">
      <c r="B43" s="115">
        <v>25</v>
      </c>
      <c r="C43" s="115">
        <v>25</v>
      </c>
      <c r="D43" s="439" t="s">
        <v>411</v>
      </c>
      <c r="E43" s="437" t="s">
        <v>236</v>
      </c>
      <c r="F43" s="440" t="s">
        <v>236</v>
      </c>
      <c r="G43" s="438">
        <v>1</v>
      </c>
    </row>
    <row r="44" spans="2:7">
      <c r="B44" s="115">
        <v>26</v>
      </c>
      <c r="C44" s="115">
        <v>26</v>
      </c>
      <c r="D44" s="439" t="s">
        <v>412</v>
      </c>
      <c r="E44" s="437" t="s">
        <v>236</v>
      </c>
      <c r="F44" s="440" t="s">
        <v>236</v>
      </c>
      <c r="G44" s="438">
        <v>1</v>
      </c>
    </row>
    <row r="45" spans="2:7">
      <c r="B45" s="115">
        <v>27</v>
      </c>
      <c r="C45" s="115">
        <v>27</v>
      </c>
      <c r="D45" s="439" t="s">
        <v>413</v>
      </c>
      <c r="E45" s="437" t="s">
        <v>217</v>
      </c>
      <c r="F45" s="440" t="s">
        <v>217</v>
      </c>
      <c r="G45" s="438">
        <v>0</v>
      </c>
    </row>
    <row r="46" spans="2:7">
      <c r="B46" s="115">
        <v>28</v>
      </c>
      <c r="C46" s="115">
        <v>28</v>
      </c>
      <c r="D46" s="439" t="s">
        <v>414</v>
      </c>
      <c r="E46" s="437" t="s">
        <v>236</v>
      </c>
      <c r="F46" s="440" t="s">
        <v>236</v>
      </c>
      <c r="G46" s="438">
        <v>1</v>
      </c>
    </row>
    <row r="47" spans="2:7">
      <c r="B47" s="115">
        <v>29</v>
      </c>
      <c r="C47" s="115">
        <v>29</v>
      </c>
      <c r="D47" s="439" t="s">
        <v>415</v>
      </c>
      <c r="E47" s="437" t="s">
        <v>236</v>
      </c>
      <c r="F47" s="440" t="s">
        <v>236</v>
      </c>
      <c r="G47" s="438">
        <v>1</v>
      </c>
    </row>
    <row r="48" spans="2:7">
      <c r="B48" s="115">
        <v>30</v>
      </c>
      <c r="C48" s="115">
        <v>30</v>
      </c>
      <c r="D48" s="439" t="s">
        <v>416</v>
      </c>
      <c r="E48" s="437" t="s">
        <v>236</v>
      </c>
      <c r="F48" s="440" t="s">
        <v>217</v>
      </c>
      <c r="G48" s="438">
        <v>0</v>
      </c>
    </row>
    <row r="49" spans="2:7">
      <c r="B49" s="115">
        <v>31</v>
      </c>
      <c r="C49" s="115">
        <v>31</v>
      </c>
      <c r="D49" s="439" t="s">
        <v>417</v>
      </c>
      <c r="E49" s="437" t="s">
        <v>236</v>
      </c>
      <c r="F49" s="440" t="s">
        <v>236</v>
      </c>
      <c r="G49" s="438">
        <v>1</v>
      </c>
    </row>
    <row r="50" spans="2:7" ht="18.75" customHeight="1">
      <c r="B50" s="115">
        <v>32</v>
      </c>
      <c r="C50" s="115">
        <v>32</v>
      </c>
      <c r="D50" s="439" t="s">
        <v>418</v>
      </c>
      <c r="E50" s="437" t="s">
        <v>236</v>
      </c>
      <c r="F50" s="440" t="s">
        <v>236</v>
      </c>
      <c r="G50" s="438">
        <v>1</v>
      </c>
    </row>
    <row r="51" spans="2:7">
      <c r="B51" s="115">
        <v>33</v>
      </c>
      <c r="C51" s="115">
        <v>33</v>
      </c>
      <c r="D51" s="439" t="s">
        <v>419</v>
      </c>
      <c r="E51" s="437" t="s">
        <v>236</v>
      </c>
      <c r="F51" s="440" t="s">
        <v>236</v>
      </c>
      <c r="G51" s="438">
        <v>1</v>
      </c>
    </row>
    <row r="52" spans="2:7">
      <c r="B52" s="115">
        <v>34</v>
      </c>
      <c r="C52" s="115">
        <v>34</v>
      </c>
      <c r="D52" s="439" t="s">
        <v>420</v>
      </c>
      <c r="E52" s="437" t="s">
        <v>236</v>
      </c>
      <c r="F52" s="440" t="s">
        <v>236</v>
      </c>
      <c r="G52" s="438">
        <v>1</v>
      </c>
    </row>
    <row r="53" spans="2:7">
      <c r="B53" s="115">
        <v>35</v>
      </c>
      <c r="C53" s="115">
        <v>35</v>
      </c>
      <c r="D53" s="439" t="s">
        <v>421</v>
      </c>
      <c r="E53" s="437" t="s">
        <v>236</v>
      </c>
      <c r="F53" s="440" t="s">
        <v>236</v>
      </c>
      <c r="G53" s="438">
        <v>1</v>
      </c>
    </row>
    <row r="54" spans="2:7">
      <c r="B54" s="115">
        <v>36</v>
      </c>
      <c r="C54" s="115">
        <v>36</v>
      </c>
      <c r="D54" s="439" t="s">
        <v>422</v>
      </c>
      <c r="E54" s="437" t="s">
        <v>217</v>
      </c>
      <c r="F54" s="440" t="s">
        <v>217</v>
      </c>
      <c r="G54" s="438">
        <v>0</v>
      </c>
    </row>
    <row r="55" spans="2:7">
      <c r="B55" s="115">
        <v>37</v>
      </c>
      <c r="C55" s="115">
        <v>37</v>
      </c>
      <c r="D55" s="439" t="s">
        <v>423</v>
      </c>
      <c r="E55" s="437" t="s">
        <v>236</v>
      </c>
      <c r="F55" s="440" t="s">
        <v>236</v>
      </c>
      <c r="G55" s="438">
        <v>1</v>
      </c>
    </row>
    <row r="56" spans="2:7">
      <c r="B56" s="115">
        <v>38</v>
      </c>
      <c r="C56" s="115">
        <v>38</v>
      </c>
      <c r="D56" s="439" t="s">
        <v>424</v>
      </c>
      <c r="E56" s="437" t="s">
        <v>236</v>
      </c>
      <c r="F56" s="440" t="s">
        <v>236</v>
      </c>
      <c r="G56" s="438">
        <v>1</v>
      </c>
    </row>
    <row r="57" spans="2:7">
      <c r="B57" s="115">
        <v>39</v>
      </c>
      <c r="C57" s="115">
        <v>39</v>
      </c>
      <c r="D57" s="439" t="s">
        <v>425</v>
      </c>
      <c r="E57" s="437" t="s">
        <v>236</v>
      </c>
      <c r="F57" s="440" t="s">
        <v>236</v>
      </c>
      <c r="G57" s="438">
        <v>1</v>
      </c>
    </row>
    <row r="58" spans="2:7">
      <c r="B58" s="115">
        <v>40</v>
      </c>
      <c r="C58" s="115">
        <v>40</v>
      </c>
      <c r="D58" s="439" t="s">
        <v>426</v>
      </c>
      <c r="E58" s="437" t="s">
        <v>236</v>
      </c>
      <c r="F58" s="440" t="s">
        <v>236</v>
      </c>
      <c r="G58" s="438">
        <v>1</v>
      </c>
    </row>
    <row r="59" spans="2:7">
      <c r="B59" s="115">
        <v>41</v>
      </c>
      <c r="C59" s="115">
        <v>41</v>
      </c>
      <c r="D59" s="439" t="s">
        <v>427</v>
      </c>
      <c r="E59" s="437" t="s">
        <v>236</v>
      </c>
      <c r="F59" s="440" t="s">
        <v>236</v>
      </c>
      <c r="G59" s="438">
        <v>1</v>
      </c>
    </row>
    <row r="60" spans="2:7">
      <c r="B60" s="115">
        <v>42</v>
      </c>
      <c r="C60" s="115">
        <v>42</v>
      </c>
      <c r="D60" s="439" t="s">
        <v>428</v>
      </c>
      <c r="E60" s="437" t="s">
        <v>236</v>
      </c>
      <c r="F60" s="440" t="s">
        <v>236</v>
      </c>
      <c r="G60" s="438">
        <v>1</v>
      </c>
    </row>
    <row r="61" spans="2:7">
      <c r="B61" s="115">
        <v>43</v>
      </c>
      <c r="C61" s="115">
        <v>43</v>
      </c>
      <c r="D61" s="439" t="s">
        <v>429</v>
      </c>
      <c r="E61" s="437" t="s">
        <v>236</v>
      </c>
      <c r="F61" s="440" t="s">
        <v>236</v>
      </c>
      <c r="G61" s="438">
        <v>1</v>
      </c>
    </row>
    <row r="62" spans="2:7">
      <c r="B62" s="115">
        <v>44</v>
      </c>
      <c r="C62" s="115">
        <v>44</v>
      </c>
      <c r="D62" s="439" t="s">
        <v>430</v>
      </c>
      <c r="E62" s="437" t="s">
        <v>236</v>
      </c>
      <c r="F62" s="440" t="s">
        <v>236</v>
      </c>
      <c r="G62" s="438">
        <v>1</v>
      </c>
    </row>
    <row r="63" spans="2:7">
      <c r="B63" s="115">
        <v>45</v>
      </c>
      <c r="C63" s="115">
        <v>45</v>
      </c>
      <c r="D63" s="439" t="s">
        <v>431</v>
      </c>
      <c r="E63" s="437" t="s">
        <v>236</v>
      </c>
      <c r="F63" s="440" t="s">
        <v>236</v>
      </c>
      <c r="G63" s="438">
        <v>1</v>
      </c>
    </row>
    <row r="64" spans="2:7">
      <c r="B64" s="115">
        <v>46</v>
      </c>
      <c r="C64" s="115">
        <v>46</v>
      </c>
      <c r="D64" s="439" t="s">
        <v>432</v>
      </c>
      <c r="E64" s="437" t="s">
        <v>236</v>
      </c>
      <c r="F64" s="440" t="s">
        <v>236</v>
      </c>
      <c r="G64" s="438">
        <v>1</v>
      </c>
    </row>
    <row r="65" spans="2:7">
      <c r="B65" s="115">
        <v>47</v>
      </c>
      <c r="C65" s="115">
        <v>47</v>
      </c>
      <c r="D65" s="439" t="s">
        <v>433</v>
      </c>
      <c r="E65" s="437" t="s">
        <v>217</v>
      </c>
      <c r="F65" s="440" t="s">
        <v>217</v>
      </c>
      <c r="G65" s="438">
        <v>0</v>
      </c>
    </row>
    <row r="66" spans="2:7">
      <c r="B66" s="115">
        <v>48</v>
      </c>
      <c r="C66" s="115">
        <v>48</v>
      </c>
      <c r="D66" s="439" t="s">
        <v>434</v>
      </c>
      <c r="E66" s="437" t="s">
        <v>236</v>
      </c>
      <c r="F66" s="440" t="s">
        <v>236</v>
      </c>
      <c r="G66" s="438">
        <v>1</v>
      </c>
    </row>
    <row r="67" spans="2:7">
      <c r="B67" s="115">
        <v>49</v>
      </c>
      <c r="C67" s="115">
        <v>49</v>
      </c>
      <c r="D67" s="439" t="s">
        <v>435</v>
      </c>
      <c r="E67" s="437" t="s">
        <v>236</v>
      </c>
      <c r="F67" s="440" t="s">
        <v>236</v>
      </c>
      <c r="G67" s="438">
        <v>1</v>
      </c>
    </row>
    <row r="68" spans="2:7">
      <c r="B68" s="115">
        <v>50</v>
      </c>
      <c r="C68" s="115">
        <v>50</v>
      </c>
      <c r="D68" s="439" t="s">
        <v>436</v>
      </c>
      <c r="E68" s="437" t="s">
        <v>236</v>
      </c>
      <c r="F68" s="440" t="s">
        <v>236</v>
      </c>
      <c r="G68" s="438">
        <v>1</v>
      </c>
    </row>
    <row r="69" spans="2:7">
      <c r="B69" s="115">
        <v>51</v>
      </c>
      <c r="C69" s="115">
        <v>51</v>
      </c>
      <c r="D69" s="439" t="s">
        <v>437</v>
      </c>
      <c r="E69" s="437" t="s">
        <v>236</v>
      </c>
      <c r="F69" s="440" t="s">
        <v>236</v>
      </c>
      <c r="G69" s="438">
        <v>1</v>
      </c>
    </row>
    <row r="70" spans="2:7">
      <c r="B70" s="115">
        <v>52</v>
      </c>
      <c r="C70" s="115">
        <v>52</v>
      </c>
      <c r="D70" s="439" t="s">
        <v>438</v>
      </c>
      <c r="E70" s="437" t="s">
        <v>217</v>
      </c>
      <c r="F70" s="440" t="s">
        <v>217</v>
      </c>
      <c r="G70" s="438">
        <v>0</v>
      </c>
    </row>
    <row r="71" spans="2:7">
      <c r="B71" s="115">
        <v>53</v>
      </c>
      <c r="C71" s="115">
        <v>53</v>
      </c>
      <c r="D71" s="439" t="s">
        <v>439</v>
      </c>
      <c r="E71" s="437" t="s">
        <v>236</v>
      </c>
      <c r="F71" s="440" t="s">
        <v>236</v>
      </c>
      <c r="G71" s="438">
        <v>1</v>
      </c>
    </row>
    <row r="72" spans="2:7">
      <c r="B72" s="115">
        <v>54</v>
      </c>
      <c r="C72" s="115">
        <v>54</v>
      </c>
      <c r="D72" s="439" t="s">
        <v>440</v>
      </c>
      <c r="E72" s="437" t="s">
        <v>236</v>
      </c>
      <c r="F72" s="440" t="s">
        <v>236</v>
      </c>
      <c r="G72" s="438">
        <v>1</v>
      </c>
    </row>
    <row r="73" spans="2:7">
      <c r="B73" s="115">
        <v>55</v>
      </c>
      <c r="C73" s="115">
        <v>55</v>
      </c>
      <c r="D73" s="439" t="s">
        <v>441</v>
      </c>
      <c r="E73" s="437" t="s">
        <v>236</v>
      </c>
      <c r="F73" s="440" t="s">
        <v>236</v>
      </c>
      <c r="G73" s="438">
        <v>1</v>
      </c>
    </row>
    <row r="74" spans="2:7">
      <c r="B74" s="115">
        <v>56</v>
      </c>
      <c r="C74" s="115">
        <v>56</v>
      </c>
      <c r="D74" s="439" t="s">
        <v>442</v>
      </c>
      <c r="E74" s="437" t="s">
        <v>236</v>
      </c>
      <c r="F74" s="440" t="s">
        <v>236</v>
      </c>
      <c r="G74" s="438">
        <v>1</v>
      </c>
    </row>
    <row r="75" spans="2:7">
      <c r="B75" s="115">
        <v>57</v>
      </c>
      <c r="C75" s="115">
        <v>57</v>
      </c>
      <c r="D75" s="439" t="s">
        <v>443</v>
      </c>
      <c r="E75" s="437" t="s">
        <v>236</v>
      </c>
      <c r="F75" s="440" t="s">
        <v>236</v>
      </c>
      <c r="G75" s="438">
        <v>1</v>
      </c>
    </row>
    <row r="76" spans="2:7">
      <c r="B76" s="115">
        <v>58</v>
      </c>
      <c r="C76" s="115">
        <v>58</v>
      </c>
      <c r="D76" s="439" t="s">
        <v>444</v>
      </c>
      <c r="E76" s="437" t="s">
        <v>236</v>
      </c>
      <c r="F76" s="440" t="s">
        <v>236</v>
      </c>
      <c r="G76" s="438">
        <v>1</v>
      </c>
    </row>
    <row r="77" spans="2:7">
      <c r="B77" s="115">
        <v>59</v>
      </c>
      <c r="C77" s="115">
        <v>59</v>
      </c>
      <c r="D77" s="439" t="s">
        <v>445</v>
      </c>
      <c r="E77" s="437" t="s">
        <v>236</v>
      </c>
      <c r="F77" s="440" t="s">
        <v>236</v>
      </c>
      <c r="G77" s="438">
        <v>1</v>
      </c>
    </row>
    <row r="78" spans="2:7">
      <c r="B78" s="115">
        <v>60</v>
      </c>
      <c r="C78" s="115">
        <v>60</v>
      </c>
      <c r="D78" s="439" t="s">
        <v>446</v>
      </c>
      <c r="E78" s="437" t="s">
        <v>236</v>
      </c>
      <c r="F78" s="440" t="s">
        <v>236</v>
      </c>
      <c r="G78" s="438">
        <v>1</v>
      </c>
    </row>
    <row r="79" spans="2:7" ht="18.75" customHeight="1">
      <c r="B79" s="115">
        <v>61</v>
      </c>
      <c r="C79" s="115">
        <v>61</v>
      </c>
      <c r="D79" s="439" t="s">
        <v>447</v>
      </c>
      <c r="E79" s="437" t="s">
        <v>236</v>
      </c>
      <c r="F79" s="440" t="s">
        <v>217</v>
      </c>
      <c r="G79" s="438">
        <v>0</v>
      </c>
    </row>
    <row r="80" spans="2:7">
      <c r="B80" s="115">
        <v>62</v>
      </c>
      <c r="C80" s="115">
        <v>62</v>
      </c>
      <c r="D80" s="439" t="s">
        <v>448</v>
      </c>
      <c r="E80" s="437" t="s">
        <v>236</v>
      </c>
      <c r="F80" s="440" t="s">
        <v>236</v>
      </c>
      <c r="G80" s="438">
        <v>1</v>
      </c>
    </row>
    <row r="81" spans="2:7">
      <c r="B81" s="115">
        <v>63</v>
      </c>
      <c r="C81" s="115">
        <v>63</v>
      </c>
      <c r="D81" s="439" t="s">
        <v>449</v>
      </c>
      <c r="E81" s="437" t="s">
        <v>236</v>
      </c>
      <c r="F81" s="440" t="s">
        <v>236</v>
      </c>
      <c r="G81" s="438">
        <v>1</v>
      </c>
    </row>
    <row r="82" spans="2:7">
      <c r="B82" s="115">
        <v>64</v>
      </c>
      <c r="C82" s="115">
        <v>64</v>
      </c>
      <c r="D82" s="439" t="s">
        <v>450</v>
      </c>
      <c r="E82" s="437" t="s">
        <v>236</v>
      </c>
      <c r="F82" s="440" t="s">
        <v>236</v>
      </c>
      <c r="G82" s="438">
        <v>1</v>
      </c>
    </row>
    <row r="83" spans="2:7">
      <c r="B83" s="115">
        <v>65</v>
      </c>
      <c r="C83" s="115">
        <v>65</v>
      </c>
      <c r="D83" s="439" t="s">
        <v>451</v>
      </c>
      <c r="E83" s="437" t="s">
        <v>217</v>
      </c>
      <c r="F83" s="440" t="s">
        <v>217</v>
      </c>
      <c r="G83" s="438">
        <v>0</v>
      </c>
    </row>
    <row r="84" spans="2:7">
      <c r="B84" s="115">
        <v>66</v>
      </c>
      <c r="C84" s="115">
        <v>66</v>
      </c>
      <c r="D84" s="439" t="s">
        <v>452</v>
      </c>
      <c r="E84" s="437" t="s">
        <v>236</v>
      </c>
      <c r="F84" s="440" t="s">
        <v>236</v>
      </c>
      <c r="G84" s="438">
        <v>1</v>
      </c>
    </row>
    <row r="85" spans="2:7">
      <c r="B85" s="115">
        <v>67</v>
      </c>
      <c r="C85" s="115">
        <v>67</v>
      </c>
      <c r="D85" s="439" t="s">
        <v>453</v>
      </c>
      <c r="E85" s="437" t="s">
        <v>236</v>
      </c>
      <c r="F85" s="440" t="s">
        <v>236</v>
      </c>
      <c r="G85" s="438">
        <v>1</v>
      </c>
    </row>
    <row r="86" spans="2:7">
      <c r="B86" s="115">
        <v>68</v>
      </c>
      <c r="C86" s="115">
        <v>68</v>
      </c>
      <c r="D86" s="439" t="s">
        <v>454</v>
      </c>
      <c r="E86" s="437" t="s">
        <v>236</v>
      </c>
      <c r="F86" s="440" t="s">
        <v>217</v>
      </c>
      <c r="G86" s="438">
        <v>0</v>
      </c>
    </row>
    <row r="87" spans="2:7">
      <c r="B87" s="115">
        <v>69</v>
      </c>
      <c r="C87" s="115">
        <v>69</v>
      </c>
      <c r="D87" s="439" t="s">
        <v>455</v>
      </c>
      <c r="E87" s="437" t="s">
        <v>236</v>
      </c>
      <c r="F87" s="440" t="s">
        <v>236</v>
      </c>
      <c r="G87" s="438">
        <v>1</v>
      </c>
    </row>
    <row r="88" spans="2:7">
      <c r="B88" s="115">
        <v>70</v>
      </c>
      <c r="C88" s="115">
        <v>70</v>
      </c>
      <c r="D88" s="439" t="s">
        <v>456</v>
      </c>
      <c r="E88" s="437" t="s">
        <v>236</v>
      </c>
      <c r="F88" s="440" t="s">
        <v>236</v>
      </c>
      <c r="G88" s="438">
        <v>1</v>
      </c>
    </row>
    <row r="89" spans="2:7">
      <c r="B89" s="115">
        <v>71</v>
      </c>
      <c r="C89" s="115">
        <v>71</v>
      </c>
      <c r="D89" s="439" t="s">
        <v>457</v>
      </c>
      <c r="E89" s="437" t="s">
        <v>236</v>
      </c>
      <c r="F89" s="440" t="s">
        <v>236</v>
      </c>
      <c r="G89" s="438">
        <v>1</v>
      </c>
    </row>
    <row r="90" spans="2:7">
      <c r="B90" s="115">
        <v>72</v>
      </c>
      <c r="C90" s="115">
        <v>72</v>
      </c>
      <c r="D90" s="439" t="s">
        <v>458</v>
      </c>
      <c r="E90" s="437" t="s">
        <v>236</v>
      </c>
      <c r="F90" s="440" t="s">
        <v>236</v>
      </c>
      <c r="G90" s="438">
        <v>1</v>
      </c>
    </row>
    <row r="91" spans="2:7">
      <c r="B91" s="115">
        <v>73</v>
      </c>
      <c r="C91" s="115">
        <v>73</v>
      </c>
      <c r="D91" s="439" t="s">
        <v>459</v>
      </c>
      <c r="E91" s="437" t="s">
        <v>236</v>
      </c>
      <c r="F91" s="440" t="s">
        <v>236</v>
      </c>
      <c r="G91" s="438">
        <v>1</v>
      </c>
    </row>
    <row r="92" spans="2:7">
      <c r="B92" s="115">
        <v>74</v>
      </c>
      <c r="C92" s="115">
        <v>74</v>
      </c>
      <c r="D92" s="439" t="s">
        <v>460</v>
      </c>
      <c r="E92" s="437" t="s">
        <v>236</v>
      </c>
      <c r="F92" s="440" t="s">
        <v>236</v>
      </c>
      <c r="G92" s="438">
        <v>1</v>
      </c>
    </row>
    <row r="93" spans="2:7">
      <c r="B93" s="115">
        <v>75</v>
      </c>
      <c r="C93" s="115">
        <v>75</v>
      </c>
      <c r="D93" s="439" t="s">
        <v>461</v>
      </c>
      <c r="E93" s="437" t="s">
        <v>236</v>
      </c>
      <c r="F93" s="440" t="s">
        <v>236</v>
      </c>
      <c r="G93" s="438">
        <v>1</v>
      </c>
    </row>
    <row r="94" spans="2:7">
      <c r="B94" s="115">
        <v>76</v>
      </c>
      <c r="C94" s="115">
        <v>76</v>
      </c>
      <c r="D94" s="439" t="s">
        <v>462</v>
      </c>
      <c r="E94" s="437" t="s">
        <v>217</v>
      </c>
      <c r="F94" s="440" t="s">
        <v>217</v>
      </c>
      <c r="G94" s="438">
        <v>0</v>
      </c>
    </row>
    <row r="95" spans="2:7">
      <c r="B95" s="115">
        <v>77</v>
      </c>
      <c r="C95" s="115">
        <v>77</v>
      </c>
      <c r="D95" s="439" t="s">
        <v>463</v>
      </c>
      <c r="E95" s="437" t="s">
        <v>236</v>
      </c>
      <c r="F95" s="440" t="s">
        <v>236</v>
      </c>
      <c r="G95" s="438">
        <v>1</v>
      </c>
    </row>
    <row r="96" spans="2:7">
      <c r="B96" s="115">
        <v>78</v>
      </c>
      <c r="C96" s="115">
        <v>78</v>
      </c>
      <c r="D96" s="439" t="s">
        <v>464</v>
      </c>
      <c r="E96" s="437" t="s">
        <v>236</v>
      </c>
      <c r="F96" s="440" t="s">
        <v>236</v>
      </c>
      <c r="G96" s="438">
        <v>1</v>
      </c>
    </row>
    <row r="97" spans="2:7">
      <c r="B97" s="115">
        <v>79</v>
      </c>
      <c r="C97" s="115">
        <v>79</v>
      </c>
      <c r="D97" s="439" t="s">
        <v>465</v>
      </c>
      <c r="E97" s="437" t="s">
        <v>236</v>
      </c>
      <c r="F97" s="440" t="s">
        <v>236</v>
      </c>
      <c r="G97" s="438">
        <v>1</v>
      </c>
    </row>
    <row r="98" spans="2:7">
      <c r="B98" s="115">
        <v>80</v>
      </c>
      <c r="C98" s="115">
        <v>80</v>
      </c>
      <c r="D98" s="439" t="s">
        <v>466</v>
      </c>
      <c r="E98" s="437" t="s">
        <v>236</v>
      </c>
      <c r="F98" s="440" t="s">
        <v>236</v>
      </c>
      <c r="G98" s="438">
        <v>1</v>
      </c>
    </row>
    <row r="99" spans="2:7">
      <c r="B99" s="115">
        <v>81</v>
      </c>
      <c r="C99" s="115">
        <v>81</v>
      </c>
      <c r="D99" s="439" t="s">
        <v>467</v>
      </c>
      <c r="E99" s="437" t="s">
        <v>236</v>
      </c>
      <c r="F99" s="440" t="s">
        <v>236</v>
      </c>
      <c r="G99" s="438">
        <v>1</v>
      </c>
    </row>
    <row r="100" spans="2:7">
      <c r="B100" s="115">
        <v>82</v>
      </c>
      <c r="C100" s="115">
        <v>82</v>
      </c>
      <c r="D100" s="439" t="s">
        <v>468</v>
      </c>
      <c r="E100" s="437" t="s">
        <v>236</v>
      </c>
      <c r="F100" s="440" t="s">
        <v>236</v>
      </c>
      <c r="G100" s="438">
        <v>1</v>
      </c>
    </row>
    <row r="101" spans="2:7">
      <c r="B101" s="115">
        <v>83</v>
      </c>
      <c r="C101" s="115">
        <v>83</v>
      </c>
      <c r="D101" s="439" t="s">
        <v>469</v>
      </c>
      <c r="E101" s="437" t="s">
        <v>236</v>
      </c>
      <c r="F101" s="440" t="s">
        <v>236</v>
      </c>
      <c r="G101" s="438">
        <v>1</v>
      </c>
    </row>
    <row r="102" spans="2:7">
      <c r="B102" s="115">
        <v>84</v>
      </c>
      <c r="C102" s="115">
        <v>84</v>
      </c>
      <c r="D102" s="439" t="s">
        <v>470</v>
      </c>
      <c r="E102" s="437" t="s">
        <v>217</v>
      </c>
      <c r="F102" s="440" t="s">
        <v>217</v>
      </c>
      <c r="G102" s="438">
        <v>0</v>
      </c>
    </row>
    <row r="103" spans="2:7">
      <c r="B103" s="115">
        <v>85</v>
      </c>
      <c r="C103" s="115">
        <v>85</v>
      </c>
      <c r="D103" s="439" t="s">
        <v>471</v>
      </c>
      <c r="E103" s="437" t="s">
        <v>236</v>
      </c>
      <c r="F103" s="440" t="s">
        <v>236</v>
      </c>
      <c r="G103" s="438">
        <v>1</v>
      </c>
    </row>
    <row r="104" spans="2:7">
      <c r="B104" s="115">
        <v>86</v>
      </c>
      <c r="C104" s="115">
        <v>86</v>
      </c>
      <c r="D104" s="439" t="s">
        <v>472</v>
      </c>
      <c r="E104" s="437" t="s">
        <v>236</v>
      </c>
      <c r="F104" s="440" t="s">
        <v>236</v>
      </c>
      <c r="G104" s="438">
        <v>1</v>
      </c>
    </row>
    <row r="105" spans="2:7">
      <c r="B105" s="115">
        <v>87</v>
      </c>
      <c r="C105" s="115">
        <v>87</v>
      </c>
      <c r="D105" s="439" t="s">
        <v>473</v>
      </c>
      <c r="E105" s="437" t="s">
        <v>236</v>
      </c>
      <c r="F105" s="440" t="s">
        <v>236</v>
      </c>
      <c r="G105" s="438">
        <v>1</v>
      </c>
    </row>
    <row r="106" spans="2:7">
      <c r="B106" s="115">
        <v>88</v>
      </c>
      <c r="C106" s="115">
        <v>88</v>
      </c>
      <c r="D106" s="439" t="s">
        <v>474</v>
      </c>
      <c r="E106" s="437" t="s">
        <v>236</v>
      </c>
      <c r="F106" s="440" t="s">
        <v>236</v>
      </c>
      <c r="G106" s="438">
        <v>1</v>
      </c>
    </row>
    <row r="107" spans="2:7">
      <c r="B107" s="115">
        <v>89</v>
      </c>
      <c r="C107" s="115">
        <v>89</v>
      </c>
      <c r="D107" s="439" t="s">
        <v>475</v>
      </c>
      <c r="E107" s="437" t="s">
        <v>236</v>
      </c>
      <c r="F107" s="440" t="s">
        <v>236</v>
      </c>
      <c r="G107" s="438">
        <v>1</v>
      </c>
    </row>
    <row r="108" spans="2:7" ht="18.75" customHeight="1">
      <c r="B108" s="115">
        <v>90</v>
      </c>
      <c r="C108" s="115">
        <v>90</v>
      </c>
      <c r="D108" s="439" t="s">
        <v>476</v>
      </c>
      <c r="E108" s="437" t="s">
        <v>236</v>
      </c>
      <c r="F108" s="440" t="s">
        <v>236</v>
      </c>
      <c r="G108" s="438">
        <v>1</v>
      </c>
    </row>
    <row r="109" spans="2:7">
      <c r="B109" s="115">
        <v>91</v>
      </c>
      <c r="C109" s="115">
        <v>91</v>
      </c>
      <c r="D109" s="439" t="s">
        <v>477</v>
      </c>
      <c r="E109" s="437" t="s">
        <v>236</v>
      </c>
      <c r="F109" s="440" t="s">
        <v>236</v>
      </c>
      <c r="G109" s="438">
        <v>1</v>
      </c>
    </row>
    <row r="110" spans="2:7">
      <c r="B110" s="115">
        <v>92</v>
      </c>
      <c r="C110" s="115">
        <v>92</v>
      </c>
      <c r="D110" s="439" t="s">
        <v>478</v>
      </c>
      <c r="E110" s="437" t="s">
        <v>236</v>
      </c>
      <c r="F110" s="440" t="s">
        <v>236</v>
      </c>
      <c r="G110" s="438">
        <v>1</v>
      </c>
    </row>
    <row r="111" spans="2:7">
      <c r="B111" s="115">
        <v>93</v>
      </c>
      <c r="C111" s="115">
        <v>93</v>
      </c>
      <c r="D111" s="439" t="s">
        <v>479</v>
      </c>
      <c r="E111" s="437" t="s">
        <v>236</v>
      </c>
      <c r="F111" s="440" t="s">
        <v>236</v>
      </c>
      <c r="G111" s="438">
        <v>1</v>
      </c>
    </row>
    <row r="112" spans="2:7">
      <c r="B112" s="115">
        <v>94</v>
      </c>
      <c r="C112" s="115">
        <v>94</v>
      </c>
      <c r="D112" s="439" t="s">
        <v>480</v>
      </c>
      <c r="E112" s="437" t="s">
        <v>236</v>
      </c>
      <c r="F112" s="440" t="s">
        <v>236</v>
      </c>
      <c r="G112" s="438">
        <v>1</v>
      </c>
    </row>
    <row r="113" spans="2:7">
      <c r="B113" s="115">
        <v>95</v>
      </c>
      <c r="C113" s="115">
        <v>95</v>
      </c>
      <c r="D113" s="439" t="s">
        <v>481</v>
      </c>
      <c r="E113" s="437" t="s">
        <v>236</v>
      </c>
      <c r="F113" s="440" t="s">
        <v>236</v>
      </c>
      <c r="G113" s="438">
        <v>1</v>
      </c>
    </row>
    <row r="114" spans="2:7">
      <c r="B114" s="115">
        <v>96</v>
      </c>
      <c r="C114" s="115">
        <v>96</v>
      </c>
      <c r="D114" s="439" t="s">
        <v>482</v>
      </c>
      <c r="E114" s="437" t="s">
        <v>236</v>
      </c>
      <c r="F114" s="440" t="s">
        <v>236</v>
      </c>
      <c r="G114" s="438">
        <v>1</v>
      </c>
    </row>
    <row r="115" spans="2:7">
      <c r="B115" s="115">
        <v>97</v>
      </c>
      <c r="C115" s="115">
        <v>97</v>
      </c>
      <c r="D115" s="439" t="s">
        <v>483</v>
      </c>
      <c r="E115" s="437" t="s">
        <v>236</v>
      </c>
      <c r="F115" s="440" t="s">
        <v>236</v>
      </c>
      <c r="G115" s="438">
        <v>1</v>
      </c>
    </row>
    <row r="116" spans="2:7">
      <c r="B116" s="115">
        <v>98</v>
      </c>
      <c r="C116" s="115">
        <v>98</v>
      </c>
      <c r="D116" s="439" t="s">
        <v>484</v>
      </c>
      <c r="E116" s="437" t="s">
        <v>217</v>
      </c>
      <c r="F116" s="440" t="s">
        <v>217</v>
      </c>
      <c r="G116" s="438">
        <v>0</v>
      </c>
    </row>
    <row r="117" spans="2:7">
      <c r="B117" s="115">
        <v>99</v>
      </c>
      <c r="C117" s="115">
        <v>99</v>
      </c>
      <c r="D117" s="439" t="s">
        <v>485</v>
      </c>
      <c r="E117" s="437" t="s">
        <v>236</v>
      </c>
      <c r="F117" s="440" t="s">
        <v>236</v>
      </c>
      <c r="G117" s="438">
        <v>1</v>
      </c>
    </row>
    <row r="118" spans="2:7" ht="18.75" customHeight="1">
      <c r="B118" s="115">
        <v>100</v>
      </c>
      <c r="C118" s="115">
        <v>100</v>
      </c>
      <c r="D118" s="439" t="s">
        <v>486</v>
      </c>
      <c r="E118" s="437" t="s">
        <v>236</v>
      </c>
      <c r="F118" s="440" t="s">
        <v>236</v>
      </c>
      <c r="G118" s="438">
        <v>1</v>
      </c>
    </row>
    <row r="119" spans="2:7">
      <c r="B119" s="115">
        <v>101</v>
      </c>
      <c r="C119" s="115">
        <v>101</v>
      </c>
      <c r="D119" s="439" t="s">
        <v>487</v>
      </c>
      <c r="E119" s="437" t="s">
        <v>236</v>
      </c>
      <c r="F119" s="440" t="s">
        <v>236</v>
      </c>
      <c r="G119" s="438">
        <v>1</v>
      </c>
    </row>
    <row r="120" spans="2:7">
      <c r="B120" s="115">
        <v>102</v>
      </c>
      <c r="C120" s="115">
        <v>102</v>
      </c>
      <c r="D120" s="439" t="s">
        <v>488</v>
      </c>
      <c r="E120" s="437" t="s">
        <v>236</v>
      </c>
      <c r="F120" s="440" t="s">
        <v>236</v>
      </c>
      <c r="G120" s="438">
        <v>1</v>
      </c>
    </row>
    <row r="121" spans="2:7">
      <c r="B121" s="115">
        <v>103</v>
      </c>
      <c r="C121" s="115">
        <v>103</v>
      </c>
      <c r="D121" s="439" t="s">
        <v>489</v>
      </c>
      <c r="E121" s="437" t="s">
        <v>236</v>
      </c>
      <c r="F121" s="440" t="s">
        <v>236</v>
      </c>
      <c r="G121" s="438">
        <v>1</v>
      </c>
    </row>
    <row r="122" spans="2:7">
      <c r="B122" s="115">
        <v>104</v>
      </c>
      <c r="C122" s="115">
        <v>104</v>
      </c>
      <c r="D122" s="439" t="s">
        <v>490</v>
      </c>
      <c r="E122" s="437" t="s">
        <v>236</v>
      </c>
      <c r="F122" s="440" t="s">
        <v>236</v>
      </c>
      <c r="G122" s="438">
        <v>1</v>
      </c>
    </row>
    <row r="123" spans="2:7">
      <c r="B123" s="115">
        <v>105</v>
      </c>
      <c r="C123" s="115">
        <v>105</v>
      </c>
      <c r="D123" s="439" t="s">
        <v>491</v>
      </c>
      <c r="E123" s="437" t="s">
        <v>236</v>
      </c>
      <c r="F123" s="440" t="s">
        <v>236</v>
      </c>
      <c r="G123" s="438">
        <v>1</v>
      </c>
    </row>
    <row r="124" spans="2:7">
      <c r="B124" s="115">
        <v>106</v>
      </c>
      <c r="C124" s="115">
        <v>106</v>
      </c>
      <c r="D124" s="439" t="s">
        <v>492</v>
      </c>
      <c r="E124" s="437" t="s">
        <v>236</v>
      </c>
      <c r="F124" s="440" t="s">
        <v>236</v>
      </c>
      <c r="G124" s="438">
        <v>1</v>
      </c>
    </row>
    <row r="125" spans="2:7">
      <c r="B125" s="115">
        <v>107</v>
      </c>
      <c r="C125" s="115">
        <v>107</v>
      </c>
      <c r="D125" s="439" t="s">
        <v>493</v>
      </c>
      <c r="E125" s="437" t="s">
        <v>236</v>
      </c>
      <c r="F125" s="440" t="s">
        <v>236</v>
      </c>
      <c r="G125" s="438">
        <v>1</v>
      </c>
    </row>
    <row r="126" spans="2:7">
      <c r="B126" s="115">
        <v>108</v>
      </c>
      <c r="C126" s="115">
        <v>108</v>
      </c>
      <c r="D126" s="439" t="s">
        <v>494</v>
      </c>
      <c r="E126" s="437" t="s">
        <v>217</v>
      </c>
      <c r="F126" s="440" t="s">
        <v>217</v>
      </c>
      <c r="G126" s="438">
        <v>0</v>
      </c>
    </row>
    <row r="127" spans="2:7">
      <c r="B127" s="115">
        <v>109</v>
      </c>
      <c r="C127" s="115">
        <v>109</v>
      </c>
      <c r="D127" s="439" t="s">
        <v>495</v>
      </c>
      <c r="E127" s="437" t="s">
        <v>236</v>
      </c>
      <c r="F127" s="440" t="s">
        <v>236</v>
      </c>
      <c r="G127" s="438">
        <v>1</v>
      </c>
    </row>
    <row r="128" spans="2:7">
      <c r="B128" s="115">
        <v>110</v>
      </c>
      <c r="C128" s="115">
        <v>110</v>
      </c>
      <c r="D128" s="439" t="s">
        <v>496</v>
      </c>
      <c r="E128" s="437" t="s">
        <v>236</v>
      </c>
      <c r="F128" s="440" t="s">
        <v>236</v>
      </c>
      <c r="G128" s="438">
        <v>1</v>
      </c>
    </row>
    <row r="129" spans="2:7">
      <c r="B129" s="115">
        <v>111</v>
      </c>
      <c r="C129" s="115">
        <v>111</v>
      </c>
      <c r="D129" s="439" t="s">
        <v>497</v>
      </c>
      <c r="E129" s="437" t="s">
        <v>236</v>
      </c>
      <c r="F129" s="440" t="s">
        <v>236</v>
      </c>
      <c r="G129" s="438">
        <v>1</v>
      </c>
    </row>
    <row r="130" spans="2:7">
      <c r="B130" s="115">
        <v>112</v>
      </c>
      <c r="C130" s="115">
        <v>112</v>
      </c>
      <c r="D130" s="439" t="s">
        <v>498</v>
      </c>
      <c r="E130" s="437" t="s">
        <v>236</v>
      </c>
      <c r="F130" s="440" t="s">
        <v>236</v>
      </c>
      <c r="G130" s="438">
        <v>1</v>
      </c>
    </row>
    <row r="131" spans="2:7">
      <c r="B131" s="115">
        <v>113</v>
      </c>
      <c r="C131" s="115">
        <v>113</v>
      </c>
      <c r="D131" s="439" t="s">
        <v>499</v>
      </c>
      <c r="E131" s="437" t="s">
        <v>236</v>
      </c>
      <c r="F131" s="440" t="s">
        <v>236</v>
      </c>
      <c r="G131" s="438">
        <v>1</v>
      </c>
    </row>
    <row r="132" spans="2:7">
      <c r="B132" s="115">
        <v>114</v>
      </c>
      <c r="C132" s="115">
        <v>114</v>
      </c>
      <c r="D132" s="439" t="s">
        <v>500</v>
      </c>
      <c r="E132" s="437" t="s">
        <v>236</v>
      </c>
      <c r="F132" s="440" t="s">
        <v>236</v>
      </c>
      <c r="G132" s="438">
        <v>1</v>
      </c>
    </row>
    <row r="133" spans="2:7">
      <c r="B133" s="115">
        <v>115</v>
      </c>
      <c r="C133" s="115">
        <v>115</v>
      </c>
      <c r="D133" s="439" t="s">
        <v>501</v>
      </c>
      <c r="E133" s="437" t="s">
        <v>236</v>
      </c>
      <c r="F133" s="440" t="s">
        <v>236</v>
      </c>
      <c r="G133" s="438">
        <v>1</v>
      </c>
    </row>
    <row r="134" spans="2:7" ht="3" customHeight="1" thickBot="1">
      <c r="B134" s="352" t="s">
        <v>230</v>
      </c>
      <c r="C134" s="352" t="s">
        <v>230</v>
      </c>
      <c r="D134" s="118"/>
      <c r="E134" s="118"/>
      <c r="F134" s="119"/>
      <c r="G134" s="229"/>
    </row>
    <row r="135" spans="2:7" ht="15.75" thickTop="1"/>
    <row r="136" spans="2:7"/>
    <row r="137" spans="2:7"/>
    <row r="138" spans="2:7"/>
    <row r="139" spans="2:7"/>
    <row r="140" spans="2:7"/>
    <row r="141" spans="2:7"/>
    <row r="142" spans="2:7"/>
    <row r="143" spans="2:7"/>
    <row r="144" spans="2:7"/>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sheetData>
  <mergeCells count="16">
    <mergeCell ref="C7:G7"/>
    <mergeCell ref="C1:G1"/>
    <mergeCell ref="C2:G2"/>
    <mergeCell ref="C3:G3"/>
    <mergeCell ref="C4:G4"/>
    <mergeCell ref="C6:G6"/>
    <mergeCell ref="B16:B17"/>
    <mergeCell ref="C9:G9"/>
    <mergeCell ref="C11:G11"/>
    <mergeCell ref="C13:G13"/>
    <mergeCell ref="C14:G14"/>
    <mergeCell ref="C16:C17"/>
    <mergeCell ref="D16:D17"/>
    <mergeCell ref="G16:G17"/>
    <mergeCell ref="F16:F17"/>
    <mergeCell ref="E16:E17"/>
  </mergeCells>
  <conditionalFormatting sqref="B116:G133">
    <cfRule type="expression" dxfId="58" priority="26" stopIfTrue="1">
      <formula>MOD(ROW(),2)</formula>
    </cfRule>
  </conditionalFormatting>
  <conditionalFormatting sqref="B19:G115">
    <cfRule type="expression" dxfId="57"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tabColor theme="6" tint="0.39997558519241921"/>
    <pageSetUpPr fitToPage="1"/>
  </sheetPr>
  <dimension ref="A1:H623"/>
  <sheetViews>
    <sheetView showGridLines="0" zoomScaleNormal="100" workbookViewId="0"/>
  </sheetViews>
  <sheetFormatPr baseColWidth="10" defaultColWidth="0" defaultRowHeight="15" zeroHeight="1"/>
  <cols>
    <col min="1" max="1" width="3.85546875" style="111" customWidth="1"/>
    <col min="2" max="2" width="7.7109375" style="111" customWidth="1"/>
    <col min="3" max="3" width="14" style="111" customWidth="1"/>
    <col min="4" max="4" width="51.28515625" style="111" customWidth="1"/>
    <col min="5" max="6" width="14.42578125" style="111" customWidth="1"/>
    <col min="7" max="8" width="11.42578125" style="111" customWidth="1"/>
    <col min="9" max="16384" width="11.42578125" style="111" hidden="1"/>
  </cols>
  <sheetData>
    <row r="1" spans="1:6" s="3" customFormat="1" ht="15" customHeight="1">
      <c r="A1" s="105"/>
      <c r="B1" s="105"/>
      <c r="C1" s="882" t="s">
        <v>0</v>
      </c>
      <c r="D1" s="882"/>
      <c r="E1" s="882"/>
      <c r="F1" s="882"/>
    </row>
    <row r="2" spans="1:6" s="1" customFormat="1" ht="15" customHeight="1">
      <c r="A2" s="107"/>
      <c r="B2" s="107"/>
      <c r="C2" s="882" t="s">
        <v>1</v>
      </c>
      <c r="D2" s="882"/>
      <c r="E2" s="882"/>
      <c r="F2" s="882"/>
    </row>
    <row r="3" spans="1:6" s="1" customFormat="1" ht="15" customHeight="1">
      <c r="A3" s="107"/>
      <c r="B3" s="107"/>
      <c r="C3" s="882" t="s">
        <v>350</v>
      </c>
      <c r="D3" s="882"/>
      <c r="E3" s="882"/>
      <c r="F3" s="882"/>
    </row>
    <row r="4" spans="1:6" s="1" customFormat="1" ht="12.75" customHeight="1">
      <c r="A4" s="107"/>
      <c r="B4" s="107"/>
      <c r="C4" s="882" t="s">
        <v>341</v>
      </c>
      <c r="D4" s="882"/>
      <c r="E4" s="882"/>
      <c r="F4" s="882"/>
    </row>
    <row r="5" spans="1:6" s="1" customFormat="1" ht="12.75">
      <c r="A5" s="107"/>
      <c r="B5" s="106"/>
      <c r="C5" s="106"/>
      <c r="D5" s="2"/>
      <c r="E5" s="46"/>
      <c r="F5" s="46"/>
    </row>
    <row r="6" spans="1:6" s="1" customFormat="1" ht="12.75">
      <c r="A6" s="107"/>
      <c r="B6" s="107"/>
      <c r="C6" s="882" t="s">
        <v>179</v>
      </c>
      <c r="D6" s="882"/>
      <c r="E6" s="882"/>
      <c r="F6" s="882"/>
    </row>
    <row r="7" spans="1:6" s="1" customFormat="1" ht="12.75">
      <c r="A7" s="107"/>
      <c r="B7" s="107"/>
      <c r="C7" s="882" t="s">
        <v>384</v>
      </c>
      <c r="D7" s="882"/>
      <c r="E7" s="882"/>
      <c r="F7" s="882"/>
    </row>
    <row r="8" spans="1:6" s="1" customFormat="1" ht="12.75" customHeight="1">
      <c r="A8" s="107"/>
      <c r="B8" s="106"/>
      <c r="C8" s="106"/>
      <c r="D8" s="2"/>
      <c r="E8" s="46"/>
      <c r="F8" s="46"/>
    </row>
    <row r="9" spans="1:6" s="1" customFormat="1" ht="67.5" customHeight="1">
      <c r="A9" s="107"/>
      <c r="B9" s="107"/>
      <c r="C9" s="882" t="s">
        <v>1537</v>
      </c>
      <c r="D9" s="882"/>
      <c r="E9" s="882"/>
      <c r="F9" s="882"/>
    </row>
    <row r="10" spans="1:6" s="1" customFormat="1" ht="12.75" customHeight="1">
      <c r="A10" s="107"/>
      <c r="B10" s="106"/>
      <c r="C10" s="106"/>
      <c r="D10" s="2"/>
      <c r="E10" s="46"/>
      <c r="F10" s="46"/>
    </row>
    <row r="11" spans="1:6" s="1" customFormat="1" ht="12.75">
      <c r="A11" s="107"/>
      <c r="B11" s="107"/>
      <c r="C11" s="883" t="s">
        <v>385</v>
      </c>
      <c r="D11" s="883"/>
      <c r="E11" s="883"/>
      <c r="F11" s="883"/>
    </row>
    <row r="12" spans="1:6" s="1" customFormat="1" ht="15.75">
      <c r="A12" s="107"/>
      <c r="B12" s="108"/>
      <c r="C12" s="108"/>
      <c r="D12" s="109"/>
      <c r="E12" s="46"/>
      <c r="F12" s="46"/>
    </row>
    <row r="13" spans="1:6" s="1" customFormat="1" ht="12.75">
      <c r="A13" s="107"/>
      <c r="B13" s="107"/>
      <c r="C13" s="884" t="s">
        <v>376</v>
      </c>
      <c r="D13" s="884"/>
      <c r="E13" s="884"/>
      <c r="F13" s="884"/>
    </row>
    <row r="14" spans="1:6">
      <c r="A14" s="110"/>
      <c r="B14" s="110"/>
      <c r="C14" s="884" t="s">
        <v>327</v>
      </c>
      <c r="D14" s="884"/>
      <c r="E14" s="884"/>
      <c r="F14" s="884"/>
    </row>
    <row r="15" spans="1:6" ht="15.75" thickBot="1"/>
    <row r="16" spans="1:6" ht="24" customHeight="1" thickTop="1">
      <c r="B16" s="880" t="s">
        <v>38</v>
      </c>
      <c r="C16" s="880" t="s">
        <v>97</v>
      </c>
      <c r="D16" s="901" t="s">
        <v>15</v>
      </c>
      <c r="E16" s="893" t="s">
        <v>326</v>
      </c>
      <c r="F16" s="899" t="s">
        <v>329</v>
      </c>
    </row>
    <row r="17" spans="2:6" ht="24" customHeight="1" thickBot="1">
      <c r="B17" s="881"/>
      <c r="C17" s="881"/>
      <c r="D17" s="902"/>
      <c r="E17" s="894"/>
      <c r="F17" s="900"/>
    </row>
    <row r="18" spans="2:6" ht="4.5" customHeight="1">
      <c r="B18" s="112"/>
      <c r="C18" s="112"/>
      <c r="D18" s="113"/>
      <c r="E18" s="429"/>
      <c r="F18" s="436"/>
    </row>
    <row r="19" spans="2:6">
      <c r="B19" s="115">
        <v>1</v>
      </c>
      <c r="C19" s="115">
        <v>1</v>
      </c>
      <c r="D19" s="439" t="s">
        <v>387</v>
      </c>
      <c r="E19" s="437" t="s">
        <v>23</v>
      </c>
      <c r="F19" s="438">
        <v>0</v>
      </c>
    </row>
    <row r="20" spans="2:6">
      <c r="B20" s="115">
        <v>2</v>
      </c>
      <c r="C20" s="115">
        <v>2</v>
      </c>
      <c r="D20" s="439" t="s">
        <v>388</v>
      </c>
      <c r="E20" s="437" t="s">
        <v>23</v>
      </c>
      <c r="F20" s="438">
        <v>0</v>
      </c>
    </row>
    <row r="21" spans="2:6">
      <c r="B21" s="115">
        <v>3</v>
      </c>
      <c r="C21" s="115">
        <v>3</v>
      </c>
      <c r="D21" s="439" t="s">
        <v>389</v>
      </c>
      <c r="E21" s="437" t="s">
        <v>23</v>
      </c>
      <c r="F21" s="438">
        <v>0</v>
      </c>
    </row>
    <row r="22" spans="2:6">
      <c r="B22" s="115">
        <v>4</v>
      </c>
      <c r="C22" s="115">
        <v>4</v>
      </c>
      <c r="D22" s="439" t="s">
        <v>390</v>
      </c>
      <c r="E22" s="437" t="s">
        <v>23</v>
      </c>
      <c r="F22" s="438">
        <v>0</v>
      </c>
    </row>
    <row r="23" spans="2:6">
      <c r="B23" s="115">
        <v>5</v>
      </c>
      <c r="C23" s="115">
        <v>5</v>
      </c>
      <c r="D23" s="439" t="s">
        <v>391</v>
      </c>
      <c r="E23" s="437" t="s">
        <v>23</v>
      </c>
      <c r="F23" s="438">
        <v>0</v>
      </c>
    </row>
    <row r="24" spans="2:6">
      <c r="B24" s="115">
        <v>6</v>
      </c>
      <c r="C24" s="115">
        <v>6</v>
      </c>
      <c r="D24" s="439" t="s">
        <v>392</v>
      </c>
      <c r="E24" s="437" t="s">
        <v>23</v>
      </c>
      <c r="F24" s="438">
        <v>0</v>
      </c>
    </row>
    <row r="25" spans="2:6">
      <c r="B25" s="115">
        <v>7</v>
      </c>
      <c r="C25" s="115">
        <v>7</v>
      </c>
      <c r="D25" s="439" t="s">
        <v>393</v>
      </c>
      <c r="E25" s="437" t="s">
        <v>23</v>
      </c>
      <c r="F25" s="438">
        <v>0</v>
      </c>
    </row>
    <row r="26" spans="2:6">
      <c r="B26" s="115">
        <v>8</v>
      </c>
      <c r="C26" s="115">
        <v>8</v>
      </c>
      <c r="D26" s="439" t="s">
        <v>394</v>
      </c>
      <c r="E26" s="437" t="s">
        <v>23</v>
      </c>
      <c r="F26" s="438">
        <v>0</v>
      </c>
    </row>
    <row r="27" spans="2:6">
      <c r="B27" s="115">
        <v>9</v>
      </c>
      <c r="C27" s="115">
        <v>9</v>
      </c>
      <c r="D27" s="439" t="s">
        <v>395</v>
      </c>
      <c r="E27" s="437" t="s">
        <v>23</v>
      </c>
      <c r="F27" s="438">
        <v>0</v>
      </c>
    </row>
    <row r="28" spans="2:6">
      <c r="B28" s="115">
        <v>10</v>
      </c>
      <c r="C28" s="115">
        <v>10</v>
      </c>
      <c r="D28" s="439" t="s">
        <v>396</v>
      </c>
      <c r="E28" s="437" t="s">
        <v>23</v>
      </c>
      <c r="F28" s="438">
        <v>0</v>
      </c>
    </row>
    <row r="29" spans="2:6">
      <c r="B29" s="115">
        <v>11</v>
      </c>
      <c r="C29" s="115">
        <v>11</v>
      </c>
      <c r="D29" s="439" t="s">
        <v>397</v>
      </c>
      <c r="E29" s="437" t="s">
        <v>23</v>
      </c>
      <c r="F29" s="438">
        <v>0</v>
      </c>
    </row>
    <row r="30" spans="2:6">
      <c r="B30" s="115">
        <v>12</v>
      </c>
      <c r="C30" s="115">
        <v>12</v>
      </c>
      <c r="D30" s="439" t="s">
        <v>398</v>
      </c>
      <c r="E30" s="437" t="s">
        <v>23</v>
      </c>
      <c r="F30" s="438">
        <v>0</v>
      </c>
    </row>
    <row r="31" spans="2:6">
      <c r="B31" s="115">
        <v>13</v>
      </c>
      <c r="C31" s="115">
        <v>13</v>
      </c>
      <c r="D31" s="439" t="s">
        <v>399</v>
      </c>
      <c r="E31" s="437" t="s">
        <v>23</v>
      </c>
      <c r="F31" s="438">
        <v>0</v>
      </c>
    </row>
    <row r="32" spans="2:6">
      <c r="B32" s="115">
        <v>14</v>
      </c>
      <c r="C32" s="115">
        <v>14</v>
      </c>
      <c r="D32" s="439" t="s">
        <v>400</v>
      </c>
      <c r="E32" s="437" t="s">
        <v>23</v>
      </c>
      <c r="F32" s="438">
        <v>0</v>
      </c>
    </row>
    <row r="33" spans="2:6">
      <c r="B33" s="115">
        <v>15</v>
      </c>
      <c r="C33" s="115">
        <v>15</v>
      </c>
      <c r="D33" s="439" t="s">
        <v>401</v>
      </c>
      <c r="E33" s="437" t="s">
        <v>23</v>
      </c>
      <c r="F33" s="438">
        <v>0</v>
      </c>
    </row>
    <row r="34" spans="2:6">
      <c r="B34" s="115">
        <v>16</v>
      </c>
      <c r="C34" s="115">
        <v>16</v>
      </c>
      <c r="D34" s="439" t="s">
        <v>402</v>
      </c>
      <c r="E34" s="437" t="s">
        <v>23</v>
      </c>
      <c r="F34" s="438">
        <v>0</v>
      </c>
    </row>
    <row r="35" spans="2:6">
      <c r="B35" s="115">
        <v>17</v>
      </c>
      <c r="C35" s="115">
        <v>17</v>
      </c>
      <c r="D35" s="439" t="s">
        <v>403</v>
      </c>
      <c r="E35" s="437" t="s">
        <v>23</v>
      </c>
      <c r="F35" s="438">
        <v>0</v>
      </c>
    </row>
    <row r="36" spans="2:6">
      <c r="B36" s="115">
        <v>18</v>
      </c>
      <c r="C36" s="115">
        <v>18</v>
      </c>
      <c r="D36" s="439" t="s">
        <v>404</v>
      </c>
      <c r="E36" s="437" t="s">
        <v>23</v>
      </c>
      <c r="F36" s="438">
        <v>0</v>
      </c>
    </row>
    <row r="37" spans="2:6">
      <c r="B37" s="115">
        <v>19</v>
      </c>
      <c r="C37" s="115">
        <v>19</v>
      </c>
      <c r="D37" s="439" t="s">
        <v>405</v>
      </c>
      <c r="E37" s="437" t="s">
        <v>23</v>
      </c>
      <c r="F37" s="438">
        <v>0</v>
      </c>
    </row>
    <row r="38" spans="2:6">
      <c r="B38" s="115">
        <v>20</v>
      </c>
      <c r="C38" s="115">
        <v>20</v>
      </c>
      <c r="D38" s="439" t="s">
        <v>406</v>
      </c>
      <c r="E38" s="437" t="s">
        <v>23</v>
      </c>
      <c r="F38" s="438">
        <v>0</v>
      </c>
    </row>
    <row r="39" spans="2:6">
      <c r="B39" s="115">
        <v>21</v>
      </c>
      <c r="C39" s="115">
        <v>21</v>
      </c>
      <c r="D39" s="439" t="s">
        <v>407</v>
      </c>
      <c r="E39" s="437" t="s">
        <v>23</v>
      </c>
      <c r="F39" s="438">
        <v>0</v>
      </c>
    </row>
    <row r="40" spans="2:6">
      <c r="B40" s="115">
        <v>22</v>
      </c>
      <c r="C40" s="115">
        <v>22</v>
      </c>
      <c r="D40" s="439" t="s">
        <v>408</v>
      </c>
      <c r="E40" s="437" t="s">
        <v>23</v>
      </c>
      <c r="F40" s="438">
        <v>0</v>
      </c>
    </row>
    <row r="41" spans="2:6">
      <c r="B41" s="115">
        <v>23</v>
      </c>
      <c r="C41" s="115">
        <v>23</v>
      </c>
      <c r="D41" s="439" t="s">
        <v>409</v>
      </c>
      <c r="E41" s="437" t="s">
        <v>23</v>
      </c>
      <c r="F41" s="438">
        <v>0</v>
      </c>
    </row>
    <row r="42" spans="2:6">
      <c r="B42" s="115">
        <v>24</v>
      </c>
      <c r="C42" s="115">
        <v>24</v>
      </c>
      <c r="D42" s="439" t="s">
        <v>410</v>
      </c>
      <c r="E42" s="437" t="s">
        <v>23</v>
      </c>
      <c r="F42" s="438">
        <v>0</v>
      </c>
    </row>
    <row r="43" spans="2:6">
      <c r="B43" s="115">
        <v>25</v>
      </c>
      <c r="C43" s="115">
        <v>25</v>
      </c>
      <c r="D43" s="439" t="s">
        <v>411</v>
      </c>
      <c r="E43" s="437" t="s">
        <v>23</v>
      </c>
      <c r="F43" s="438">
        <v>0</v>
      </c>
    </row>
    <row r="44" spans="2:6">
      <c r="B44" s="115">
        <v>26</v>
      </c>
      <c r="C44" s="115">
        <v>26</v>
      </c>
      <c r="D44" s="439" t="s">
        <v>412</v>
      </c>
      <c r="E44" s="437" t="s">
        <v>23</v>
      </c>
      <c r="F44" s="438">
        <v>0</v>
      </c>
    </row>
    <row r="45" spans="2:6">
      <c r="B45" s="115">
        <v>27</v>
      </c>
      <c r="C45" s="115">
        <v>27</v>
      </c>
      <c r="D45" s="439" t="s">
        <v>413</v>
      </c>
      <c r="E45" s="437" t="s">
        <v>23</v>
      </c>
      <c r="F45" s="438">
        <v>0</v>
      </c>
    </row>
    <row r="46" spans="2:6">
      <c r="B46" s="115">
        <v>28</v>
      </c>
      <c r="C46" s="115">
        <v>28</v>
      </c>
      <c r="D46" s="439" t="s">
        <v>414</v>
      </c>
      <c r="E46" s="437" t="s">
        <v>23</v>
      </c>
      <c r="F46" s="438">
        <v>0</v>
      </c>
    </row>
    <row r="47" spans="2:6">
      <c r="B47" s="115">
        <v>29</v>
      </c>
      <c r="C47" s="115">
        <v>29</v>
      </c>
      <c r="D47" s="439" t="s">
        <v>415</v>
      </c>
      <c r="E47" s="437" t="s">
        <v>23</v>
      </c>
      <c r="F47" s="438">
        <v>0</v>
      </c>
    </row>
    <row r="48" spans="2:6">
      <c r="B48" s="115">
        <v>30</v>
      </c>
      <c r="C48" s="115">
        <v>30</v>
      </c>
      <c r="D48" s="439" t="s">
        <v>416</v>
      </c>
      <c r="E48" s="437" t="s">
        <v>23</v>
      </c>
      <c r="F48" s="438">
        <v>0</v>
      </c>
    </row>
    <row r="49" spans="2:6">
      <c r="B49" s="115">
        <v>31</v>
      </c>
      <c r="C49" s="115">
        <v>31</v>
      </c>
      <c r="D49" s="439" t="s">
        <v>417</v>
      </c>
      <c r="E49" s="437" t="s">
        <v>23</v>
      </c>
      <c r="F49" s="438">
        <v>0</v>
      </c>
    </row>
    <row r="50" spans="2:6">
      <c r="B50" s="115">
        <v>32</v>
      </c>
      <c r="C50" s="115">
        <v>32</v>
      </c>
      <c r="D50" s="439" t="s">
        <v>418</v>
      </c>
      <c r="E50" s="437" t="s">
        <v>23</v>
      </c>
      <c r="F50" s="438">
        <v>0</v>
      </c>
    </row>
    <row r="51" spans="2:6">
      <c r="B51" s="115">
        <v>33</v>
      </c>
      <c r="C51" s="115">
        <v>33</v>
      </c>
      <c r="D51" s="439" t="s">
        <v>419</v>
      </c>
      <c r="E51" s="437" t="s">
        <v>23</v>
      </c>
      <c r="F51" s="438">
        <v>0</v>
      </c>
    </row>
    <row r="52" spans="2:6">
      <c r="B52" s="115">
        <v>34</v>
      </c>
      <c r="C52" s="115">
        <v>34</v>
      </c>
      <c r="D52" s="439" t="s">
        <v>420</v>
      </c>
      <c r="E52" s="437" t="s">
        <v>23</v>
      </c>
      <c r="F52" s="438">
        <v>0</v>
      </c>
    </row>
    <row r="53" spans="2:6">
      <c r="B53" s="115">
        <v>35</v>
      </c>
      <c r="C53" s="115">
        <v>35</v>
      </c>
      <c r="D53" s="439" t="s">
        <v>421</v>
      </c>
      <c r="E53" s="437" t="s">
        <v>23</v>
      </c>
      <c r="F53" s="438">
        <v>0</v>
      </c>
    </row>
    <row r="54" spans="2:6">
      <c r="B54" s="115">
        <v>36</v>
      </c>
      <c r="C54" s="115">
        <v>36</v>
      </c>
      <c r="D54" s="439" t="s">
        <v>422</v>
      </c>
      <c r="E54" s="437" t="s">
        <v>23</v>
      </c>
      <c r="F54" s="438">
        <v>0</v>
      </c>
    </row>
    <row r="55" spans="2:6">
      <c r="B55" s="115">
        <v>37</v>
      </c>
      <c r="C55" s="115">
        <v>37</v>
      </c>
      <c r="D55" s="439" t="s">
        <v>423</v>
      </c>
      <c r="E55" s="437" t="s">
        <v>23</v>
      </c>
      <c r="F55" s="438">
        <v>0</v>
      </c>
    </row>
    <row r="56" spans="2:6">
      <c r="B56" s="115">
        <v>38</v>
      </c>
      <c r="C56" s="115">
        <v>38</v>
      </c>
      <c r="D56" s="439" t="s">
        <v>424</v>
      </c>
      <c r="E56" s="437" t="s">
        <v>23</v>
      </c>
      <c r="F56" s="438">
        <v>0</v>
      </c>
    </row>
    <row r="57" spans="2:6">
      <c r="B57" s="115">
        <v>39</v>
      </c>
      <c r="C57" s="115">
        <v>39</v>
      </c>
      <c r="D57" s="439" t="s">
        <v>425</v>
      </c>
      <c r="E57" s="437" t="s">
        <v>23</v>
      </c>
      <c r="F57" s="438">
        <v>0</v>
      </c>
    </row>
    <row r="58" spans="2:6">
      <c r="B58" s="115">
        <v>40</v>
      </c>
      <c r="C58" s="115">
        <v>40</v>
      </c>
      <c r="D58" s="439" t="s">
        <v>426</v>
      </c>
      <c r="E58" s="437" t="s">
        <v>23</v>
      </c>
      <c r="F58" s="438">
        <v>0</v>
      </c>
    </row>
    <row r="59" spans="2:6">
      <c r="B59" s="115">
        <v>41</v>
      </c>
      <c r="C59" s="115">
        <v>41</v>
      </c>
      <c r="D59" s="439" t="s">
        <v>427</v>
      </c>
      <c r="E59" s="437" t="s">
        <v>23</v>
      </c>
      <c r="F59" s="438">
        <v>0</v>
      </c>
    </row>
    <row r="60" spans="2:6">
      <c r="B60" s="115">
        <v>42</v>
      </c>
      <c r="C60" s="115">
        <v>42</v>
      </c>
      <c r="D60" s="439" t="s">
        <v>428</v>
      </c>
      <c r="E60" s="437" t="s">
        <v>23</v>
      </c>
      <c r="F60" s="438">
        <v>0</v>
      </c>
    </row>
    <row r="61" spans="2:6">
      <c r="B61" s="115">
        <v>43</v>
      </c>
      <c r="C61" s="115">
        <v>43</v>
      </c>
      <c r="D61" s="439" t="s">
        <v>429</v>
      </c>
      <c r="E61" s="437" t="s">
        <v>23</v>
      </c>
      <c r="F61" s="438">
        <v>0</v>
      </c>
    </row>
    <row r="62" spans="2:6">
      <c r="B62" s="115">
        <v>44</v>
      </c>
      <c r="C62" s="115">
        <v>44</v>
      </c>
      <c r="D62" s="439" t="s">
        <v>430</v>
      </c>
      <c r="E62" s="437" t="s">
        <v>23</v>
      </c>
      <c r="F62" s="438">
        <v>0</v>
      </c>
    </row>
    <row r="63" spans="2:6">
      <c r="B63" s="115">
        <v>45</v>
      </c>
      <c r="C63" s="115">
        <v>45</v>
      </c>
      <c r="D63" s="439" t="s">
        <v>431</v>
      </c>
      <c r="E63" s="437" t="s">
        <v>23</v>
      </c>
      <c r="F63" s="438">
        <v>0</v>
      </c>
    </row>
    <row r="64" spans="2:6">
      <c r="B64" s="115">
        <v>46</v>
      </c>
      <c r="C64" s="115">
        <v>46</v>
      </c>
      <c r="D64" s="439" t="s">
        <v>432</v>
      </c>
      <c r="E64" s="437" t="s">
        <v>23</v>
      </c>
      <c r="F64" s="438">
        <v>0</v>
      </c>
    </row>
    <row r="65" spans="2:6">
      <c r="B65" s="115">
        <v>47</v>
      </c>
      <c r="C65" s="115">
        <v>47</v>
      </c>
      <c r="D65" s="439" t="s">
        <v>433</v>
      </c>
      <c r="E65" s="437" t="s">
        <v>23</v>
      </c>
      <c r="F65" s="438">
        <v>0</v>
      </c>
    </row>
    <row r="66" spans="2:6">
      <c r="B66" s="115">
        <v>48</v>
      </c>
      <c r="C66" s="115">
        <v>48</v>
      </c>
      <c r="D66" s="439" t="s">
        <v>434</v>
      </c>
      <c r="E66" s="437" t="s">
        <v>23</v>
      </c>
      <c r="F66" s="438">
        <v>0</v>
      </c>
    </row>
    <row r="67" spans="2:6">
      <c r="B67" s="115">
        <v>49</v>
      </c>
      <c r="C67" s="115">
        <v>49</v>
      </c>
      <c r="D67" s="439" t="s">
        <v>435</v>
      </c>
      <c r="E67" s="437" t="s">
        <v>23</v>
      </c>
      <c r="F67" s="438">
        <v>0</v>
      </c>
    </row>
    <row r="68" spans="2:6">
      <c r="B68" s="115">
        <v>50</v>
      </c>
      <c r="C68" s="115">
        <v>50</v>
      </c>
      <c r="D68" s="439" t="s">
        <v>436</v>
      </c>
      <c r="E68" s="437" t="s">
        <v>23</v>
      </c>
      <c r="F68" s="438">
        <v>0</v>
      </c>
    </row>
    <row r="69" spans="2:6">
      <c r="B69" s="115">
        <v>51</v>
      </c>
      <c r="C69" s="115">
        <v>51</v>
      </c>
      <c r="D69" s="439" t="s">
        <v>437</v>
      </c>
      <c r="E69" s="437" t="s">
        <v>23</v>
      </c>
      <c r="F69" s="438">
        <v>0</v>
      </c>
    </row>
    <row r="70" spans="2:6">
      <c r="B70" s="115">
        <v>52</v>
      </c>
      <c r="C70" s="115">
        <v>52</v>
      </c>
      <c r="D70" s="439" t="s">
        <v>438</v>
      </c>
      <c r="E70" s="437" t="s">
        <v>23</v>
      </c>
      <c r="F70" s="438">
        <v>0</v>
      </c>
    </row>
    <row r="71" spans="2:6">
      <c r="B71" s="115">
        <v>53</v>
      </c>
      <c r="C71" s="115">
        <v>53</v>
      </c>
      <c r="D71" s="439" t="s">
        <v>439</v>
      </c>
      <c r="E71" s="437" t="s">
        <v>23</v>
      </c>
      <c r="F71" s="438">
        <v>0</v>
      </c>
    </row>
    <row r="72" spans="2:6">
      <c r="B72" s="115">
        <v>54</v>
      </c>
      <c r="C72" s="115">
        <v>54</v>
      </c>
      <c r="D72" s="439" t="s">
        <v>440</v>
      </c>
      <c r="E72" s="437" t="s">
        <v>23</v>
      </c>
      <c r="F72" s="438">
        <v>0</v>
      </c>
    </row>
    <row r="73" spans="2:6">
      <c r="B73" s="115">
        <v>55</v>
      </c>
      <c r="C73" s="115">
        <v>55</v>
      </c>
      <c r="D73" s="439" t="s">
        <v>441</v>
      </c>
      <c r="E73" s="437" t="s">
        <v>23</v>
      </c>
      <c r="F73" s="438">
        <v>0</v>
      </c>
    </row>
    <row r="74" spans="2:6">
      <c r="B74" s="115">
        <v>56</v>
      </c>
      <c r="C74" s="115">
        <v>56</v>
      </c>
      <c r="D74" s="439" t="s">
        <v>442</v>
      </c>
      <c r="E74" s="437" t="s">
        <v>23</v>
      </c>
      <c r="F74" s="438">
        <v>0</v>
      </c>
    </row>
    <row r="75" spans="2:6">
      <c r="B75" s="115">
        <v>57</v>
      </c>
      <c r="C75" s="115">
        <v>57</v>
      </c>
      <c r="D75" s="439" t="s">
        <v>443</v>
      </c>
      <c r="E75" s="437" t="s">
        <v>23</v>
      </c>
      <c r="F75" s="438">
        <v>0</v>
      </c>
    </row>
    <row r="76" spans="2:6">
      <c r="B76" s="115">
        <v>58</v>
      </c>
      <c r="C76" s="115">
        <v>58</v>
      </c>
      <c r="D76" s="439" t="s">
        <v>444</v>
      </c>
      <c r="E76" s="437" t="s">
        <v>23</v>
      </c>
      <c r="F76" s="438">
        <v>0</v>
      </c>
    </row>
    <row r="77" spans="2:6">
      <c r="B77" s="115">
        <v>59</v>
      </c>
      <c r="C77" s="115">
        <v>59</v>
      </c>
      <c r="D77" s="439" t="s">
        <v>445</v>
      </c>
      <c r="E77" s="437" t="s">
        <v>23</v>
      </c>
      <c r="F77" s="438">
        <v>0</v>
      </c>
    </row>
    <row r="78" spans="2:6">
      <c r="B78" s="115">
        <v>60</v>
      </c>
      <c r="C78" s="115">
        <v>60</v>
      </c>
      <c r="D78" s="439" t="s">
        <v>446</v>
      </c>
      <c r="E78" s="437" t="s">
        <v>23</v>
      </c>
      <c r="F78" s="438">
        <v>0</v>
      </c>
    </row>
    <row r="79" spans="2:6">
      <c r="B79" s="115">
        <v>61</v>
      </c>
      <c r="C79" s="115">
        <v>61</v>
      </c>
      <c r="D79" s="439" t="s">
        <v>447</v>
      </c>
      <c r="E79" s="437" t="s">
        <v>23</v>
      </c>
      <c r="F79" s="438">
        <v>0</v>
      </c>
    </row>
    <row r="80" spans="2:6">
      <c r="B80" s="115">
        <v>62</v>
      </c>
      <c r="C80" s="115">
        <v>62</v>
      </c>
      <c r="D80" s="439" t="s">
        <v>448</v>
      </c>
      <c r="E80" s="437" t="s">
        <v>23</v>
      </c>
      <c r="F80" s="438">
        <v>0</v>
      </c>
    </row>
    <row r="81" spans="2:6">
      <c r="B81" s="115">
        <v>63</v>
      </c>
      <c r="C81" s="115">
        <v>63</v>
      </c>
      <c r="D81" s="439" t="s">
        <v>449</v>
      </c>
      <c r="E81" s="437" t="s">
        <v>23</v>
      </c>
      <c r="F81" s="438">
        <v>0</v>
      </c>
    </row>
    <row r="82" spans="2:6">
      <c r="B82" s="115">
        <v>64</v>
      </c>
      <c r="C82" s="115">
        <v>64</v>
      </c>
      <c r="D82" s="439" t="s">
        <v>450</v>
      </c>
      <c r="E82" s="437" t="s">
        <v>23</v>
      </c>
      <c r="F82" s="438">
        <v>0</v>
      </c>
    </row>
    <row r="83" spans="2:6">
      <c r="B83" s="115">
        <v>65</v>
      </c>
      <c r="C83" s="115">
        <v>65</v>
      </c>
      <c r="D83" s="439" t="s">
        <v>451</v>
      </c>
      <c r="E83" s="437" t="s">
        <v>23</v>
      </c>
      <c r="F83" s="438">
        <v>0</v>
      </c>
    </row>
    <row r="84" spans="2:6">
      <c r="B84" s="115">
        <v>66</v>
      </c>
      <c r="C84" s="115">
        <v>66</v>
      </c>
      <c r="D84" s="439" t="s">
        <v>452</v>
      </c>
      <c r="E84" s="437" t="s">
        <v>23</v>
      </c>
      <c r="F84" s="438">
        <v>0</v>
      </c>
    </row>
    <row r="85" spans="2:6">
      <c r="B85" s="115">
        <v>67</v>
      </c>
      <c r="C85" s="115">
        <v>67</v>
      </c>
      <c r="D85" s="439" t="s">
        <v>453</v>
      </c>
      <c r="E85" s="437" t="s">
        <v>23</v>
      </c>
      <c r="F85" s="438">
        <v>0</v>
      </c>
    </row>
    <row r="86" spans="2:6">
      <c r="B86" s="115">
        <v>68</v>
      </c>
      <c r="C86" s="115">
        <v>68</v>
      </c>
      <c r="D86" s="439" t="s">
        <v>454</v>
      </c>
      <c r="E86" s="437" t="s">
        <v>23</v>
      </c>
      <c r="F86" s="438">
        <v>0</v>
      </c>
    </row>
    <row r="87" spans="2:6">
      <c r="B87" s="115">
        <v>69</v>
      </c>
      <c r="C87" s="115">
        <v>69</v>
      </c>
      <c r="D87" s="439" t="s">
        <v>455</v>
      </c>
      <c r="E87" s="437" t="s">
        <v>23</v>
      </c>
      <c r="F87" s="438">
        <v>0</v>
      </c>
    </row>
    <row r="88" spans="2:6">
      <c r="B88" s="115">
        <v>70</v>
      </c>
      <c r="C88" s="115">
        <v>70</v>
      </c>
      <c r="D88" s="439" t="s">
        <v>456</v>
      </c>
      <c r="E88" s="437" t="s">
        <v>23</v>
      </c>
      <c r="F88" s="438">
        <v>0</v>
      </c>
    </row>
    <row r="89" spans="2:6">
      <c r="B89" s="115">
        <v>71</v>
      </c>
      <c r="C89" s="115">
        <v>71</v>
      </c>
      <c r="D89" s="439" t="s">
        <v>457</v>
      </c>
      <c r="E89" s="437" t="s">
        <v>23</v>
      </c>
      <c r="F89" s="438">
        <v>0</v>
      </c>
    </row>
    <row r="90" spans="2:6">
      <c r="B90" s="115">
        <v>72</v>
      </c>
      <c r="C90" s="115">
        <v>72</v>
      </c>
      <c r="D90" s="439" t="s">
        <v>458</v>
      </c>
      <c r="E90" s="437" t="s">
        <v>23</v>
      </c>
      <c r="F90" s="438">
        <v>0</v>
      </c>
    </row>
    <row r="91" spans="2:6">
      <c r="B91" s="115">
        <v>73</v>
      </c>
      <c r="C91" s="115">
        <v>73</v>
      </c>
      <c r="D91" s="439" t="s">
        <v>459</v>
      </c>
      <c r="E91" s="437" t="s">
        <v>23</v>
      </c>
      <c r="F91" s="438">
        <v>0</v>
      </c>
    </row>
    <row r="92" spans="2:6">
      <c r="B92" s="115">
        <v>74</v>
      </c>
      <c r="C92" s="115">
        <v>74</v>
      </c>
      <c r="D92" s="439" t="s">
        <v>460</v>
      </c>
      <c r="E92" s="437" t="s">
        <v>23</v>
      </c>
      <c r="F92" s="438">
        <v>0</v>
      </c>
    </row>
    <row r="93" spans="2:6">
      <c r="B93" s="115">
        <v>75</v>
      </c>
      <c r="C93" s="115">
        <v>75</v>
      </c>
      <c r="D93" s="439" t="s">
        <v>461</v>
      </c>
      <c r="E93" s="437" t="s">
        <v>23</v>
      </c>
      <c r="F93" s="438">
        <v>0</v>
      </c>
    </row>
    <row r="94" spans="2:6">
      <c r="B94" s="115">
        <v>76</v>
      </c>
      <c r="C94" s="115">
        <v>76</v>
      </c>
      <c r="D94" s="439" t="s">
        <v>462</v>
      </c>
      <c r="E94" s="437" t="s">
        <v>23</v>
      </c>
      <c r="F94" s="438">
        <v>0</v>
      </c>
    </row>
    <row r="95" spans="2:6">
      <c r="B95" s="115">
        <v>77</v>
      </c>
      <c r="C95" s="115">
        <v>77</v>
      </c>
      <c r="D95" s="439" t="s">
        <v>463</v>
      </c>
      <c r="E95" s="437" t="s">
        <v>23</v>
      </c>
      <c r="F95" s="438">
        <v>0</v>
      </c>
    </row>
    <row r="96" spans="2:6">
      <c r="B96" s="115">
        <v>78</v>
      </c>
      <c r="C96" s="115">
        <v>78</v>
      </c>
      <c r="D96" s="439" t="s">
        <v>464</v>
      </c>
      <c r="E96" s="437" t="s">
        <v>23</v>
      </c>
      <c r="F96" s="438">
        <v>0</v>
      </c>
    </row>
    <row r="97" spans="2:6">
      <c r="B97" s="115">
        <v>79</v>
      </c>
      <c r="C97" s="115">
        <v>79</v>
      </c>
      <c r="D97" s="439" t="s">
        <v>465</v>
      </c>
      <c r="E97" s="437" t="s">
        <v>23</v>
      </c>
      <c r="F97" s="438">
        <v>0</v>
      </c>
    </row>
    <row r="98" spans="2:6">
      <c r="B98" s="115">
        <v>80</v>
      </c>
      <c r="C98" s="115">
        <v>80</v>
      </c>
      <c r="D98" s="439" t="s">
        <v>466</v>
      </c>
      <c r="E98" s="437" t="s">
        <v>23</v>
      </c>
      <c r="F98" s="438">
        <v>0</v>
      </c>
    </row>
    <row r="99" spans="2:6">
      <c r="B99" s="115">
        <v>81</v>
      </c>
      <c r="C99" s="115">
        <v>81</v>
      </c>
      <c r="D99" s="439" t="s">
        <v>467</v>
      </c>
      <c r="E99" s="437" t="s">
        <v>23</v>
      </c>
      <c r="F99" s="438">
        <v>0</v>
      </c>
    </row>
    <row r="100" spans="2:6">
      <c r="B100" s="115">
        <v>82</v>
      </c>
      <c r="C100" s="115">
        <v>82</v>
      </c>
      <c r="D100" s="439" t="s">
        <v>468</v>
      </c>
      <c r="E100" s="437" t="s">
        <v>23</v>
      </c>
      <c r="F100" s="438">
        <v>0</v>
      </c>
    </row>
    <row r="101" spans="2:6">
      <c r="B101" s="115">
        <v>83</v>
      </c>
      <c r="C101" s="115">
        <v>83</v>
      </c>
      <c r="D101" s="439" t="s">
        <v>469</v>
      </c>
      <c r="E101" s="437" t="s">
        <v>23</v>
      </c>
      <c r="F101" s="438">
        <v>0</v>
      </c>
    </row>
    <row r="102" spans="2:6">
      <c r="B102" s="115">
        <v>84</v>
      </c>
      <c r="C102" s="115">
        <v>84</v>
      </c>
      <c r="D102" s="439" t="s">
        <v>470</v>
      </c>
      <c r="E102" s="437" t="s">
        <v>23</v>
      </c>
      <c r="F102" s="438">
        <v>0</v>
      </c>
    </row>
    <row r="103" spans="2:6">
      <c r="B103" s="115">
        <v>85</v>
      </c>
      <c r="C103" s="115">
        <v>85</v>
      </c>
      <c r="D103" s="439" t="s">
        <v>471</v>
      </c>
      <c r="E103" s="437" t="s">
        <v>23</v>
      </c>
      <c r="F103" s="438">
        <v>0</v>
      </c>
    </row>
    <row r="104" spans="2:6">
      <c r="B104" s="115">
        <v>86</v>
      </c>
      <c r="C104" s="115">
        <v>86</v>
      </c>
      <c r="D104" s="439" t="s">
        <v>472</v>
      </c>
      <c r="E104" s="437" t="s">
        <v>23</v>
      </c>
      <c r="F104" s="438">
        <v>0</v>
      </c>
    </row>
    <row r="105" spans="2:6">
      <c r="B105" s="115">
        <v>87</v>
      </c>
      <c r="C105" s="115">
        <v>87</v>
      </c>
      <c r="D105" s="439" t="s">
        <v>473</v>
      </c>
      <c r="E105" s="437" t="s">
        <v>23</v>
      </c>
      <c r="F105" s="438">
        <v>0</v>
      </c>
    </row>
    <row r="106" spans="2:6">
      <c r="B106" s="115">
        <v>88</v>
      </c>
      <c r="C106" s="115">
        <v>88</v>
      </c>
      <c r="D106" s="439" t="s">
        <v>474</v>
      </c>
      <c r="E106" s="437" t="s">
        <v>23</v>
      </c>
      <c r="F106" s="438">
        <v>0</v>
      </c>
    </row>
    <row r="107" spans="2:6">
      <c r="B107" s="115">
        <v>89</v>
      </c>
      <c r="C107" s="115">
        <v>89</v>
      </c>
      <c r="D107" s="439" t="s">
        <v>475</v>
      </c>
      <c r="E107" s="437" t="s">
        <v>23</v>
      </c>
      <c r="F107" s="438">
        <v>0</v>
      </c>
    </row>
    <row r="108" spans="2:6">
      <c r="B108" s="115">
        <v>90</v>
      </c>
      <c r="C108" s="115">
        <v>90</v>
      </c>
      <c r="D108" s="439" t="s">
        <v>476</v>
      </c>
      <c r="E108" s="437" t="s">
        <v>23</v>
      </c>
      <c r="F108" s="438">
        <v>0</v>
      </c>
    </row>
    <row r="109" spans="2:6">
      <c r="B109" s="115">
        <v>91</v>
      </c>
      <c r="C109" s="115">
        <v>91</v>
      </c>
      <c r="D109" s="439" t="s">
        <v>477</v>
      </c>
      <c r="E109" s="437" t="s">
        <v>23</v>
      </c>
      <c r="F109" s="438">
        <v>0</v>
      </c>
    </row>
    <row r="110" spans="2:6">
      <c r="B110" s="115">
        <v>92</v>
      </c>
      <c r="C110" s="115">
        <v>92</v>
      </c>
      <c r="D110" s="439" t="s">
        <v>478</v>
      </c>
      <c r="E110" s="437" t="s">
        <v>23</v>
      </c>
      <c r="F110" s="438">
        <v>0</v>
      </c>
    </row>
    <row r="111" spans="2:6">
      <c r="B111" s="115">
        <v>93</v>
      </c>
      <c r="C111" s="115">
        <v>93</v>
      </c>
      <c r="D111" s="439" t="s">
        <v>479</v>
      </c>
      <c r="E111" s="437" t="s">
        <v>23</v>
      </c>
      <c r="F111" s="438">
        <v>0</v>
      </c>
    </row>
    <row r="112" spans="2:6">
      <c r="B112" s="115">
        <v>94</v>
      </c>
      <c r="C112" s="115">
        <v>94</v>
      </c>
      <c r="D112" s="439" t="s">
        <v>480</v>
      </c>
      <c r="E112" s="437" t="s">
        <v>23</v>
      </c>
      <c r="F112" s="438">
        <v>0</v>
      </c>
    </row>
    <row r="113" spans="2:6">
      <c r="B113" s="115">
        <v>95</v>
      </c>
      <c r="C113" s="115">
        <v>95</v>
      </c>
      <c r="D113" s="439" t="s">
        <v>481</v>
      </c>
      <c r="E113" s="437" t="s">
        <v>23</v>
      </c>
      <c r="F113" s="438">
        <v>0</v>
      </c>
    </row>
    <row r="114" spans="2:6">
      <c r="B114" s="115">
        <v>96</v>
      </c>
      <c r="C114" s="115">
        <v>96</v>
      </c>
      <c r="D114" s="439" t="s">
        <v>482</v>
      </c>
      <c r="E114" s="437" t="s">
        <v>23</v>
      </c>
      <c r="F114" s="438">
        <v>0</v>
      </c>
    </row>
    <row r="115" spans="2:6">
      <c r="B115" s="115">
        <v>97</v>
      </c>
      <c r="C115" s="115">
        <v>97</v>
      </c>
      <c r="D115" s="439" t="s">
        <v>483</v>
      </c>
      <c r="E115" s="437" t="s">
        <v>23</v>
      </c>
      <c r="F115" s="438">
        <v>0</v>
      </c>
    </row>
    <row r="116" spans="2:6">
      <c r="B116" s="115">
        <v>98</v>
      </c>
      <c r="C116" s="115">
        <v>98</v>
      </c>
      <c r="D116" s="439" t="s">
        <v>484</v>
      </c>
      <c r="E116" s="437" t="s">
        <v>23</v>
      </c>
      <c r="F116" s="438">
        <v>0</v>
      </c>
    </row>
    <row r="117" spans="2:6">
      <c r="B117" s="115">
        <v>99</v>
      </c>
      <c r="C117" s="115">
        <v>99</v>
      </c>
      <c r="D117" s="439" t="s">
        <v>485</v>
      </c>
      <c r="E117" s="437" t="s">
        <v>23</v>
      </c>
      <c r="F117" s="438">
        <v>0</v>
      </c>
    </row>
    <row r="118" spans="2:6">
      <c r="B118" s="115">
        <v>100</v>
      </c>
      <c r="C118" s="115">
        <v>100</v>
      </c>
      <c r="D118" s="439" t="s">
        <v>486</v>
      </c>
      <c r="E118" s="437" t="s">
        <v>23</v>
      </c>
      <c r="F118" s="438">
        <v>0</v>
      </c>
    </row>
    <row r="119" spans="2:6">
      <c r="B119" s="115">
        <v>101</v>
      </c>
      <c r="C119" s="115">
        <v>101</v>
      </c>
      <c r="D119" s="439" t="s">
        <v>487</v>
      </c>
      <c r="E119" s="437" t="s">
        <v>23</v>
      </c>
      <c r="F119" s="438">
        <v>0</v>
      </c>
    </row>
    <row r="120" spans="2:6">
      <c r="B120" s="115">
        <v>102</v>
      </c>
      <c r="C120" s="115">
        <v>102</v>
      </c>
      <c r="D120" s="439" t="s">
        <v>488</v>
      </c>
      <c r="E120" s="437" t="s">
        <v>23</v>
      </c>
      <c r="F120" s="438">
        <v>0</v>
      </c>
    </row>
    <row r="121" spans="2:6">
      <c r="B121" s="115">
        <v>103</v>
      </c>
      <c r="C121" s="115">
        <v>103</v>
      </c>
      <c r="D121" s="439" t="s">
        <v>489</v>
      </c>
      <c r="E121" s="437" t="s">
        <v>23</v>
      </c>
      <c r="F121" s="438">
        <v>0</v>
      </c>
    </row>
    <row r="122" spans="2:6">
      <c r="B122" s="115">
        <v>104</v>
      </c>
      <c r="C122" s="115">
        <v>104</v>
      </c>
      <c r="D122" s="439" t="s">
        <v>490</v>
      </c>
      <c r="E122" s="437" t="s">
        <v>23</v>
      </c>
      <c r="F122" s="438">
        <v>0</v>
      </c>
    </row>
    <row r="123" spans="2:6">
      <c r="B123" s="115">
        <v>105</v>
      </c>
      <c r="C123" s="115">
        <v>105</v>
      </c>
      <c r="D123" s="439" t="s">
        <v>491</v>
      </c>
      <c r="E123" s="437" t="s">
        <v>23</v>
      </c>
      <c r="F123" s="438">
        <v>0</v>
      </c>
    </row>
    <row r="124" spans="2:6">
      <c r="B124" s="115">
        <v>106</v>
      </c>
      <c r="C124" s="115">
        <v>106</v>
      </c>
      <c r="D124" s="439" t="s">
        <v>492</v>
      </c>
      <c r="E124" s="437" t="s">
        <v>23</v>
      </c>
      <c r="F124" s="438">
        <v>0</v>
      </c>
    </row>
    <row r="125" spans="2:6">
      <c r="B125" s="115">
        <v>107</v>
      </c>
      <c r="C125" s="115">
        <v>107</v>
      </c>
      <c r="D125" s="439" t="s">
        <v>493</v>
      </c>
      <c r="E125" s="437" t="s">
        <v>23</v>
      </c>
      <c r="F125" s="438">
        <v>0</v>
      </c>
    </row>
    <row r="126" spans="2:6">
      <c r="B126" s="115">
        <v>108</v>
      </c>
      <c r="C126" s="115">
        <v>108</v>
      </c>
      <c r="D126" s="439" t="s">
        <v>494</v>
      </c>
      <c r="E126" s="437" t="s">
        <v>23</v>
      </c>
      <c r="F126" s="438">
        <v>0</v>
      </c>
    </row>
    <row r="127" spans="2:6">
      <c r="B127" s="115">
        <v>109</v>
      </c>
      <c r="C127" s="115">
        <v>109</v>
      </c>
      <c r="D127" s="439" t="s">
        <v>495</v>
      </c>
      <c r="E127" s="437" t="s">
        <v>23</v>
      </c>
      <c r="F127" s="438">
        <v>0</v>
      </c>
    </row>
    <row r="128" spans="2:6">
      <c r="B128" s="115">
        <v>110</v>
      </c>
      <c r="C128" s="115">
        <v>110</v>
      </c>
      <c r="D128" s="439" t="s">
        <v>496</v>
      </c>
      <c r="E128" s="437" t="s">
        <v>23</v>
      </c>
      <c r="F128" s="438">
        <v>0</v>
      </c>
    </row>
    <row r="129" spans="2:6">
      <c r="B129" s="115">
        <v>111</v>
      </c>
      <c r="C129" s="115">
        <v>111</v>
      </c>
      <c r="D129" s="439" t="s">
        <v>497</v>
      </c>
      <c r="E129" s="437" t="s">
        <v>23</v>
      </c>
      <c r="F129" s="438">
        <v>0</v>
      </c>
    </row>
    <row r="130" spans="2:6">
      <c r="B130" s="115">
        <v>112</v>
      </c>
      <c r="C130" s="115">
        <v>112</v>
      </c>
      <c r="D130" s="439" t="s">
        <v>498</v>
      </c>
      <c r="E130" s="437" t="s">
        <v>23</v>
      </c>
      <c r="F130" s="438">
        <v>0</v>
      </c>
    </row>
    <row r="131" spans="2:6">
      <c r="B131" s="115">
        <v>113</v>
      </c>
      <c r="C131" s="115">
        <v>113</v>
      </c>
      <c r="D131" s="439" t="s">
        <v>499</v>
      </c>
      <c r="E131" s="437" t="s">
        <v>23</v>
      </c>
      <c r="F131" s="438">
        <v>0</v>
      </c>
    </row>
    <row r="132" spans="2:6">
      <c r="B132" s="115">
        <v>114</v>
      </c>
      <c r="C132" s="115">
        <v>114</v>
      </c>
      <c r="D132" s="439" t="s">
        <v>500</v>
      </c>
      <c r="E132" s="437" t="s">
        <v>23</v>
      </c>
      <c r="F132" s="438">
        <v>0</v>
      </c>
    </row>
    <row r="133" spans="2:6">
      <c r="B133" s="115">
        <v>115</v>
      </c>
      <c r="C133" s="115">
        <v>115</v>
      </c>
      <c r="D133" s="439" t="s">
        <v>501</v>
      </c>
      <c r="E133" s="437" t="s">
        <v>23</v>
      </c>
      <c r="F133" s="438">
        <v>0</v>
      </c>
    </row>
    <row r="134" spans="2:6" ht="3" customHeight="1" thickBot="1">
      <c r="B134" s="352" t="s">
        <v>230</v>
      </c>
      <c r="C134" s="352" t="s">
        <v>230</v>
      </c>
      <c r="D134" s="118"/>
      <c r="E134" s="118"/>
      <c r="F134" s="119"/>
    </row>
    <row r="135" spans="2:6" ht="15.75" thickTop="1"/>
    <row r="136" spans="2:6"/>
    <row r="137" spans="2:6"/>
    <row r="138" spans="2:6"/>
    <row r="139" spans="2:6"/>
    <row r="140" spans="2:6"/>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sheetData>
  <mergeCells count="15">
    <mergeCell ref="B16:B17"/>
    <mergeCell ref="C7:F7"/>
    <mergeCell ref="C1:F1"/>
    <mergeCell ref="C2:F2"/>
    <mergeCell ref="C3:F3"/>
    <mergeCell ref="C4:F4"/>
    <mergeCell ref="C6:F6"/>
    <mergeCell ref="C9:F9"/>
    <mergeCell ref="C11:F11"/>
    <mergeCell ref="C13:F13"/>
    <mergeCell ref="C14:F14"/>
    <mergeCell ref="C16:C17"/>
    <mergeCell ref="D16:D17"/>
    <mergeCell ref="F16:F17"/>
    <mergeCell ref="E16:E17"/>
  </mergeCells>
  <conditionalFormatting sqref="B116:D133">
    <cfRule type="expression" dxfId="56" priority="24" stopIfTrue="1">
      <formula>MOD(ROW(),2)</formula>
    </cfRule>
  </conditionalFormatting>
  <conditionalFormatting sqref="F116:F133">
    <cfRule type="cellIs" dxfId="55" priority="12" operator="equal">
      <formula>0</formula>
    </cfRule>
  </conditionalFormatting>
  <conditionalFormatting sqref="B19:D115">
    <cfRule type="expression" dxfId="54" priority="4" stopIfTrue="1">
      <formula>MOD(ROW(),2)</formula>
    </cfRule>
  </conditionalFormatting>
  <conditionalFormatting sqref="E19:E133">
    <cfRule type="cellIs" dxfId="53" priority="2" operator="equal">
      <formula>"NO"</formula>
    </cfRule>
    <cfRule type="cellIs" dxfId="52" priority="3" operator="equal">
      <formula>"SI"</formula>
    </cfRule>
  </conditionalFormatting>
  <conditionalFormatting sqref="F19:F115">
    <cfRule type="cellIs" dxfId="51" priority="1" operator="equal">
      <formula>0</formula>
    </cfRule>
  </conditionalFormatting>
  <dataValidations count="2">
    <dataValidation type="decimal" allowBlank="1" showInputMessage="1" showErrorMessage="1" sqref="F19:F133" xr:uid="{00000000-0002-0000-0B00-000000000000}">
      <formula1>-0.0000007</formula1>
      <formula2>0.0000007</formula2>
    </dataValidation>
    <dataValidation type="list" allowBlank="1" showInputMessage="1" showErrorMessage="1" sqref="E19:E134" xr:uid="{00000000-0002-0000-0B00-000001000000}">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7">
    <tabColor rgb="FF7030A0"/>
    <pageSetUpPr fitToPage="1"/>
  </sheetPr>
  <dimension ref="A1:N56"/>
  <sheetViews>
    <sheetView showGridLines="0" topLeftCell="A7" zoomScale="90" zoomScaleNormal="90" workbookViewId="0">
      <selection activeCell="D20" sqref="D20"/>
    </sheetView>
  </sheetViews>
  <sheetFormatPr baseColWidth="10" defaultColWidth="0" defaultRowHeight="15"/>
  <cols>
    <col min="1" max="1" width="1.42578125" style="111" customWidth="1"/>
    <col min="2" max="2" width="16.42578125" style="111" customWidth="1"/>
    <col min="3" max="3" width="15.42578125" style="111" customWidth="1"/>
    <col min="4" max="4" width="45.7109375" style="111" customWidth="1"/>
    <col min="5" max="6" width="14.140625" style="111" customWidth="1"/>
    <col min="7" max="8" width="15.28515625" style="111" customWidth="1"/>
    <col min="9" max="9" width="18.85546875" style="111" customWidth="1"/>
    <col min="10" max="10" width="15.7109375" style="111" customWidth="1"/>
    <col min="11" max="11" width="41.28515625" style="111" customWidth="1"/>
    <col min="12" max="13" width="11.42578125" style="111" customWidth="1"/>
    <col min="14" max="14" width="0" style="111" hidden="1" customWidth="1"/>
    <col min="15" max="16384" width="11.42578125" style="111" hidden="1"/>
  </cols>
  <sheetData>
    <row r="1" spans="1:11" s="3" customFormat="1" ht="15" customHeight="1">
      <c r="A1" s="105"/>
      <c r="B1" s="882" t="str">
        <f>PROPONENTES!B1</f>
        <v>INSTITUTO NACIONAL DE VÍAS</v>
      </c>
      <c r="C1" s="882"/>
      <c r="D1" s="882"/>
      <c r="E1" s="882"/>
      <c r="F1" s="882"/>
      <c r="G1" s="882"/>
      <c r="H1" s="882"/>
      <c r="I1" s="882"/>
      <c r="J1" s="882"/>
      <c r="K1" s="882"/>
    </row>
    <row r="2" spans="1:11" s="1" customFormat="1" ht="15" customHeight="1">
      <c r="A2" s="107"/>
      <c r="B2" s="882" t="str">
        <f>PROPONENTES!B2</f>
        <v>DIRECCIÓN GENERAL</v>
      </c>
      <c r="C2" s="882"/>
      <c r="D2" s="882"/>
      <c r="E2" s="882"/>
      <c r="F2" s="882"/>
      <c r="G2" s="882"/>
      <c r="H2" s="882"/>
      <c r="I2" s="882"/>
      <c r="J2" s="882"/>
      <c r="K2" s="882"/>
    </row>
    <row r="3" spans="1:11" s="1" customFormat="1" ht="15" customHeight="1">
      <c r="A3" s="107"/>
      <c r="B3" s="882" t="str">
        <f>PROPONENTES!B3</f>
        <v>DIRECCION JURIDICA</v>
      </c>
      <c r="C3" s="882"/>
      <c r="D3" s="882"/>
      <c r="E3" s="882"/>
      <c r="F3" s="882"/>
      <c r="G3" s="882"/>
      <c r="H3" s="882"/>
      <c r="I3" s="882"/>
      <c r="J3" s="882"/>
      <c r="K3" s="882"/>
    </row>
    <row r="4" spans="1:11" s="1" customFormat="1" ht="12.75" customHeight="1">
      <c r="A4" s="107"/>
      <c r="B4" s="882" t="str">
        <f>PROPONENTES!B4</f>
        <v>SUBDIRECCION DE PROCESOS DE SELECCIÓN CONTRACTUALES</v>
      </c>
      <c r="C4" s="882"/>
      <c r="D4" s="882"/>
      <c r="E4" s="882"/>
      <c r="F4" s="882"/>
      <c r="G4" s="882"/>
      <c r="H4" s="882"/>
      <c r="I4" s="882"/>
      <c r="J4" s="882"/>
      <c r="K4" s="882"/>
    </row>
    <row r="5" spans="1:11" s="1" customFormat="1" ht="12.75">
      <c r="A5" s="107"/>
      <c r="B5" s="106"/>
      <c r="C5" s="2"/>
      <c r="D5" s="46"/>
      <c r="E5" s="46"/>
      <c r="F5" s="46"/>
      <c r="G5" s="46"/>
      <c r="H5" s="46"/>
      <c r="I5" s="46"/>
      <c r="J5" s="46"/>
      <c r="K5" s="46"/>
    </row>
    <row r="6" spans="1:11" s="1" customFormat="1" ht="12.75">
      <c r="A6" s="107"/>
      <c r="B6" s="882" t="str">
        <f>+PROPONENTES!B6</f>
        <v>CONCURSO DE MÉRITOS ABIERTO</v>
      </c>
      <c r="C6" s="882"/>
      <c r="D6" s="882"/>
      <c r="E6" s="882"/>
      <c r="F6" s="882"/>
      <c r="G6" s="882"/>
      <c r="H6" s="882"/>
      <c r="I6" s="882"/>
      <c r="J6" s="882"/>
      <c r="K6" s="882"/>
    </row>
    <row r="7" spans="1:11" s="1" customFormat="1" ht="12.75" customHeight="1">
      <c r="A7" s="107"/>
      <c r="B7" s="882" t="str">
        <f>PROPONENTES!B7</f>
        <v>CMA-DEO-SVR-056-2024.</v>
      </c>
      <c r="C7" s="882"/>
      <c r="D7" s="882"/>
      <c r="E7" s="882"/>
      <c r="F7" s="882"/>
      <c r="G7" s="882"/>
      <c r="H7" s="882"/>
      <c r="I7" s="882"/>
      <c r="J7" s="882"/>
      <c r="K7" s="882"/>
    </row>
    <row r="8" spans="1:11" s="1" customFormat="1" ht="15.75">
      <c r="A8" s="107"/>
      <c r="B8" s="106"/>
      <c r="C8" s="109"/>
      <c r="D8" s="46"/>
      <c r="E8" s="46"/>
      <c r="F8" s="46"/>
      <c r="G8" s="46"/>
      <c r="H8" s="46"/>
      <c r="I8" s="46"/>
      <c r="J8" s="46"/>
      <c r="K8" s="46"/>
    </row>
    <row r="9" spans="1:11" s="1" customFormat="1" ht="33.75" customHeight="1">
      <c r="A9" s="107"/>
      <c r="B9" s="882" t="str">
        <f>PROPONENTES!B9</f>
        <v>OBJETO: “INTERVENTORIA TECNICA, LEGAL, ADMINISTRATIVA, FINANCIERA Y AMBIENTAL, PARA EL MEJORAMIENTO, MANTENIMIENTO DE LA VÍA SAMANIEGO – LA LLANADA EN EL DEPARTAMENTO DE NARIÑO EN EL MARCO DEL PROGRAMA COLOMBIA AVANZA”</v>
      </c>
      <c r="C9" s="882"/>
      <c r="D9" s="882"/>
      <c r="E9" s="882"/>
      <c r="F9" s="882"/>
      <c r="G9" s="882"/>
      <c r="H9" s="882"/>
      <c r="I9" s="882"/>
      <c r="J9" s="882"/>
      <c r="K9" s="882"/>
    </row>
    <row r="10" spans="1:11" s="1" customFormat="1" ht="15.75">
      <c r="A10" s="107"/>
      <c r="B10" s="106"/>
      <c r="C10" s="109"/>
      <c r="D10" s="46"/>
      <c r="E10" s="46"/>
      <c r="F10" s="46"/>
      <c r="G10" s="46"/>
      <c r="H10" s="46"/>
      <c r="I10" s="46"/>
      <c r="J10" s="46"/>
      <c r="K10" s="46"/>
    </row>
    <row r="11" spans="1:11" s="1" customFormat="1" ht="15.75" customHeight="1">
      <c r="A11" s="107"/>
      <c r="B11" s="882" t="str">
        <f>PROPONENTES!B11</f>
        <v>LOTE No.UNICO</v>
      </c>
      <c r="C11" s="882"/>
      <c r="D11" s="882"/>
      <c r="E11" s="882"/>
      <c r="F11" s="882"/>
      <c r="G11" s="882"/>
      <c r="H11" s="882"/>
      <c r="I11" s="882"/>
      <c r="J11" s="882"/>
      <c r="K11" s="882"/>
    </row>
    <row r="12" spans="1:11" s="1" customFormat="1" ht="15.75">
      <c r="A12" s="107"/>
      <c r="B12" s="106"/>
      <c r="C12" s="109"/>
      <c r="D12" s="46"/>
      <c r="E12" s="46"/>
      <c r="F12" s="46"/>
      <c r="G12" s="46"/>
      <c r="H12" s="46"/>
      <c r="I12" s="46"/>
      <c r="J12" s="46"/>
      <c r="K12" s="46"/>
    </row>
    <row r="13" spans="1:11" s="1" customFormat="1" ht="12.75">
      <c r="A13" s="107"/>
      <c r="B13" s="884" t="s">
        <v>227</v>
      </c>
      <c r="C13" s="884"/>
      <c r="D13" s="884"/>
      <c r="E13" s="884"/>
      <c r="F13" s="884"/>
      <c r="G13" s="884"/>
      <c r="H13" s="884"/>
      <c r="I13" s="884"/>
      <c r="J13" s="884"/>
      <c r="K13" s="884"/>
    </row>
    <row r="14" spans="1:11">
      <c r="A14" s="110"/>
      <c r="B14" s="884" t="s">
        <v>219</v>
      </c>
      <c r="C14" s="884"/>
      <c r="D14" s="884"/>
      <c r="E14" s="884"/>
      <c r="F14" s="884"/>
      <c r="G14" s="884"/>
      <c r="H14" s="884"/>
      <c r="I14" s="884"/>
      <c r="J14" s="884"/>
      <c r="K14" s="884"/>
    </row>
    <row r="15" spans="1:11" ht="15.75" thickBot="1"/>
    <row r="16" spans="1:11" s="138" customFormat="1" ht="15.75" customHeight="1" thickTop="1">
      <c r="B16" s="912" t="s">
        <v>37</v>
      </c>
      <c r="C16" s="916" t="s">
        <v>117</v>
      </c>
      <c r="D16" s="916" t="s">
        <v>15</v>
      </c>
      <c r="E16" s="301"/>
      <c r="F16" s="920" t="s">
        <v>118</v>
      </c>
      <c r="G16" s="921"/>
      <c r="H16" s="921"/>
      <c r="I16" s="921"/>
      <c r="J16" s="905" t="s">
        <v>119</v>
      </c>
      <c r="K16" s="908" t="s">
        <v>120</v>
      </c>
    </row>
    <row r="17" spans="2:11" s="138" customFormat="1" ht="15" customHeight="1">
      <c r="B17" s="913"/>
      <c r="C17" s="917"/>
      <c r="D17" s="917"/>
      <c r="E17" s="918" t="s">
        <v>237</v>
      </c>
      <c r="F17" s="918" t="s">
        <v>235</v>
      </c>
      <c r="G17" s="918" t="s">
        <v>282</v>
      </c>
      <c r="H17" s="918" t="s">
        <v>121</v>
      </c>
      <c r="I17" s="918" t="s">
        <v>226</v>
      </c>
      <c r="J17" s="906"/>
      <c r="K17" s="909"/>
    </row>
    <row r="18" spans="2:11" s="138" customFormat="1" ht="70.5" customHeight="1">
      <c r="B18" s="914"/>
      <c r="C18" s="918"/>
      <c r="D18" s="918"/>
      <c r="E18" s="922"/>
      <c r="F18" s="922"/>
      <c r="G18" s="923"/>
      <c r="H18" s="923"/>
      <c r="I18" s="922"/>
      <c r="J18" s="907"/>
      <c r="K18" s="910"/>
    </row>
    <row r="19" spans="2:11" s="138" customFormat="1" ht="18" customHeight="1" thickBot="1">
      <c r="B19" s="915"/>
      <c r="C19" s="919"/>
      <c r="D19" s="919"/>
      <c r="E19" s="302"/>
      <c r="F19" s="303">
        <v>69</v>
      </c>
      <c r="G19" s="304">
        <v>10</v>
      </c>
      <c r="H19" s="304">
        <v>20</v>
      </c>
      <c r="I19" s="303">
        <v>1</v>
      </c>
      <c r="J19" s="305">
        <f>SUM(F19:I19)</f>
        <v>100</v>
      </c>
      <c r="K19" s="911"/>
    </row>
    <row r="20" spans="2:11" s="139" customFormat="1" ht="8.25" customHeight="1">
      <c r="B20" s="140"/>
      <c r="C20" s="141"/>
      <c r="D20" s="142"/>
      <c r="E20" s="142"/>
      <c r="F20" s="142"/>
      <c r="G20" s="143"/>
      <c r="H20" s="143"/>
      <c r="I20" s="142"/>
      <c r="J20" s="143"/>
      <c r="K20" s="144"/>
    </row>
    <row r="21" spans="2:11" s="139" customFormat="1" ht="25.5">
      <c r="B21" s="145">
        <f>PROPONENTES!C19</f>
        <v>1</v>
      </c>
      <c r="C21" s="146">
        <v>1</v>
      </c>
      <c r="D21" s="147" t="str">
        <f>VLOOKUP(B21,PROPONENTES!$C$19:$E$133,2,FALSE)</f>
        <v>SERVICIOS DE INGENIERÍA Y ARQUITECTURA CONSTRUCCIONES INGEVAL SAS</v>
      </c>
      <c r="E21" s="225" t="str">
        <f>VLOOKUP(B21,'PONDERACION EXP.'!$C$41:$J$156,6,FALSE)</f>
        <v>NO HÁBIL</v>
      </c>
      <c r="F21" s="216" t="e">
        <f>VLOOKUP(B21,'PONDERACION EXP.'!$C$139:$J$156,8,FALSE)</f>
        <v>#N/A</v>
      </c>
      <c r="G21" s="178" t="e">
        <f>VLOOKUP(B21,'EQUIPO DE TRABAJO'!$C$116:$F$133,3,FALSE)</f>
        <v>#N/A</v>
      </c>
      <c r="H21" s="178">
        <f>VLOOKUP(B21,'APOYO A IND. NAL.'!$C$19:$E$133,3,FALSE)</f>
        <v>20</v>
      </c>
      <c r="I21" s="179" t="e">
        <f>VLOOKUP(B21,'VIN.PERS.DISC.'!$C$116:$G$133,5,FALSE)</f>
        <v>#N/A</v>
      </c>
      <c r="J21" s="217" t="e">
        <f>SUM(F21:I21)</f>
        <v>#N/A</v>
      </c>
      <c r="K21" s="148"/>
    </row>
    <row r="22" spans="2:11" s="139" customFormat="1" ht="12.75">
      <c r="B22" s="145" t="e">
        <f>PROPONENTES!#REF!</f>
        <v>#REF!</v>
      </c>
      <c r="C22" s="146">
        <v>2</v>
      </c>
      <c r="D22" s="147" t="e">
        <f>VLOOKUP(B22,PROPONENTES!$C$19:$E$133,2,FALSE)</f>
        <v>#REF!</v>
      </c>
      <c r="E22" s="225" t="e">
        <f>VLOOKUP(B22,'PONDERACION EXP.'!$C$41:$J$156,6,FALSE)</f>
        <v>#REF!</v>
      </c>
      <c r="F22" s="216" t="e">
        <f>VLOOKUP(B22,'PONDERACION EXP.'!$C$139:$J$156,8,FALSE)</f>
        <v>#REF!</v>
      </c>
      <c r="G22" s="178" t="e">
        <f>VLOOKUP(B22,'EQUIPO DE TRABAJO'!$C$116:$F$133,3,FALSE)</f>
        <v>#REF!</v>
      </c>
      <c r="H22" s="178" t="e">
        <f>VLOOKUP(B22,'APOYO A IND. NAL.'!$C$19:$E$133,3,FALSE)</f>
        <v>#REF!</v>
      </c>
      <c r="I22" s="179" t="e">
        <f>VLOOKUP(B22,'VIN.PERS.DISC.'!$C$116:$G$133,5,FALSE)</f>
        <v>#REF!</v>
      </c>
      <c r="J22" s="217" t="e">
        <f t="shared" ref="J22:J52" si="0">SUM(F22:I22)</f>
        <v>#REF!</v>
      </c>
      <c r="K22" s="148"/>
    </row>
    <row r="23" spans="2:11" s="139" customFormat="1" ht="12.75">
      <c r="B23" s="145" t="e">
        <f>PROPONENTES!#REF!</f>
        <v>#REF!</v>
      </c>
      <c r="C23" s="146">
        <v>3</v>
      </c>
      <c r="D23" s="147" t="e">
        <f>VLOOKUP(B23,PROPONENTES!$C$19:$E$133,2,FALSE)</f>
        <v>#REF!</v>
      </c>
      <c r="E23" s="225" t="e">
        <f>VLOOKUP(B23,'PONDERACION EXP.'!$C$41:$J$156,6,FALSE)</f>
        <v>#REF!</v>
      </c>
      <c r="F23" s="216" t="e">
        <f>VLOOKUP(B23,'PONDERACION EXP.'!$C$139:$J$156,8,FALSE)</f>
        <v>#REF!</v>
      </c>
      <c r="G23" s="178" t="e">
        <f>VLOOKUP(B23,'EQUIPO DE TRABAJO'!$C$116:$F$133,3,FALSE)</f>
        <v>#REF!</v>
      </c>
      <c r="H23" s="178" t="e">
        <f>VLOOKUP(B23,'APOYO A IND. NAL.'!$C$19:$E$133,3,FALSE)</f>
        <v>#REF!</v>
      </c>
      <c r="I23" s="179" t="e">
        <f>VLOOKUP(B23,'VIN.PERS.DISC.'!$C$116:$G$133,5,FALSE)</f>
        <v>#REF!</v>
      </c>
      <c r="J23" s="217" t="e">
        <f t="shared" si="0"/>
        <v>#REF!</v>
      </c>
      <c r="K23" s="148"/>
    </row>
    <row r="24" spans="2:11" s="139" customFormat="1" ht="12.75">
      <c r="B24" s="145" t="e">
        <f>PROPONENTES!#REF!</f>
        <v>#REF!</v>
      </c>
      <c r="C24" s="146">
        <v>4</v>
      </c>
      <c r="D24" s="147" t="e">
        <f>VLOOKUP(B24,PROPONENTES!$C$19:$E$133,2,FALSE)</f>
        <v>#REF!</v>
      </c>
      <c r="E24" s="225" t="e">
        <f>VLOOKUP(B24,'PONDERACION EXP.'!$C$41:$J$156,6,FALSE)</f>
        <v>#REF!</v>
      </c>
      <c r="F24" s="216" t="e">
        <f>VLOOKUP(B24,'PONDERACION EXP.'!$C$139:$J$156,8,FALSE)</f>
        <v>#REF!</v>
      </c>
      <c r="G24" s="178" t="e">
        <f>VLOOKUP(B24,'EQUIPO DE TRABAJO'!$C$116:$F$133,3,FALSE)</f>
        <v>#REF!</v>
      </c>
      <c r="H24" s="178" t="e">
        <f>VLOOKUP(B24,'APOYO A IND. NAL.'!$C$19:$E$133,3,FALSE)</f>
        <v>#REF!</v>
      </c>
      <c r="I24" s="179" t="e">
        <f>VLOOKUP(B24,'VIN.PERS.DISC.'!$C$116:$G$133,5,FALSE)</f>
        <v>#REF!</v>
      </c>
      <c r="J24" s="217" t="e">
        <f t="shared" si="0"/>
        <v>#REF!</v>
      </c>
      <c r="K24" s="148"/>
    </row>
    <row r="25" spans="2:11" s="139" customFormat="1" ht="12.75">
      <c r="B25" s="145" t="e">
        <f>PROPONENTES!#REF!</f>
        <v>#REF!</v>
      </c>
      <c r="C25" s="146">
        <v>5</v>
      </c>
      <c r="D25" s="147" t="e">
        <f>VLOOKUP(B25,PROPONENTES!$C$19:$E$133,2,FALSE)</f>
        <v>#REF!</v>
      </c>
      <c r="E25" s="225" t="e">
        <f>VLOOKUP(B25,'PONDERACION EXP.'!$C$41:$J$156,6,FALSE)</f>
        <v>#REF!</v>
      </c>
      <c r="F25" s="216" t="e">
        <f>VLOOKUP(B25,'PONDERACION EXP.'!$C$139:$J$156,8,FALSE)</f>
        <v>#REF!</v>
      </c>
      <c r="G25" s="178" t="e">
        <f>VLOOKUP(B25,'EQUIPO DE TRABAJO'!$C$116:$F$133,3,FALSE)</f>
        <v>#REF!</v>
      </c>
      <c r="H25" s="178" t="e">
        <f>VLOOKUP(B25,'APOYO A IND. NAL.'!$C$19:$E$133,3,FALSE)</f>
        <v>#REF!</v>
      </c>
      <c r="I25" s="179" t="e">
        <f>VLOOKUP(B25,'VIN.PERS.DISC.'!$C$116:$G$133,5,FALSE)</f>
        <v>#REF!</v>
      </c>
      <c r="J25" s="217" t="e">
        <f t="shared" si="0"/>
        <v>#REF!</v>
      </c>
      <c r="K25" s="148"/>
    </row>
    <row r="26" spans="2:11" s="139" customFormat="1" ht="12.75">
      <c r="B26" s="145" t="e">
        <f>PROPONENTES!#REF!</f>
        <v>#REF!</v>
      </c>
      <c r="C26" s="146">
        <v>6</v>
      </c>
      <c r="D26" s="147" t="e">
        <f>VLOOKUP(B26,PROPONENTES!$C$19:$E$133,2,FALSE)</f>
        <v>#REF!</v>
      </c>
      <c r="E26" s="225" t="e">
        <f>VLOOKUP(B26,'PONDERACION EXP.'!$C$41:$J$156,6,FALSE)</f>
        <v>#REF!</v>
      </c>
      <c r="F26" s="216" t="e">
        <f>VLOOKUP(B26,'PONDERACION EXP.'!$C$139:$J$156,8,FALSE)</f>
        <v>#REF!</v>
      </c>
      <c r="G26" s="178" t="e">
        <f>VLOOKUP(B26,'EQUIPO DE TRABAJO'!$C$116:$F$133,3,FALSE)</f>
        <v>#REF!</v>
      </c>
      <c r="H26" s="178" t="e">
        <f>VLOOKUP(B26,'APOYO A IND. NAL.'!$C$19:$E$133,3,FALSE)</f>
        <v>#REF!</v>
      </c>
      <c r="I26" s="179" t="e">
        <f>VLOOKUP(B26,'VIN.PERS.DISC.'!$C$116:$G$133,5,FALSE)</f>
        <v>#REF!</v>
      </c>
      <c r="J26" s="217" t="e">
        <f t="shared" si="0"/>
        <v>#REF!</v>
      </c>
      <c r="K26" s="148"/>
    </row>
    <row r="27" spans="2:11" s="139" customFormat="1" ht="12.75">
      <c r="B27" s="145" t="e">
        <f>PROPONENTES!#REF!</f>
        <v>#REF!</v>
      </c>
      <c r="C27" s="146">
        <v>7</v>
      </c>
      <c r="D27" s="147" t="e">
        <f>VLOOKUP(B27,PROPONENTES!$C$19:$E$133,2,FALSE)</f>
        <v>#REF!</v>
      </c>
      <c r="E27" s="225" t="e">
        <f>VLOOKUP(B27,'PONDERACION EXP.'!$C$41:$J$156,6,FALSE)</f>
        <v>#REF!</v>
      </c>
      <c r="F27" s="216" t="e">
        <f>VLOOKUP(B27,'PONDERACION EXP.'!$C$139:$J$156,8,FALSE)</f>
        <v>#REF!</v>
      </c>
      <c r="G27" s="178" t="e">
        <f>VLOOKUP(B27,'EQUIPO DE TRABAJO'!$C$116:$F$133,3,FALSE)</f>
        <v>#REF!</v>
      </c>
      <c r="H27" s="178" t="e">
        <f>VLOOKUP(B27,'APOYO A IND. NAL.'!$C$19:$E$133,3,FALSE)</f>
        <v>#REF!</v>
      </c>
      <c r="I27" s="179" t="e">
        <f>VLOOKUP(B27,'VIN.PERS.DISC.'!$C$116:$G$133,5,FALSE)</f>
        <v>#REF!</v>
      </c>
      <c r="J27" s="217" t="e">
        <f t="shared" si="0"/>
        <v>#REF!</v>
      </c>
      <c r="K27" s="148"/>
    </row>
    <row r="28" spans="2:11" s="139" customFormat="1" ht="12.75">
      <c r="B28" s="145" t="e">
        <f>PROPONENTES!#REF!</f>
        <v>#REF!</v>
      </c>
      <c r="C28" s="146">
        <v>8</v>
      </c>
      <c r="D28" s="147" t="e">
        <f>VLOOKUP(B28,PROPONENTES!$C$19:$E$133,2,FALSE)</f>
        <v>#REF!</v>
      </c>
      <c r="E28" s="225" t="e">
        <f>VLOOKUP(B28,'PONDERACION EXP.'!$C$41:$J$156,6,FALSE)</f>
        <v>#REF!</v>
      </c>
      <c r="F28" s="216" t="e">
        <f>VLOOKUP(B28,'PONDERACION EXP.'!$C$139:$J$156,8,FALSE)</f>
        <v>#REF!</v>
      </c>
      <c r="G28" s="178" t="e">
        <f>VLOOKUP(B28,'EQUIPO DE TRABAJO'!$C$116:$F$133,3,FALSE)</f>
        <v>#REF!</v>
      </c>
      <c r="H28" s="178" t="e">
        <f>VLOOKUP(B28,'APOYO A IND. NAL.'!$C$19:$E$133,3,FALSE)</f>
        <v>#REF!</v>
      </c>
      <c r="I28" s="179" t="e">
        <f>VLOOKUP(B28,'VIN.PERS.DISC.'!$C$116:$G$133,5,FALSE)</f>
        <v>#REF!</v>
      </c>
      <c r="J28" s="217" t="e">
        <f t="shared" si="0"/>
        <v>#REF!</v>
      </c>
      <c r="K28" s="148"/>
    </row>
    <row r="29" spans="2:11" s="139" customFormat="1" ht="12.75">
      <c r="B29" s="145" t="e">
        <f>PROPONENTES!#REF!</f>
        <v>#REF!</v>
      </c>
      <c r="C29" s="146">
        <v>9</v>
      </c>
      <c r="D29" s="147" t="e">
        <f>VLOOKUP(B29,PROPONENTES!$C$19:$E$133,2,FALSE)</f>
        <v>#REF!</v>
      </c>
      <c r="E29" s="225" t="e">
        <f>VLOOKUP(B29,'PONDERACION EXP.'!$C$41:$J$156,6,FALSE)</f>
        <v>#REF!</v>
      </c>
      <c r="F29" s="216" t="e">
        <f>VLOOKUP(B29,'PONDERACION EXP.'!$C$139:$J$156,8,FALSE)</f>
        <v>#REF!</v>
      </c>
      <c r="G29" s="178" t="e">
        <f>VLOOKUP(B29,'EQUIPO DE TRABAJO'!$C$116:$F$133,3,FALSE)</f>
        <v>#REF!</v>
      </c>
      <c r="H29" s="178" t="e">
        <f>VLOOKUP(B29,'APOYO A IND. NAL.'!$C$19:$E$133,3,FALSE)</f>
        <v>#REF!</v>
      </c>
      <c r="I29" s="179" t="e">
        <f>VLOOKUP(B29,'VIN.PERS.DISC.'!$C$116:$G$133,5,FALSE)</f>
        <v>#REF!</v>
      </c>
      <c r="J29" s="217" t="e">
        <f t="shared" si="0"/>
        <v>#REF!</v>
      </c>
      <c r="K29" s="148"/>
    </row>
    <row r="30" spans="2:11" s="139" customFormat="1" ht="12.75">
      <c r="B30" s="145" t="e">
        <f>PROPONENTES!#REF!</f>
        <v>#REF!</v>
      </c>
      <c r="C30" s="146">
        <v>10</v>
      </c>
      <c r="D30" s="147" t="e">
        <f>VLOOKUP(B30,PROPONENTES!$C$19:$E$133,2,FALSE)</f>
        <v>#REF!</v>
      </c>
      <c r="E30" s="225" t="e">
        <f>VLOOKUP(B30,'PONDERACION EXP.'!$C$41:$J$156,6,FALSE)</f>
        <v>#REF!</v>
      </c>
      <c r="F30" s="216" t="e">
        <f>VLOOKUP(B30,'PONDERACION EXP.'!$C$139:$J$156,8,FALSE)</f>
        <v>#REF!</v>
      </c>
      <c r="G30" s="178" t="e">
        <f>VLOOKUP(B30,'EQUIPO DE TRABAJO'!$C$116:$F$133,3,FALSE)</f>
        <v>#REF!</v>
      </c>
      <c r="H30" s="178" t="e">
        <f>VLOOKUP(B30,'APOYO A IND. NAL.'!$C$19:$E$133,3,FALSE)</f>
        <v>#REF!</v>
      </c>
      <c r="I30" s="179" t="e">
        <f>VLOOKUP(B30,'VIN.PERS.DISC.'!$C$116:$G$133,5,FALSE)</f>
        <v>#REF!</v>
      </c>
      <c r="J30" s="217" t="e">
        <f t="shared" si="0"/>
        <v>#REF!</v>
      </c>
      <c r="K30" s="148"/>
    </row>
    <row r="31" spans="2:11" s="139" customFormat="1" ht="12.75">
      <c r="B31" s="145" t="e">
        <f>PROPONENTES!#REF!</f>
        <v>#REF!</v>
      </c>
      <c r="C31" s="146">
        <v>11</v>
      </c>
      <c r="D31" s="147" t="e">
        <f>VLOOKUP(B31,PROPONENTES!$C$19:$E$133,2,FALSE)</f>
        <v>#REF!</v>
      </c>
      <c r="E31" s="225" t="e">
        <f>VLOOKUP(B31,'PONDERACION EXP.'!$C$41:$J$156,6,FALSE)</f>
        <v>#REF!</v>
      </c>
      <c r="F31" s="216" t="e">
        <f>VLOOKUP(B31,'PONDERACION EXP.'!$C$139:$J$156,8,FALSE)</f>
        <v>#REF!</v>
      </c>
      <c r="G31" s="178" t="e">
        <f>VLOOKUP(B31,'EQUIPO DE TRABAJO'!$C$116:$F$133,3,FALSE)</f>
        <v>#REF!</v>
      </c>
      <c r="H31" s="178" t="e">
        <f>VLOOKUP(B31,'APOYO A IND. NAL.'!$C$19:$E$133,3,FALSE)</f>
        <v>#REF!</v>
      </c>
      <c r="I31" s="179" t="e">
        <f>VLOOKUP(B31,'VIN.PERS.DISC.'!$C$116:$G$133,5,FALSE)</f>
        <v>#REF!</v>
      </c>
      <c r="J31" s="217" t="e">
        <f t="shared" si="0"/>
        <v>#REF!</v>
      </c>
      <c r="K31" s="148"/>
    </row>
    <row r="32" spans="2:11" s="139" customFormat="1" ht="12.75">
      <c r="B32" s="145" t="e">
        <f>PROPONENTES!#REF!</f>
        <v>#REF!</v>
      </c>
      <c r="C32" s="146">
        <v>12</v>
      </c>
      <c r="D32" s="147" t="e">
        <f>VLOOKUP(B32,PROPONENTES!$C$19:$E$133,2,FALSE)</f>
        <v>#REF!</v>
      </c>
      <c r="E32" s="225" t="e">
        <f>VLOOKUP(B32,'PONDERACION EXP.'!$C$41:$J$156,6,FALSE)</f>
        <v>#REF!</v>
      </c>
      <c r="F32" s="216" t="e">
        <f>VLOOKUP(B32,'PONDERACION EXP.'!$C$139:$J$156,8,FALSE)</f>
        <v>#REF!</v>
      </c>
      <c r="G32" s="178" t="e">
        <f>VLOOKUP(B32,'EQUIPO DE TRABAJO'!$C$116:$F$133,3,FALSE)</f>
        <v>#REF!</v>
      </c>
      <c r="H32" s="178" t="e">
        <f>VLOOKUP(B32,'APOYO A IND. NAL.'!$C$19:$E$133,3,FALSE)</f>
        <v>#REF!</v>
      </c>
      <c r="I32" s="179" t="e">
        <f>VLOOKUP(B32,'VIN.PERS.DISC.'!$C$116:$G$133,5,FALSE)</f>
        <v>#REF!</v>
      </c>
      <c r="J32" s="217" t="e">
        <f t="shared" si="0"/>
        <v>#REF!</v>
      </c>
      <c r="K32" s="148"/>
    </row>
    <row r="33" spans="2:11" s="139" customFormat="1" ht="12.75">
      <c r="B33" s="145" t="e">
        <f>PROPONENTES!#REF!</f>
        <v>#REF!</v>
      </c>
      <c r="C33" s="146">
        <v>13</v>
      </c>
      <c r="D33" s="147" t="e">
        <f>VLOOKUP(B33,PROPONENTES!$C$19:$E$133,2,FALSE)</f>
        <v>#REF!</v>
      </c>
      <c r="E33" s="225" t="e">
        <f>VLOOKUP(B33,'PONDERACION EXP.'!$C$41:$J$156,6,FALSE)</f>
        <v>#REF!</v>
      </c>
      <c r="F33" s="216" t="e">
        <f>VLOOKUP(B33,'PONDERACION EXP.'!$C$139:$J$156,8,FALSE)</f>
        <v>#REF!</v>
      </c>
      <c r="G33" s="178" t="e">
        <f>VLOOKUP(B33,'EQUIPO DE TRABAJO'!$C$116:$F$133,3,FALSE)</f>
        <v>#REF!</v>
      </c>
      <c r="H33" s="178" t="e">
        <f>VLOOKUP(B33,'APOYO A IND. NAL.'!$C$19:$E$133,3,FALSE)</f>
        <v>#REF!</v>
      </c>
      <c r="I33" s="179" t="e">
        <f>VLOOKUP(B33,'VIN.PERS.DISC.'!$C$116:$G$133,5,FALSE)</f>
        <v>#REF!</v>
      </c>
      <c r="J33" s="217" t="e">
        <f t="shared" si="0"/>
        <v>#REF!</v>
      </c>
      <c r="K33" s="148"/>
    </row>
    <row r="34" spans="2:11" s="139" customFormat="1" ht="12.75">
      <c r="B34" s="145" t="e">
        <f>PROPONENTES!#REF!</f>
        <v>#REF!</v>
      </c>
      <c r="C34" s="146">
        <v>14</v>
      </c>
      <c r="D34" s="147" t="e">
        <f>VLOOKUP(B34,PROPONENTES!$C$19:$E$133,2,FALSE)</f>
        <v>#REF!</v>
      </c>
      <c r="E34" s="225" t="e">
        <f>VLOOKUP(B34,'PONDERACION EXP.'!$C$41:$J$156,6,FALSE)</f>
        <v>#REF!</v>
      </c>
      <c r="F34" s="216" t="e">
        <f>VLOOKUP(B34,'PONDERACION EXP.'!$C$139:$J$156,8,FALSE)</f>
        <v>#REF!</v>
      </c>
      <c r="G34" s="178" t="e">
        <f>VLOOKUP(B34,'EQUIPO DE TRABAJO'!$C$116:$F$133,3,FALSE)</f>
        <v>#REF!</v>
      </c>
      <c r="H34" s="178" t="e">
        <f>VLOOKUP(B34,'APOYO A IND. NAL.'!$C$19:$E$133,3,FALSE)</f>
        <v>#REF!</v>
      </c>
      <c r="I34" s="179" t="e">
        <f>VLOOKUP(B34,'VIN.PERS.DISC.'!$C$116:$G$133,5,FALSE)</f>
        <v>#REF!</v>
      </c>
      <c r="J34" s="217" t="e">
        <f t="shared" si="0"/>
        <v>#REF!</v>
      </c>
      <c r="K34" s="148"/>
    </row>
    <row r="35" spans="2:11" s="139" customFormat="1" ht="12.75">
      <c r="B35" s="145" t="e">
        <f>PROPONENTES!#REF!</f>
        <v>#REF!</v>
      </c>
      <c r="C35" s="146">
        <v>15</v>
      </c>
      <c r="D35" s="147" t="e">
        <f>VLOOKUP(B35,PROPONENTES!$C$19:$E$133,2,FALSE)</f>
        <v>#REF!</v>
      </c>
      <c r="E35" s="225" t="e">
        <f>VLOOKUP(B35,'PONDERACION EXP.'!$C$41:$J$156,6,FALSE)</f>
        <v>#REF!</v>
      </c>
      <c r="F35" s="216" t="e">
        <f>VLOOKUP(B35,'PONDERACION EXP.'!$C$139:$J$156,8,FALSE)</f>
        <v>#REF!</v>
      </c>
      <c r="G35" s="178" t="e">
        <f>VLOOKUP(B35,'EQUIPO DE TRABAJO'!$C$116:$F$133,3,FALSE)</f>
        <v>#REF!</v>
      </c>
      <c r="H35" s="178" t="e">
        <f>VLOOKUP(B35,'APOYO A IND. NAL.'!$C$19:$E$133,3,FALSE)</f>
        <v>#REF!</v>
      </c>
      <c r="I35" s="179" t="e">
        <f>VLOOKUP(B35,'VIN.PERS.DISC.'!$C$116:$G$133,5,FALSE)</f>
        <v>#REF!</v>
      </c>
      <c r="J35" s="217" t="e">
        <f t="shared" si="0"/>
        <v>#REF!</v>
      </c>
      <c r="K35" s="148"/>
    </row>
    <row r="36" spans="2:11" s="139" customFormat="1" ht="12.75">
      <c r="B36" s="145" t="e">
        <f>PROPONENTES!#REF!</f>
        <v>#REF!</v>
      </c>
      <c r="C36" s="146">
        <v>16</v>
      </c>
      <c r="D36" s="147" t="e">
        <f>VLOOKUP(B36,PROPONENTES!$C$19:$E$133,2,FALSE)</f>
        <v>#REF!</v>
      </c>
      <c r="E36" s="225" t="e">
        <f>VLOOKUP(B36,'PONDERACION EXP.'!$C$41:$J$156,6,FALSE)</f>
        <v>#REF!</v>
      </c>
      <c r="F36" s="216" t="e">
        <f>VLOOKUP(B36,'PONDERACION EXP.'!$C$139:$J$156,8,FALSE)</f>
        <v>#REF!</v>
      </c>
      <c r="G36" s="178" t="e">
        <f>VLOOKUP(B36,'EQUIPO DE TRABAJO'!$C$116:$F$133,3,FALSE)</f>
        <v>#REF!</v>
      </c>
      <c r="H36" s="178" t="e">
        <f>VLOOKUP(B36,'APOYO A IND. NAL.'!$C$19:$E$133,3,FALSE)</f>
        <v>#REF!</v>
      </c>
      <c r="I36" s="179" t="e">
        <f>VLOOKUP(B36,'VIN.PERS.DISC.'!$C$116:$G$133,5,FALSE)</f>
        <v>#REF!</v>
      </c>
      <c r="J36" s="217" t="e">
        <f t="shared" si="0"/>
        <v>#REF!</v>
      </c>
      <c r="K36" s="148"/>
    </row>
    <row r="37" spans="2:11" s="139" customFormat="1" ht="12.75">
      <c r="B37" s="145" t="e">
        <f>PROPONENTES!#REF!</f>
        <v>#REF!</v>
      </c>
      <c r="C37" s="146">
        <v>17</v>
      </c>
      <c r="D37" s="147" t="e">
        <f>VLOOKUP(B37,PROPONENTES!$C$19:$E$133,2,FALSE)</f>
        <v>#REF!</v>
      </c>
      <c r="E37" s="225" t="e">
        <f>VLOOKUP(B37,'PONDERACION EXP.'!$C$41:$J$156,6,FALSE)</f>
        <v>#REF!</v>
      </c>
      <c r="F37" s="216" t="e">
        <f>VLOOKUP(B37,'PONDERACION EXP.'!$C$139:$J$156,8,FALSE)</f>
        <v>#REF!</v>
      </c>
      <c r="G37" s="178" t="e">
        <f>VLOOKUP(B37,'EQUIPO DE TRABAJO'!$C$116:$F$133,3,FALSE)</f>
        <v>#REF!</v>
      </c>
      <c r="H37" s="178" t="e">
        <f>VLOOKUP(B37,'APOYO A IND. NAL.'!$C$19:$E$133,3,FALSE)</f>
        <v>#REF!</v>
      </c>
      <c r="I37" s="179" t="e">
        <f>VLOOKUP(B37,'VIN.PERS.DISC.'!$C$116:$G$133,5,FALSE)</f>
        <v>#REF!</v>
      </c>
      <c r="J37" s="217" t="e">
        <f t="shared" si="0"/>
        <v>#REF!</v>
      </c>
      <c r="K37" s="148"/>
    </row>
    <row r="38" spans="2:11" s="139" customFormat="1" ht="12.75">
      <c r="B38" s="145" t="e">
        <f>PROPONENTES!#REF!</f>
        <v>#REF!</v>
      </c>
      <c r="C38" s="146">
        <v>18</v>
      </c>
      <c r="D38" s="147" t="e">
        <f>VLOOKUP(B38,PROPONENTES!$C$19:$E$133,2,FALSE)</f>
        <v>#REF!</v>
      </c>
      <c r="E38" s="225" t="e">
        <f>VLOOKUP(B38,'PONDERACION EXP.'!$C$41:$J$156,6,FALSE)</f>
        <v>#REF!</v>
      </c>
      <c r="F38" s="216" t="e">
        <f>VLOOKUP(B38,'PONDERACION EXP.'!$C$139:$J$156,8,FALSE)</f>
        <v>#REF!</v>
      </c>
      <c r="G38" s="178" t="e">
        <f>VLOOKUP(B38,'EQUIPO DE TRABAJO'!$C$116:$F$133,3,FALSE)</f>
        <v>#REF!</v>
      </c>
      <c r="H38" s="178" t="e">
        <f>VLOOKUP(B38,'APOYO A IND. NAL.'!$C$19:$E$133,3,FALSE)</f>
        <v>#REF!</v>
      </c>
      <c r="I38" s="179" t="e">
        <f>VLOOKUP(B38,'VIN.PERS.DISC.'!$C$116:$G$133,5,FALSE)</f>
        <v>#REF!</v>
      </c>
      <c r="J38" s="217" t="e">
        <f t="shared" si="0"/>
        <v>#REF!</v>
      </c>
      <c r="K38" s="148"/>
    </row>
    <row r="39" spans="2:11" s="139" customFormat="1" ht="12.75">
      <c r="B39" s="145" t="e">
        <f>PROPONENTES!#REF!</f>
        <v>#REF!</v>
      </c>
      <c r="C39" s="146">
        <v>19</v>
      </c>
      <c r="D39" s="147" t="e">
        <f>VLOOKUP(B39,PROPONENTES!$C$19:$E$133,2,FALSE)</f>
        <v>#REF!</v>
      </c>
      <c r="E39" s="225" t="e">
        <f>VLOOKUP(B39,'PONDERACION EXP.'!$C$41:$J$156,6,FALSE)</f>
        <v>#REF!</v>
      </c>
      <c r="F39" s="216" t="e">
        <f>VLOOKUP(B39,'PONDERACION EXP.'!$C$139:$J$156,8,FALSE)</f>
        <v>#REF!</v>
      </c>
      <c r="G39" s="178" t="e">
        <f>VLOOKUP(B39,'EQUIPO DE TRABAJO'!$C$116:$F$133,3,FALSE)</f>
        <v>#REF!</v>
      </c>
      <c r="H39" s="178" t="e">
        <f>VLOOKUP(B39,'APOYO A IND. NAL.'!$C$19:$E$133,3,FALSE)</f>
        <v>#REF!</v>
      </c>
      <c r="I39" s="179" t="e">
        <f>VLOOKUP(B39,'VIN.PERS.DISC.'!$C$116:$G$133,5,FALSE)</f>
        <v>#REF!</v>
      </c>
      <c r="J39" s="217" t="e">
        <f t="shared" si="0"/>
        <v>#REF!</v>
      </c>
      <c r="K39" s="148"/>
    </row>
    <row r="40" spans="2:11" s="139" customFormat="1" ht="12.75">
      <c r="B40" s="145" t="e">
        <f>PROPONENTES!#REF!</f>
        <v>#REF!</v>
      </c>
      <c r="C40" s="146">
        <v>20</v>
      </c>
      <c r="D40" s="147" t="e">
        <f>VLOOKUP(B40,PROPONENTES!$C$19:$E$133,2,FALSE)</f>
        <v>#REF!</v>
      </c>
      <c r="E40" s="225" t="e">
        <f>VLOOKUP(B40,'PONDERACION EXP.'!$C$41:$J$156,6,FALSE)</f>
        <v>#REF!</v>
      </c>
      <c r="F40" s="216" t="e">
        <f>VLOOKUP(B40,'PONDERACION EXP.'!$C$139:$J$156,8,FALSE)</f>
        <v>#REF!</v>
      </c>
      <c r="G40" s="178" t="e">
        <f>VLOOKUP(B40,'EQUIPO DE TRABAJO'!$C$116:$F$133,3,FALSE)</f>
        <v>#REF!</v>
      </c>
      <c r="H40" s="178" t="e">
        <f>VLOOKUP(B40,'APOYO A IND. NAL.'!$C$19:$E$133,3,FALSE)</f>
        <v>#REF!</v>
      </c>
      <c r="I40" s="179" t="e">
        <f>VLOOKUP(B40,'VIN.PERS.DISC.'!$C$116:$G$133,5,FALSE)</f>
        <v>#REF!</v>
      </c>
      <c r="J40" s="217" t="e">
        <f t="shared" si="0"/>
        <v>#REF!</v>
      </c>
      <c r="K40" s="148"/>
    </row>
    <row r="41" spans="2:11" s="139" customFormat="1" ht="12.75">
      <c r="B41" s="145" t="e">
        <f>PROPONENTES!#REF!</f>
        <v>#REF!</v>
      </c>
      <c r="C41" s="146">
        <v>21</v>
      </c>
      <c r="D41" s="147" t="e">
        <f>VLOOKUP(B41,PROPONENTES!$C$19:$E$133,2,FALSE)</f>
        <v>#REF!</v>
      </c>
      <c r="E41" s="225" t="e">
        <f>VLOOKUP(B41,'PONDERACION EXP.'!$C$41:$J$156,6,FALSE)</f>
        <v>#REF!</v>
      </c>
      <c r="F41" s="216" t="e">
        <f>VLOOKUP(B41,'PONDERACION EXP.'!$C$139:$J$156,8,FALSE)</f>
        <v>#REF!</v>
      </c>
      <c r="G41" s="178" t="e">
        <f>VLOOKUP(B41,'EQUIPO DE TRABAJO'!$C$116:$F$133,3,FALSE)</f>
        <v>#REF!</v>
      </c>
      <c r="H41" s="178" t="e">
        <f>VLOOKUP(B41,'APOYO A IND. NAL.'!$C$19:$E$133,3,FALSE)</f>
        <v>#REF!</v>
      </c>
      <c r="I41" s="179" t="e">
        <f>VLOOKUP(B41,'VIN.PERS.DISC.'!$C$116:$G$133,5,FALSE)</f>
        <v>#REF!</v>
      </c>
      <c r="J41" s="217" t="e">
        <f t="shared" si="0"/>
        <v>#REF!</v>
      </c>
      <c r="K41" s="148"/>
    </row>
    <row r="42" spans="2:11" s="139" customFormat="1" ht="12.75">
      <c r="B42" s="145" t="e">
        <f>PROPONENTES!#REF!</f>
        <v>#REF!</v>
      </c>
      <c r="C42" s="146">
        <v>22</v>
      </c>
      <c r="D42" s="147" t="e">
        <f>VLOOKUP(B42,PROPONENTES!$C$19:$E$133,2,FALSE)</f>
        <v>#REF!</v>
      </c>
      <c r="E42" s="225" t="e">
        <f>VLOOKUP(B42,'PONDERACION EXP.'!$C$41:$J$156,6,FALSE)</f>
        <v>#REF!</v>
      </c>
      <c r="F42" s="216" t="e">
        <f>VLOOKUP(B42,'PONDERACION EXP.'!$C$139:$J$156,8,FALSE)</f>
        <v>#REF!</v>
      </c>
      <c r="G42" s="178" t="e">
        <f>VLOOKUP(B42,'EQUIPO DE TRABAJO'!$C$116:$F$133,3,FALSE)</f>
        <v>#REF!</v>
      </c>
      <c r="H42" s="178" t="e">
        <f>VLOOKUP(B42,'APOYO A IND. NAL.'!$C$19:$E$133,3,FALSE)</f>
        <v>#REF!</v>
      </c>
      <c r="I42" s="179" t="e">
        <f>VLOOKUP(B42,'VIN.PERS.DISC.'!$C$116:$G$133,5,FALSE)</f>
        <v>#REF!</v>
      </c>
      <c r="J42" s="217" t="e">
        <f t="shared" si="0"/>
        <v>#REF!</v>
      </c>
      <c r="K42" s="148"/>
    </row>
    <row r="43" spans="2:11" s="139" customFormat="1" ht="12.75">
      <c r="B43" s="145" t="e">
        <f>PROPONENTES!#REF!</f>
        <v>#REF!</v>
      </c>
      <c r="C43" s="146">
        <v>23</v>
      </c>
      <c r="D43" s="147" t="e">
        <f>VLOOKUP(B43,PROPONENTES!$C$19:$E$133,2,FALSE)</f>
        <v>#REF!</v>
      </c>
      <c r="E43" s="225" t="e">
        <f>VLOOKUP(B43,'PONDERACION EXP.'!$C$41:$J$156,6,FALSE)</f>
        <v>#REF!</v>
      </c>
      <c r="F43" s="216" t="e">
        <f>VLOOKUP(B43,'PONDERACION EXP.'!$C$139:$J$156,8,FALSE)</f>
        <v>#REF!</v>
      </c>
      <c r="G43" s="178" t="e">
        <f>VLOOKUP(B43,'EQUIPO DE TRABAJO'!$C$116:$F$133,3,FALSE)</f>
        <v>#REF!</v>
      </c>
      <c r="H43" s="178" t="e">
        <f>VLOOKUP(B43,'APOYO A IND. NAL.'!$C$19:$E$133,3,FALSE)</f>
        <v>#REF!</v>
      </c>
      <c r="I43" s="179" t="e">
        <f>VLOOKUP(B43,'VIN.PERS.DISC.'!$C$116:$G$133,5,FALSE)</f>
        <v>#REF!</v>
      </c>
      <c r="J43" s="217" t="e">
        <f t="shared" si="0"/>
        <v>#REF!</v>
      </c>
      <c r="K43" s="148"/>
    </row>
    <row r="44" spans="2:11" s="139" customFormat="1" ht="12.75">
      <c r="B44" s="145" t="e">
        <f>PROPONENTES!#REF!</f>
        <v>#REF!</v>
      </c>
      <c r="C44" s="146">
        <v>24</v>
      </c>
      <c r="D44" s="147" t="e">
        <f>VLOOKUP(B44,PROPONENTES!$C$19:$E$133,2,FALSE)</f>
        <v>#REF!</v>
      </c>
      <c r="E44" s="225" t="e">
        <f>VLOOKUP(B44,'PONDERACION EXP.'!$C$41:$J$156,6,FALSE)</f>
        <v>#REF!</v>
      </c>
      <c r="F44" s="216" t="e">
        <f>VLOOKUP(B44,'PONDERACION EXP.'!$C$139:$J$156,8,FALSE)</f>
        <v>#REF!</v>
      </c>
      <c r="G44" s="178" t="e">
        <f>VLOOKUP(B44,'EQUIPO DE TRABAJO'!$C$116:$F$133,3,FALSE)</f>
        <v>#REF!</v>
      </c>
      <c r="H44" s="178" t="e">
        <f>VLOOKUP(B44,'APOYO A IND. NAL.'!$C$19:$E$133,3,FALSE)</f>
        <v>#REF!</v>
      </c>
      <c r="I44" s="179" t="e">
        <f>VLOOKUP(B44,'VIN.PERS.DISC.'!$C$116:$G$133,5,FALSE)</f>
        <v>#REF!</v>
      </c>
      <c r="J44" s="217" t="e">
        <f t="shared" si="0"/>
        <v>#REF!</v>
      </c>
      <c r="K44" s="148"/>
    </row>
    <row r="45" spans="2:11" s="139" customFormat="1" ht="12.75">
      <c r="B45" s="145" t="e">
        <f>PROPONENTES!#REF!</f>
        <v>#REF!</v>
      </c>
      <c r="C45" s="146">
        <v>25</v>
      </c>
      <c r="D45" s="147" t="e">
        <f>VLOOKUP(B45,PROPONENTES!$C$19:$E$133,2,FALSE)</f>
        <v>#REF!</v>
      </c>
      <c r="E45" s="225" t="e">
        <f>VLOOKUP(B45,'PONDERACION EXP.'!$C$41:$J$156,6,FALSE)</f>
        <v>#REF!</v>
      </c>
      <c r="F45" s="216" t="e">
        <f>VLOOKUP(B45,'PONDERACION EXP.'!$C$139:$J$156,8,FALSE)</f>
        <v>#REF!</v>
      </c>
      <c r="G45" s="178" t="e">
        <f>VLOOKUP(B45,'EQUIPO DE TRABAJO'!$C$116:$F$133,3,FALSE)</f>
        <v>#REF!</v>
      </c>
      <c r="H45" s="178" t="e">
        <f>VLOOKUP(B45,'APOYO A IND. NAL.'!$C$19:$E$133,3,FALSE)</f>
        <v>#REF!</v>
      </c>
      <c r="I45" s="179" t="e">
        <f>VLOOKUP(B45,'VIN.PERS.DISC.'!$C$116:$G$133,5,FALSE)</f>
        <v>#REF!</v>
      </c>
      <c r="J45" s="217" t="e">
        <f t="shared" si="0"/>
        <v>#REF!</v>
      </c>
      <c r="K45" s="148"/>
    </row>
    <row r="46" spans="2:11" s="139" customFormat="1" ht="12.75">
      <c r="B46" s="145" t="e">
        <f>PROPONENTES!#REF!</f>
        <v>#REF!</v>
      </c>
      <c r="C46" s="146">
        <v>26</v>
      </c>
      <c r="D46" s="147" t="e">
        <f>VLOOKUP(B46,PROPONENTES!$C$19:$E$133,2,FALSE)</f>
        <v>#REF!</v>
      </c>
      <c r="E46" s="225" t="e">
        <f>VLOOKUP(B46,'PONDERACION EXP.'!$C$41:$J$156,6,FALSE)</f>
        <v>#REF!</v>
      </c>
      <c r="F46" s="216" t="e">
        <f>VLOOKUP(B46,'PONDERACION EXP.'!$C$139:$J$156,8,FALSE)</f>
        <v>#REF!</v>
      </c>
      <c r="G46" s="178" t="e">
        <f>VLOOKUP(B46,'EQUIPO DE TRABAJO'!$C$116:$F$133,3,FALSE)</f>
        <v>#REF!</v>
      </c>
      <c r="H46" s="178" t="e">
        <f>VLOOKUP(B46,'APOYO A IND. NAL.'!$C$19:$E$133,3,FALSE)</f>
        <v>#REF!</v>
      </c>
      <c r="I46" s="179" t="e">
        <f>VLOOKUP(B46,'VIN.PERS.DISC.'!$C$116:$G$133,5,FALSE)</f>
        <v>#REF!</v>
      </c>
      <c r="J46" s="217" t="e">
        <f t="shared" si="0"/>
        <v>#REF!</v>
      </c>
      <c r="K46" s="148"/>
    </row>
    <row r="47" spans="2:11" s="139" customFormat="1" ht="12.75">
      <c r="B47" s="145" t="e">
        <f>PROPONENTES!#REF!</f>
        <v>#REF!</v>
      </c>
      <c r="C47" s="146">
        <v>27</v>
      </c>
      <c r="D47" s="147" t="e">
        <f>VLOOKUP(B47,PROPONENTES!$C$19:$E$133,2,FALSE)</f>
        <v>#REF!</v>
      </c>
      <c r="E47" s="225" t="e">
        <f>VLOOKUP(B47,'PONDERACION EXP.'!$C$41:$J$156,6,FALSE)</f>
        <v>#REF!</v>
      </c>
      <c r="F47" s="216" t="e">
        <f>VLOOKUP(B47,'PONDERACION EXP.'!$C$139:$J$156,8,FALSE)</f>
        <v>#REF!</v>
      </c>
      <c r="G47" s="178" t="e">
        <f>VLOOKUP(B47,'EQUIPO DE TRABAJO'!$C$116:$F$133,3,FALSE)</f>
        <v>#REF!</v>
      </c>
      <c r="H47" s="178" t="e">
        <f>VLOOKUP(B47,'APOYO A IND. NAL.'!$C$19:$E$133,3,FALSE)</f>
        <v>#REF!</v>
      </c>
      <c r="I47" s="179" t="e">
        <f>VLOOKUP(B47,'VIN.PERS.DISC.'!$C$116:$G$133,5,FALSE)</f>
        <v>#REF!</v>
      </c>
      <c r="J47" s="217" t="e">
        <f t="shared" si="0"/>
        <v>#REF!</v>
      </c>
      <c r="K47" s="148"/>
    </row>
    <row r="48" spans="2:11" s="139" customFormat="1" ht="12.75">
      <c r="B48" s="145" t="e">
        <f>PROPONENTES!#REF!</f>
        <v>#REF!</v>
      </c>
      <c r="C48" s="146">
        <v>28</v>
      </c>
      <c r="D48" s="147" t="e">
        <f>VLOOKUP(B48,PROPONENTES!$C$19:$E$133,2,FALSE)</f>
        <v>#REF!</v>
      </c>
      <c r="E48" s="225" t="e">
        <f>VLOOKUP(B48,'PONDERACION EXP.'!$C$41:$J$156,6,FALSE)</f>
        <v>#REF!</v>
      </c>
      <c r="F48" s="216" t="e">
        <f>VLOOKUP(B48,'PONDERACION EXP.'!$C$139:$J$156,8,FALSE)</f>
        <v>#REF!</v>
      </c>
      <c r="G48" s="178" t="e">
        <f>VLOOKUP(B48,'EQUIPO DE TRABAJO'!$C$116:$F$133,3,FALSE)</f>
        <v>#REF!</v>
      </c>
      <c r="H48" s="178" t="e">
        <f>VLOOKUP(B48,'APOYO A IND. NAL.'!$C$19:$E$133,3,FALSE)</f>
        <v>#REF!</v>
      </c>
      <c r="I48" s="179" t="e">
        <f>VLOOKUP(B48,'VIN.PERS.DISC.'!$C$116:$G$133,5,FALSE)</f>
        <v>#REF!</v>
      </c>
      <c r="J48" s="217" t="e">
        <f t="shared" si="0"/>
        <v>#REF!</v>
      </c>
      <c r="K48" s="148"/>
    </row>
    <row r="49" spans="2:11" s="139" customFormat="1" ht="12.75">
      <c r="B49" s="145" t="e">
        <f>PROPONENTES!#REF!</f>
        <v>#REF!</v>
      </c>
      <c r="C49" s="146">
        <v>29</v>
      </c>
      <c r="D49" s="147" t="e">
        <f>VLOOKUP(B49,PROPONENTES!$C$19:$E$133,2,FALSE)</f>
        <v>#REF!</v>
      </c>
      <c r="E49" s="225" t="e">
        <f>VLOOKUP(B49,'PONDERACION EXP.'!$C$41:$J$156,6,FALSE)</f>
        <v>#REF!</v>
      </c>
      <c r="F49" s="216" t="e">
        <f>VLOOKUP(B49,'PONDERACION EXP.'!$C$139:$J$156,8,FALSE)</f>
        <v>#REF!</v>
      </c>
      <c r="G49" s="178" t="e">
        <f>VLOOKUP(B49,'EQUIPO DE TRABAJO'!$C$116:$F$133,3,FALSE)</f>
        <v>#REF!</v>
      </c>
      <c r="H49" s="178" t="e">
        <f>VLOOKUP(B49,'APOYO A IND. NAL.'!$C$19:$E$133,3,FALSE)</f>
        <v>#REF!</v>
      </c>
      <c r="I49" s="179" t="e">
        <f>VLOOKUP(B49,'VIN.PERS.DISC.'!$C$116:$G$133,5,FALSE)</f>
        <v>#REF!</v>
      </c>
      <c r="J49" s="217" t="e">
        <f t="shared" si="0"/>
        <v>#REF!</v>
      </c>
      <c r="K49" s="148"/>
    </row>
    <row r="50" spans="2:11" s="139" customFormat="1" ht="12.75">
      <c r="B50" s="145" t="e">
        <f>PROPONENTES!#REF!</f>
        <v>#REF!</v>
      </c>
      <c r="C50" s="146">
        <v>30</v>
      </c>
      <c r="D50" s="147" t="e">
        <f>VLOOKUP(B50,PROPONENTES!$C$19:$E$133,2,FALSE)</f>
        <v>#REF!</v>
      </c>
      <c r="E50" s="225" t="e">
        <f>VLOOKUP(B50,'PONDERACION EXP.'!$C$41:$J$156,6,FALSE)</f>
        <v>#REF!</v>
      </c>
      <c r="F50" s="216" t="e">
        <f>VLOOKUP(B50,'PONDERACION EXP.'!$C$139:$J$156,8,FALSE)</f>
        <v>#REF!</v>
      </c>
      <c r="G50" s="178" t="e">
        <f>VLOOKUP(B50,'EQUIPO DE TRABAJO'!$C$116:$F$133,3,FALSE)</f>
        <v>#REF!</v>
      </c>
      <c r="H50" s="178" t="e">
        <f>VLOOKUP(B50,'APOYO A IND. NAL.'!$C$19:$E$133,3,FALSE)</f>
        <v>#REF!</v>
      </c>
      <c r="I50" s="179" t="e">
        <f>VLOOKUP(B50,'VIN.PERS.DISC.'!$C$116:$G$133,5,FALSE)</f>
        <v>#REF!</v>
      </c>
      <c r="J50" s="217" t="e">
        <f t="shared" si="0"/>
        <v>#REF!</v>
      </c>
      <c r="K50" s="148"/>
    </row>
    <row r="51" spans="2:11" s="139" customFormat="1" ht="12.75">
      <c r="B51" s="145" t="e">
        <f>PROPONENTES!#REF!</f>
        <v>#REF!</v>
      </c>
      <c r="C51" s="146">
        <v>31</v>
      </c>
      <c r="D51" s="147" t="e">
        <f>VLOOKUP(B51,PROPONENTES!$C$19:$E$133,2,FALSE)</f>
        <v>#REF!</v>
      </c>
      <c r="E51" s="225" t="e">
        <f>VLOOKUP(B51,'PONDERACION EXP.'!$C$41:$J$156,6,FALSE)</f>
        <v>#REF!</v>
      </c>
      <c r="F51" s="216" t="e">
        <f>VLOOKUP(B51,'PONDERACION EXP.'!$C$139:$J$156,8,FALSE)</f>
        <v>#REF!</v>
      </c>
      <c r="G51" s="178" t="e">
        <f>VLOOKUP(B51,'EQUIPO DE TRABAJO'!$C$116:$F$133,3,FALSE)</f>
        <v>#REF!</v>
      </c>
      <c r="H51" s="178" t="e">
        <f>VLOOKUP(B51,'APOYO A IND. NAL.'!$C$19:$E$133,3,FALSE)</f>
        <v>#REF!</v>
      </c>
      <c r="I51" s="179" t="e">
        <f>VLOOKUP(B51,'VIN.PERS.DISC.'!$C$116:$G$133,5,FALSE)</f>
        <v>#REF!</v>
      </c>
      <c r="J51" s="217" t="e">
        <f t="shared" si="0"/>
        <v>#REF!</v>
      </c>
      <c r="K51" s="148"/>
    </row>
    <row r="52" spans="2:11" s="139" customFormat="1" ht="12.75">
      <c r="B52" s="145" t="e">
        <f>PROPONENTES!#REF!</f>
        <v>#REF!</v>
      </c>
      <c r="C52" s="146">
        <v>32</v>
      </c>
      <c r="D52" s="147" t="e">
        <f>VLOOKUP(B52,PROPONENTES!$C$19:$E$133,2,FALSE)</f>
        <v>#REF!</v>
      </c>
      <c r="E52" s="225" t="e">
        <f>VLOOKUP(B52,'PONDERACION EXP.'!$C$41:$J$156,6,FALSE)</f>
        <v>#REF!</v>
      </c>
      <c r="F52" s="216" t="e">
        <f>VLOOKUP(B52,'PONDERACION EXP.'!$C$139:$J$156,8,FALSE)</f>
        <v>#REF!</v>
      </c>
      <c r="G52" s="178" t="e">
        <f>VLOOKUP(B52,'EQUIPO DE TRABAJO'!$C$116:$F$133,3,FALSE)</f>
        <v>#REF!</v>
      </c>
      <c r="H52" s="178" t="e">
        <f>VLOOKUP(B52,'APOYO A IND. NAL.'!$C$19:$E$133,3,FALSE)</f>
        <v>#REF!</v>
      </c>
      <c r="I52" s="179" t="e">
        <f>VLOOKUP(B52,'VIN.PERS.DISC.'!$C$116:$G$133,5,FALSE)</f>
        <v>#REF!</v>
      </c>
      <c r="J52" s="217" t="e">
        <f t="shared" si="0"/>
        <v>#REF!</v>
      </c>
      <c r="K52" s="148"/>
    </row>
    <row r="53" spans="2:11" s="139" customFormat="1" ht="12.75">
      <c r="B53" s="145" t="e">
        <f>PROPONENTES!#REF!</f>
        <v>#REF!</v>
      </c>
      <c r="C53" s="146">
        <v>33</v>
      </c>
      <c r="D53" s="147" t="e">
        <f>VLOOKUP(B53,PROPONENTES!$C$19:$E$133,2,FALSE)</f>
        <v>#REF!</v>
      </c>
      <c r="E53" s="225" t="e">
        <f>VLOOKUP(B53,'PONDERACION EXP.'!$C$41:$J$156,6,FALSE)</f>
        <v>#REF!</v>
      </c>
      <c r="F53" s="216" t="e">
        <f>VLOOKUP(B53,'PONDERACION EXP.'!$C$139:$J$156,8,FALSE)</f>
        <v>#REF!</v>
      </c>
      <c r="G53" s="178" t="e">
        <f>VLOOKUP(B53,'EQUIPO DE TRABAJO'!$C$116:$F$133,3,FALSE)</f>
        <v>#REF!</v>
      </c>
      <c r="H53" s="178" t="e">
        <f>VLOOKUP(B53,'APOYO A IND. NAL.'!$C$19:$E$133,3,FALSE)</f>
        <v>#REF!</v>
      </c>
      <c r="I53" s="179" t="e">
        <f>VLOOKUP(B53,'VIN.PERS.DISC.'!$C$116:$G$133,5,FALSE)</f>
        <v>#REF!</v>
      </c>
      <c r="J53" s="217" t="e">
        <f>SUM(F53:I53)</f>
        <v>#REF!</v>
      </c>
      <c r="K53" s="148"/>
    </row>
    <row r="54" spans="2:11" s="139" customFormat="1" ht="12.75">
      <c r="B54" s="145" t="e">
        <f>PROPONENTES!#REF!</f>
        <v>#REF!</v>
      </c>
      <c r="C54" s="146">
        <v>34</v>
      </c>
      <c r="D54" s="147" t="e">
        <f>VLOOKUP(B54,PROPONENTES!$C$19:$E$133,2,FALSE)</f>
        <v>#REF!</v>
      </c>
      <c r="E54" s="225" t="e">
        <f>VLOOKUP(B54,'PONDERACION EXP.'!$C$41:$J$156,6,FALSE)</f>
        <v>#REF!</v>
      </c>
      <c r="F54" s="216" t="e">
        <f>VLOOKUP(B54,'PONDERACION EXP.'!$C$139:$J$156,8,FALSE)</f>
        <v>#REF!</v>
      </c>
      <c r="G54" s="178" t="e">
        <f>VLOOKUP(B54,'EQUIPO DE TRABAJO'!$C$116:$F$133,3,FALSE)</f>
        <v>#REF!</v>
      </c>
      <c r="H54" s="178" t="e">
        <f>VLOOKUP(B54,'APOYO A IND. NAL.'!$C$19:$E$133,3,FALSE)</f>
        <v>#REF!</v>
      </c>
      <c r="I54" s="179" t="e">
        <f>VLOOKUP(B54,'VIN.PERS.DISC.'!$C$116:$G$133,5,FALSE)</f>
        <v>#REF!</v>
      </c>
      <c r="J54" s="217" t="e">
        <f>SUM(F54:I54)</f>
        <v>#REF!</v>
      </c>
      <c r="K54" s="148"/>
    </row>
    <row r="55" spans="2:11" s="222" customFormat="1" ht="3.95" customHeight="1" thickBot="1">
      <c r="B55" s="219" t="s">
        <v>230</v>
      </c>
      <c r="C55" s="220"/>
      <c r="D55" s="220"/>
      <c r="E55" s="220"/>
      <c r="F55" s="220"/>
      <c r="G55" s="220"/>
      <c r="H55" s="220"/>
      <c r="I55" s="220"/>
      <c r="J55" s="220"/>
      <c r="K55" s="221"/>
    </row>
    <row r="56" spans="2:11" ht="15.75" thickTop="1"/>
  </sheetData>
  <mergeCells count="21">
    <mergeCell ref="B9:K9"/>
    <mergeCell ref="B11:K11"/>
    <mergeCell ref="B13:K13"/>
    <mergeCell ref="B14:K14"/>
    <mergeCell ref="B1:K1"/>
    <mergeCell ref="B2:K2"/>
    <mergeCell ref="B3:K3"/>
    <mergeCell ref="B4:K4"/>
    <mergeCell ref="B6:K6"/>
    <mergeCell ref="B7:K7"/>
    <mergeCell ref="J16:J18"/>
    <mergeCell ref="K16:K19"/>
    <mergeCell ref="B16:B19"/>
    <mergeCell ref="C16:C19"/>
    <mergeCell ref="D16:D19"/>
    <mergeCell ref="F16:I16"/>
    <mergeCell ref="E17:E18"/>
    <mergeCell ref="F17:F18"/>
    <mergeCell ref="G17:G18"/>
    <mergeCell ref="H17:H18"/>
    <mergeCell ref="I17:I18"/>
  </mergeCells>
  <conditionalFormatting sqref="B21:K54">
    <cfRule type="expression" dxfId="50" priority="42">
      <formula>MOD(ROW(),2)</formula>
    </cfRule>
  </conditionalFormatting>
  <conditionalFormatting sqref="E21:E54">
    <cfRule type="cellIs" dxfId="49" priority="3" operator="between">
      <formula>"NO HÁBIL"</formula>
      <formula>"NO CUMPLE"</formula>
    </cfRule>
    <cfRule type="cellIs" dxfId="48" priority="4" operator="between">
      <formula>"HÁBIL"</formula>
      <formula>"CUMPLE"</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
  <dimension ref="A1:M138"/>
  <sheetViews>
    <sheetView topLeftCell="A4" workbookViewId="0">
      <selection activeCell="H16" sqref="H16"/>
    </sheetView>
  </sheetViews>
  <sheetFormatPr baseColWidth="10" defaultColWidth="28.140625" defaultRowHeight="15.75"/>
  <cols>
    <col min="1" max="1" width="12.140625" style="152" customWidth="1"/>
    <col min="2" max="2" width="1.85546875" style="152" customWidth="1"/>
    <col min="3" max="3" width="14" style="152" bestFit="1" customWidth="1"/>
    <col min="4" max="4" width="10" style="152" bestFit="1" customWidth="1"/>
    <col min="5" max="5" width="6.42578125" style="152" bestFit="1" customWidth="1"/>
    <col min="6" max="6" width="11.85546875" style="152" customWidth="1"/>
    <col min="7" max="7" width="12.85546875" style="152" bestFit="1" customWidth="1"/>
    <col min="8" max="8" width="14.7109375" style="152" bestFit="1" customWidth="1"/>
    <col min="9" max="9" width="17.7109375" style="152" customWidth="1"/>
    <col min="10" max="11" width="12" style="202" customWidth="1"/>
    <col min="12" max="16384" width="28.140625" style="152"/>
  </cols>
  <sheetData>
    <row r="1" spans="1:13">
      <c r="A1" s="924" t="s">
        <v>19</v>
      </c>
      <c r="B1" s="924"/>
      <c r="C1" s="924"/>
      <c r="D1" s="5" t="s">
        <v>20</v>
      </c>
      <c r="E1" s="151"/>
      <c r="J1" s="203" t="s">
        <v>210</v>
      </c>
      <c r="K1" s="203" t="s">
        <v>211</v>
      </c>
    </row>
    <row r="2" spans="1:13">
      <c r="A2" s="153">
        <v>29222</v>
      </c>
      <c r="B2" s="154"/>
      <c r="C2" s="154">
        <v>29587</v>
      </c>
      <c r="D2" s="155">
        <v>4500</v>
      </c>
      <c r="J2" s="204">
        <v>1980</v>
      </c>
      <c r="K2" s="205">
        <v>4500</v>
      </c>
      <c r="M2" s="226" t="s">
        <v>233</v>
      </c>
    </row>
    <row r="3" spans="1:13">
      <c r="A3" s="154">
        <v>29588</v>
      </c>
      <c r="B3" s="154"/>
      <c r="C3" s="154">
        <v>29952</v>
      </c>
      <c r="D3" s="155">
        <v>5700</v>
      </c>
      <c r="E3" s="156">
        <v>0.26666666666666661</v>
      </c>
      <c r="J3" s="204">
        <v>1981</v>
      </c>
      <c r="K3" s="205">
        <v>5700</v>
      </c>
      <c r="M3" s="227" t="s">
        <v>236</v>
      </c>
    </row>
    <row r="4" spans="1:13">
      <c r="A4" s="154">
        <v>29953</v>
      </c>
      <c r="B4" s="154"/>
      <c r="C4" s="154">
        <v>30317</v>
      </c>
      <c r="D4" s="155">
        <v>7410</v>
      </c>
      <c r="E4" s="156">
        <v>0.30000000000000004</v>
      </c>
      <c r="J4" s="204">
        <v>1982</v>
      </c>
      <c r="K4" s="205">
        <v>7410</v>
      </c>
      <c r="M4" s="227" t="s">
        <v>217</v>
      </c>
    </row>
    <row r="5" spans="1:13">
      <c r="A5" s="154">
        <v>30318</v>
      </c>
      <c r="B5" s="154"/>
      <c r="C5" s="154">
        <v>30682</v>
      </c>
      <c r="D5" s="155">
        <v>9261</v>
      </c>
      <c r="E5" s="156">
        <v>0.24979757085020249</v>
      </c>
      <c r="J5" s="204">
        <v>1983</v>
      </c>
      <c r="K5" s="205">
        <v>9261</v>
      </c>
    </row>
    <row r="6" spans="1:13">
      <c r="A6" s="154">
        <v>30683</v>
      </c>
      <c r="B6" s="154"/>
      <c r="C6" s="154">
        <v>31048</v>
      </c>
      <c r="D6" s="155">
        <v>11298</v>
      </c>
      <c r="E6" s="156">
        <v>0.21995464852607705</v>
      </c>
      <c r="J6" s="204">
        <v>1984</v>
      </c>
      <c r="K6" s="205">
        <v>11298</v>
      </c>
    </row>
    <row r="7" spans="1:13">
      <c r="A7" s="153">
        <v>31049</v>
      </c>
      <c r="B7" s="154"/>
      <c r="C7" s="154">
        <v>31413</v>
      </c>
      <c r="D7" s="155">
        <v>13557.6</v>
      </c>
      <c r="E7" s="156">
        <v>0.19999999999999996</v>
      </c>
      <c r="J7" s="204">
        <v>1985</v>
      </c>
      <c r="K7" s="205">
        <v>13557.6</v>
      </c>
    </row>
    <row r="8" spans="1:13" ht="16.5" thickBot="1">
      <c r="A8" s="154">
        <v>31414</v>
      </c>
      <c r="B8" s="154"/>
      <c r="C8" s="154">
        <v>31778</v>
      </c>
      <c r="D8" s="155">
        <v>16611.400000000001</v>
      </c>
      <c r="E8" s="156">
        <v>0.22524635628724865</v>
      </c>
      <c r="G8" s="405">
        <v>44237</v>
      </c>
      <c r="J8" s="204">
        <v>1986</v>
      </c>
      <c r="K8" s="205">
        <v>16611.400000000001</v>
      </c>
    </row>
    <row r="9" spans="1:13" ht="16.5" thickTop="1">
      <c r="A9" s="154">
        <v>31779</v>
      </c>
      <c r="B9" s="154"/>
      <c r="C9" s="154">
        <v>32143</v>
      </c>
      <c r="D9" s="155">
        <v>20509.8</v>
      </c>
      <c r="E9" s="156">
        <v>0.23468220619574498</v>
      </c>
      <c r="G9" s="9" t="s">
        <v>28</v>
      </c>
      <c r="H9" s="10" t="s">
        <v>29</v>
      </c>
      <c r="J9" s="204">
        <v>1987</v>
      </c>
      <c r="K9" s="205">
        <v>20509.8</v>
      </c>
    </row>
    <row r="10" spans="1:13" ht="16.5" thickBot="1">
      <c r="A10" s="154">
        <v>32144</v>
      </c>
      <c r="B10" s="154"/>
      <c r="C10" s="154">
        <v>32508</v>
      </c>
      <c r="D10" s="155">
        <v>25637.4</v>
      </c>
      <c r="E10" s="156">
        <v>0.25000731357692429</v>
      </c>
      <c r="G10" s="11">
        <f ca="1">IF(PRESUPUESTOS!A1=21, G8,TODAY())</f>
        <v>45544</v>
      </c>
      <c r="H10" s="12">
        <f ca="1">LOOKUP(G10,A2:C106,D2:D106)</f>
        <v>1300000</v>
      </c>
      <c r="J10" s="204">
        <v>1988</v>
      </c>
      <c r="K10" s="205">
        <v>25637.4</v>
      </c>
    </row>
    <row r="11" spans="1:13" ht="16.5" thickTop="1">
      <c r="A11" s="154">
        <v>32509</v>
      </c>
      <c r="B11" s="154"/>
      <c r="C11" s="154">
        <v>32873</v>
      </c>
      <c r="D11" s="155">
        <v>32559.599999999999</v>
      </c>
      <c r="E11" s="156">
        <v>0.27000397856256853</v>
      </c>
      <c r="J11" s="204">
        <v>1989</v>
      </c>
      <c r="K11" s="205">
        <v>32559.599999999999</v>
      </c>
    </row>
    <row r="12" spans="1:13">
      <c r="A12" s="153">
        <v>32874</v>
      </c>
      <c r="B12" s="154"/>
      <c r="C12" s="154">
        <v>33238</v>
      </c>
      <c r="D12" s="155">
        <v>41025</v>
      </c>
      <c r="E12" s="156">
        <v>0.25999705156083008</v>
      </c>
      <c r="J12" s="204">
        <v>1990</v>
      </c>
      <c r="K12" s="205">
        <v>41025</v>
      </c>
    </row>
    <row r="13" spans="1:13">
      <c r="A13" s="154">
        <v>33239</v>
      </c>
      <c r="B13" s="154"/>
      <c r="C13" s="154">
        <v>33603</v>
      </c>
      <c r="D13" s="155">
        <v>51720</v>
      </c>
      <c r="E13" s="156">
        <v>0.26069469835466186</v>
      </c>
      <c r="J13" s="204">
        <v>1991</v>
      </c>
      <c r="K13" s="205">
        <v>51720</v>
      </c>
    </row>
    <row r="14" spans="1:13">
      <c r="A14" s="154">
        <v>33604</v>
      </c>
      <c r="B14" s="154"/>
      <c r="C14" s="154">
        <v>33969</v>
      </c>
      <c r="D14" s="155">
        <v>65190</v>
      </c>
      <c r="E14" s="156">
        <v>0.26044083526682127</v>
      </c>
      <c r="J14" s="204">
        <v>1992</v>
      </c>
      <c r="K14" s="205">
        <v>65190</v>
      </c>
    </row>
    <row r="15" spans="1:13">
      <c r="A15" s="154">
        <v>33970</v>
      </c>
      <c r="B15" s="154"/>
      <c r="C15" s="154">
        <v>34334</v>
      </c>
      <c r="D15" s="155">
        <v>81510</v>
      </c>
      <c r="E15" s="156">
        <v>0.25034514496088356</v>
      </c>
      <c r="J15" s="204">
        <v>1993</v>
      </c>
      <c r="K15" s="205">
        <v>81510</v>
      </c>
    </row>
    <row r="16" spans="1:13">
      <c r="A16" s="154">
        <v>34335</v>
      </c>
      <c r="B16" s="154"/>
      <c r="C16" s="154">
        <v>34699</v>
      </c>
      <c r="D16" s="155">
        <v>98700</v>
      </c>
      <c r="E16" s="156">
        <v>0.21089436878910561</v>
      </c>
      <c r="J16" s="204">
        <v>1994</v>
      </c>
      <c r="K16" s="205">
        <v>98700</v>
      </c>
    </row>
    <row r="17" spans="1:11">
      <c r="A17" s="153">
        <v>34700</v>
      </c>
      <c r="B17" s="154"/>
      <c r="C17" s="154">
        <v>35064</v>
      </c>
      <c r="D17" s="155">
        <v>118933.5</v>
      </c>
      <c r="E17" s="156">
        <v>0.20500000000000007</v>
      </c>
      <c r="J17" s="204">
        <v>1995</v>
      </c>
      <c r="K17" s="205">
        <v>118933.5</v>
      </c>
    </row>
    <row r="18" spans="1:11">
      <c r="A18" s="154">
        <v>35065</v>
      </c>
      <c r="B18" s="154"/>
      <c r="C18" s="154">
        <v>35430</v>
      </c>
      <c r="D18" s="155">
        <v>142125</v>
      </c>
      <c r="E18" s="156">
        <v>0.19499552270806797</v>
      </c>
      <c r="J18" s="204">
        <v>1996</v>
      </c>
      <c r="K18" s="205">
        <v>142125</v>
      </c>
    </row>
    <row r="19" spans="1:11">
      <c r="A19" s="154">
        <v>35431</v>
      </c>
      <c r="B19" s="154"/>
      <c r="C19" s="154">
        <v>35795</v>
      </c>
      <c r="D19" s="155">
        <v>172005</v>
      </c>
      <c r="E19" s="156">
        <v>0.21023746701846968</v>
      </c>
      <c r="J19" s="204">
        <v>1997</v>
      </c>
      <c r="K19" s="205">
        <v>172005</v>
      </c>
    </row>
    <row r="20" spans="1:11">
      <c r="A20" s="154">
        <v>35796</v>
      </c>
      <c r="B20" s="154"/>
      <c r="C20" s="154">
        <v>36160</v>
      </c>
      <c r="D20" s="155">
        <v>203826</v>
      </c>
      <c r="E20" s="156">
        <v>0.1850004360338362</v>
      </c>
      <c r="J20" s="204">
        <v>1998</v>
      </c>
      <c r="K20" s="205">
        <v>203826</v>
      </c>
    </row>
    <row r="21" spans="1:11">
      <c r="A21" s="154">
        <v>36161</v>
      </c>
      <c r="B21" s="154"/>
      <c r="C21" s="154">
        <v>36525</v>
      </c>
      <c r="D21" s="155">
        <v>236460</v>
      </c>
      <c r="E21" s="156">
        <v>0.16010715021636091</v>
      </c>
      <c r="J21" s="204">
        <v>1999</v>
      </c>
      <c r="K21" s="205">
        <v>236460</v>
      </c>
    </row>
    <row r="22" spans="1:11">
      <c r="A22" s="153">
        <v>36526</v>
      </c>
      <c r="B22" s="154"/>
      <c r="C22" s="154">
        <v>36891</v>
      </c>
      <c r="D22" s="155">
        <v>260100</v>
      </c>
      <c r="E22" s="156">
        <v>9.9974625729510214E-2</v>
      </c>
      <c r="J22" s="204">
        <v>2000</v>
      </c>
      <c r="K22" s="205">
        <v>260100</v>
      </c>
    </row>
    <row r="23" spans="1:11">
      <c r="A23" s="154">
        <v>36892</v>
      </c>
      <c r="B23" s="154"/>
      <c r="C23" s="154">
        <v>37256</v>
      </c>
      <c r="D23" s="155">
        <v>286000</v>
      </c>
      <c r="E23" s="156">
        <v>9.9577085736255233E-2</v>
      </c>
      <c r="J23" s="204">
        <v>2001</v>
      </c>
      <c r="K23" s="205">
        <v>286000</v>
      </c>
    </row>
    <row r="24" spans="1:11">
      <c r="A24" s="154">
        <v>37257</v>
      </c>
      <c r="B24" s="154"/>
      <c r="C24" s="154">
        <v>37621</v>
      </c>
      <c r="D24" s="155">
        <v>309000</v>
      </c>
      <c r="E24" s="156">
        <v>8.0419580419580416E-2</v>
      </c>
      <c r="J24" s="204">
        <v>2002</v>
      </c>
      <c r="K24" s="205">
        <v>309000</v>
      </c>
    </row>
    <row r="25" spans="1:11">
      <c r="A25" s="154">
        <v>37622</v>
      </c>
      <c r="B25" s="154"/>
      <c r="C25" s="154">
        <v>37986</v>
      </c>
      <c r="D25" s="155">
        <v>332000</v>
      </c>
      <c r="E25" s="156">
        <v>7.4433656957928696E-2</v>
      </c>
      <c r="J25" s="204">
        <v>2003</v>
      </c>
      <c r="K25" s="205">
        <v>332000</v>
      </c>
    </row>
    <row r="26" spans="1:11">
      <c r="A26" s="154">
        <v>37987</v>
      </c>
      <c r="B26" s="154"/>
      <c r="C26" s="154">
        <v>38352</v>
      </c>
      <c r="D26" s="155">
        <v>358000</v>
      </c>
      <c r="E26" s="156">
        <v>7.8313253012048278E-2</v>
      </c>
      <c r="J26" s="204">
        <v>2004</v>
      </c>
      <c r="K26" s="205">
        <v>358000</v>
      </c>
    </row>
    <row r="27" spans="1:11">
      <c r="A27" s="153">
        <v>38353</v>
      </c>
      <c r="B27" s="154"/>
      <c r="C27" s="154">
        <v>38717</v>
      </c>
      <c r="D27" s="155">
        <v>381500</v>
      </c>
      <c r="E27" s="156">
        <v>6.5642458100558576E-2</v>
      </c>
      <c r="J27" s="204">
        <v>2005</v>
      </c>
      <c r="K27" s="205">
        <v>381500</v>
      </c>
    </row>
    <row r="28" spans="1:11">
      <c r="A28" s="154">
        <v>38718</v>
      </c>
      <c r="B28" s="154"/>
      <c r="C28" s="154">
        <v>39082</v>
      </c>
      <c r="D28" s="155">
        <v>408000</v>
      </c>
      <c r="E28" s="156">
        <v>6.9462647444298753E-2</v>
      </c>
      <c r="J28" s="204">
        <v>2006</v>
      </c>
      <c r="K28" s="205">
        <v>408000</v>
      </c>
    </row>
    <row r="29" spans="1:11">
      <c r="A29" s="154">
        <v>39083</v>
      </c>
      <c r="B29" s="154"/>
      <c r="C29" s="154">
        <v>39447</v>
      </c>
      <c r="D29" s="155">
        <v>433700</v>
      </c>
      <c r="E29" s="156">
        <v>6.2990196078431371E-2</v>
      </c>
      <c r="J29" s="204">
        <v>2007</v>
      </c>
      <c r="K29" s="205">
        <v>433700</v>
      </c>
    </row>
    <row r="30" spans="1:11">
      <c r="A30" s="154">
        <v>39448</v>
      </c>
      <c r="B30" s="154"/>
      <c r="C30" s="154">
        <v>39813</v>
      </c>
      <c r="D30" s="155">
        <v>461500</v>
      </c>
      <c r="E30" s="156">
        <v>6.4099608023979737E-2</v>
      </c>
      <c r="J30" s="204">
        <v>2008</v>
      </c>
      <c r="K30" s="205">
        <v>461500</v>
      </c>
    </row>
    <row r="31" spans="1:11">
      <c r="A31" s="157">
        <v>39814</v>
      </c>
      <c r="B31" s="158"/>
      <c r="C31" s="157">
        <v>40178</v>
      </c>
      <c r="D31" s="159">
        <v>496900</v>
      </c>
      <c r="E31" s="156">
        <v>7.6706392199350049E-2</v>
      </c>
      <c r="J31" s="204">
        <v>2009</v>
      </c>
      <c r="K31" s="205">
        <v>496900</v>
      </c>
    </row>
    <row r="32" spans="1:11">
      <c r="A32" s="153">
        <v>40179</v>
      </c>
      <c r="B32" s="158"/>
      <c r="C32" s="157">
        <v>40543</v>
      </c>
      <c r="D32" s="159">
        <v>515000</v>
      </c>
      <c r="E32" s="156">
        <v>3.6425840209297622E-2</v>
      </c>
      <c r="J32" s="204">
        <v>2010</v>
      </c>
      <c r="K32" s="205">
        <v>515000</v>
      </c>
    </row>
    <row r="33" spans="1:11">
      <c r="A33" s="154">
        <v>40544</v>
      </c>
      <c r="B33" s="154"/>
      <c r="C33" s="154">
        <v>40908</v>
      </c>
      <c r="D33" s="155">
        <v>535600</v>
      </c>
      <c r="E33" s="156">
        <v>4.0000000000000036E-2</v>
      </c>
      <c r="J33" s="204">
        <v>2011</v>
      </c>
      <c r="K33" s="205">
        <v>535600</v>
      </c>
    </row>
    <row r="34" spans="1:11">
      <c r="A34" s="154">
        <v>40909</v>
      </c>
      <c r="B34" s="154"/>
      <c r="C34" s="154">
        <v>41274</v>
      </c>
      <c r="D34" s="155">
        <v>566700</v>
      </c>
      <c r="E34" s="156">
        <v>4.0000000000000036E-2</v>
      </c>
      <c r="J34" s="204">
        <v>2012</v>
      </c>
      <c r="K34" s="205">
        <v>566700</v>
      </c>
    </row>
    <row r="35" spans="1:11">
      <c r="A35" s="154">
        <v>41275</v>
      </c>
      <c r="B35" s="154"/>
      <c r="C35" s="154">
        <v>41639</v>
      </c>
      <c r="D35" s="155">
        <v>589500</v>
      </c>
      <c r="E35" s="156">
        <v>4.0232927474854421E-2</v>
      </c>
      <c r="J35" s="204">
        <v>2013</v>
      </c>
      <c r="K35" s="205">
        <v>589500</v>
      </c>
    </row>
    <row r="36" spans="1:11">
      <c r="A36" s="154">
        <v>41640</v>
      </c>
      <c r="B36" s="154"/>
      <c r="C36" s="154">
        <v>42004</v>
      </c>
      <c r="D36" s="155">
        <v>616000</v>
      </c>
      <c r="E36" s="156">
        <f t="shared" ref="E36:E43" si="0">+D36/D35-1</f>
        <v>4.495335029686176E-2</v>
      </c>
      <c r="J36" s="204">
        <v>2014</v>
      </c>
      <c r="K36" s="205">
        <v>616000</v>
      </c>
    </row>
    <row r="37" spans="1:11">
      <c r="A37" s="153">
        <v>42005</v>
      </c>
      <c r="B37" s="154"/>
      <c r="C37" s="154">
        <v>42369</v>
      </c>
      <c r="D37" s="155">
        <v>644350</v>
      </c>
      <c r="E37" s="156">
        <f t="shared" si="0"/>
        <v>4.6022727272727382E-2</v>
      </c>
      <c r="J37" s="204">
        <v>2015</v>
      </c>
      <c r="K37" s="205">
        <v>644350</v>
      </c>
    </row>
    <row r="38" spans="1:11">
      <c r="A38" s="154">
        <v>42370</v>
      </c>
      <c r="B38" s="154"/>
      <c r="C38" s="154">
        <v>42735</v>
      </c>
      <c r="D38" s="155">
        <v>689455</v>
      </c>
      <c r="E38" s="156">
        <f t="shared" si="0"/>
        <v>7.0000775975789464E-2</v>
      </c>
      <c r="J38" s="204">
        <v>2016</v>
      </c>
      <c r="K38" s="205">
        <v>689455</v>
      </c>
    </row>
    <row r="39" spans="1:11">
      <c r="A39" s="154">
        <v>42736</v>
      </c>
      <c r="B39" s="154"/>
      <c r="C39" s="154">
        <v>43100</v>
      </c>
      <c r="D39" s="155">
        <v>737717</v>
      </c>
      <c r="E39" s="156">
        <f t="shared" si="0"/>
        <v>7.0000217563147782E-2</v>
      </c>
      <c r="J39" s="204">
        <v>2017</v>
      </c>
      <c r="K39" s="205">
        <v>737717</v>
      </c>
    </row>
    <row r="40" spans="1:11">
      <c r="A40" s="154">
        <v>43101</v>
      </c>
      <c r="B40" s="154"/>
      <c r="C40" s="154">
        <v>43465</v>
      </c>
      <c r="D40" s="155">
        <v>781242</v>
      </c>
      <c r="E40" s="156">
        <f t="shared" si="0"/>
        <v>5.8999589273393438E-2</v>
      </c>
      <c r="J40" s="204">
        <v>2018</v>
      </c>
      <c r="K40" s="205">
        <v>781242</v>
      </c>
    </row>
    <row r="41" spans="1:11">
      <c r="A41" s="154">
        <v>43466</v>
      </c>
      <c r="B41" s="154"/>
      <c r="C41" s="154">
        <v>43830</v>
      </c>
      <c r="D41" s="155">
        <v>828116</v>
      </c>
      <c r="E41" s="156">
        <f t="shared" si="0"/>
        <v>5.9999334393184167E-2</v>
      </c>
      <c r="J41" s="204">
        <v>2019</v>
      </c>
      <c r="K41" s="205">
        <v>828116</v>
      </c>
    </row>
    <row r="42" spans="1:11">
      <c r="A42" s="154">
        <v>43831</v>
      </c>
      <c r="B42" s="154"/>
      <c r="C42" s="154">
        <v>44196</v>
      </c>
      <c r="D42" s="155">
        <v>877803</v>
      </c>
      <c r="E42" s="156">
        <f t="shared" si="0"/>
        <v>6.0000048302411679E-2</v>
      </c>
      <c r="J42" s="204">
        <v>2020</v>
      </c>
      <c r="K42" s="205">
        <v>877803</v>
      </c>
    </row>
    <row r="43" spans="1:11">
      <c r="A43" s="154">
        <v>44197</v>
      </c>
      <c r="B43" s="154"/>
      <c r="C43" s="154">
        <v>44561</v>
      </c>
      <c r="D43" s="155">
        <v>908526</v>
      </c>
      <c r="E43" s="156">
        <f t="shared" si="0"/>
        <v>3.4999880383183912E-2</v>
      </c>
      <c r="J43" s="204">
        <v>2021</v>
      </c>
      <c r="K43" s="205">
        <f>D43</f>
        <v>908526</v>
      </c>
    </row>
    <row r="44" spans="1:11">
      <c r="A44" s="154">
        <v>44562</v>
      </c>
      <c r="B44" s="154"/>
      <c r="C44" s="154">
        <v>44926</v>
      </c>
      <c r="D44" s="155">
        <v>1000000</v>
      </c>
      <c r="E44" s="156">
        <f>+D44/D42-1</f>
        <v>0.13920777213110469</v>
      </c>
      <c r="J44" s="204">
        <v>2022</v>
      </c>
      <c r="K44" s="205">
        <f>D44</f>
        <v>1000000</v>
      </c>
    </row>
    <row r="45" spans="1:11">
      <c r="A45" s="154">
        <v>44927</v>
      </c>
      <c r="B45" s="154"/>
      <c r="C45" s="154">
        <v>45291</v>
      </c>
      <c r="D45" s="155">
        <v>1160000</v>
      </c>
      <c r="E45" s="156">
        <f>+D45/D43-1</f>
        <v>0.27679339941839864</v>
      </c>
      <c r="J45" s="204">
        <v>2023</v>
      </c>
      <c r="K45" s="205">
        <f>D45</f>
        <v>1160000</v>
      </c>
    </row>
    <row r="46" spans="1:11">
      <c r="A46" s="154">
        <v>45292</v>
      </c>
      <c r="B46" s="154"/>
      <c r="C46" s="154">
        <v>45657</v>
      </c>
      <c r="D46" s="155">
        <v>1300000</v>
      </c>
      <c r="E46" s="156">
        <f>+D46/D44-1</f>
        <v>0.30000000000000004</v>
      </c>
      <c r="J46" s="204">
        <v>2023</v>
      </c>
      <c r="K46" s="205">
        <f>D46</f>
        <v>1300000</v>
      </c>
    </row>
    <row r="47" spans="1:11">
      <c r="A47" s="154"/>
      <c r="B47" s="154"/>
      <c r="C47" s="154"/>
      <c r="D47" s="155"/>
      <c r="E47" s="156"/>
      <c r="J47" s="204"/>
      <c r="K47" s="205"/>
    </row>
    <row r="48" spans="1:11">
      <c r="E48" s="156"/>
    </row>
    <row r="49" spans="5:5">
      <c r="E49" s="156"/>
    </row>
    <row r="50" spans="5:5">
      <c r="E50" s="156"/>
    </row>
    <row r="51" spans="5:5">
      <c r="E51" s="156"/>
    </row>
    <row r="52" spans="5:5">
      <c r="E52" s="156"/>
    </row>
    <row r="53" spans="5:5">
      <c r="E53" s="156"/>
    </row>
    <row r="54" spans="5:5">
      <c r="E54" s="156"/>
    </row>
    <row r="55" spans="5:5">
      <c r="E55" s="156"/>
    </row>
    <row r="56" spans="5:5">
      <c r="E56" s="156"/>
    </row>
    <row r="57" spans="5:5">
      <c r="E57" s="156"/>
    </row>
    <row r="58" spans="5:5">
      <c r="E58" s="156"/>
    </row>
    <row r="59" spans="5:5">
      <c r="E59" s="156"/>
    </row>
    <row r="60" spans="5:5">
      <c r="E60" s="156"/>
    </row>
    <row r="61" spans="5:5">
      <c r="E61" s="156"/>
    </row>
    <row r="62" spans="5:5">
      <c r="E62" s="156"/>
    </row>
    <row r="63" spans="5:5">
      <c r="E63" s="156"/>
    </row>
    <row r="64" spans="5:5">
      <c r="E64" s="156"/>
    </row>
    <row r="65" spans="5:5">
      <c r="E65" s="156"/>
    </row>
    <row r="66" spans="5:5">
      <c r="E66" s="156"/>
    </row>
    <row r="67" spans="5:5">
      <c r="E67" s="156"/>
    </row>
    <row r="68" spans="5:5">
      <c r="E68" s="156"/>
    </row>
    <row r="69" spans="5:5">
      <c r="E69" s="156"/>
    </row>
    <row r="70" spans="5:5">
      <c r="E70" s="156"/>
    </row>
    <row r="71" spans="5:5">
      <c r="E71" s="156"/>
    </row>
    <row r="72" spans="5:5">
      <c r="E72" s="156"/>
    </row>
    <row r="73" spans="5:5">
      <c r="E73" s="156"/>
    </row>
    <row r="74" spans="5:5">
      <c r="E74" s="156"/>
    </row>
    <row r="75" spans="5:5">
      <c r="E75" s="156"/>
    </row>
    <row r="76" spans="5:5">
      <c r="E76" s="156"/>
    </row>
    <row r="77" spans="5:5">
      <c r="E77" s="156"/>
    </row>
    <row r="78" spans="5:5">
      <c r="E78" s="156"/>
    </row>
    <row r="79" spans="5:5">
      <c r="E79" s="156"/>
    </row>
    <row r="80" spans="5:5">
      <c r="E80" s="156"/>
    </row>
    <row r="81" spans="5:5">
      <c r="E81" s="156"/>
    </row>
    <row r="82" spans="5:5">
      <c r="E82" s="156"/>
    </row>
    <row r="83" spans="5:5">
      <c r="E83" s="156"/>
    </row>
    <row r="84" spans="5:5">
      <c r="E84" s="156"/>
    </row>
    <row r="85" spans="5:5">
      <c r="E85" s="156"/>
    </row>
    <row r="86" spans="5:5">
      <c r="E86" s="156"/>
    </row>
    <row r="87" spans="5:5">
      <c r="E87" s="156"/>
    </row>
    <row r="88" spans="5:5">
      <c r="E88" s="156"/>
    </row>
    <row r="89" spans="5:5">
      <c r="E89" s="156"/>
    </row>
    <row r="90" spans="5:5">
      <c r="E90" s="156"/>
    </row>
    <row r="91" spans="5:5">
      <c r="E91" s="156"/>
    </row>
    <row r="92" spans="5:5">
      <c r="E92" s="156"/>
    </row>
    <row r="93" spans="5:5">
      <c r="E93" s="156"/>
    </row>
    <row r="94" spans="5:5">
      <c r="E94" s="156"/>
    </row>
    <row r="95" spans="5:5">
      <c r="E95" s="156"/>
    </row>
    <row r="96" spans="5:5">
      <c r="E96" s="156"/>
    </row>
    <row r="97" spans="5:5">
      <c r="E97" s="156"/>
    </row>
    <row r="98" spans="5:5">
      <c r="E98" s="156"/>
    </row>
    <row r="99" spans="5:5">
      <c r="E99" s="156"/>
    </row>
    <row r="100" spans="5:5">
      <c r="E100" s="156"/>
    </row>
    <row r="101" spans="5:5">
      <c r="E101" s="156"/>
    </row>
    <row r="102" spans="5:5">
      <c r="E102" s="156"/>
    </row>
    <row r="103" spans="5:5">
      <c r="E103" s="156"/>
    </row>
    <row r="104" spans="5:5">
      <c r="E104" s="156"/>
    </row>
    <row r="105" spans="5:5">
      <c r="E105" s="156"/>
    </row>
    <row r="106" spans="5:5">
      <c r="E106" s="156"/>
    </row>
    <row r="107" spans="5:5">
      <c r="E107" s="156"/>
    </row>
    <row r="108" spans="5:5">
      <c r="E108" s="156"/>
    </row>
    <row r="109" spans="5:5">
      <c r="E109" s="156"/>
    </row>
    <row r="110" spans="5:5">
      <c r="E110" s="156"/>
    </row>
    <row r="111" spans="5:5">
      <c r="E111" s="156"/>
    </row>
    <row r="112" spans="5:5">
      <c r="E112" s="156"/>
    </row>
    <row r="113" spans="5:5">
      <c r="E113" s="156"/>
    </row>
    <row r="114" spans="5:5">
      <c r="E114" s="156"/>
    </row>
    <row r="115" spans="5:5">
      <c r="E115" s="156"/>
    </row>
    <row r="116" spans="5:5">
      <c r="E116" s="156"/>
    </row>
    <row r="117" spans="5:5">
      <c r="E117" s="156"/>
    </row>
    <row r="118" spans="5:5">
      <c r="E118" s="156"/>
    </row>
    <row r="119" spans="5:5">
      <c r="E119" s="156"/>
    </row>
    <row r="120" spans="5:5">
      <c r="E120" s="156"/>
    </row>
    <row r="121" spans="5:5">
      <c r="E121" s="156"/>
    </row>
    <row r="122" spans="5:5">
      <c r="E122" s="156"/>
    </row>
    <row r="123" spans="5:5">
      <c r="E123" s="156"/>
    </row>
    <row r="124" spans="5:5">
      <c r="E124" s="156"/>
    </row>
    <row r="125" spans="5:5">
      <c r="E125" s="156"/>
    </row>
    <row r="126" spans="5:5">
      <c r="E126" s="156"/>
    </row>
    <row r="127" spans="5:5">
      <c r="E127" s="156"/>
    </row>
    <row r="128" spans="5:5">
      <c r="E128" s="156"/>
    </row>
    <row r="129" spans="5:5">
      <c r="E129" s="156"/>
    </row>
    <row r="130" spans="5:5">
      <c r="E130" s="156"/>
    </row>
    <row r="131" spans="5:5">
      <c r="E131" s="156"/>
    </row>
    <row r="132" spans="5:5">
      <c r="E132" s="156"/>
    </row>
    <row r="133" spans="5:5">
      <c r="E133" s="156"/>
    </row>
    <row r="134" spans="5:5">
      <c r="E134" s="156"/>
    </row>
    <row r="135" spans="5:5">
      <c r="E135" s="156"/>
    </row>
    <row r="136" spans="5:5">
      <c r="E136" s="156"/>
    </row>
    <row r="137" spans="5:5">
      <c r="E137" s="156"/>
    </row>
    <row r="138" spans="5:5">
      <c r="E138" s="156"/>
    </row>
  </sheetData>
  <mergeCells count="1">
    <mergeCell ref="A1:C1"/>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411"/>
  <dimension ref="A1:F10"/>
  <sheetViews>
    <sheetView showGridLines="0" workbookViewId="0">
      <selection activeCell="C17" sqref="C17"/>
    </sheetView>
  </sheetViews>
  <sheetFormatPr baseColWidth="10" defaultRowHeight="15"/>
  <cols>
    <col min="1" max="1" width="4.85546875" bestFit="1" customWidth="1"/>
    <col min="2" max="2" width="85.7109375" bestFit="1" customWidth="1"/>
    <col min="3" max="3" width="10.42578125" customWidth="1"/>
    <col min="4" max="4" width="15.28515625" bestFit="1" customWidth="1"/>
    <col min="5" max="5" width="24.42578125" bestFit="1" customWidth="1"/>
  </cols>
  <sheetData>
    <row r="1" spans="1:6" s="16" customFormat="1" ht="15.75" thickBot="1">
      <c r="A1" s="15" t="s">
        <v>13</v>
      </c>
      <c r="B1" s="15" t="s">
        <v>14</v>
      </c>
      <c r="C1" s="15" t="s">
        <v>25</v>
      </c>
      <c r="D1" s="8" t="s">
        <v>30</v>
      </c>
      <c r="E1" s="8" t="s">
        <v>32</v>
      </c>
      <c r="F1" s="8" t="s">
        <v>42</v>
      </c>
    </row>
    <row r="2" spans="1:6">
      <c r="A2" s="1">
        <v>1</v>
      </c>
      <c r="B2" s="1" t="s">
        <v>4</v>
      </c>
      <c r="C2" t="s">
        <v>24</v>
      </c>
      <c r="D2" t="s">
        <v>6</v>
      </c>
      <c r="E2" s="6" t="s">
        <v>33</v>
      </c>
      <c r="F2" s="6" t="s">
        <v>43</v>
      </c>
    </row>
    <row r="3" spans="1:6">
      <c r="A3" s="1">
        <v>2</v>
      </c>
      <c r="B3" s="1" t="s">
        <v>5</v>
      </c>
      <c r="C3" t="s">
        <v>23</v>
      </c>
      <c r="D3" t="s">
        <v>31</v>
      </c>
      <c r="E3" s="7" t="s">
        <v>34</v>
      </c>
      <c r="F3" s="7" t="s">
        <v>44</v>
      </c>
    </row>
    <row r="4" spans="1:6">
      <c r="A4" s="1">
        <v>3</v>
      </c>
      <c r="B4" s="1" t="s">
        <v>7</v>
      </c>
      <c r="E4" s="7" t="s">
        <v>35</v>
      </c>
      <c r="F4" s="7"/>
    </row>
    <row r="5" spans="1:6">
      <c r="A5" s="1">
        <v>4</v>
      </c>
      <c r="B5" s="1" t="s">
        <v>8</v>
      </c>
      <c r="E5" s="7" t="s">
        <v>36</v>
      </c>
    </row>
    <row r="6" spans="1:6">
      <c r="A6" s="1">
        <v>5</v>
      </c>
      <c r="B6" s="1" t="s">
        <v>9</v>
      </c>
    </row>
    <row r="7" spans="1:6">
      <c r="A7" s="1">
        <v>6</v>
      </c>
      <c r="B7" s="1" t="s">
        <v>10</v>
      </c>
    </row>
    <row r="8" spans="1:6">
      <c r="A8" s="1">
        <v>7</v>
      </c>
      <c r="B8" s="1" t="s">
        <v>11</v>
      </c>
    </row>
    <row r="9" spans="1:6">
      <c r="A9" s="1">
        <v>8</v>
      </c>
      <c r="B9" s="1" t="s">
        <v>2</v>
      </c>
    </row>
    <row r="10" spans="1:6">
      <c r="A10" s="1">
        <v>9</v>
      </c>
      <c r="B10" s="1" t="s">
        <v>12</v>
      </c>
    </row>
  </sheetData>
  <customSheetViews>
    <customSheetView guid="{DE67EBC3-31FE-423B-B030-1FFACB67D900}" showGridLines="0" state="veryHidden">
      <selection activeCell="C17" sqref="C17"/>
      <pageMargins left="0.7" right="0.7" top="0.75" bottom="0.75" header="0.3" footer="0.3"/>
      <pageSetup scale="78" orientation="portrait" r:id="rId1"/>
    </customSheetView>
    <customSheetView guid="{098B2E87-9C52-4BA2-B1C3-E2EE72C3347E}" showGridLines="0" state="veryHidden">
      <selection activeCell="C17" sqref="C17"/>
      <pageMargins left="0.7" right="0.7" top="0.75" bottom="0.75" header="0.3" footer="0.3"/>
      <pageSetup scale="78" orientation="portrait" r:id="rId2"/>
    </customSheetView>
  </customSheetViews>
  <phoneticPr fontId="19" type="noConversion"/>
  <pageMargins left="0.7" right="0.7" top="0.75" bottom="0.75" header="0.3" footer="0.3"/>
  <pageSetup scale="78" orientation="portrait"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3">
    <tabColor theme="6" tint="0.39997558519241921"/>
    <pageSetUpPr fitToPage="1"/>
  </sheetPr>
  <dimension ref="A1:I753"/>
  <sheetViews>
    <sheetView showGridLines="0" zoomScaleNormal="100" workbookViewId="0"/>
  </sheetViews>
  <sheetFormatPr baseColWidth="10" defaultColWidth="0" defaultRowHeight="15" zeroHeight="1"/>
  <cols>
    <col min="1" max="1" width="3.85546875" style="111" customWidth="1"/>
    <col min="2" max="2" width="6" style="111" customWidth="1"/>
    <col min="3" max="3" width="12.7109375" style="111" customWidth="1"/>
    <col min="4" max="4" width="51.28515625" style="111" customWidth="1"/>
    <col min="5" max="6" width="15.7109375" style="111" customWidth="1"/>
    <col min="7" max="7" width="14.42578125" style="111" customWidth="1"/>
    <col min="8" max="9" width="11.42578125" style="111" customWidth="1"/>
    <col min="10" max="16384" width="11.42578125" style="111" hidden="1"/>
  </cols>
  <sheetData>
    <row r="1" spans="1:7" s="3" customFormat="1" ht="15" customHeight="1">
      <c r="A1" s="105"/>
      <c r="B1" s="105"/>
      <c r="C1" s="882" t="s">
        <v>0</v>
      </c>
      <c r="D1" s="882"/>
      <c r="E1" s="882"/>
      <c r="F1" s="882"/>
      <c r="G1" s="882"/>
    </row>
    <row r="2" spans="1:7" s="1" customFormat="1" ht="15" customHeight="1">
      <c r="A2" s="107"/>
      <c r="B2" s="107"/>
      <c r="C2" s="882" t="s">
        <v>1</v>
      </c>
      <c r="D2" s="882"/>
      <c r="E2" s="882"/>
      <c r="F2" s="882"/>
      <c r="G2" s="882"/>
    </row>
    <row r="3" spans="1:7" s="1" customFormat="1" ht="15" customHeight="1">
      <c r="A3" s="107"/>
      <c r="B3" s="107"/>
      <c r="C3" s="882" t="s">
        <v>350</v>
      </c>
      <c r="D3" s="882"/>
      <c r="E3" s="882"/>
      <c r="F3" s="882"/>
      <c r="G3" s="882"/>
    </row>
    <row r="4" spans="1:7" s="1" customFormat="1" ht="12.75" customHeight="1">
      <c r="A4" s="107"/>
      <c r="B4" s="107"/>
      <c r="C4" s="882" t="s">
        <v>341</v>
      </c>
      <c r="D4" s="882"/>
      <c r="E4" s="882"/>
      <c r="F4" s="882"/>
      <c r="G4" s="882"/>
    </row>
    <row r="5" spans="1:7" s="1" customFormat="1" ht="12.75">
      <c r="A5" s="107"/>
      <c r="B5" s="106"/>
      <c r="C5" s="106"/>
      <c r="D5" s="2"/>
      <c r="E5" s="46"/>
      <c r="F5" s="46"/>
      <c r="G5" s="46"/>
    </row>
    <row r="6" spans="1:7" s="1" customFormat="1" ht="12.75">
      <c r="A6" s="107"/>
      <c r="B6" s="107"/>
      <c r="C6" s="882" t="s">
        <v>179</v>
      </c>
      <c r="D6" s="882"/>
      <c r="E6" s="882"/>
      <c r="F6" s="882"/>
      <c r="G6" s="882"/>
    </row>
    <row r="7" spans="1:7" s="1" customFormat="1" ht="12.75">
      <c r="A7" s="107"/>
      <c r="B7" s="107"/>
      <c r="C7" s="882" t="s">
        <v>384</v>
      </c>
      <c r="D7" s="882"/>
      <c r="E7" s="882"/>
      <c r="F7" s="882"/>
      <c r="G7" s="882"/>
    </row>
    <row r="8" spans="1:7" s="1" customFormat="1" ht="12.75" customHeight="1">
      <c r="A8" s="107"/>
      <c r="B8" s="106"/>
      <c r="C8" s="106"/>
      <c r="D8" s="2"/>
      <c r="E8" s="46"/>
      <c r="F8" s="46"/>
      <c r="G8" s="46"/>
    </row>
    <row r="9" spans="1:7" s="1" customFormat="1" ht="67.5" customHeight="1">
      <c r="A9" s="107"/>
      <c r="B9" s="107"/>
      <c r="C9" s="882" t="s">
        <v>1537</v>
      </c>
      <c r="D9" s="882"/>
      <c r="E9" s="882"/>
      <c r="F9" s="882"/>
      <c r="G9" s="882"/>
    </row>
    <row r="10" spans="1:7" s="1" customFormat="1" ht="12.75" customHeight="1">
      <c r="A10" s="107"/>
      <c r="B10" s="106"/>
      <c r="C10" s="106"/>
      <c r="D10" s="2"/>
      <c r="E10" s="46"/>
      <c r="F10" s="46"/>
      <c r="G10" s="46"/>
    </row>
    <row r="11" spans="1:7" s="1" customFormat="1" ht="12.75">
      <c r="A11" s="107"/>
      <c r="B11" s="107"/>
      <c r="C11" s="883" t="s">
        <v>385</v>
      </c>
      <c r="D11" s="883"/>
      <c r="E11" s="883"/>
      <c r="F11" s="883"/>
      <c r="G11" s="883"/>
    </row>
    <row r="12" spans="1:7" s="1" customFormat="1" ht="15.75">
      <c r="A12" s="107"/>
      <c r="B12" s="108"/>
      <c r="C12" s="108"/>
      <c r="D12" s="109"/>
      <c r="E12" s="46"/>
      <c r="F12" s="46"/>
      <c r="G12" s="46"/>
    </row>
    <row r="13" spans="1:7" s="1" customFormat="1" ht="12.75">
      <c r="A13" s="107"/>
      <c r="B13" s="107"/>
      <c r="C13" s="884" t="s">
        <v>377</v>
      </c>
      <c r="D13" s="884"/>
      <c r="E13" s="884"/>
      <c r="F13" s="884"/>
      <c r="G13" s="884"/>
    </row>
    <row r="14" spans="1:7" ht="21.75" customHeight="1">
      <c r="A14" s="110"/>
      <c r="B14" s="110"/>
      <c r="C14" s="884" t="s">
        <v>342</v>
      </c>
      <c r="D14" s="884"/>
      <c r="E14" s="884"/>
      <c r="F14" s="884"/>
      <c r="G14" s="407"/>
    </row>
    <row r="15" spans="1:7" ht="15.75" thickBot="1"/>
    <row r="16" spans="1:7" ht="24" customHeight="1" thickTop="1">
      <c r="B16" s="925" t="s">
        <v>343</v>
      </c>
      <c r="C16" s="880" t="s">
        <v>97</v>
      </c>
      <c r="D16" s="901" t="s">
        <v>15</v>
      </c>
      <c r="E16" s="893" t="s">
        <v>344</v>
      </c>
      <c r="F16" s="899" t="s">
        <v>366</v>
      </c>
    </row>
    <row r="17" spans="2:6" ht="39" customHeight="1" thickBot="1">
      <c r="B17" s="926"/>
      <c r="C17" s="881"/>
      <c r="D17" s="902"/>
      <c r="E17" s="894"/>
      <c r="F17" s="900"/>
    </row>
    <row r="18" spans="2:6" ht="4.5" customHeight="1">
      <c r="B18" s="112"/>
      <c r="C18" s="112"/>
      <c r="D18" s="113"/>
      <c r="E18" s="429"/>
      <c r="F18" s="436"/>
    </row>
    <row r="19" spans="2:6">
      <c r="B19" s="115">
        <v>1</v>
      </c>
      <c r="C19" s="115">
        <v>1</v>
      </c>
      <c r="D19" s="439" t="s">
        <v>387</v>
      </c>
      <c r="E19" s="437" t="s">
        <v>23</v>
      </c>
      <c r="F19" s="438">
        <v>0</v>
      </c>
    </row>
    <row r="20" spans="2:6">
      <c r="B20" s="115">
        <v>2</v>
      </c>
      <c r="C20" s="115">
        <v>2</v>
      </c>
      <c r="D20" s="439" t="s">
        <v>388</v>
      </c>
      <c r="E20" s="437" t="s">
        <v>23</v>
      </c>
      <c r="F20" s="438">
        <v>0</v>
      </c>
    </row>
    <row r="21" spans="2:6">
      <c r="B21" s="115">
        <v>3</v>
      </c>
      <c r="C21" s="115">
        <v>3</v>
      </c>
      <c r="D21" s="439" t="s">
        <v>389</v>
      </c>
      <c r="E21" s="437" t="s">
        <v>23</v>
      </c>
      <c r="F21" s="438">
        <v>0</v>
      </c>
    </row>
    <row r="22" spans="2:6">
      <c r="B22" s="115">
        <v>4</v>
      </c>
      <c r="C22" s="115">
        <v>4</v>
      </c>
      <c r="D22" s="439" t="s">
        <v>390</v>
      </c>
      <c r="E22" s="437" t="s">
        <v>23</v>
      </c>
      <c r="F22" s="438">
        <v>0</v>
      </c>
    </row>
    <row r="23" spans="2:6">
      <c r="B23" s="115">
        <v>5</v>
      </c>
      <c r="C23" s="115">
        <v>5</v>
      </c>
      <c r="D23" s="439" t="s">
        <v>391</v>
      </c>
      <c r="E23" s="437" t="s">
        <v>23</v>
      </c>
      <c r="F23" s="438">
        <v>0</v>
      </c>
    </row>
    <row r="24" spans="2:6">
      <c r="B24" s="115">
        <v>6</v>
      </c>
      <c r="C24" s="115">
        <v>6</v>
      </c>
      <c r="D24" s="439" t="s">
        <v>392</v>
      </c>
      <c r="E24" s="437" t="s">
        <v>23</v>
      </c>
      <c r="F24" s="438">
        <v>0</v>
      </c>
    </row>
    <row r="25" spans="2:6">
      <c r="B25" s="115">
        <v>7</v>
      </c>
      <c r="C25" s="115">
        <v>7</v>
      </c>
      <c r="D25" s="439" t="s">
        <v>393</v>
      </c>
      <c r="E25" s="437" t="s">
        <v>23</v>
      </c>
      <c r="F25" s="438">
        <v>0</v>
      </c>
    </row>
    <row r="26" spans="2:6">
      <c r="B26" s="115">
        <v>8</v>
      </c>
      <c r="C26" s="115">
        <v>8</v>
      </c>
      <c r="D26" s="439" t="s">
        <v>394</v>
      </c>
      <c r="E26" s="437" t="s">
        <v>23</v>
      </c>
      <c r="F26" s="438">
        <v>0</v>
      </c>
    </row>
    <row r="27" spans="2:6">
      <c r="B27" s="115">
        <v>9</v>
      </c>
      <c r="C27" s="115">
        <v>9</v>
      </c>
      <c r="D27" s="439" t="s">
        <v>395</v>
      </c>
      <c r="E27" s="437" t="s">
        <v>23</v>
      </c>
      <c r="F27" s="438">
        <v>0</v>
      </c>
    </row>
    <row r="28" spans="2:6">
      <c r="B28" s="115">
        <v>10</v>
      </c>
      <c r="C28" s="115">
        <v>10</v>
      </c>
      <c r="D28" s="439" t="s">
        <v>396</v>
      </c>
      <c r="E28" s="437" t="s">
        <v>23</v>
      </c>
      <c r="F28" s="438">
        <v>0</v>
      </c>
    </row>
    <row r="29" spans="2:6">
      <c r="B29" s="115">
        <v>11</v>
      </c>
      <c r="C29" s="115">
        <v>11</v>
      </c>
      <c r="D29" s="439" t="s">
        <v>397</v>
      </c>
      <c r="E29" s="437" t="s">
        <v>23</v>
      </c>
      <c r="F29" s="438">
        <v>0</v>
      </c>
    </row>
    <row r="30" spans="2:6">
      <c r="B30" s="115">
        <v>12</v>
      </c>
      <c r="C30" s="115">
        <v>12</v>
      </c>
      <c r="D30" s="439" t="s">
        <v>398</v>
      </c>
      <c r="E30" s="437" t="s">
        <v>23</v>
      </c>
      <c r="F30" s="438">
        <v>0</v>
      </c>
    </row>
    <row r="31" spans="2:6">
      <c r="B31" s="115">
        <v>13</v>
      </c>
      <c r="C31" s="115">
        <v>13</v>
      </c>
      <c r="D31" s="439" t="s">
        <v>399</v>
      </c>
      <c r="E31" s="437" t="s">
        <v>23</v>
      </c>
      <c r="F31" s="438">
        <v>0</v>
      </c>
    </row>
    <row r="32" spans="2:6">
      <c r="B32" s="115">
        <v>14</v>
      </c>
      <c r="C32" s="115">
        <v>14</v>
      </c>
      <c r="D32" s="439" t="s">
        <v>400</v>
      </c>
      <c r="E32" s="437" t="s">
        <v>23</v>
      </c>
      <c r="F32" s="438">
        <v>0</v>
      </c>
    </row>
    <row r="33" spans="2:6">
      <c r="B33" s="115">
        <v>15</v>
      </c>
      <c r="C33" s="115">
        <v>15</v>
      </c>
      <c r="D33" s="439" t="s">
        <v>401</v>
      </c>
      <c r="E33" s="437" t="s">
        <v>23</v>
      </c>
      <c r="F33" s="438">
        <v>0</v>
      </c>
    </row>
    <row r="34" spans="2:6">
      <c r="B34" s="115">
        <v>16</v>
      </c>
      <c r="C34" s="115">
        <v>16</v>
      </c>
      <c r="D34" s="439" t="s">
        <v>402</v>
      </c>
      <c r="E34" s="437" t="s">
        <v>23</v>
      </c>
      <c r="F34" s="438">
        <v>0</v>
      </c>
    </row>
    <row r="35" spans="2:6">
      <c r="B35" s="115">
        <v>17</v>
      </c>
      <c r="C35" s="115">
        <v>17</v>
      </c>
      <c r="D35" s="439" t="s">
        <v>403</v>
      </c>
      <c r="E35" s="437" t="s">
        <v>23</v>
      </c>
      <c r="F35" s="438">
        <v>0</v>
      </c>
    </row>
    <row r="36" spans="2:6">
      <c r="B36" s="115">
        <v>18</v>
      </c>
      <c r="C36" s="115">
        <v>18</v>
      </c>
      <c r="D36" s="439" t="s">
        <v>404</v>
      </c>
      <c r="E36" s="437" t="s">
        <v>23</v>
      </c>
      <c r="F36" s="438">
        <v>0</v>
      </c>
    </row>
    <row r="37" spans="2:6">
      <c r="B37" s="115">
        <v>19</v>
      </c>
      <c r="C37" s="115">
        <v>19</v>
      </c>
      <c r="D37" s="439" t="s">
        <v>405</v>
      </c>
      <c r="E37" s="437" t="s">
        <v>23</v>
      </c>
      <c r="F37" s="438">
        <v>0</v>
      </c>
    </row>
    <row r="38" spans="2:6">
      <c r="B38" s="115">
        <v>20</v>
      </c>
      <c r="C38" s="115">
        <v>20</v>
      </c>
      <c r="D38" s="439" t="s">
        <v>406</v>
      </c>
      <c r="E38" s="437" t="s">
        <v>23</v>
      </c>
      <c r="F38" s="438">
        <v>0</v>
      </c>
    </row>
    <row r="39" spans="2:6">
      <c r="B39" s="115">
        <v>21</v>
      </c>
      <c r="C39" s="115">
        <v>21</v>
      </c>
      <c r="D39" s="439" t="s">
        <v>407</v>
      </c>
      <c r="E39" s="437" t="s">
        <v>23</v>
      </c>
      <c r="F39" s="438">
        <v>0</v>
      </c>
    </row>
    <row r="40" spans="2:6">
      <c r="B40" s="115">
        <v>22</v>
      </c>
      <c r="C40" s="115">
        <v>22</v>
      </c>
      <c r="D40" s="439" t="s">
        <v>408</v>
      </c>
      <c r="E40" s="437" t="s">
        <v>23</v>
      </c>
      <c r="F40" s="438">
        <v>0</v>
      </c>
    </row>
    <row r="41" spans="2:6">
      <c r="B41" s="115">
        <v>23</v>
      </c>
      <c r="C41" s="115">
        <v>23</v>
      </c>
      <c r="D41" s="439" t="s">
        <v>409</v>
      </c>
      <c r="E41" s="437" t="s">
        <v>23</v>
      </c>
      <c r="F41" s="438">
        <v>0</v>
      </c>
    </row>
    <row r="42" spans="2:6">
      <c r="B42" s="115">
        <v>24</v>
      </c>
      <c r="C42" s="115">
        <v>24</v>
      </c>
      <c r="D42" s="439" t="s">
        <v>410</v>
      </c>
      <c r="E42" s="437" t="s">
        <v>23</v>
      </c>
      <c r="F42" s="438">
        <v>0</v>
      </c>
    </row>
    <row r="43" spans="2:6">
      <c r="B43" s="115">
        <v>25</v>
      </c>
      <c r="C43" s="115">
        <v>25</v>
      </c>
      <c r="D43" s="439" t="s">
        <v>411</v>
      </c>
      <c r="E43" s="437" t="s">
        <v>23</v>
      </c>
      <c r="F43" s="438">
        <v>0</v>
      </c>
    </row>
    <row r="44" spans="2:6">
      <c r="B44" s="115">
        <v>26</v>
      </c>
      <c r="C44" s="115">
        <v>26</v>
      </c>
      <c r="D44" s="439" t="s">
        <v>412</v>
      </c>
      <c r="E44" s="437" t="s">
        <v>23</v>
      </c>
      <c r="F44" s="438">
        <v>0</v>
      </c>
    </row>
    <row r="45" spans="2:6">
      <c r="B45" s="115">
        <v>27</v>
      </c>
      <c r="C45" s="115">
        <v>27</v>
      </c>
      <c r="D45" s="439" t="s">
        <v>413</v>
      </c>
      <c r="E45" s="437" t="s">
        <v>23</v>
      </c>
      <c r="F45" s="438">
        <v>0</v>
      </c>
    </row>
    <row r="46" spans="2:6">
      <c r="B46" s="115">
        <v>28</v>
      </c>
      <c r="C46" s="115">
        <v>28</v>
      </c>
      <c r="D46" s="439" t="s">
        <v>414</v>
      </c>
      <c r="E46" s="437" t="s">
        <v>23</v>
      </c>
      <c r="F46" s="438">
        <v>0</v>
      </c>
    </row>
    <row r="47" spans="2:6">
      <c r="B47" s="115">
        <v>29</v>
      </c>
      <c r="C47" s="115">
        <v>29</v>
      </c>
      <c r="D47" s="439" t="s">
        <v>415</v>
      </c>
      <c r="E47" s="437" t="s">
        <v>23</v>
      </c>
      <c r="F47" s="438">
        <v>0</v>
      </c>
    </row>
    <row r="48" spans="2:6">
      <c r="B48" s="115">
        <v>30</v>
      </c>
      <c r="C48" s="115">
        <v>30</v>
      </c>
      <c r="D48" s="439" t="s">
        <v>416</v>
      </c>
      <c r="E48" s="437" t="s">
        <v>23</v>
      </c>
      <c r="F48" s="438">
        <v>0</v>
      </c>
    </row>
    <row r="49" spans="2:6">
      <c r="B49" s="115">
        <v>31</v>
      </c>
      <c r="C49" s="115">
        <v>31</v>
      </c>
      <c r="D49" s="439" t="s">
        <v>417</v>
      </c>
      <c r="E49" s="437" t="s">
        <v>23</v>
      </c>
      <c r="F49" s="438">
        <v>0</v>
      </c>
    </row>
    <row r="50" spans="2:6">
      <c r="B50" s="115">
        <v>32</v>
      </c>
      <c r="C50" s="115">
        <v>32</v>
      </c>
      <c r="D50" s="439" t="s">
        <v>418</v>
      </c>
      <c r="E50" s="437" t="s">
        <v>23</v>
      </c>
      <c r="F50" s="438">
        <v>0</v>
      </c>
    </row>
    <row r="51" spans="2:6">
      <c r="B51" s="115">
        <v>33</v>
      </c>
      <c r="C51" s="115">
        <v>33</v>
      </c>
      <c r="D51" s="439" t="s">
        <v>419</v>
      </c>
      <c r="E51" s="437" t="s">
        <v>23</v>
      </c>
      <c r="F51" s="438">
        <v>0</v>
      </c>
    </row>
    <row r="52" spans="2:6">
      <c r="B52" s="115">
        <v>34</v>
      </c>
      <c r="C52" s="115">
        <v>34</v>
      </c>
      <c r="D52" s="439" t="s">
        <v>420</v>
      </c>
      <c r="E52" s="437" t="s">
        <v>23</v>
      </c>
      <c r="F52" s="438">
        <v>0</v>
      </c>
    </row>
    <row r="53" spans="2:6">
      <c r="B53" s="115">
        <v>35</v>
      </c>
      <c r="C53" s="115">
        <v>35</v>
      </c>
      <c r="D53" s="439" t="s">
        <v>421</v>
      </c>
      <c r="E53" s="437" t="s">
        <v>23</v>
      </c>
      <c r="F53" s="438">
        <v>0</v>
      </c>
    </row>
    <row r="54" spans="2:6">
      <c r="B54" s="115">
        <v>36</v>
      </c>
      <c r="C54" s="115">
        <v>36</v>
      </c>
      <c r="D54" s="439" t="s">
        <v>422</v>
      </c>
      <c r="E54" s="437" t="s">
        <v>23</v>
      </c>
      <c r="F54" s="438">
        <v>0</v>
      </c>
    </row>
    <row r="55" spans="2:6">
      <c r="B55" s="115">
        <v>37</v>
      </c>
      <c r="C55" s="115">
        <v>37</v>
      </c>
      <c r="D55" s="439" t="s">
        <v>423</v>
      </c>
      <c r="E55" s="437" t="s">
        <v>23</v>
      </c>
      <c r="F55" s="438">
        <v>0</v>
      </c>
    </row>
    <row r="56" spans="2:6">
      <c r="B56" s="115">
        <v>38</v>
      </c>
      <c r="C56" s="115">
        <v>38</v>
      </c>
      <c r="D56" s="439" t="s">
        <v>424</v>
      </c>
      <c r="E56" s="437" t="s">
        <v>23</v>
      </c>
      <c r="F56" s="438">
        <v>0</v>
      </c>
    </row>
    <row r="57" spans="2:6">
      <c r="B57" s="115">
        <v>39</v>
      </c>
      <c r="C57" s="115">
        <v>39</v>
      </c>
      <c r="D57" s="439" t="s">
        <v>425</v>
      </c>
      <c r="E57" s="437" t="s">
        <v>23</v>
      </c>
      <c r="F57" s="438">
        <v>0</v>
      </c>
    </row>
    <row r="58" spans="2:6">
      <c r="B58" s="115">
        <v>40</v>
      </c>
      <c r="C58" s="115">
        <v>40</v>
      </c>
      <c r="D58" s="439" t="s">
        <v>426</v>
      </c>
      <c r="E58" s="437" t="s">
        <v>23</v>
      </c>
      <c r="F58" s="438">
        <v>0</v>
      </c>
    </row>
    <row r="59" spans="2:6">
      <c r="B59" s="115">
        <v>41</v>
      </c>
      <c r="C59" s="115">
        <v>41</v>
      </c>
      <c r="D59" s="439" t="s">
        <v>427</v>
      </c>
      <c r="E59" s="437" t="s">
        <v>23</v>
      </c>
      <c r="F59" s="438">
        <v>0</v>
      </c>
    </row>
    <row r="60" spans="2:6">
      <c r="B60" s="115">
        <v>42</v>
      </c>
      <c r="C60" s="115">
        <v>42</v>
      </c>
      <c r="D60" s="439" t="s">
        <v>428</v>
      </c>
      <c r="E60" s="437" t="s">
        <v>23</v>
      </c>
      <c r="F60" s="438">
        <v>0</v>
      </c>
    </row>
    <row r="61" spans="2:6">
      <c r="B61" s="115">
        <v>43</v>
      </c>
      <c r="C61" s="115">
        <v>43</v>
      </c>
      <c r="D61" s="439" t="s">
        <v>429</v>
      </c>
      <c r="E61" s="437" t="s">
        <v>23</v>
      </c>
      <c r="F61" s="438">
        <v>0</v>
      </c>
    </row>
    <row r="62" spans="2:6">
      <c r="B62" s="115">
        <v>44</v>
      </c>
      <c r="C62" s="115">
        <v>44</v>
      </c>
      <c r="D62" s="439" t="s">
        <v>430</v>
      </c>
      <c r="E62" s="437" t="s">
        <v>23</v>
      </c>
      <c r="F62" s="438">
        <v>0</v>
      </c>
    </row>
    <row r="63" spans="2:6">
      <c r="B63" s="115">
        <v>45</v>
      </c>
      <c r="C63" s="115">
        <v>45</v>
      </c>
      <c r="D63" s="439" t="s">
        <v>431</v>
      </c>
      <c r="E63" s="437" t="s">
        <v>23</v>
      </c>
      <c r="F63" s="438">
        <v>0</v>
      </c>
    </row>
    <row r="64" spans="2:6">
      <c r="B64" s="115">
        <v>46</v>
      </c>
      <c r="C64" s="115">
        <v>46</v>
      </c>
      <c r="D64" s="439" t="s">
        <v>432</v>
      </c>
      <c r="E64" s="437" t="s">
        <v>23</v>
      </c>
      <c r="F64" s="438">
        <v>0</v>
      </c>
    </row>
    <row r="65" spans="2:6">
      <c r="B65" s="115">
        <v>47</v>
      </c>
      <c r="C65" s="115">
        <v>47</v>
      </c>
      <c r="D65" s="439" t="s">
        <v>433</v>
      </c>
      <c r="E65" s="437" t="s">
        <v>23</v>
      </c>
      <c r="F65" s="438">
        <v>0</v>
      </c>
    </row>
    <row r="66" spans="2:6">
      <c r="B66" s="115">
        <v>48</v>
      </c>
      <c r="C66" s="115">
        <v>48</v>
      </c>
      <c r="D66" s="439" t="s">
        <v>434</v>
      </c>
      <c r="E66" s="437" t="s">
        <v>23</v>
      </c>
      <c r="F66" s="438">
        <v>0</v>
      </c>
    </row>
    <row r="67" spans="2:6">
      <c r="B67" s="115">
        <v>49</v>
      </c>
      <c r="C67" s="115">
        <v>49</v>
      </c>
      <c r="D67" s="439" t="s">
        <v>435</v>
      </c>
      <c r="E67" s="437" t="s">
        <v>23</v>
      </c>
      <c r="F67" s="438">
        <v>0</v>
      </c>
    </row>
    <row r="68" spans="2:6">
      <c r="B68" s="115">
        <v>50</v>
      </c>
      <c r="C68" s="115">
        <v>50</v>
      </c>
      <c r="D68" s="439" t="s">
        <v>436</v>
      </c>
      <c r="E68" s="437" t="s">
        <v>23</v>
      </c>
      <c r="F68" s="438">
        <v>0</v>
      </c>
    </row>
    <row r="69" spans="2:6">
      <c r="B69" s="115">
        <v>51</v>
      </c>
      <c r="C69" s="115">
        <v>51</v>
      </c>
      <c r="D69" s="439" t="s">
        <v>437</v>
      </c>
      <c r="E69" s="437" t="s">
        <v>23</v>
      </c>
      <c r="F69" s="438">
        <v>0</v>
      </c>
    </row>
    <row r="70" spans="2:6">
      <c r="B70" s="115">
        <v>52</v>
      </c>
      <c r="C70" s="115">
        <v>52</v>
      </c>
      <c r="D70" s="439" t="s">
        <v>438</v>
      </c>
      <c r="E70" s="437" t="s">
        <v>23</v>
      </c>
      <c r="F70" s="438">
        <v>0</v>
      </c>
    </row>
    <row r="71" spans="2:6">
      <c r="B71" s="115">
        <v>53</v>
      </c>
      <c r="C71" s="115">
        <v>53</v>
      </c>
      <c r="D71" s="439" t="s">
        <v>439</v>
      </c>
      <c r="E71" s="437" t="s">
        <v>23</v>
      </c>
      <c r="F71" s="438">
        <v>0</v>
      </c>
    </row>
    <row r="72" spans="2:6">
      <c r="B72" s="115">
        <v>54</v>
      </c>
      <c r="C72" s="115">
        <v>54</v>
      </c>
      <c r="D72" s="439" t="s">
        <v>440</v>
      </c>
      <c r="E72" s="437" t="s">
        <v>23</v>
      </c>
      <c r="F72" s="438">
        <v>0</v>
      </c>
    </row>
    <row r="73" spans="2:6">
      <c r="B73" s="115">
        <v>55</v>
      </c>
      <c r="C73" s="115">
        <v>55</v>
      </c>
      <c r="D73" s="439" t="s">
        <v>441</v>
      </c>
      <c r="E73" s="437" t="s">
        <v>23</v>
      </c>
      <c r="F73" s="438">
        <v>0</v>
      </c>
    </row>
    <row r="74" spans="2:6">
      <c r="B74" s="115">
        <v>56</v>
      </c>
      <c r="C74" s="115">
        <v>56</v>
      </c>
      <c r="D74" s="439" t="s">
        <v>442</v>
      </c>
      <c r="E74" s="437" t="s">
        <v>23</v>
      </c>
      <c r="F74" s="438">
        <v>0</v>
      </c>
    </row>
    <row r="75" spans="2:6">
      <c r="B75" s="115">
        <v>57</v>
      </c>
      <c r="C75" s="115">
        <v>57</v>
      </c>
      <c r="D75" s="439" t="s">
        <v>443</v>
      </c>
      <c r="E75" s="437" t="s">
        <v>23</v>
      </c>
      <c r="F75" s="438">
        <v>0</v>
      </c>
    </row>
    <row r="76" spans="2:6">
      <c r="B76" s="115">
        <v>58</v>
      </c>
      <c r="C76" s="115">
        <v>58</v>
      </c>
      <c r="D76" s="439" t="s">
        <v>444</v>
      </c>
      <c r="E76" s="437" t="s">
        <v>23</v>
      </c>
      <c r="F76" s="438">
        <v>0</v>
      </c>
    </row>
    <row r="77" spans="2:6">
      <c r="B77" s="115">
        <v>59</v>
      </c>
      <c r="C77" s="115">
        <v>59</v>
      </c>
      <c r="D77" s="439" t="s">
        <v>445</v>
      </c>
      <c r="E77" s="437" t="s">
        <v>23</v>
      </c>
      <c r="F77" s="438">
        <v>0</v>
      </c>
    </row>
    <row r="78" spans="2:6">
      <c r="B78" s="115">
        <v>60</v>
      </c>
      <c r="C78" s="115">
        <v>60</v>
      </c>
      <c r="D78" s="439" t="s">
        <v>446</v>
      </c>
      <c r="E78" s="437" t="s">
        <v>23</v>
      </c>
      <c r="F78" s="438">
        <v>0</v>
      </c>
    </row>
    <row r="79" spans="2:6">
      <c r="B79" s="115">
        <v>61</v>
      </c>
      <c r="C79" s="115">
        <v>61</v>
      </c>
      <c r="D79" s="439" t="s">
        <v>447</v>
      </c>
      <c r="E79" s="437" t="s">
        <v>23</v>
      </c>
      <c r="F79" s="438">
        <v>0</v>
      </c>
    </row>
    <row r="80" spans="2:6">
      <c r="B80" s="115">
        <v>62</v>
      </c>
      <c r="C80" s="115">
        <v>62</v>
      </c>
      <c r="D80" s="439" t="s">
        <v>448</v>
      </c>
      <c r="E80" s="437" t="s">
        <v>23</v>
      </c>
      <c r="F80" s="438">
        <v>0</v>
      </c>
    </row>
    <row r="81" spans="2:6">
      <c r="B81" s="115">
        <v>63</v>
      </c>
      <c r="C81" s="115">
        <v>63</v>
      </c>
      <c r="D81" s="439" t="s">
        <v>449</v>
      </c>
      <c r="E81" s="437" t="s">
        <v>23</v>
      </c>
      <c r="F81" s="438">
        <v>0</v>
      </c>
    </row>
    <row r="82" spans="2:6">
      <c r="B82" s="115">
        <v>64</v>
      </c>
      <c r="C82" s="115">
        <v>64</v>
      </c>
      <c r="D82" s="439" t="s">
        <v>450</v>
      </c>
      <c r="E82" s="437" t="s">
        <v>23</v>
      </c>
      <c r="F82" s="438">
        <v>0</v>
      </c>
    </row>
    <row r="83" spans="2:6">
      <c r="B83" s="115">
        <v>65</v>
      </c>
      <c r="C83" s="115">
        <v>65</v>
      </c>
      <c r="D83" s="439" t="s">
        <v>451</v>
      </c>
      <c r="E83" s="437" t="s">
        <v>23</v>
      </c>
      <c r="F83" s="438">
        <v>0</v>
      </c>
    </row>
    <row r="84" spans="2:6">
      <c r="B84" s="115">
        <v>66</v>
      </c>
      <c r="C84" s="115">
        <v>66</v>
      </c>
      <c r="D84" s="439" t="s">
        <v>452</v>
      </c>
      <c r="E84" s="437" t="s">
        <v>23</v>
      </c>
      <c r="F84" s="438">
        <v>0</v>
      </c>
    </row>
    <row r="85" spans="2:6">
      <c r="B85" s="115">
        <v>67</v>
      </c>
      <c r="C85" s="115">
        <v>67</v>
      </c>
      <c r="D85" s="439" t="s">
        <v>453</v>
      </c>
      <c r="E85" s="437" t="s">
        <v>23</v>
      </c>
      <c r="F85" s="438">
        <v>0</v>
      </c>
    </row>
    <row r="86" spans="2:6">
      <c r="B86" s="115">
        <v>68</v>
      </c>
      <c r="C86" s="115">
        <v>68</v>
      </c>
      <c r="D86" s="439" t="s">
        <v>454</v>
      </c>
      <c r="E86" s="437" t="s">
        <v>23</v>
      </c>
      <c r="F86" s="438">
        <v>0</v>
      </c>
    </row>
    <row r="87" spans="2:6">
      <c r="B87" s="115">
        <v>69</v>
      </c>
      <c r="C87" s="115">
        <v>69</v>
      </c>
      <c r="D87" s="439" t="s">
        <v>455</v>
      </c>
      <c r="E87" s="437" t="s">
        <v>23</v>
      </c>
      <c r="F87" s="438">
        <v>0</v>
      </c>
    </row>
    <row r="88" spans="2:6">
      <c r="B88" s="115">
        <v>70</v>
      </c>
      <c r="C88" s="115">
        <v>70</v>
      </c>
      <c r="D88" s="439" t="s">
        <v>456</v>
      </c>
      <c r="E88" s="437" t="s">
        <v>23</v>
      </c>
      <c r="F88" s="438">
        <v>0</v>
      </c>
    </row>
    <row r="89" spans="2:6">
      <c r="B89" s="115">
        <v>71</v>
      </c>
      <c r="C89" s="115">
        <v>71</v>
      </c>
      <c r="D89" s="439" t="s">
        <v>457</v>
      </c>
      <c r="E89" s="437" t="s">
        <v>23</v>
      </c>
      <c r="F89" s="438">
        <v>0</v>
      </c>
    </row>
    <row r="90" spans="2:6">
      <c r="B90" s="115">
        <v>72</v>
      </c>
      <c r="C90" s="115">
        <v>72</v>
      </c>
      <c r="D90" s="439" t="s">
        <v>458</v>
      </c>
      <c r="E90" s="437" t="s">
        <v>23</v>
      </c>
      <c r="F90" s="438">
        <v>0</v>
      </c>
    </row>
    <row r="91" spans="2:6">
      <c r="B91" s="115">
        <v>73</v>
      </c>
      <c r="C91" s="115">
        <v>73</v>
      </c>
      <c r="D91" s="439" t="s">
        <v>459</v>
      </c>
      <c r="E91" s="437" t="s">
        <v>23</v>
      </c>
      <c r="F91" s="438">
        <v>0</v>
      </c>
    </row>
    <row r="92" spans="2:6">
      <c r="B92" s="115">
        <v>74</v>
      </c>
      <c r="C92" s="115">
        <v>74</v>
      </c>
      <c r="D92" s="439" t="s">
        <v>460</v>
      </c>
      <c r="E92" s="437" t="s">
        <v>23</v>
      </c>
      <c r="F92" s="438">
        <v>0</v>
      </c>
    </row>
    <row r="93" spans="2:6">
      <c r="B93" s="115">
        <v>75</v>
      </c>
      <c r="C93" s="115">
        <v>75</v>
      </c>
      <c r="D93" s="439" t="s">
        <v>461</v>
      </c>
      <c r="E93" s="437" t="s">
        <v>23</v>
      </c>
      <c r="F93" s="438">
        <v>0</v>
      </c>
    </row>
    <row r="94" spans="2:6">
      <c r="B94" s="115">
        <v>76</v>
      </c>
      <c r="C94" s="115">
        <v>76</v>
      </c>
      <c r="D94" s="439" t="s">
        <v>462</v>
      </c>
      <c r="E94" s="437" t="s">
        <v>23</v>
      </c>
      <c r="F94" s="438">
        <v>0</v>
      </c>
    </row>
    <row r="95" spans="2:6">
      <c r="B95" s="115">
        <v>77</v>
      </c>
      <c r="C95" s="115">
        <v>77</v>
      </c>
      <c r="D95" s="439" t="s">
        <v>463</v>
      </c>
      <c r="E95" s="437" t="s">
        <v>23</v>
      </c>
      <c r="F95" s="438">
        <v>0</v>
      </c>
    </row>
    <row r="96" spans="2:6">
      <c r="B96" s="115">
        <v>78</v>
      </c>
      <c r="C96" s="115">
        <v>78</v>
      </c>
      <c r="D96" s="439" t="s">
        <v>464</v>
      </c>
      <c r="E96" s="437" t="s">
        <v>23</v>
      </c>
      <c r="F96" s="438">
        <v>0</v>
      </c>
    </row>
    <row r="97" spans="2:6">
      <c r="B97" s="115">
        <v>79</v>
      </c>
      <c r="C97" s="115">
        <v>79</v>
      </c>
      <c r="D97" s="439" t="s">
        <v>465</v>
      </c>
      <c r="E97" s="437" t="s">
        <v>23</v>
      </c>
      <c r="F97" s="438">
        <v>0</v>
      </c>
    </row>
    <row r="98" spans="2:6">
      <c r="B98" s="115">
        <v>80</v>
      </c>
      <c r="C98" s="115">
        <v>80</v>
      </c>
      <c r="D98" s="439" t="s">
        <v>466</v>
      </c>
      <c r="E98" s="437" t="s">
        <v>23</v>
      </c>
      <c r="F98" s="438">
        <v>0</v>
      </c>
    </row>
    <row r="99" spans="2:6">
      <c r="B99" s="115">
        <v>81</v>
      </c>
      <c r="C99" s="115">
        <v>81</v>
      </c>
      <c r="D99" s="439" t="s">
        <v>467</v>
      </c>
      <c r="E99" s="437" t="s">
        <v>23</v>
      </c>
      <c r="F99" s="438">
        <v>0</v>
      </c>
    </row>
    <row r="100" spans="2:6">
      <c r="B100" s="115">
        <v>82</v>
      </c>
      <c r="C100" s="115">
        <v>82</v>
      </c>
      <c r="D100" s="439" t="s">
        <v>468</v>
      </c>
      <c r="E100" s="437" t="s">
        <v>23</v>
      </c>
      <c r="F100" s="438">
        <v>0</v>
      </c>
    </row>
    <row r="101" spans="2:6">
      <c r="B101" s="115">
        <v>83</v>
      </c>
      <c r="C101" s="115">
        <v>83</v>
      </c>
      <c r="D101" s="439" t="s">
        <v>469</v>
      </c>
      <c r="E101" s="437" t="s">
        <v>23</v>
      </c>
      <c r="F101" s="438">
        <v>0</v>
      </c>
    </row>
    <row r="102" spans="2:6">
      <c r="B102" s="115">
        <v>84</v>
      </c>
      <c r="C102" s="115">
        <v>84</v>
      </c>
      <c r="D102" s="439" t="s">
        <v>470</v>
      </c>
      <c r="E102" s="437" t="s">
        <v>23</v>
      </c>
      <c r="F102" s="438">
        <v>0</v>
      </c>
    </row>
    <row r="103" spans="2:6">
      <c r="B103" s="115">
        <v>85</v>
      </c>
      <c r="C103" s="115">
        <v>85</v>
      </c>
      <c r="D103" s="439" t="s">
        <v>471</v>
      </c>
      <c r="E103" s="437" t="s">
        <v>23</v>
      </c>
      <c r="F103" s="438">
        <v>0</v>
      </c>
    </row>
    <row r="104" spans="2:6">
      <c r="B104" s="115">
        <v>86</v>
      </c>
      <c r="C104" s="115">
        <v>86</v>
      </c>
      <c r="D104" s="439" t="s">
        <v>472</v>
      </c>
      <c r="E104" s="437" t="s">
        <v>23</v>
      </c>
      <c r="F104" s="438">
        <v>0</v>
      </c>
    </row>
    <row r="105" spans="2:6">
      <c r="B105" s="115">
        <v>87</v>
      </c>
      <c r="C105" s="115">
        <v>87</v>
      </c>
      <c r="D105" s="439" t="s">
        <v>473</v>
      </c>
      <c r="E105" s="437" t="s">
        <v>23</v>
      </c>
      <c r="F105" s="438">
        <v>0</v>
      </c>
    </row>
    <row r="106" spans="2:6">
      <c r="B106" s="115">
        <v>88</v>
      </c>
      <c r="C106" s="115">
        <v>88</v>
      </c>
      <c r="D106" s="439" t="s">
        <v>474</v>
      </c>
      <c r="E106" s="437" t="s">
        <v>23</v>
      </c>
      <c r="F106" s="438">
        <v>0</v>
      </c>
    </row>
    <row r="107" spans="2:6">
      <c r="B107" s="115">
        <v>89</v>
      </c>
      <c r="C107" s="115">
        <v>89</v>
      </c>
      <c r="D107" s="439" t="s">
        <v>475</v>
      </c>
      <c r="E107" s="437" t="s">
        <v>23</v>
      </c>
      <c r="F107" s="438">
        <v>0</v>
      </c>
    </row>
    <row r="108" spans="2:6">
      <c r="B108" s="115">
        <v>90</v>
      </c>
      <c r="C108" s="115">
        <v>90</v>
      </c>
      <c r="D108" s="439" t="s">
        <v>476</v>
      </c>
      <c r="E108" s="437" t="s">
        <v>23</v>
      </c>
      <c r="F108" s="438">
        <v>0</v>
      </c>
    </row>
    <row r="109" spans="2:6">
      <c r="B109" s="115">
        <v>91</v>
      </c>
      <c r="C109" s="115">
        <v>91</v>
      </c>
      <c r="D109" s="439" t="s">
        <v>477</v>
      </c>
      <c r="E109" s="437" t="s">
        <v>23</v>
      </c>
      <c r="F109" s="438">
        <v>0</v>
      </c>
    </row>
    <row r="110" spans="2:6">
      <c r="B110" s="115">
        <v>92</v>
      </c>
      <c r="C110" s="115">
        <v>92</v>
      </c>
      <c r="D110" s="439" t="s">
        <v>478</v>
      </c>
      <c r="E110" s="437" t="s">
        <v>23</v>
      </c>
      <c r="F110" s="438">
        <v>0</v>
      </c>
    </row>
    <row r="111" spans="2:6">
      <c r="B111" s="115">
        <v>93</v>
      </c>
      <c r="C111" s="115">
        <v>93</v>
      </c>
      <c r="D111" s="439" t="s">
        <v>479</v>
      </c>
      <c r="E111" s="437" t="s">
        <v>23</v>
      </c>
      <c r="F111" s="438">
        <v>0</v>
      </c>
    </row>
    <row r="112" spans="2:6">
      <c r="B112" s="115">
        <v>94</v>
      </c>
      <c r="C112" s="115">
        <v>94</v>
      </c>
      <c r="D112" s="439" t="s">
        <v>480</v>
      </c>
      <c r="E112" s="437" t="s">
        <v>23</v>
      </c>
      <c r="F112" s="438">
        <v>0</v>
      </c>
    </row>
    <row r="113" spans="2:6">
      <c r="B113" s="115">
        <v>95</v>
      </c>
      <c r="C113" s="115">
        <v>95</v>
      </c>
      <c r="D113" s="439" t="s">
        <v>481</v>
      </c>
      <c r="E113" s="437" t="s">
        <v>23</v>
      </c>
      <c r="F113" s="438">
        <v>0</v>
      </c>
    </row>
    <row r="114" spans="2:6">
      <c r="B114" s="115">
        <v>96</v>
      </c>
      <c r="C114" s="115">
        <v>96</v>
      </c>
      <c r="D114" s="439" t="s">
        <v>482</v>
      </c>
      <c r="E114" s="437" t="s">
        <v>23</v>
      </c>
      <c r="F114" s="438">
        <v>0</v>
      </c>
    </row>
    <row r="115" spans="2:6">
      <c r="B115" s="115">
        <v>97</v>
      </c>
      <c r="C115" s="115">
        <v>97</v>
      </c>
      <c r="D115" s="439" t="s">
        <v>483</v>
      </c>
      <c r="E115" s="437" t="s">
        <v>23</v>
      </c>
      <c r="F115" s="438">
        <v>0</v>
      </c>
    </row>
    <row r="116" spans="2:6">
      <c r="B116" s="115">
        <v>98</v>
      </c>
      <c r="C116" s="115">
        <v>98</v>
      </c>
      <c r="D116" s="439" t="s">
        <v>484</v>
      </c>
      <c r="E116" s="437" t="s">
        <v>23</v>
      </c>
      <c r="F116" s="438">
        <v>0</v>
      </c>
    </row>
    <row r="117" spans="2:6">
      <c r="B117" s="115">
        <v>99</v>
      </c>
      <c r="C117" s="115">
        <v>99</v>
      </c>
      <c r="D117" s="439" t="s">
        <v>485</v>
      </c>
      <c r="E117" s="437" t="s">
        <v>23</v>
      </c>
      <c r="F117" s="438">
        <v>0</v>
      </c>
    </row>
    <row r="118" spans="2:6">
      <c r="B118" s="115">
        <v>100</v>
      </c>
      <c r="C118" s="115">
        <v>100</v>
      </c>
      <c r="D118" s="439" t="s">
        <v>486</v>
      </c>
      <c r="E118" s="437" t="s">
        <v>23</v>
      </c>
      <c r="F118" s="438">
        <v>0</v>
      </c>
    </row>
    <row r="119" spans="2:6">
      <c r="B119" s="115">
        <v>101</v>
      </c>
      <c r="C119" s="115">
        <v>101</v>
      </c>
      <c r="D119" s="439" t="s">
        <v>487</v>
      </c>
      <c r="E119" s="437" t="s">
        <v>23</v>
      </c>
      <c r="F119" s="438">
        <v>0</v>
      </c>
    </row>
    <row r="120" spans="2:6">
      <c r="B120" s="115">
        <v>102</v>
      </c>
      <c r="C120" s="115">
        <v>102</v>
      </c>
      <c r="D120" s="439" t="s">
        <v>488</v>
      </c>
      <c r="E120" s="437" t="s">
        <v>23</v>
      </c>
      <c r="F120" s="438">
        <v>0</v>
      </c>
    </row>
    <row r="121" spans="2:6">
      <c r="B121" s="115">
        <v>103</v>
      </c>
      <c r="C121" s="115">
        <v>103</v>
      </c>
      <c r="D121" s="439" t="s">
        <v>489</v>
      </c>
      <c r="E121" s="437" t="s">
        <v>23</v>
      </c>
      <c r="F121" s="438">
        <v>0</v>
      </c>
    </row>
    <row r="122" spans="2:6">
      <c r="B122" s="115">
        <v>104</v>
      </c>
      <c r="C122" s="115">
        <v>104</v>
      </c>
      <c r="D122" s="439" t="s">
        <v>490</v>
      </c>
      <c r="E122" s="437" t="s">
        <v>23</v>
      </c>
      <c r="F122" s="438">
        <v>0</v>
      </c>
    </row>
    <row r="123" spans="2:6">
      <c r="B123" s="115">
        <v>105</v>
      </c>
      <c r="C123" s="115">
        <v>105</v>
      </c>
      <c r="D123" s="439" t="s">
        <v>491</v>
      </c>
      <c r="E123" s="437" t="s">
        <v>23</v>
      </c>
      <c r="F123" s="438">
        <v>0</v>
      </c>
    </row>
    <row r="124" spans="2:6">
      <c r="B124" s="115">
        <v>106</v>
      </c>
      <c r="C124" s="115">
        <v>106</v>
      </c>
      <c r="D124" s="439" t="s">
        <v>492</v>
      </c>
      <c r="E124" s="437" t="s">
        <v>23</v>
      </c>
      <c r="F124" s="438">
        <v>0</v>
      </c>
    </row>
    <row r="125" spans="2:6">
      <c r="B125" s="115">
        <v>107</v>
      </c>
      <c r="C125" s="115">
        <v>107</v>
      </c>
      <c r="D125" s="439" t="s">
        <v>493</v>
      </c>
      <c r="E125" s="437" t="s">
        <v>23</v>
      </c>
      <c r="F125" s="438">
        <v>0</v>
      </c>
    </row>
    <row r="126" spans="2:6">
      <c r="B126" s="115">
        <v>108</v>
      </c>
      <c r="C126" s="115">
        <v>108</v>
      </c>
      <c r="D126" s="439" t="s">
        <v>494</v>
      </c>
      <c r="E126" s="437" t="s">
        <v>23</v>
      </c>
      <c r="F126" s="438">
        <v>0</v>
      </c>
    </row>
    <row r="127" spans="2:6">
      <c r="B127" s="115">
        <v>109</v>
      </c>
      <c r="C127" s="115">
        <v>109</v>
      </c>
      <c r="D127" s="439" t="s">
        <v>495</v>
      </c>
      <c r="E127" s="437" t="s">
        <v>23</v>
      </c>
      <c r="F127" s="438">
        <v>0</v>
      </c>
    </row>
    <row r="128" spans="2:6">
      <c r="B128" s="115">
        <v>110</v>
      </c>
      <c r="C128" s="115">
        <v>110</v>
      </c>
      <c r="D128" s="439" t="s">
        <v>496</v>
      </c>
      <c r="E128" s="437" t="s">
        <v>23</v>
      </c>
      <c r="F128" s="438">
        <v>0</v>
      </c>
    </row>
    <row r="129" spans="2:6">
      <c r="B129" s="115">
        <v>111</v>
      </c>
      <c r="C129" s="115">
        <v>111</v>
      </c>
      <c r="D129" s="439" t="s">
        <v>497</v>
      </c>
      <c r="E129" s="437" t="s">
        <v>23</v>
      </c>
      <c r="F129" s="438">
        <v>0</v>
      </c>
    </row>
    <row r="130" spans="2:6">
      <c r="B130" s="115">
        <v>112</v>
      </c>
      <c r="C130" s="115">
        <v>112</v>
      </c>
      <c r="D130" s="439" t="s">
        <v>498</v>
      </c>
      <c r="E130" s="437" t="s">
        <v>23</v>
      </c>
      <c r="F130" s="438">
        <v>0</v>
      </c>
    </row>
    <row r="131" spans="2:6">
      <c r="B131" s="115">
        <v>113</v>
      </c>
      <c r="C131" s="115">
        <v>113</v>
      </c>
      <c r="D131" s="439" t="s">
        <v>499</v>
      </c>
      <c r="E131" s="437" t="s">
        <v>23</v>
      </c>
      <c r="F131" s="438">
        <v>0</v>
      </c>
    </row>
    <row r="132" spans="2:6">
      <c r="B132" s="115">
        <v>114</v>
      </c>
      <c r="C132" s="115">
        <v>114</v>
      </c>
      <c r="D132" s="439" t="s">
        <v>500</v>
      </c>
      <c r="E132" s="437" t="s">
        <v>23</v>
      </c>
      <c r="F132" s="438">
        <v>0</v>
      </c>
    </row>
    <row r="133" spans="2:6">
      <c r="B133" s="115">
        <v>115</v>
      </c>
      <c r="C133" s="115">
        <v>115</v>
      </c>
      <c r="D133" s="439" t="s">
        <v>501</v>
      </c>
      <c r="E133" s="437" t="s">
        <v>23</v>
      </c>
      <c r="F133" s="438">
        <v>0</v>
      </c>
    </row>
    <row r="134" spans="2:6" ht="3" customHeight="1" thickBot="1">
      <c r="B134" s="352" t="s">
        <v>230</v>
      </c>
      <c r="C134" s="118" t="s">
        <v>230</v>
      </c>
      <c r="D134" s="118"/>
      <c r="E134" s="408"/>
      <c r="F134" s="408"/>
    </row>
    <row r="135" spans="2:6" ht="15.75" thickTop="1"/>
    <row r="136" spans="2:6"/>
    <row r="137" spans="2:6"/>
    <row r="138" spans="2:6"/>
    <row r="139" spans="2:6"/>
    <row r="140" spans="2:6"/>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sheetData>
  <mergeCells count="15">
    <mergeCell ref="C7:G7"/>
    <mergeCell ref="C1:G1"/>
    <mergeCell ref="C2:G2"/>
    <mergeCell ref="C3:G3"/>
    <mergeCell ref="C4:G4"/>
    <mergeCell ref="C6:G6"/>
    <mergeCell ref="C9:G9"/>
    <mergeCell ref="C11:G11"/>
    <mergeCell ref="C13:G13"/>
    <mergeCell ref="C14:F14"/>
    <mergeCell ref="B16:B17"/>
    <mergeCell ref="C16:C17"/>
    <mergeCell ref="D16:D17"/>
    <mergeCell ref="F16:F17"/>
    <mergeCell ref="E16:E17"/>
  </mergeCells>
  <conditionalFormatting sqref="B116:B133 D116:D133 F116:F133">
    <cfRule type="expression" dxfId="47" priority="32" stopIfTrue="1">
      <formula>MOD(ROW(),2)</formula>
    </cfRule>
  </conditionalFormatting>
  <conditionalFormatting sqref="F116:F133">
    <cfRule type="cellIs" dxfId="46" priority="13" operator="equal">
      <formula>0</formula>
    </cfRule>
    <cfRule type="cellIs" dxfId="45" priority="14" operator="equal">
      <formula>-2</formula>
    </cfRule>
  </conditionalFormatting>
  <conditionalFormatting sqref="B20:B115 C20:C133 D77:D115 F77:F115 E77:E133 B19:F19 D20:F76">
    <cfRule type="expression" dxfId="44" priority="5" stopIfTrue="1">
      <formula>MOD(ROW(),2)</formula>
    </cfRule>
  </conditionalFormatting>
  <conditionalFormatting sqref="E19:E133">
    <cfRule type="cellIs" dxfId="43" priority="3" operator="equal">
      <formula>"NO"</formula>
    </cfRule>
    <cfRule type="cellIs" dxfId="42" priority="4" operator="equal">
      <formula>"SI"</formula>
    </cfRule>
  </conditionalFormatting>
  <conditionalFormatting sqref="F19:F115">
    <cfRule type="cellIs" dxfId="41" priority="1" operator="equal">
      <formula>0</formula>
    </cfRule>
    <cfRule type="cellIs" dxfId="40" priority="2" operator="equal">
      <formula>-2</formula>
    </cfRule>
  </conditionalFormatting>
  <dataValidations count="1">
    <dataValidation type="list" allowBlank="1" showInputMessage="1" showErrorMessage="1" sqref="F134 E19:E134" xr:uid="{00000000-0002-0000-0F00-000000000000}">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0">
    <tabColor theme="6" tint="0.39997558519241921"/>
    <pageSetUpPr fitToPage="1"/>
  </sheetPr>
  <dimension ref="A1:H741"/>
  <sheetViews>
    <sheetView showGridLines="0" zoomScale="112" zoomScaleNormal="112" workbookViewId="0"/>
  </sheetViews>
  <sheetFormatPr baseColWidth="10" defaultColWidth="0" defaultRowHeight="15" zeroHeight="1"/>
  <cols>
    <col min="1" max="1" width="3.85546875" style="111" customWidth="1"/>
    <col min="2" max="2" width="6.7109375" style="111" customWidth="1"/>
    <col min="3" max="3" width="14" style="111" customWidth="1"/>
    <col min="4" max="4" width="61.42578125" style="111" customWidth="1"/>
    <col min="5" max="5" width="16.7109375" style="111" customWidth="1"/>
    <col min="6" max="6" width="14.42578125" style="111" customWidth="1"/>
    <col min="7" max="8" width="11.42578125" style="111" customWidth="1"/>
    <col min="9" max="16384" width="11.42578125" style="111" hidden="1"/>
  </cols>
  <sheetData>
    <row r="1" spans="1:6" s="3" customFormat="1" ht="15" customHeight="1">
      <c r="A1" s="105"/>
      <c r="B1" s="105"/>
      <c r="C1" s="882" t="s">
        <v>0</v>
      </c>
      <c r="D1" s="882"/>
      <c r="E1" s="882"/>
      <c r="F1" s="882"/>
    </row>
    <row r="2" spans="1:6" s="1" customFormat="1" ht="15" customHeight="1">
      <c r="A2" s="107"/>
      <c r="B2" s="107"/>
      <c r="C2" s="882" t="s">
        <v>1</v>
      </c>
      <c r="D2" s="882"/>
      <c r="E2" s="882"/>
      <c r="F2" s="882"/>
    </row>
    <row r="3" spans="1:6" s="1" customFormat="1" ht="15" customHeight="1">
      <c r="A3" s="107"/>
      <c r="B3" s="107"/>
      <c r="C3" s="882" t="s">
        <v>350</v>
      </c>
      <c r="D3" s="882"/>
      <c r="E3" s="882"/>
      <c r="F3" s="882"/>
    </row>
    <row r="4" spans="1:6" s="1" customFormat="1" ht="12.75" customHeight="1">
      <c r="A4" s="107"/>
      <c r="B4" s="107"/>
      <c r="C4" s="882" t="s">
        <v>341</v>
      </c>
      <c r="D4" s="882"/>
      <c r="E4" s="882"/>
      <c r="F4" s="882"/>
    </row>
    <row r="5" spans="1:6" s="1" customFormat="1" ht="12.75">
      <c r="A5" s="107"/>
      <c r="B5" s="106"/>
      <c r="C5" s="106"/>
      <c r="D5" s="2"/>
      <c r="E5" s="46"/>
      <c r="F5" s="46"/>
    </row>
    <row r="6" spans="1:6" s="1" customFormat="1" ht="12.75">
      <c r="A6" s="107"/>
      <c r="B6" s="107"/>
      <c r="C6" s="882" t="s">
        <v>179</v>
      </c>
      <c r="D6" s="882"/>
      <c r="E6" s="882"/>
      <c r="F6" s="882"/>
    </row>
    <row r="7" spans="1:6" s="1" customFormat="1" ht="12.75">
      <c r="A7" s="107"/>
      <c r="B7" s="107"/>
      <c r="C7" s="882" t="s">
        <v>384</v>
      </c>
      <c r="D7" s="882"/>
      <c r="E7" s="882"/>
      <c r="F7" s="882"/>
    </row>
    <row r="8" spans="1:6" s="1" customFormat="1" ht="12.75" customHeight="1">
      <c r="A8" s="107"/>
      <c r="B8" s="106"/>
      <c r="C8" s="106"/>
      <c r="D8" s="2"/>
      <c r="E8" s="46"/>
      <c r="F8" s="46"/>
    </row>
    <row r="9" spans="1:6" s="1" customFormat="1" ht="67.5" customHeight="1">
      <c r="A9" s="107"/>
      <c r="B9" s="107"/>
      <c r="C9" s="882" t="s">
        <v>1537</v>
      </c>
      <c r="D9" s="882"/>
      <c r="E9" s="882"/>
      <c r="F9" s="882"/>
    </row>
    <row r="10" spans="1:6" s="1" customFormat="1" ht="12.75" customHeight="1">
      <c r="A10" s="107"/>
      <c r="B10" s="106"/>
      <c r="C10" s="106"/>
      <c r="D10" s="2"/>
      <c r="E10" s="46"/>
      <c r="F10" s="46"/>
    </row>
    <row r="11" spans="1:6" s="1" customFormat="1" ht="12.75">
      <c r="A11" s="107"/>
      <c r="B11" s="107"/>
      <c r="C11" s="883" t="s">
        <v>385</v>
      </c>
      <c r="D11" s="883"/>
      <c r="E11" s="883"/>
      <c r="F11" s="883"/>
    </row>
    <row r="12" spans="1:6" s="1" customFormat="1" ht="15.75">
      <c r="A12" s="107"/>
      <c r="B12" s="108"/>
      <c r="C12" s="108"/>
      <c r="D12" s="109"/>
      <c r="E12" s="46"/>
      <c r="F12" s="46"/>
    </row>
    <row r="13" spans="1:6" s="1" customFormat="1" ht="12.75">
      <c r="A13" s="107"/>
      <c r="B13" s="107"/>
      <c r="C13" s="884" t="s">
        <v>378</v>
      </c>
      <c r="D13" s="884"/>
      <c r="E13" s="884"/>
      <c r="F13" s="884"/>
    </row>
    <row r="14" spans="1:6">
      <c r="A14" s="110"/>
      <c r="B14" s="110"/>
      <c r="C14" s="884" t="s">
        <v>345</v>
      </c>
      <c r="D14" s="884"/>
      <c r="E14" s="884"/>
      <c r="F14" s="884"/>
    </row>
    <row r="15" spans="1:6" ht="15.75" thickBot="1"/>
    <row r="16" spans="1:6" ht="24" customHeight="1" thickTop="1">
      <c r="B16" s="880" t="s">
        <v>38</v>
      </c>
      <c r="C16" s="880" t="s">
        <v>97</v>
      </c>
      <c r="D16" s="885" t="s">
        <v>15</v>
      </c>
      <c r="E16" s="527" t="s">
        <v>345</v>
      </c>
    </row>
    <row r="17" spans="2:5" ht="24" customHeight="1" thickBot="1">
      <c r="B17" s="881"/>
      <c r="C17" s="881"/>
      <c r="D17" s="886"/>
      <c r="E17" s="524" t="s">
        <v>314</v>
      </c>
    </row>
    <row r="18" spans="2:5" ht="4.5" customHeight="1">
      <c r="B18" s="112"/>
      <c r="C18" s="112"/>
      <c r="D18" s="113"/>
      <c r="E18" s="114"/>
    </row>
    <row r="19" spans="2:5">
      <c r="B19" s="115">
        <v>1</v>
      </c>
      <c r="C19" s="115">
        <v>1</v>
      </c>
      <c r="D19" s="116" t="s">
        <v>387</v>
      </c>
      <c r="E19" s="343" t="s">
        <v>6</v>
      </c>
    </row>
    <row r="20" spans="2:5">
      <c r="B20" s="115">
        <v>2</v>
      </c>
      <c r="C20" s="115">
        <v>2</v>
      </c>
      <c r="D20" s="116" t="s">
        <v>388</v>
      </c>
      <c r="E20" s="343" t="s">
        <v>6</v>
      </c>
    </row>
    <row r="21" spans="2:5">
      <c r="B21" s="115">
        <v>3</v>
      </c>
      <c r="C21" s="115">
        <v>3</v>
      </c>
      <c r="D21" s="116" t="s">
        <v>389</v>
      </c>
      <c r="E21" s="343" t="s">
        <v>6</v>
      </c>
    </row>
    <row r="22" spans="2:5">
      <c r="B22" s="115">
        <v>4</v>
      </c>
      <c r="C22" s="115">
        <v>4</v>
      </c>
      <c r="D22" s="116" t="s">
        <v>390</v>
      </c>
      <c r="E22" s="343" t="s">
        <v>6</v>
      </c>
    </row>
    <row r="23" spans="2:5">
      <c r="B23" s="115">
        <v>5</v>
      </c>
      <c r="C23" s="115">
        <v>5</v>
      </c>
      <c r="D23" s="116" t="s">
        <v>391</v>
      </c>
      <c r="E23" s="343" t="s">
        <v>6</v>
      </c>
    </row>
    <row r="24" spans="2:5">
      <c r="B24" s="115">
        <v>6</v>
      </c>
      <c r="C24" s="115">
        <v>6</v>
      </c>
      <c r="D24" s="116" t="s">
        <v>392</v>
      </c>
      <c r="E24" s="343" t="s">
        <v>6</v>
      </c>
    </row>
    <row r="25" spans="2:5">
      <c r="B25" s="115">
        <v>7</v>
      </c>
      <c r="C25" s="115">
        <v>7</v>
      </c>
      <c r="D25" s="116" t="s">
        <v>393</v>
      </c>
      <c r="E25" s="343" t="s">
        <v>6</v>
      </c>
    </row>
    <row r="26" spans="2:5">
      <c r="B26" s="115">
        <v>8</v>
      </c>
      <c r="C26" s="115">
        <v>8</v>
      </c>
      <c r="D26" s="116" t="s">
        <v>394</v>
      </c>
      <c r="E26" s="343" t="s">
        <v>6</v>
      </c>
    </row>
    <row r="27" spans="2:5">
      <c r="B27" s="115">
        <v>9</v>
      </c>
      <c r="C27" s="115">
        <v>9</v>
      </c>
      <c r="D27" s="116" t="s">
        <v>395</v>
      </c>
      <c r="E27" s="343" t="s">
        <v>6</v>
      </c>
    </row>
    <row r="28" spans="2:5">
      <c r="B28" s="115">
        <v>10</v>
      </c>
      <c r="C28" s="115">
        <v>10</v>
      </c>
      <c r="D28" s="116" t="s">
        <v>396</v>
      </c>
      <c r="E28" s="343" t="s">
        <v>6</v>
      </c>
    </row>
    <row r="29" spans="2:5">
      <c r="B29" s="115">
        <v>11</v>
      </c>
      <c r="C29" s="115">
        <v>11</v>
      </c>
      <c r="D29" s="116" t="s">
        <v>397</v>
      </c>
      <c r="E29" s="343" t="s">
        <v>6</v>
      </c>
    </row>
    <row r="30" spans="2:5">
      <c r="B30" s="115">
        <v>12</v>
      </c>
      <c r="C30" s="115">
        <v>12</v>
      </c>
      <c r="D30" s="116" t="s">
        <v>398</v>
      </c>
      <c r="E30" s="343" t="s">
        <v>6</v>
      </c>
    </row>
    <row r="31" spans="2:5">
      <c r="B31" s="115">
        <v>13</v>
      </c>
      <c r="C31" s="115">
        <v>13</v>
      </c>
      <c r="D31" s="116" t="s">
        <v>399</v>
      </c>
      <c r="E31" s="343" t="s">
        <v>6</v>
      </c>
    </row>
    <row r="32" spans="2:5">
      <c r="B32" s="115">
        <v>14</v>
      </c>
      <c r="C32" s="115">
        <v>14</v>
      </c>
      <c r="D32" s="116" t="s">
        <v>400</v>
      </c>
      <c r="E32" s="343" t="s">
        <v>6</v>
      </c>
    </row>
    <row r="33" spans="2:5">
      <c r="B33" s="115">
        <v>15</v>
      </c>
      <c r="C33" s="115">
        <v>15</v>
      </c>
      <c r="D33" s="116" t="s">
        <v>401</v>
      </c>
      <c r="E33" s="343" t="s">
        <v>6</v>
      </c>
    </row>
    <row r="34" spans="2:5">
      <c r="B34" s="115">
        <v>16</v>
      </c>
      <c r="C34" s="115">
        <v>16</v>
      </c>
      <c r="D34" s="116" t="s">
        <v>402</v>
      </c>
      <c r="E34" s="343" t="s">
        <v>332</v>
      </c>
    </row>
    <row r="35" spans="2:5">
      <c r="B35" s="115">
        <v>17</v>
      </c>
      <c r="C35" s="115">
        <v>17</v>
      </c>
      <c r="D35" s="116" t="s">
        <v>403</v>
      </c>
      <c r="E35" s="343" t="s">
        <v>6</v>
      </c>
    </row>
    <row r="36" spans="2:5">
      <c r="B36" s="115">
        <v>18</v>
      </c>
      <c r="C36" s="115">
        <v>18</v>
      </c>
      <c r="D36" s="116" t="s">
        <v>404</v>
      </c>
      <c r="E36" s="343" t="s">
        <v>6</v>
      </c>
    </row>
    <row r="37" spans="2:5">
      <c r="B37" s="115">
        <v>19</v>
      </c>
      <c r="C37" s="115">
        <v>19</v>
      </c>
      <c r="D37" s="116" t="s">
        <v>405</v>
      </c>
      <c r="E37" s="343" t="s">
        <v>6</v>
      </c>
    </row>
    <row r="38" spans="2:5">
      <c r="B38" s="115">
        <v>20</v>
      </c>
      <c r="C38" s="115">
        <v>20</v>
      </c>
      <c r="D38" s="116" t="s">
        <v>406</v>
      </c>
      <c r="E38" s="343" t="s">
        <v>332</v>
      </c>
    </row>
    <row r="39" spans="2:5">
      <c r="B39" s="115">
        <v>21</v>
      </c>
      <c r="C39" s="115">
        <v>21</v>
      </c>
      <c r="D39" s="116" t="s">
        <v>407</v>
      </c>
      <c r="E39" s="343" t="s">
        <v>6</v>
      </c>
    </row>
    <row r="40" spans="2:5">
      <c r="B40" s="115">
        <v>22</v>
      </c>
      <c r="C40" s="115">
        <v>22</v>
      </c>
      <c r="D40" s="116" t="s">
        <v>408</v>
      </c>
      <c r="E40" s="343" t="s">
        <v>6</v>
      </c>
    </row>
    <row r="41" spans="2:5">
      <c r="B41" s="115">
        <v>23</v>
      </c>
      <c r="C41" s="115">
        <v>23</v>
      </c>
      <c r="D41" s="116" t="s">
        <v>409</v>
      </c>
      <c r="E41" s="343" t="s">
        <v>6</v>
      </c>
    </row>
    <row r="42" spans="2:5">
      <c r="B42" s="115">
        <v>24</v>
      </c>
      <c r="C42" s="115">
        <v>24</v>
      </c>
      <c r="D42" s="116" t="s">
        <v>410</v>
      </c>
      <c r="E42" s="343" t="s">
        <v>6</v>
      </c>
    </row>
    <row r="43" spans="2:5">
      <c r="B43" s="115">
        <v>25</v>
      </c>
      <c r="C43" s="115">
        <v>25</v>
      </c>
      <c r="D43" s="116" t="s">
        <v>411</v>
      </c>
      <c r="E43" s="343" t="s">
        <v>6</v>
      </c>
    </row>
    <row r="44" spans="2:5">
      <c r="B44" s="115">
        <v>26</v>
      </c>
      <c r="C44" s="115">
        <v>26</v>
      </c>
      <c r="D44" s="116" t="s">
        <v>412</v>
      </c>
      <c r="E44" s="343" t="s">
        <v>6</v>
      </c>
    </row>
    <row r="45" spans="2:5">
      <c r="B45" s="115">
        <v>27</v>
      </c>
      <c r="C45" s="115">
        <v>27</v>
      </c>
      <c r="D45" s="116" t="s">
        <v>413</v>
      </c>
      <c r="E45" s="343" t="s">
        <v>6</v>
      </c>
    </row>
    <row r="46" spans="2:5">
      <c r="B46" s="115">
        <v>28</v>
      </c>
      <c r="C46" s="115">
        <v>28</v>
      </c>
      <c r="D46" s="116" t="s">
        <v>414</v>
      </c>
      <c r="E46" s="343" t="s">
        <v>6</v>
      </c>
    </row>
    <row r="47" spans="2:5">
      <c r="B47" s="115">
        <v>29</v>
      </c>
      <c r="C47" s="115">
        <v>29</v>
      </c>
      <c r="D47" s="116" t="s">
        <v>415</v>
      </c>
      <c r="E47" s="343" t="s">
        <v>6</v>
      </c>
    </row>
    <row r="48" spans="2:5">
      <c r="B48" s="115">
        <v>30</v>
      </c>
      <c r="C48" s="115">
        <v>30</v>
      </c>
      <c r="D48" s="116" t="s">
        <v>416</v>
      </c>
      <c r="E48" s="343" t="s">
        <v>6</v>
      </c>
    </row>
    <row r="49" spans="2:5">
      <c r="B49" s="115">
        <v>31</v>
      </c>
      <c r="C49" s="115">
        <v>31</v>
      </c>
      <c r="D49" s="116" t="s">
        <v>417</v>
      </c>
      <c r="E49" s="343" t="s">
        <v>6</v>
      </c>
    </row>
    <row r="50" spans="2:5">
      <c r="B50" s="115">
        <v>32</v>
      </c>
      <c r="C50" s="115">
        <v>32</v>
      </c>
      <c r="D50" s="116" t="s">
        <v>418</v>
      </c>
      <c r="E50" s="343" t="s">
        <v>6</v>
      </c>
    </row>
    <row r="51" spans="2:5">
      <c r="B51" s="115">
        <v>33</v>
      </c>
      <c r="C51" s="115">
        <v>33</v>
      </c>
      <c r="D51" s="116" t="s">
        <v>419</v>
      </c>
      <c r="E51" s="343" t="s">
        <v>6</v>
      </c>
    </row>
    <row r="52" spans="2:5">
      <c r="B52" s="115">
        <v>34</v>
      </c>
      <c r="C52" s="115">
        <v>34</v>
      </c>
      <c r="D52" s="116" t="s">
        <v>420</v>
      </c>
      <c r="E52" s="343" t="s">
        <v>6</v>
      </c>
    </row>
    <row r="53" spans="2:5">
      <c r="B53" s="115">
        <v>35</v>
      </c>
      <c r="C53" s="115">
        <v>35</v>
      </c>
      <c r="D53" s="116" t="s">
        <v>421</v>
      </c>
      <c r="E53" s="343" t="s">
        <v>6</v>
      </c>
    </row>
    <row r="54" spans="2:5">
      <c r="B54" s="115">
        <v>36</v>
      </c>
      <c r="C54" s="115">
        <v>36</v>
      </c>
      <c r="D54" s="116" t="s">
        <v>422</v>
      </c>
      <c r="E54" s="343" t="s">
        <v>6</v>
      </c>
    </row>
    <row r="55" spans="2:5">
      <c r="B55" s="115">
        <v>37</v>
      </c>
      <c r="C55" s="115">
        <v>37</v>
      </c>
      <c r="D55" s="116" t="s">
        <v>423</v>
      </c>
      <c r="E55" s="343" t="s">
        <v>6</v>
      </c>
    </row>
    <row r="56" spans="2:5">
      <c r="B56" s="115">
        <v>38</v>
      </c>
      <c r="C56" s="115">
        <v>38</v>
      </c>
      <c r="D56" s="116" t="s">
        <v>424</v>
      </c>
      <c r="E56" s="343" t="s">
        <v>6</v>
      </c>
    </row>
    <row r="57" spans="2:5">
      <c r="B57" s="115">
        <v>39</v>
      </c>
      <c r="C57" s="115">
        <v>39</v>
      </c>
      <c r="D57" s="116" t="s">
        <v>425</v>
      </c>
      <c r="E57" s="343" t="s">
        <v>6</v>
      </c>
    </row>
    <row r="58" spans="2:5">
      <c r="B58" s="115">
        <v>40</v>
      </c>
      <c r="C58" s="115">
        <v>40</v>
      </c>
      <c r="D58" s="116" t="s">
        <v>426</v>
      </c>
      <c r="E58" s="343" t="s">
        <v>6</v>
      </c>
    </row>
    <row r="59" spans="2:5">
      <c r="B59" s="115">
        <v>41</v>
      </c>
      <c r="C59" s="115">
        <v>41</v>
      </c>
      <c r="D59" s="116" t="s">
        <v>427</v>
      </c>
      <c r="E59" s="343" t="s">
        <v>6</v>
      </c>
    </row>
    <row r="60" spans="2:5">
      <c r="B60" s="115">
        <v>42</v>
      </c>
      <c r="C60" s="115">
        <v>42</v>
      </c>
      <c r="D60" s="116" t="s">
        <v>428</v>
      </c>
      <c r="E60" s="343" t="s">
        <v>6</v>
      </c>
    </row>
    <row r="61" spans="2:5">
      <c r="B61" s="115">
        <v>43</v>
      </c>
      <c r="C61" s="115">
        <v>43</v>
      </c>
      <c r="D61" s="116" t="s">
        <v>429</v>
      </c>
      <c r="E61" s="343" t="s">
        <v>6</v>
      </c>
    </row>
    <row r="62" spans="2:5">
      <c r="B62" s="115">
        <v>44</v>
      </c>
      <c r="C62" s="115">
        <v>44</v>
      </c>
      <c r="D62" s="116" t="s">
        <v>430</v>
      </c>
      <c r="E62" s="343" t="s">
        <v>6</v>
      </c>
    </row>
    <row r="63" spans="2:5">
      <c r="B63" s="115">
        <v>45</v>
      </c>
      <c r="C63" s="115">
        <v>45</v>
      </c>
      <c r="D63" s="116" t="s">
        <v>431</v>
      </c>
      <c r="E63" s="343" t="s">
        <v>6</v>
      </c>
    </row>
    <row r="64" spans="2:5">
      <c r="B64" s="115">
        <v>46</v>
      </c>
      <c r="C64" s="115">
        <v>46</v>
      </c>
      <c r="D64" s="116" t="s">
        <v>432</v>
      </c>
      <c r="E64" s="343" t="s">
        <v>6</v>
      </c>
    </row>
    <row r="65" spans="2:5">
      <c r="B65" s="115">
        <v>47</v>
      </c>
      <c r="C65" s="115">
        <v>47</v>
      </c>
      <c r="D65" s="116" t="s">
        <v>433</v>
      </c>
      <c r="E65" s="343" t="s">
        <v>6</v>
      </c>
    </row>
    <row r="66" spans="2:5">
      <c r="B66" s="115">
        <v>48</v>
      </c>
      <c r="C66" s="115">
        <v>48</v>
      </c>
      <c r="D66" s="116" t="s">
        <v>434</v>
      </c>
      <c r="E66" s="343" t="s">
        <v>6</v>
      </c>
    </row>
    <row r="67" spans="2:5">
      <c r="B67" s="115">
        <v>49</v>
      </c>
      <c r="C67" s="115">
        <v>49</v>
      </c>
      <c r="D67" s="116" t="s">
        <v>435</v>
      </c>
      <c r="E67" s="343" t="s">
        <v>6</v>
      </c>
    </row>
    <row r="68" spans="2:5">
      <c r="B68" s="115">
        <v>50</v>
      </c>
      <c r="C68" s="115">
        <v>50</v>
      </c>
      <c r="D68" s="116" t="s">
        <v>436</v>
      </c>
      <c r="E68" s="343" t="s">
        <v>6</v>
      </c>
    </row>
    <row r="69" spans="2:5">
      <c r="B69" s="115">
        <v>51</v>
      </c>
      <c r="C69" s="115">
        <v>51</v>
      </c>
      <c r="D69" s="116" t="s">
        <v>437</v>
      </c>
      <c r="E69" s="343" t="s">
        <v>6</v>
      </c>
    </row>
    <row r="70" spans="2:5">
      <c r="B70" s="115">
        <v>52</v>
      </c>
      <c r="C70" s="115">
        <v>52</v>
      </c>
      <c r="D70" s="116" t="s">
        <v>438</v>
      </c>
      <c r="E70" s="343" t="s">
        <v>6</v>
      </c>
    </row>
    <row r="71" spans="2:5">
      <c r="B71" s="115">
        <v>53</v>
      </c>
      <c r="C71" s="115">
        <v>53</v>
      </c>
      <c r="D71" s="116" t="s">
        <v>439</v>
      </c>
      <c r="E71" s="343" t="s">
        <v>6</v>
      </c>
    </row>
    <row r="72" spans="2:5">
      <c r="B72" s="115">
        <v>54</v>
      </c>
      <c r="C72" s="115">
        <v>54</v>
      </c>
      <c r="D72" s="116" t="s">
        <v>440</v>
      </c>
      <c r="E72" s="343" t="s">
        <v>6</v>
      </c>
    </row>
    <row r="73" spans="2:5">
      <c r="B73" s="115">
        <v>55</v>
      </c>
      <c r="C73" s="115">
        <v>55</v>
      </c>
      <c r="D73" s="116" t="s">
        <v>441</v>
      </c>
      <c r="E73" s="343" t="s">
        <v>332</v>
      </c>
    </row>
    <row r="74" spans="2:5">
      <c r="B74" s="115">
        <v>56</v>
      </c>
      <c r="C74" s="115">
        <v>56</v>
      </c>
      <c r="D74" s="116" t="s">
        <v>442</v>
      </c>
      <c r="E74" s="343" t="s">
        <v>6</v>
      </c>
    </row>
    <row r="75" spans="2:5">
      <c r="B75" s="115">
        <v>57</v>
      </c>
      <c r="C75" s="115">
        <v>57</v>
      </c>
      <c r="D75" s="116" t="s">
        <v>443</v>
      </c>
      <c r="E75" s="343" t="s">
        <v>6</v>
      </c>
    </row>
    <row r="76" spans="2:5">
      <c r="B76" s="115">
        <v>58</v>
      </c>
      <c r="C76" s="115">
        <v>58</v>
      </c>
      <c r="D76" s="116" t="s">
        <v>444</v>
      </c>
      <c r="E76" s="343" t="s">
        <v>6</v>
      </c>
    </row>
    <row r="77" spans="2:5">
      <c r="B77" s="115">
        <v>59</v>
      </c>
      <c r="C77" s="115">
        <v>59</v>
      </c>
      <c r="D77" s="116" t="s">
        <v>445</v>
      </c>
      <c r="E77" s="343" t="s">
        <v>6</v>
      </c>
    </row>
    <row r="78" spans="2:5">
      <c r="B78" s="115">
        <v>60</v>
      </c>
      <c r="C78" s="115">
        <v>60</v>
      </c>
      <c r="D78" s="116" t="s">
        <v>446</v>
      </c>
      <c r="E78" s="343" t="s">
        <v>6</v>
      </c>
    </row>
    <row r="79" spans="2:5">
      <c r="B79" s="115">
        <v>61</v>
      </c>
      <c r="C79" s="115">
        <v>61</v>
      </c>
      <c r="D79" s="116" t="s">
        <v>447</v>
      </c>
      <c r="E79" s="343" t="s">
        <v>6</v>
      </c>
    </row>
    <row r="80" spans="2:5">
      <c r="B80" s="115">
        <v>62</v>
      </c>
      <c r="C80" s="115">
        <v>62</v>
      </c>
      <c r="D80" s="116" t="s">
        <v>448</v>
      </c>
      <c r="E80" s="343" t="s">
        <v>6</v>
      </c>
    </row>
    <row r="81" spans="2:5">
      <c r="B81" s="115">
        <v>63</v>
      </c>
      <c r="C81" s="115">
        <v>63</v>
      </c>
      <c r="D81" s="116" t="s">
        <v>449</v>
      </c>
      <c r="E81" s="343" t="s">
        <v>6</v>
      </c>
    </row>
    <row r="82" spans="2:5">
      <c r="B82" s="115">
        <v>64</v>
      </c>
      <c r="C82" s="115">
        <v>64</v>
      </c>
      <c r="D82" s="116" t="s">
        <v>450</v>
      </c>
      <c r="E82" s="343" t="s">
        <v>6</v>
      </c>
    </row>
    <row r="83" spans="2:5">
      <c r="B83" s="115">
        <v>65</v>
      </c>
      <c r="C83" s="115">
        <v>65</v>
      </c>
      <c r="D83" s="116" t="s">
        <v>451</v>
      </c>
      <c r="E83" s="343" t="s">
        <v>6</v>
      </c>
    </row>
    <row r="84" spans="2:5">
      <c r="B84" s="115">
        <v>66</v>
      </c>
      <c r="C84" s="115">
        <v>66</v>
      </c>
      <c r="D84" s="116" t="s">
        <v>452</v>
      </c>
      <c r="E84" s="343" t="s">
        <v>6</v>
      </c>
    </row>
    <row r="85" spans="2:5">
      <c r="B85" s="115">
        <v>67</v>
      </c>
      <c r="C85" s="115">
        <v>67</v>
      </c>
      <c r="D85" s="116" t="s">
        <v>453</v>
      </c>
      <c r="E85" s="343" t="s">
        <v>6</v>
      </c>
    </row>
    <row r="86" spans="2:5">
      <c r="B86" s="115">
        <v>68</v>
      </c>
      <c r="C86" s="115">
        <v>68</v>
      </c>
      <c r="D86" s="116" t="s">
        <v>454</v>
      </c>
      <c r="E86" s="343" t="s">
        <v>6</v>
      </c>
    </row>
    <row r="87" spans="2:5">
      <c r="B87" s="115">
        <v>69</v>
      </c>
      <c r="C87" s="115">
        <v>69</v>
      </c>
      <c r="D87" s="116" t="s">
        <v>455</v>
      </c>
      <c r="E87" s="343" t="s">
        <v>6</v>
      </c>
    </row>
    <row r="88" spans="2:5">
      <c r="B88" s="115">
        <v>70</v>
      </c>
      <c r="C88" s="115">
        <v>70</v>
      </c>
      <c r="D88" s="116" t="s">
        <v>456</v>
      </c>
      <c r="E88" s="343" t="s">
        <v>6</v>
      </c>
    </row>
    <row r="89" spans="2:5">
      <c r="B89" s="115">
        <v>71</v>
      </c>
      <c r="C89" s="115">
        <v>71</v>
      </c>
      <c r="D89" s="116" t="s">
        <v>457</v>
      </c>
      <c r="E89" s="343" t="s">
        <v>6</v>
      </c>
    </row>
    <row r="90" spans="2:5">
      <c r="B90" s="115">
        <v>72</v>
      </c>
      <c r="C90" s="115">
        <v>72</v>
      </c>
      <c r="D90" s="116" t="s">
        <v>458</v>
      </c>
      <c r="E90" s="343" t="s">
        <v>6</v>
      </c>
    </row>
    <row r="91" spans="2:5">
      <c r="B91" s="115">
        <v>73</v>
      </c>
      <c r="C91" s="115">
        <v>73</v>
      </c>
      <c r="D91" s="116" t="s">
        <v>459</v>
      </c>
      <c r="E91" s="343" t="s">
        <v>6</v>
      </c>
    </row>
    <row r="92" spans="2:5">
      <c r="B92" s="115">
        <v>74</v>
      </c>
      <c r="C92" s="115">
        <v>74</v>
      </c>
      <c r="D92" s="116" t="s">
        <v>460</v>
      </c>
      <c r="E92" s="343" t="s">
        <v>6</v>
      </c>
    </row>
    <row r="93" spans="2:5">
      <c r="B93" s="115">
        <v>75</v>
      </c>
      <c r="C93" s="115">
        <v>75</v>
      </c>
      <c r="D93" s="116" t="s">
        <v>461</v>
      </c>
      <c r="E93" s="343" t="s">
        <v>6</v>
      </c>
    </row>
    <row r="94" spans="2:5">
      <c r="B94" s="115">
        <v>76</v>
      </c>
      <c r="C94" s="115">
        <v>76</v>
      </c>
      <c r="D94" s="116" t="s">
        <v>462</v>
      </c>
      <c r="E94" s="343" t="s">
        <v>6</v>
      </c>
    </row>
    <row r="95" spans="2:5">
      <c r="B95" s="115">
        <v>77</v>
      </c>
      <c r="C95" s="115">
        <v>77</v>
      </c>
      <c r="D95" s="116" t="s">
        <v>463</v>
      </c>
      <c r="E95" s="343" t="s">
        <v>6</v>
      </c>
    </row>
    <row r="96" spans="2:5">
      <c r="B96" s="115">
        <v>78</v>
      </c>
      <c r="C96" s="115">
        <v>78</v>
      </c>
      <c r="D96" s="116" t="s">
        <v>464</v>
      </c>
      <c r="E96" s="343" t="s">
        <v>6</v>
      </c>
    </row>
    <row r="97" spans="2:5">
      <c r="B97" s="115">
        <v>79</v>
      </c>
      <c r="C97" s="115">
        <v>79</v>
      </c>
      <c r="D97" s="116" t="s">
        <v>465</v>
      </c>
      <c r="E97" s="343" t="s">
        <v>6</v>
      </c>
    </row>
    <row r="98" spans="2:5">
      <c r="B98" s="115">
        <v>80</v>
      </c>
      <c r="C98" s="115">
        <v>80</v>
      </c>
      <c r="D98" s="116" t="s">
        <v>466</v>
      </c>
      <c r="E98" s="343" t="s">
        <v>6</v>
      </c>
    </row>
    <row r="99" spans="2:5">
      <c r="B99" s="115">
        <v>81</v>
      </c>
      <c r="C99" s="115">
        <v>81</v>
      </c>
      <c r="D99" s="116" t="s">
        <v>467</v>
      </c>
      <c r="E99" s="343" t="s">
        <v>6</v>
      </c>
    </row>
    <row r="100" spans="2:5">
      <c r="B100" s="115">
        <v>82</v>
      </c>
      <c r="C100" s="115">
        <v>82</v>
      </c>
      <c r="D100" s="116" t="s">
        <v>468</v>
      </c>
      <c r="E100" s="343" t="s">
        <v>6</v>
      </c>
    </row>
    <row r="101" spans="2:5">
      <c r="B101" s="115">
        <v>83</v>
      </c>
      <c r="C101" s="115">
        <v>83</v>
      </c>
      <c r="D101" s="116" t="s">
        <v>469</v>
      </c>
      <c r="E101" s="343" t="s">
        <v>6</v>
      </c>
    </row>
    <row r="102" spans="2:5">
      <c r="B102" s="115">
        <v>84</v>
      </c>
      <c r="C102" s="115">
        <v>84</v>
      </c>
      <c r="D102" s="116" t="s">
        <v>470</v>
      </c>
      <c r="E102" s="343" t="s">
        <v>6</v>
      </c>
    </row>
    <row r="103" spans="2:5">
      <c r="B103" s="115">
        <v>85</v>
      </c>
      <c r="C103" s="115">
        <v>85</v>
      </c>
      <c r="D103" s="116" t="s">
        <v>471</v>
      </c>
      <c r="E103" s="343" t="s">
        <v>6</v>
      </c>
    </row>
    <row r="104" spans="2:5">
      <c r="B104" s="115">
        <v>86</v>
      </c>
      <c r="C104" s="115">
        <v>86</v>
      </c>
      <c r="D104" s="116" t="s">
        <v>472</v>
      </c>
      <c r="E104" s="343" t="s">
        <v>6</v>
      </c>
    </row>
    <row r="105" spans="2:5">
      <c r="B105" s="115">
        <v>87</v>
      </c>
      <c r="C105" s="115">
        <v>87</v>
      </c>
      <c r="D105" s="116" t="s">
        <v>473</v>
      </c>
      <c r="E105" s="343" t="s">
        <v>6</v>
      </c>
    </row>
    <row r="106" spans="2:5">
      <c r="B106" s="115">
        <v>88</v>
      </c>
      <c r="C106" s="115">
        <v>88</v>
      </c>
      <c r="D106" s="116" t="s">
        <v>474</v>
      </c>
      <c r="E106" s="343" t="s">
        <v>6</v>
      </c>
    </row>
    <row r="107" spans="2:5">
      <c r="B107" s="115">
        <v>89</v>
      </c>
      <c r="C107" s="115">
        <v>89</v>
      </c>
      <c r="D107" s="116" t="s">
        <v>475</v>
      </c>
      <c r="E107" s="343" t="s">
        <v>6</v>
      </c>
    </row>
    <row r="108" spans="2:5">
      <c r="B108" s="115">
        <v>90</v>
      </c>
      <c r="C108" s="115">
        <v>90</v>
      </c>
      <c r="D108" s="116" t="s">
        <v>476</v>
      </c>
      <c r="E108" s="343" t="s">
        <v>6</v>
      </c>
    </row>
    <row r="109" spans="2:5">
      <c r="B109" s="115">
        <v>91</v>
      </c>
      <c r="C109" s="115">
        <v>91</v>
      </c>
      <c r="D109" s="116" t="s">
        <v>477</v>
      </c>
      <c r="E109" s="343" t="s">
        <v>6</v>
      </c>
    </row>
    <row r="110" spans="2:5">
      <c r="B110" s="115">
        <v>92</v>
      </c>
      <c r="C110" s="115">
        <v>92</v>
      </c>
      <c r="D110" s="116" t="s">
        <v>478</v>
      </c>
      <c r="E110" s="343" t="s">
        <v>6</v>
      </c>
    </row>
    <row r="111" spans="2:5">
      <c r="B111" s="115">
        <v>93</v>
      </c>
      <c r="C111" s="115">
        <v>93</v>
      </c>
      <c r="D111" s="116" t="s">
        <v>479</v>
      </c>
      <c r="E111" s="343" t="s">
        <v>6</v>
      </c>
    </row>
    <row r="112" spans="2:5">
      <c r="B112" s="115">
        <v>94</v>
      </c>
      <c r="C112" s="115">
        <v>94</v>
      </c>
      <c r="D112" s="116" t="s">
        <v>480</v>
      </c>
      <c r="E112" s="343" t="s">
        <v>6</v>
      </c>
    </row>
    <row r="113" spans="2:5">
      <c r="B113" s="115">
        <v>95</v>
      </c>
      <c r="C113" s="115">
        <v>95</v>
      </c>
      <c r="D113" s="116" t="s">
        <v>481</v>
      </c>
      <c r="E113" s="343" t="s">
        <v>6</v>
      </c>
    </row>
    <row r="114" spans="2:5">
      <c r="B114" s="115">
        <v>96</v>
      </c>
      <c r="C114" s="115">
        <v>96</v>
      </c>
      <c r="D114" s="116" t="s">
        <v>482</v>
      </c>
      <c r="E114" s="343" t="s">
        <v>6</v>
      </c>
    </row>
    <row r="115" spans="2:5">
      <c r="B115" s="115">
        <v>97</v>
      </c>
      <c r="C115" s="115">
        <v>97</v>
      </c>
      <c r="D115" s="116" t="s">
        <v>483</v>
      </c>
      <c r="E115" s="343" t="s">
        <v>6</v>
      </c>
    </row>
    <row r="116" spans="2:5">
      <c r="B116" s="115">
        <v>98</v>
      </c>
      <c r="C116" s="115">
        <v>98</v>
      </c>
      <c r="D116" s="116" t="s">
        <v>484</v>
      </c>
      <c r="E116" s="343" t="s">
        <v>332</v>
      </c>
    </row>
    <row r="117" spans="2:5">
      <c r="B117" s="115">
        <v>99</v>
      </c>
      <c r="C117" s="115">
        <v>99</v>
      </c>
      <c r="D117" s="116" t="s">
        <v>485</v>
      </c>
      <c r="E117" s="343" t="s">
        <v>6</v>
      </c>
    </row>
    <row r="118" spans="2:5">
      <c r="B118" s="115">
        <v>100</v>
      </c>
      <c r="C118" s="115">
        <v>100</v>
      </c>
      <c r="D118" s="116" t="s">
        <v>486</v>
      </c>
      <c r="E118" s="343" t="s">
        <v>6</v>
      </c>
    </row>
    <row r="119" spans="2:5">
      <c r="B119" s="115">
        <v>101</v>
      </c>
      <c r="C119" s="115">
        <v>101</v>
      </c>
      <c r="D119" s="116" t="s">
        <v>487</v>
      </c>
      <c r="E119" s="343" t="s">
        <v>6</v>
      </c>
    </row>
    <row r="120" spans="2:5">
      <c r="B120" s="115">
        <v>102</v>
      </c>
      <c r="C120" s="115">
        <v>102</v>
      </c>
      <c r="D120" s="116" t="s">
        <v>488</v>
      </c>
      <c r="E120" s="343" t="s">
        <v>6</v>
      </c>
    </row>
    <row r="121" spans="2:5">
      <c r="B121" s="115">
        <v>103</v>
      </c>
      <c r="C121" s="115">
        <v>103</v>
      </c>
      <c r="D121" s="116" t="s">
        <v>489</v>
      </c>
      <c r="E121" s="343" t="s">
        <v>6</v>
      </c>
    </row>
    <row r="122" spans="2:5">
      <c r="B122" s="115">
        <v>104</v>
      </c>
      <c r="C122" s="115">
        <v>104</v>
      </c>
      <c r="D122" s="116" t="s">
        <v>490</v>
      </c>
      <c r="E122" s="343" t="s">
        <v>6</v>
      </c>
    </row>
    <row r="123" spans="2:5">
      <c r="B123" s="115">
        <v>105</v>
      </c>
      <c r="C123" s="115">
        <v>105</v>
      </c>
      <c r="D123" s="116" t="s">
        <v>491</v>
      </c>
      <c r="E123" s="343" t="s">
        <v>6</v>
      </c>
    </row>
    <row r="124" spans="2:5">
      <c r="B124" s="115">
        <v>106</v>
      </c>
      <c r="C124" s="115">
        <v>106</v>
      </c>
      <c r="D124" s="116" t="s">
        <v>492</v>
      </c>
      <c r="E124" s="343" t="s">
        <v>6</v>
      </c>
    </row>
    <row r="125" spans="2:5">
      <c r="B125" s="115">
        <v>107</v>
      </c>
      <c r="C125" s="115">
        <v>107</v>
      </c>
      <c r="D125" s="116" t="s">
        <v>493</v>
      </c>
      <c r="E125" s="343" t="s">
        <v>6</v>
      </c>
    </row>
    <row r="126" spans="2:5">
      <c r="B126" s="115">
        <v>108</v>
      </c>
      <c r="C126" s="115">
        <v>108</v>
      </c>
      <c r="D126" s="116" t="s">
        <v>494</v>
      </c>
      <c r="E126" s="343" t="s">
        <v>6</v>
      </c>
    </row>
    <row r="127" spans="2:5">
      <c r="B127" s="115">
        <v>109</v>
      </c>
      <c r="C127" s="115">
        <v>109</v>
      </c>
      <c r="D127" s="116" t="s">
        <v>495</v>
      </c>
      <c r="E127" s="343" t="s">
        <v>6</v>
      </c>
    </row>
    <row r="128" spans="2:5">
      <c r="B128" s="115">
        <v>110</v>
      </c>
      <c r="C128" s="115">
        <v>110</v>
      </c>
      <c r="D128" s="116" t="s">
        <v>496</v>
      </c>
      <c r="E128" s="343" t="s">
        <v>6</v>
      </c>
    </row>
    <row r="129" spans="2:5">
      <c r="B129" s="115">
        <v>111</v>
      </c>
      <c r="C129" s="115">
        <v>111</v>
      </c>
      <c r="D129" s="116" t="s">
        <v>497</v>
      </c>
      <c r="E129" s="343" t="s">
        <v>6</v>
      </c>
    </row>
    <row r="130" spans="2:5">
      <c r="B130" s="115">
        <v>112</v>
      </c>
      <c r="C130" s="115">
        <v>112</v>
      </c>
      <c r="D130" s="116" t="s">
        <v>498</v>
      </c>
      <c r="E130" s="343" t="s">
        <v>6</v>
      </c>
    </row>
    <row r="131" spans="2:5">
      <c r="B131" s="115">
        <v>113</v>
      </c>
      <c r="C131" s="115">
        <v>113</v>
      </c>
      <c r="D131" s="116" t="s">
        <v>499</v>
      </c>
      <c r="E131" s="343" t="s">
        <v>6</v>
      </c>
    </row>
    <row r="132" spans="2:5">
      <c r="B132" s="115">
        <v>114</v>
      </c>
      <c r="C132" s="115">
        <v>114</v>
      </c>
      <c r="D132" s="116" t="s">
        <v>500</v>
      </c>
      <c r="E132" s="343" t="s">
        <v>332</v>
      </c>
    </row>
    <row r="133" spans="2:5">
      <c r="B133" s="115">
        <v>115</v>
      </c>
      <c r="C133" s="115">
        <v>115</v>
      </c>
      <c r="D133" s="116" t="s">
        <v>501</v>
      </c>
      <c r="E133" s="343" t="s">
        <v>6</v>
      </c>
    </row>
    <row r="134" spans="2:5" ht="3" customHeight="1" thickBot="1">
      <c r="B134" s="352" t="s">
        <v>230</v>
      </c>
      <c r="C134" s="352" t="s">
        <v>230</v>
      </c>
      <c r="D134" s="118"/>
      <c r="E134" s="118"/>
    </row>
    <row r="135" spans="2:5" ht="15.75" thickTop="1"/>
    <row r="136" spans="2:5"/>
    <row r="137" spans="2:5"/>
    <row r="138" spans="2:5"/>
    <row r="139" spans="2:5"/>
    <row r="140" spans="2:5"/>
    <row r="141" spans="2:5"/>
    <row r="142" spans="2:5"/>
    <row r="143" spans="2:5"/>
    <row r="144" spans="2:5"/>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16:D133">
    <cfRule type="expression" dxfId="39" priority="23" stopIfTrue="1">
      <formula>MOD(ROW(),2)</formula>
    </cfRule>
  </conditionalFormatting>
  <conditionalFormatting sqref="E116:E133">
    <cfRule type="cellIs" dxfId="38" priority="20" operator="equal">
      <formula>"NO CUMPLE-2"</formula>
    </cfRule>
    <cfRule type="cellIs" dxfId="37" priority="21" operator="equal">
      <formula>"NO CUMPLE-1"</formula>
    </cfRule>
    <cfRule type="cellIs" dxfId="36" priority="22" operator="equal">
      <formula>"CUMPLE"</formula>
    </cfRule>
  </conditionalFormatting>
  <conditionalFormatting sqref="B19:D115">
    <cfRule type="expression" dxfId="35" priority="4" stopIfTrue="1">
      <formula>MOD(ROW(),2)</formula>
    </cfRule>
  </conditionalFormatting>
  <conditionalFormatting sqref="E19:E133">
    <cfRule type="cellIs" dxfId="34" priority="1" operator="equal">
      <formula>"NO CUMPLE-2"</formula>
    </cfRule>
    <cfRule type="cellIs" dxfId="33" priority="2" operator="equal">
      <formula>"NO CUMPLE-1"</formula>
    </cfRule>
    <cfRule type="cellIs" dxfId="32" priority="3" operator="equal">
      <formula>"CUMPLE"</formula>
    </cfRule>
  </conditionalFormatting>
  <dataValidations count="2">
    <dataValidation type="list" allowBlank="1" showInputMessage="1" showErrorMessage="1" sqref="E134" xr:uid="{00000000-0002-0000-1000-000000000000}">
      <formula1>CUMPLIMIENTO</formula1>
    </dataValidation>
    <dataValidation type="list" allowBlank="1" showInputMessage="1" showErrorMessage="1" sqref="E19:E133" xr:uid="{F913D295-E654-493B-A343-464C007538A4}">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9">
    <tabColor rgb="FF7030A0"/>
    <pageSetUpPr fitToPage="1"/>
  </sheetPr>
  <dimension ref="A1:P611"/>
  <sheetViews>
    <sheetView showGridLines="0" zoomScaleNormal="100" zoomScaleSheetLayoutView="90" workbookViewId="0"/>
  </sheetViews>
  <sheetFormatPr baseColWidth="10" defaultColWidth="0" defaultRowHeight="12.75" zeroHeight="1"/>
  <cols>
    <col min="1" max="1" width="1.28515625" style="47" customWidth="1"/>
    <col min="2" max="2" width="7.7109375" style="47" customWidth="1"/>
    <col min="3" max="3" width="11.42578125" style="47" customWidth="1"/>
    <col min="4" max="4" width="32.28515625" style="47" customWidth="1"/>
    <col min="5" max="5" width="15.7109375" style="47" bestFit="1" customWidth="1"/>
    <col min="6" max="9" width="16.140625" style="47" customWidth="1"/>
    <col min="10" max="10" width="18.28515625" style="47" customWidth="1"/>
    <col min="11" max="12" width="14.7109375" style="47" customWidth="1"/>
    <col min="13" max="13" width="11.42578125" style="47" customWidth="1"/>
    <col min="14" max="14" width="11.42578125" style="212" customWidth="1"/>
    <col min="15" max="16" width="11.42578125" style="47" customWidth="1"/>
    <col min="17" max="16384" width="11.42578125" style="47" hidden="1"/>
  </cols>
  <sheetData>
    <row r="1" spans="1:14" s="1" customFormat="1" ht="18">
      <c r="A1" s="44"/>
      <c r="B1" s="802" t="s">
        <v>0</v>
      </c>
      <c r="C1" s="802"/>
      <c r="D1" s="802"/>
      <c r="E1" s="802"/>
      <c r="F1" s="802"/>
      <c r="G1" s="802"/>
      <c r="H1" s="802"/>
      <c r="I1" s="802"/>
      <c r="J1" s="802"/>
      <c r="K1" s="802"/>
      <c r="L1" s="802"/>
      <c r="N1" s="213"/>
    </row>
    <row r="2" spans="1:14" s="1" customFormat="1" ht="18">
      <c r="A2" s="44"/>
      <c r="B2" s="802" t="s">
        <v>1</v>
      </c>
      <c r="C2" s="802"/>
      <c r="D2" s="802"/>
      <c r="E2" s="802"/>
      <c r="F2" s="802"/>
      <c r="G2" s="802"/>
      <c r="H2" s="802"/>
      <c r="I2" s="802"/>
      <c r="J2" s="802"/>
      <c r="K2" s="802"/>
      <c r="L2" s="802"/>
      <c r="N2" s="213"/>
    </row>
    <row r="3" spans="1:14" s="1" customFormat="1" ht="15.75">
      <c r="A3" s="44"/>
      <c r="B3" s="944" t="s">
        <v>350</v>
      </c>
      <c r="C3" s="944"/>
      <c r="D3" s="944"/>
      <c r="E3" s="944"/>
      <c r="F3" s="944"/>
      <c r="G3" s="944"/>
      <c r="H3" s="944"/>
      <c r="I3" s="944"/>
      <c r="J3" s="944"/>
      <c r="K3" s="944"/>
      <c r="L3" s="944"/>
      <c r="N3" s="213"/>
    </row>
    <row r="4" spans="1:14" s="1" customFormat="1" ht="15.75">
      <c r="A4" s="44"/>
      <c r="B4" s="944" t="s">
        <v>341</v>
      </c>
      <c r="C4" s="944"/>
      <c r="D4" s="944"/>
      <c r="E4" s="944"/>
      <c r="F4" s="944"/>
      <c r="G4" s="944"/>
      <c r="H4" s="944"/>
      <c r="I4" s="944"/>
      <c r="J4" s="944"/>
      <c r="K4" s="944"/>
      <c r="L4" s="944"/>
      <c r="N4" s="213"/>
    </row>
    <row r="5" spans="1:14" s="1" customFormat="1" ht="15.75">
      <c r="A5" s="44"/>
      <c r="B5" s="68"/>
      <c r="C5" s="45"/>
      <c r="D5" s="46"/>
      <c r="E5" s="2"/>
      <c r="F5" s="2"/>
      <c r="G5" s="2"/>
      <c r="H5" s="2"/>
      <c r="I5" s="2"/>
      <c r="N5" s="213"/>
    </row>
    <row r="6" spans="1:14" s="1" customFormat="1" ht="15.75">
      <c r="A6" s="44"/>
      <c r="B6" s="944" t="s">
        <v>179</v>
      </c>
      <c r="C6" s="944"/>
      <c r="D6" s="944"/>
      <c r="E6" s="944"/>
      <c r="F6" s="944"/>
      <c r="G6" s="944"/>
      <c r="H6" s="944"/>
      <c r="I6" s="944"/>
      <c r="J6" s="944"/>
      <c r="K6" s="944"/>
      <c r="L6" s="944"/>
      <c r="N6" s="213"/>
    </row>
    <row r="7" spans="1:14" s="1" customFormat="1" ht="15.75">
      <c r="A7" s="44"/>
      <c r="B7" s="944" t="s">
        <v>384</v>
      </c>
      <c r="C7" s="944"/>
      <c r="D7" s="944"/>
      <c r="E7" s="944"/>
      <c r="F7" s="944"/>
      <c r="G7" s="944"/>
      <c r="H7" s="944"/>
      <c r="I7" s="944"/>
      <c r="J7" s="944"/>
      <c r="K7" s="944"/>
      <c r="L7" s="944"/>
      <c r="N7" s="213"/>
    </row>
    <row r="8" spans="1:14" ht="15.75">
      <c r="B8" s="68"/>
      <c r="C8" s="45"/>
      <c r="D8" s="48"/>
      <c r="E8" s="48"/>
      <c r="F8" s="48"/>
      <c r="G8" s="48"/>
      <c r="H8" s="48"/>
      <c r="I8" s="48"/>
    </row>
    <row r="9" spans="1:14" ht="48.75" customHeight="1">
      <c r="B9" s="944" t="s">
        <v>1537</v>
      </c>
      <c r="C9" s="944"/>
      <c r="D9" s="944"/>
      <c r="E9" s="944"/>
      <c r="F9" s="944"/>
      <c r="G9" s="944"/>
      <c r="H9" s="944"/>
      <c r="I9" s="944"/>
      <c r="J9" s="944"/>
      <c r="K9" s="944"/>
      <c r="L9" s="944"/>
    </row>
    <row r="10" spans="1:14" ht="15.75">
      <c r="B10" s="68"/>
      <c r="C10" s="45"/>
      <c r="D10" s="48"/>
      <c r="E10" s="48"/>
      <c r="F10" s="48"/>
      <c r="G10" s="48"/>
      <c r="H10" s="48"/>
      <c r="I10" s="48"/>
    </row>
    <row r="11" spans="1:14" ht="15.75">
      <c r="B11" s="945" t="s">
        <v>385</v>
      </c>
      <c r="C11" s="945"/>
      <c r="D11" s="945"/>
      <c r="E11" s="945"/>
      <c r="F11" s="945"/>
      <c r="G11" s="945"/>
      <c r="H11" s="945"/>
      <c r="I11" s="945"/>
      <c r="J11" s="945"/>
      <c r="K11" s="945"/>
      <c r="L11" s="945"/>
    </row>
    <row r="12" spans="1:14" ht="18">
      <c r="B12" s="946">
        <v>1</v>
      </c>
      <c r="C12" s="946"/>
      <c r="D12" s="946"/>
      <c r="E12" s="946"/>
      <c r="F12" s="946"/>
      <c r="G12" s="946"/>
      <c r="H12" s="946"/>
      <c r="I12" s="946"/>
      <c r="J12" s="946"/>
      <c r="K12" s="946"/>
      <c r="L12" s="946"/>
    </row>
    <row r="13" spans="1:14" s="425" customFormat="1" ht="21.75" customHeight="1" thickBot="1">
      <c r="B13" s="212">
        <v>2</v>
      </c>
      <c r="C13" s="212">
        <v>3</v>
      </c>
      <c r="D13" s="212">
        <v>4</v>
      </c>
      <c r="E13" s="212">
        <v>5</v>
      </c>
      <c r="F13" s="212">
        <v>6</v>
      </c>
      <c r="G13" s="540" t="s">
        <v>381</v>
      </c>
      <c r="H13" s="212">
        <v>8</v>
      </c>
      <c r="I13" s="212">
        <v>9</v>
      </c>
      <c r="J13" s="212">
        <v>10</v>
      </c>
      <c r="K13" s="212">
        <v>11</v>
      </c>
      <c r="L13" s="212">
        <v>12</v>
      </c>
      <c r="N13" s="212"/>
    </row>
    <row r="14" spans="1:14" ht="24" customHeight="1" thickBot="1">
      <c r="B14" s="927" t="s">
        <v>223</v>
      </c>
      <c r="C14" s="928"/>
      <c r="D14" s="928"/>
      <c r="E14" s="928"/>
      <c r="F14" s="928"/>
      <c r="G14" s="928"/>
      <c r="H14" s="928"/>
      <c r="I14" s="928"/>
      <c r="J14" s="928"/>
      <c r="K14" s="928"/>
      <c r="L14" s="929"/>
    </row>
    <row r="15" spans="1:14" ht="15" customHeight="1" thickBot="1">
      <c r="B15" s="930" t="s">
        <v>38</v>
      </c>
      <c r="C15" s="932" t="s">
        <v>93</v>
      </c>
      <c r="D15" s="934" t="s">
        <v>15</v>
      </c>
      <c r="E15" s="936" t="s">
        <v>206</v>
      </c>
      <c r="F15" s="937" t="s">
        <v>207</v>
      </c>
      <c r="G15" s="936" t="s">
        <v>208</v>
      </c>
      <c r="H15" s="940" t="s">
        <v>325</v>
      </c>
      <c r="I15" s="940" t="s">
        <v>345</v>
      </c>
      <c r="J15" s="937" t="s">
        <v>234</v>
      </c>
      <c r="K15" s="943"/>
      <c r="L15" s="938" t="s">
        <v>136</v>
      </c>
    </row>
    <row r="16" spans="1:14" ht="29.25" customHeight="1" thickBot="1">
      <c r="B16" s="930"/>
      <c r="C16" s="932"/>
      <c r="D16" s="934"/>
      <c r="E16" s="934"/>
      <c r="F16" s="932"/>
      <c r="G16" s="934"/>
      <c r="H16" s="941"/>
      <c r="I16" s="941"/>
      <c r="J16" s="528" t="s">
        <v>338</v>
      </c>
      <c r="K16" s="529" t="s">
        <v>339</v>
      </c>
      <c r="L16" s="939"/>
    </row>
    <row r="17" spans="2:12" ht="18.75" customHeight="1" thickBot="1">
      <c r="B17" s="931"/>
      <c r="C17" s="933"/>
      <c r="D17" s="935"/>
      <c r="E17" s="935"/>
      <c r="F17" s="933"/>
      <c r="G17" s="935"/>
      <c r="H17" s="942"/>
      <c r="I17" s="942"/>
      <c r="J17" s="530" t="s">
        <v>134</v>
      </c>
      <c r="K17" s="531" t="s">
        <v>134</v>
      </c>
      <c r="L17" s="532" t="s">
        <v>134</v>
      </c>
    </row>
    <row r="18" spans="2:12" ht="3" customHeight="1">
      <c r="B18" s="103"/>
      <c r="C18" s="49"/>
      <c r="D18" s="50"/>
      <c r="E18" s="102"/>
      <c r="F18" s="104"/>
      <c r="G18" s="104"/>
      <c r="H18" s="104"/>
      <c r="I18" s="104"/>
      <c r="J18" s="172"/>
      <c r="K18" s="441"/>
      <c r="L18" s="442"/>
    </row>
    <row r="19" spans="2:12" ht="36">
      <c r="B19" s="98">
        <v>1</v>
      </c>
      <c r="C19" s="51">
        <v>1</v>
      </c>
      <c r="D19" s="52" t="s">
        <v>387</v>
      </c>
      <c r="E19" s="54" t="s">
        <v>44</v>
      </c>
      <c r="F19" s="54" t="s">
        <v>44</v>
      </c>
      <c r="G19" s="54" t="s">
        <v>44</v>
      </c>
      <c r="H19" s="54" t="s">
        <v>43</v>
      </c>
      <c r="I19" s="54" t="s">
        <v>43</v>
      </c>
      <c r="J19" s="54" t="s">
        <v>44</v>
      </c>
      <c r="K19" s="54" t="s">
        <v>44</v>
      </c>
      <c r="L19" s="54" t="s">
        <v>44</v>
      </c>
    </row>
    <row r="20" spans="2:12" ht="36">
      <c r="B20" s="98">
        <v>2</v>
      </c>
      <c r="C20" s="51">
        <v>2</v>
      </c>
      <c r="D20" s="52" t="s">
        <v>388</v>
      </c>
      <c r="E20" s="54" t="s">
        <v>43</v>
      </c>
      <c r="F20" s="54" t="s">
        <v>43</v>
      </c>
      <c r="G20" s="54" t="s">
        <v>43</v>
      </c>
      <c r="H20" s="54" t="s">
        <v>43</v>
      </c>
      <c r="I20" s="54" t="s">
        <v>43</v>
      </c>
      <c r="J20" s="54" t="s">
        <v>43</v>
      </c>
      <c r="K20" s="54" t="s">
        <v>43</v>
      </c>
      <c r="L20" s="54" t="s">
        <v>43</v>
      </c>
    </row>
    <row r="21" spans="2:12" ht="13.5">
      <c r="B21" s="98">
        <v>3</v>
      </c>
      <c r="C21" s="51">
        <v>3</v>
      </c>
      <c r="D21" s="52" t="s">
        <v>389</v>
      </c>
      <c r="E21" s="54" t="s">
        <v>43</v>
      </c>
      <c r="F21" s="54" t="s">
        <v>43</v>
      </c>
      <c r="G21" s="54" t="s">
        <v>43</v>
      </c>
      <c r="H21" s="54" t="s">
        <v>43</v>
      </c>
      <c r="I21" s="54" t="s">
        <v>43</v>
      </c>
      <c r="J21" s="54" t="s">
        <v>44</v>
      </c>
      <c r="K21" s="54" t="s">
        <v>44</v>
      </c>
      <c r="L21" s="54" t="s">
        <v>44</v>
      </c>
    </row>
    <row r="22" spans="2:12" ht="13.5">
      <c r="B22" s="98">
        <v>4</v>
      </c>
      <c r="C22" s="51">
        <v>4</v>
      </c>
      <c r="D22" s="52" t="s">
        <v>390</v>
      </c>
      <c r="E22" s="54" t="s">
        <v>43</v>
      </c>
      <c r="F22" s="54" t="s">
        <v>43</v>
      </c>
      <c r="G22" s="54" t="s">
        <v>43</v>
      </c>
      <c r="H22" s="54" t="s">
        <v>43</v>
      </c>
      <c r="I22" s="54" t="s">
        <v>43</v>
      </c>
      <c r="J22" s="54" t="s">
        <v>43</v>
      </c>
      <c r="K22" s="54" t="s">
        <v>43</v>
      </c>
      <c r="L22" s="54" t="s">
        <v>43</v>
      </c>
    </row>
    <row r="23" spans="2:12" ht="13.5">
      <c r="B23" s="98">
        <v>5</v>
      </c>
      <c r="C23" s="51">
        <v>5</v>
      </c>
      <c r="D23" s="52" t="s">
        <v>391</v>
      </c>
      <c r="E23" s="54" t="s">
        <v>43</v>
      </c>
      <c r="F23" s="54" t="s">
        <v>43</v>
      </c>
      <c r="G23" s="54" t="s">
        <v>43</v>
      </c>
      <c r="H23" s="54" t="s">
        <v>43</v>
      </c>
      <c r="I23" s="54" t="s">
        <v>43</v>
      </c>
      <c r="J23" s="54" t="s">
        <v>43</v>
      </c>
      <c r="K23" s="54" t="s">
        <v>43</v>
      </c>
      <c r="L23" s="54" t="s">
        <v>43</v>
      </c>
    </row>
    <row r="24" spans="2:12" ht="13.5">
      <c r="B24" s="98">
        <v>6</v>
      </c>
      <c r="C24" s="51">
        <v>6</v>
      </c>
      <c r="D24" s="52" t="s">
        <v>392</v>
      </c>
      <c r="E24" s="54" t="s">
        <v>43</v>
      </c>
      <c r="F24" s="54" t="s">
        <v>43</v>
      </c>
      <c r="G24" s="54" t="s">
        <v>43</v>
      </c>
      <c r="H24" s="54" t="s">
        <v>43</v>
      </c>
      <c r="I24" s="54" t="s">
        <v>43</v>
      </c>
      <c r="J24" s="54" t="s">
        <v>44</v>
      </c>
      <c r="K24" s="54" t="s">
        <v>44</v>
      </c>
      <c r="L24" s="54" t="s">
        <v>44</v>
      </c>
    </row>
    <row r="25" spans="2:12" ht="13.5">
      <c r="B25" s="98">
        <v>7</v>
      </c>
      <c r="C25" s="51">
        <v>7</v>
      </c>
      <c r="D25" s="52" t="s">
        <v>393</v>
      </c>
      <c r="E25" s="54" t="s">
        <v>43</v>
      </c>
      <c r="F25" s="54" t="s">
        <v>43</v>
      </c>
      <c r="G25" s="54" t="s">
        <v>43</v>
      </c>
      <c r="H25" s="54" t="s">
        <v>43</v>
      </c>
      <c r="I25" s="54" t="s">
        <v>43</v>
      </c>
      <c r="J25" s="54" t="s">
        <v>43</v>
      </c>
      <c r="K25" s="54" t="s">
        <v>43</v>
      </c>
      <c r="L25" s="54" t="s">
        <v>43</v>
      </c>
    </row>
    <row r="26" spans="2:12" ht="13.5">
      <c r="B26" s="98">
        <v>8</v>
      </c>
      <c r="C26" s="51">
        <v>8</v>
      </c>
      <c r="D26" s="52" t="s">
        <v>394</v>
      </c>
      <c r="E26" s="54" t="s">
        <v>44</v>
      </c>
      <c r="F26" s="54" t="s">
        <v>43</v>
      </c>
      <c r="G26" s="54" t="s">
        <v>43</v>
      </c>
      <c r="H26" s="54" t="s">
        <v>43</v>
      </c>
      <c r="I26" s="54" t="s">
        <v>43</v>
      </c>
      <c r="J26" s="54" t="s">
        <v>43</v>
      </c>
      <c r="K26" s="54" t="s">
        <v>43</v>
      </c>
      <c r="L26" s="54" t="s">
        <v>44</v>
      </c>
    </row>
    <row r="27" spans="2:12" ht="13.5">
      <c r="B27" s="98">
        <v>9</v>
      </c>
      <c r="C27" s="51">
        <v>9</v>
      </c>
      <c r="D27" s="52" t="s">
        <v>395</v>
      </c>
      <c r="E27" s="54" t="s">
        <v>43</v>
      </c>
      <c r="F27" s="54" t="s">
        <v>43</v>
      </c>
      <c r="G27" s="54" t="s">
        <v>43</v>
      </c>
      <c r="H27" s="54" t="s">
        <v>43</v>
      </c>
      <c r="I27" s="54" t="s">
        <v>43</v>
      </c>
      <c r="J27" s="54" t="s">
        <v>43</v>
      </c>
      <c r="K27" s="54" t="s">
        <v>43</v>
      </c>
      <c r="L27" s="54" t="s">
        <v>43</v>
      </c>
    </row>
    <row r="28" spans="2:12" ht="13.5">
      <c r="B28" s="98">
        <v>10</v>
      </c>
      <c r="C28" s="51">
        <v>10</v>
      </c>
      <c r="D28" s="52" t="s">
        <v>396</v>
      </c>
      <c r="E28" s="54" t="s">
        <v>43</v>
      </c>
      <c r="F28" s="54" t="s">
        <v>43</v>
      </c>
      <c r="G28" s="54" t="s">
        <v>43</v>
      </c>
      <c r="H28" s="54" t="s">
        <v>43</v>
      </c>
      <c r="I28" s="54" t="s">
        <v>43</v>
      </c>
      <c r="J28" s="54" t="s">
        <v>43</v>
      </c>
      <c r="K28" s="54" t="s">
        <v>43</v>
      </c>
      <c r="L28" s="54" t="s">
        <v>43</v>
      </c>
    </row>
    <row r="29" spans="2:12" ht="24">
      <c r="B29" s="98">
        <v>11</v>
      </c>
      <c r="C29" s="51">
        <v>11</v>
      </c>
      <c r="D29" s="52" t="s">
        <v>397</v>
      </c>
      <c r="E29" s="54" t="s">
        <v>43</v>
      </c>
      <c r="F29" s="54" t="s">
        <v>43</v>
      </c>
      <c r="G29" s="54" t="s">
        <v>43</v>
      </c>
      <c r="H29" s="54" t="s">
        <v>43</v>
      </c>
      <c r="I29" s="54" t="s">
        <v>43</v>
      </c>
      <c r="J29" s="54" t="s">
        <v>43</v>
      </c>
      <c r="K29" s="54" t="s">
        <v>43</v>
      </c>
      <c r="L29" s="54" t="s">
        <v>43</v>
      </c>
    </row>
    <row r="30" spans="2:12" ht="24">
      <c r="B30" s="98">
        <v>12</v>
      </c>
      <c r="C30" s="51">
        <v>12</v>
      </c>
      <c r="D30" s="52" t="s">
        <v>398</v>
      </c>
      <c r="E30" s="54" t="s">
        <v>43</v>
      </c>
      <c r="F30" s="54" t="s">
        <v>43</v>
      </c>
      <c r="G30" s="54" t="s">
        <v>43</v>
      </c>
      <c r="H30" s="54" t="s">
        <v>43</v>
      </c>
      <c r="I30" s="54" t="s">
        <v>43</v>
      </c>
      <c r="J30" s="54" t="s">
        <v>43</v>
      </c>
      <c r="K30" s="54" t="s">
        <v>43</v>
      </c>
      <c r="L30" s="54" t="s">
        <v>43</v>
      </c>
    </row>
    <row r="31" spans="2:12" ht="13.5">
      <c r="B31" s="98">
        <v>13</v>
      </c>
      <c r="C31" s="51">
        <v>13</v>
      </c>
      <c r="D31" s="52" t="s">
        <v>399</v>
      </c>
      <c r="E31" s="54" t="s">
        <v>44</v>
      </c>
      <c r="F31" s="54" t="s">
        <v>43</v>
      </c>
      <c r="G31" s="54" t="s">
        <v>43</v>
      </c>
      <c r="H31" s="54" t="s">
        <v>43</v>
      </c>
      <c r="I31" s="54" t="s">
        <v>43</v>
      </c>
      <c r="J31" s="54" t="s">
        <v>43</v>
      </c>
      <c r="K31" s="54" t="s">
        <v>43</v>
      </c>
      <c r="L31" s="54" t="s">
        <v>44</v>
      </c>
    </row>
    <row r="32" spans="2:12" ht="24">
      <c r="B32" s="98">
        <v>14</v>
      </c>
      <c r="C32" s="51">
        <v>14</v>
      </c>
      <c r="D32" s="52" t="s">
        <v>400</v>
      </c>
      <c r="E32" s="54" t="s">
        <v>44</v>
      </c>
      <c r="F32" s="54" t="s">
        <v>43</v>
      </c>
      <c r="G32" s="54" t="s">
        <v>43</v>
      </c>
      <c r="H32" s="54" t="s">
        <v>43</v>
      </c>
      <c r="I32" s="54" t="s">
        <v>43</v>
      </c>
      <c r="J32" s="54" t="s">
        <v>44</v>
      </c>
      <c r="K32" s="54" t="s">
        <v>44</v>
      </c>
      <c r="L32" s="54" t="s">
        <v>44</v>
      </c>
    </row>
    <row r="33" spans="2:12" ht="13.5">
      <c r="B33" s="98">
        <v>15</v>
      </c>
      <c r="C33" s="51">
        <v>15</v>
      </c>
      <c r="D33" s="52" t="s">
        <v>401</v>
      </c>
      <c r="E33" s="54" t="s">
        <v>43</v>
      </c>
      <c r="F33" s="54" t="s">
        <v>43</v>
      </c>
      <c r="G33" s="54" t="s">
        <v>43</v>
      </c>
      <c r="H33" s="54" t="s">
        <v>43</v>
      </c>
      <c r="I33" s="54" t="s">
        <v>43</v>
      </c>
      <c r="J33" s="54" t="s">
        <v>43</v>
      </c>
      <c r="K33" s="54" t="s">
        <v>43</v>
      </c>
      <c r="L33" s="54" t="s">
        <v>43</v>
      </c>
    </row>
    <row r="34" spans="2:12" ht="13.5">
      <c r="B34" s="98">
        <v>16</v>
      </c>
      <c r="C34" s="51">
        <v>16</v>
      </c>
      <c r="D34" s="52" t="s">
        <v>402</v>
      </c>
      <c r="E34" s="54" t="s">
        <v>44</v>
      </c>
      <c r="F34" s="54" t="s">
        <v>43</v>
      </c>
      <c r="G34" s="54" t="s">
        <v>43</v>
      </c>
      <c r="H34" s="54" t="s">
        <v>43</v>
      </c>
      <c r="I34" s="54" t="s">
        <v>44</v>
      </c>
      <c r="J34" s="54" t="s">
        <v>43</v>
      </c>
      <c r="K34" s="54" t="s">
        <v>43</v>
      </c>
      <c r="L34" s="54" t="s">
        <v>44</v>
      </c>
    </row>
    <row r="35" spans="2:12" ht="13.5">
      <c r="B35" s="98">
        <v>17</v>
      </c>
      <c r="C35" s="51">
        <v>17</v>
      </c>
      <c r="D35" s="52" t="s">
        <v>403</v>
      </c>
      <c r="E35" s="54" t="s">
        <v>43</v>
      </c>
      <c r="F35" s="54" t="s">
        <v>43</v>
      </c>
      <c r="G35" s="54" t="s">
        <v>43</v>
      </c>
      <c r="H35" s="54" t="s">
        <v>43</v>
      </c>
      <c r="I35" s="54" t="s">
        <v>43</v>
      </c>
      <c r="J35" s="54" t="s">
        <v>43</v>
      </c>
      <c r="K35" s="54" t="s">
        <v>43</v>
      </c>
      <c r="L35" s="54" t="s">
        <v>43</v>
      </c>
    </row>
    <row r="36" spans="2:12" ht="13.5">
      <c r="B36" s="98">
        <v>18</v>
      </c>
      <c r="C36" s="51">
        <v>18</v>
      </c>
      <c r="D36" s="52" t="s">
        <v>404</v>
      </c>
      <c r="E36" s="54" t="s">
        <v>43</v>
      </c>
      <c r="F36" s="54" t="s">
        <v>43</v>
      </c>
      <c r="G36" s="54" t="s">
        <v>43</v>
      </c>
      <c r="H36" s="54" t="s">
        <v>43</v>
      </c>
      <c r="I36" s="54" t="s">
        <v>43</v>
      </c>
      <c r="J36" s="54" t="s">
        <v>43</v>
      </c>
      <c r="K36" s="54" t="s">
        <v>43</v>
      </c>
      <c r="L36" s="54" t="s">
        <v>43</v>
      </c>
    </row>
    <row r="37" spans="2:12" ht="13.5">
      <c r="B37" s="98">
        <v>19</v>
      </c>
      <c r="C37" s="51">
        <v>19</v>
      </c>
      <c r="D37" s="52" t="s">
        <v>405</v>
      </c>
      <c r="E37" s="54" t="s">
        <v>44</v>
      </c>
      <c r="F37" s="54" t="s">
        <v>43</v>
      </c>
      <c r="G37" s="54" t="s">
        <v>43</v>
      </c>
      <c r="H37" s="54" t="s">
        <v>43</v>
      </c>
      <c r="I37" s="54" t="s">
        <v>43</v>
      </c>
      <c r="J37" s="54" t="s">
        <v>43</v>
      </c>
      <c r="K37" s="54" t="s">
        <v>43</v>
      </c>
      <c r="L37" s="54" t="s">
        <v>44</v>
      </c>
    </row>
    <row r="38" spans="2:12" ht="13.5">
      <c r="B38" s="98">
        <v>20</v>
      </c>
      <c r="C38" s="51">
        <v>20</v>
      </c>
      <c r="D38" s="52" t="s">
        <v>406</v>
      </c>
      <c r="E38" s="54" t="s">
        <v>43</v>
      </c>
      <c r="F38" s="54" t="s">
        <v>43</v>
      </c>
      <c r="G38" s="54" t="s">
        <v>43</v>
      </c>
      <c r="H38" s="54" t="s">
        <v>43</v>
      </c>
      <c r="I38" s="54" t="s">
        <v>44</v>
      </c>
      <c r="J38" s="54" t="s">
        <v>43</v>
      </c>
      <c r="K38" s="54" t="s">
        <v>43</v>
      </c>
      <c r="L38" s="54" t="s">
        <v>44</v>
      </c>
    </row>
    <row r="39" spans="2:12" ht="24">
      <c r="B39" s="98">
        <v>21</v>
      </c>
      <c r="C39" s="51">
        <v>21</v>
      </c>
      <c r="D39" s="52" t="s">
        <v>407</v>
      </c>
      <c r="E39" s="54" t="s">
        <v>44</v>
      </c>
      <c r="F39" s="54" t="s">
        <v>43</v>
      </c>
      <c r="G39" s="54" t="s">
        <v>43</v>
      </c>
      <c r="H39" s="54" t="s">
        <v>43</v>
      </c>
      <c r="I39" s="54" t="s">
        <v>43</v>
      </c>
      <c r="J39" s="54" t="s">
        <v>43</v>
      </c>
      <c r="K39" s="54" t="s">
        <v>43</v>
      </c>
      <c r="L39" s="54" t="s">
        <v>44</v>
      </c>
    </row>
    <row r="40" spans="2:12" ht="13.5">
      <c r="B40" s="98">
        <v>22</v>
      </c>
      <c r="C40" s="51">
        <v>22</v>
      </c>
      <c r="D40" s="52" t="s">
        <v>408</v>
      </c>
      <c r="E40" s="54" t="s">
        <v>43</v>
      </c>
      <c r="F40" s="54" t="s">
        <v>43</v>
      </c>
      <c r="G40" s="54" t="s">
        <v>43</v>
      </c>
      <c r="H40" s="54" t="s">
        <v>43</v>
      </c>
      <c r="I40" s="54" t="s">
        <v>43</v>
      </c>
      <c r="J40" s="54" t="s">
        <v>43</v>
      </c>
      <c r="K40" s="54" t="s">
        <v>43</v>
      </c>
      <c r="L40" s="54" t="s">
        <v>43</v>
      </c>
    </row>
    <row r="41" spans="2:12" ht="13.5">
      <c r="B41" s="98">
        <v>23</v>
      </c>
      <c r="C41" s="51">
        <v>23</v>
      </c>
      <c r="D41" s="52" t="s">
        <v>409</v>
      </c>
      <c r="E41" s="54" t="s">
        <v>43</v>
      </c>
      <c r="F41" s="54" t="s">
        <v>43</v>
      </c>
      <c r="G41" s="54" t="s">
        <v>43</v>
      </c>
      <c r="H41" s="54" t="s">
        <v>43</v>
      </c>
      <c r="I41" s="54" t="s">
        <v>43</v>
      </c>
      <c r="J41" s="54" t="s">
        <v>43</v>
      </c>
      <c r="K41" s="54" t="s">
        <v>43</v>
      </c>
      <c r="L41" s="54" t="s">
        <v>43</v>
      </c>
    </row>
    <row r="42" spans="2:12" ht="24">
      <c r="B42" s="98">
        <v>24</v>
      </c>
      <c r="C42" s="51">
        <v>24</v>
      </c>
      <c r="D42" s="52" t="s">
        <v>410</v>
      </c>
      <c r="E42" s="54" t="s">
        <v>43</v>
      </c>
      <c r="F42" s="54" t="s">
        <v>43</v>
      </c>
      <c r="G42" s="54" t="s">
        <v>43</v>
      </c>
      <c r="H42" s="54" t="s">
        <v>43</v>
      </c>
      <c r="I42" s="54" t="s">
        <v>43</v>
      </c>
      <c r="J42" s="54" t="s">
        <v>43</v>
      </c>
      <c r="K42" s="54" t="s">
        <v>43</v>
      </c>
      <c r="L42" s="54" t="s">
        <v>43</v>
      </c>
    </row>
    <row r="43" spans="2:12" ht="24">
      <c r="B43" s="98">
        <v>25</v>
      </c>
      <c r="C43" s="51">
        <v>25</v>
      </c>
      <c r="D43" s="52" t="s">
        <v>411</v>
      </c>
      <c r="E43" s="54" t="s">
        <v>43</v>
      </c>
      <c r="F43" s="54" t="s">
        <v>43</v>
      </c>
      <c r="G43" s="54" t="s">
        <v>43</v>
      </c>
      <c r="H43" s="54" t="s">
        <v>43</v>
      </c>
      <c r="I43" s="54" t="s">
        <v>43</v>
      </c>
      <c r="J43" s="54" t="s">
        <v>43</v>
      </c>
      <c r="K43" s="54" t="s">
        <v>43</v>
      </c>
      <c r="L43" s="54" t="s">
        <v>43</v>
      </c>
    </row>
    <row r="44" spans="2:12" ht="24">
      <c r="B44" s="98">
        <v>26</v>
      </c>
      <c r="C44" s="51">
        <v>26</v>
      </c>
      <c r="D44" s="52" t="s">
        <v>412</v>
      </c>
      <c r="E44" s="54" t="s">
        <v>43</v>
      </c>
      <c r="F44" s="54" t="s">
        <v>43</v>
      </c>
      <c r="G44" s="54" t="s">
        <v>43</v>
      </c>
      <c r="H44" s="54" t="s">
        <v>43</v>
      </c>
      <c r="I44" s="54" t="s">
        <v>43</v>
      </c>
      <c r="J44" s="54" t="s">
        <v>43</v>
      </c>
      <c r="K44" s="54" t="s">
        <v>43</v>
      </c>
      <c r="L44" s="54" t="s">
        <v>43</v>
      </c>
    </row>
    <row r="45" spans="2:12" ht="13.5">
      <c r="B45" s="98">
        <v>27</v>
      </c>
      <c r="C45" s="51">
        <v>27</v>
      </c>
      <c r="D45" s="52" t="s">
        <v>413</v>
      </c>
      <c r="E45" s="54" t="s">
        <v>44</v>
      </c>
      <c r="F45" s="54" t="s">
        <v>44</v>
      </c>
      <c r="G45" s="54" t="s">
        <v>44</v>
      </c>
      <c r="H45" s="54" t="s">
        <v>43</v>
      </c>
      <c r="I45" s="54" t="s">
        <v>43</v>
      </c>
      <c r="J45" s="54" t="s">
        <v>43</v>
      </c>
      <c r="K45" s="54" t="s">
        <v>44</v>
      </c>
      <c r="L45" s="54" t="s">
        <v>44</v>
      </c>
    </row>
    <row r="46" spans="2:12" ht="36">
      <c r="B46" s="98">
        <v>28</v>
      </c>
      <c r="C46" s="51">
        <v>28</v>
      </c>
      <c r="D46" s="52" t="s">
        <v>414</v>
      </c>
      <c r="E46" s="54" t="s">
        <v>43</v>
      </c>
      <c r="F46" s="54" t="s">
        <v>43</v>
      </c>
      <c r="G46" s="54" t="s">
        <v>43</v>
      </c>
      <c r="H46" s="54" t="s">
        <v>43</v>
      </c>
      <c r="I46" s="54" t="s">
        <v>43</v>
      </c>
      <c r="J46" s="54" t="s">
        <v>43</v>
      </c>
      <c r="K46" s="54" t="s">
        <v>43</v>
      </c>
      <c r="L46" s="54" t="s">
        <v>43</v>
      </c>
    </row>
    <row r="47" spans="2:12" ht="24">
      <c r="B47" s="98">
        <v>29</v>
      </c>
      <c r="C47" s="51">
        <v>29</v>
      </c>
      <c r="D47" s="52" t="s">
        <v>415</v>
      </c>
      <c r="E47" s="54" t="s">
        <v>43</v>
      </c>
      <c r="F47" s="54" t="s">
        <v>43</v>
      </c>
      <c r="G47" s="54" t="s">
        <v>43</v>
      </c>
      <c r="H47" s="54" t="s">
        <v>43</v>
      </c>
      <c r="I47" s="54" t="s">
        <v>43</v>
      </c>
      <c r="J47" s="54" t="s">
        <v>43</v>
      </c>
      <c r="K47" s="54" t="s">
        <v>43</v>
      </c>
      <c r="L47" s="54" t="s">
        <v>43</v>
      </c>
    </row>
    <row r="48" spans="2:12" ht="24">
      <c r="B48" s="98">
        <v>30</v>
      </c>
      <c r="C48" s="51">
        <v>30</v>
      </c>
      <c r="D48" s="52" t="s">
        <v>416</v>
      </c>
      <c r="E48" s="54" t="s">
        <v>43</v>
      </c>
      <c r="F48" s="54" t="s">
        <v>43</v>
      </c>
      <c r="G48" s="54" t="s">
        <v>43</v>
      </c>
      <c r="H48" s="54" t="s">
        <v>43</v>
      </c>
      <c r="I48" s="54" t="s">
        <v>43</v>
      </c>
      <c r="J48" s="54" t="s">
        <v>43</v>
      </c>
      <c r="K48" s="54" t="s">
        <v>43</v>
      </c>
      <c r="L48" s="54" t="s">
        <v>43</v>
      </c>
    </row>
    <row r="49" spans="2:12" ht="13.5">
      <c r="B49" s="98">
        <v>31</v>
      </c>
      <c r="C49" s="51">
        <v>31</v>
      </c>
      <c r="D49" s="52" t="s">
        <v>417</v>
      </c>
      <c r="E49" s="54" t="s">
        <v>43</v>
      </c>
      <c r="F49" s="54" t="s">
        <v>43</v>
      </c>
      <c r="G49" s="54" t="s">
        <v>43</v>
      </c>
      <c r="H49" s="54" t="s">
        <v>43</v>
      </c>
      <c r="I49" s="54" t="s">
        <v>43</v>
      </c>
      <c r="J49" s="54" t="s">
        <v>43</v>
      </c>
      <c r="K49" s="54" t="s">
        <v>43</v>
      </c>
      <c r="L49" s="54" t="s">
        <v>43</v>
      </c>
    </row>
    <row r="50" spans="2:12" ht="13.5">
      <c r="B50" s="98">
        <v>32</v>
      </c>
      <c r="C50" s="51">
        <v>32</v>
      </c>
      <c r="D50" s="52" t="s">
        <v>418</v>
      </c>
      <c r="E50" s="54" t="s">
        <v>43</v>
      </c>
      <c r="F50" s="54" t="s">
        <v>43</v>
      </c>
      <c r="G50" s="54" t="s">
        <v>43</v>
      </c>
      <c r="H50" s="54" t="s">
        <v>43</v>
      </c>
      <c r="I50" s="54" t="s">
        <v>43</v>
      </c>
      <c r="J50" s="54" t="s">
        <v>43</v>
      </c>
      <c r="K50" s="54" t="s">
        <v>43</v>
      </c>
      <c r="L50" s="54" t="s">
        <v>43</v>
      </c>
    </row>
    <row r="51" spans="2:12" ht="13.5">
      <c r="B51" s="98">
        <v>33</v>
      </c>
      <c r="C51" s="51">
        <v>33</v>
      </c>
      <c r="D51" s="52" t="s">
        <v>419</v>
      </c>
      <c r="E51" s="54" t="s">
        <v>44</v>
      </c>
      <c r="F51" s="54" t="s">
        <v>43</v>
      </c>
      <c r="G51" s="54" t="s">
        <v>43</v>
      </c>
      <c r="H51" s="54" t="s">
        <v>43</v>
      </c>
      <c r="I51" s="54" t="s">
        <v>43</v>
      </c>
      <c r="J51" s="54" t="s">
        <v>43</v>
      </c>
      <c r="K51" s="54" t="s">
        <v>43</v>
      </c>
      <c r="L51" s="54" t="s">
        <v>44</v>
      </c>
    </row>
    <row r="52" spans="2:12" ht="13.5">
      <c r="B52" s="98">
        <v>34</v>
      </c>
      <c r="C52" s="51">
        <v>34</v>
      </c>
      <c r="D52" s="52" t="s">
        <v>420</v>
      </c>
      <c r="E52" s="54" t="s">
        <v>44</v>
      </c>
      <c r="F52" s="54" t="s">
        <v>43</v>
      </c>
      <c r="G52" s="54" t="s">
        <v>43</v>
      </c>
      <c r="H52" s="54" t="s">
        <v>43</v>
      </c>
      <c r="I52" s="54" t="s">
        <v>43</v>
      </c>
      <c r="J52" s="54" t="s">
        <v>44</v>
      </c>
      <c r="K52" s="54" t="s">
        <v>44</v>
      </c>
      <c r="L52" s="54" t="s">
        <v>44</v>
      </c>
    </row>
    <row r="53" spans="2:12" ht="24">
      <c r="B53" s="98">
        <v>35</v>
      </c>
      <c r="C53" s="51">
        <v>35</v>
      </c>
      <c r="D53" s="52" t="s">
        <v>421</v>
      </c>
      <c r="E53" s="54" t="s">
        <v>43</v>
      </c>
      <c r="F53" s="54" t="s">
        <v>43</v>
      </c>
      <c r="G53" s="54" t="s">
        <v>43</v>
      </c>
      <c r="H53" s="54" t="s">
        <v>43</v>
      </c>
      <c r="I53" s="54" t="s">
        <v>43</v>
      </c>
      <c r="J53" s="54" t="s">
        <v>43</v>
      </c>
      <c r="K53" s="54" t="s">
        <v>43</v>
      </c>
      <c r="L53" s="54" t="s">
        <v>43</v>
      </c>
    </row>
    <row r="54" spans="2:12" ht="24">
      <c r="B54" s="98">
        <v>36</v>
      </c>
      <c r="C54" s="51">
        <v>36</v>
      </c>
      <c r="D54" s="52" t="s">
        <v>422</v>
      </c>
      <c r="E54" s="54" t="s">
        <v>44</v>
      </c>
      <c r="F54" s="54" t="s">
        <v>43</v>
      </c>
      <c r="G54" s="54" t="s">
        <v>43</v>
      </c>
      <c r="H54" s="54" t="s">
        <v>43</v>
      </c>
      <c r="I54" s="54" t="s">
        <v>43</v>
      </c>
      <c r="J54" s="54" t="s">
        <v>44</v>
      </c>
      <c r="K54" s="54" t="s">
        <v>44</v>
      </c>
      <c r="L54" s="54" t="s">
        <v>44</v>
      </c>
    </row>
    <row r="55" spans="2:12" ht="24">
      <c r="B55" s="98">
        <v>37</v>
      </c>
      <c r="C55" s="51">
        <v>37</v>
      </c>
      <c r="D55" s="52" t="s">
        <v>423</v>
      </c>
      <c r="E55" s="54" t="s">
        <v>43</v>
      </c>
      <c r="F55" s="54" t="s">
        <v>43</v>
      </c>
      <c r="G55" s="54" t="s">
        <v>43</v>
      </c>
      <c r="H55" s="54" t="s">
        <v>43</v>
      </c>
      <c r="I55" s="54" t="s">
        <v>43</v>
      </c>
      <c r="J55" s="54" t="s">
        <v>43</v>
      </c>
      <c r="K55" s="54" t="s">
        <v>43</v>
      </c>
      <c r="L55" s="54" t="s">
        <v>43</v>
      </c>
    </row>
    <row r="56" spans="2:12" ht="13.5">
      <c r="B56" s="98">
        <v>38</v>
      </c>
      <c r="C56" s="51">
        <v>38</v>
      </c>
      <c r="D56" s="52" t="s">
        <v>424</v>
      </c>
      <c r="E56" s="54" t="s">
        <v>43</v>
      </c>
      <c r="F56" s="54" t="s">
        <v>43</v>
      </c>
      <c r="G56" s="54" t="s">
        <v>43</v>
      </c>
      <c r="H56" s="54" t="s">
        <v>43</v>
      </c>
      <c r="I56" s="54" t="s">
        <v>43</v>
      </c>
      <c r="J56" s="54" t="s">
        <v>43</v>
      </c>
      <c r="K56" s="54" t="s">
        <v>43</v>
      </c>
      <c r="L56" s="54" t="s">
        <v>43</v>
      </c>
    </row>
    <row r="57" spans="2:12" ht="13.5">
      <c r="B57" s="98">
        <v>39</v>
      </c>
      <c r="C57" s="51">
        <v>39</v>
      </c>
      <c r="D57" s="52" t="s">
        <v>425</v>
      </c>
      <c r="E57" s="54" t="s">
        <v>43</v>
      </c>
      <c r="F57" s="54" t="s">
        <v>43</v>
      </c>
      <c r="G57" s="54" t="s">
        <v>43</v>
      </c>
      <c r="H57" s="54" t="s">
        <v>43</v>
      </c>
      <c r="I57" s="54" t="s">
        <v>43</v>
      </c>
      <c r="J57" s="54" t="s">
        <v>43</v>
      </c>
      <c r="K57" s="54" t="s">
        <v>43</v>
      </c>
      <c r="L57" s="54" t="s">
        <v>43</v>
      </c>
    </row>
    <row r="58" spans="2:12" ht="13.5">
      <c r="B58" s="98">
        <v>40</v>
      </c>
      <c r="C58" s="51">
        <v>40</v>
      </c>
      <c r="D58" s="52" t="s">
        <v>426</v>
      </c>
      <c r="E58" s="54" t="s">
        <v>43</v>
      </c>
      <c r="F58" s="54" t="s">
        <v>43</v>
      </c>
      <c r="G58" s="54" t="s">
        <v>43</v>
      </c>
      <c r="H58" s="54" t="s">
        <v>43</v>
      </c>
      <c r="I58" s="54" t="s">
        <v>43</v>
      </c>
      <c r="J58" s="54" t="s">
        <v>43</v>
      </c>
      <c r="K58" s="54" t="s">
        <v>43</v>
      </c>
      <c r="L58" s="54" t="s">
        <v>43</v>
      </c>
    </row>
    <row r="59" spans="2:12" ht="24">
      <c r="B59" s="98">
        <v>41</v>
      </c>
      <c r="C59" s="51">
        <v>41</v>
      </c>
      <c r="D59" s="52" t="s">
        <v>427</v>
      </c>
      <c r="E59" s="54" t="s">
        <v>43</v>
      </c>
      <c r="F59" s="54" t="s">
        <v>43</v>
      </c>
      <c r="G59" s="54" t="s">
        <v>43</v>
      </c>
      <c r="H59" s="54" t="s">
        <v>43</v>
      </c>
      <c r="I59" s="54" t="s">
        <v>43</v>
      </c>
      <c r="J59" s="54" t="s">
        <v>43</v>
      </c>
      <c r="K59" s="54" t="s">
        <v>43</v>
      </c>
      <c r="L59" s="54" t="s">
        <v>43</v>
      </c>
    </row>
    <row r="60" spans="2:12" ht="13.5">
      <c r="B60" s="98">
        <v>42</v>
      </c>
      <c r="C60" s="51">
        <v>42</v>
      </c>
      <c r="D60" s="52" t="s">
        <v>428</v>
      </c>
      <c r="E60" s="54" t="s">
        <v>43</v>
      </c>
      <c r="F60" s="54" t="s">
        <v>43</v>
      </c>
      <c r="G60" s="54" t="s">
        <v>43</v>
      </c>
      <c r="H60" s="54" t="s">
        <v>43</v>
      </c>
      <c r="I60" s="54" t="s">
        <v>43</v>
      </c>
      <c r="J60" s="54" t="s">
        <v>43</v>
      </c>
      <c r="K60" s="54" t="s">
        <v>43</v>
      </c>
      <c r="L60" s="54" t="s">
        <v>43</v>
      </c>
    </row>
    <row r="61" spans="2:12" ht="13.5">
      <c r="B61" s="98">
        <v>43</v>
      </c>
      <c r="C61" s="51">
        <v>43</v>
      </c>
      <c r="D61" s="52" t="s">
        <v>429</v>
      </c>
      <c r="E61" s="54" t="s">
        <v>43</v>
      </c>
      <c r="F61" s="54" t="s">
        <v>43</v>
      </c>
      <c r="G61" s="54" t="s">
        <v>43</v>
      </c>
      <c r="H61" s="54" t="s">
        <v>43</v>
      </c>
      <c r="I61" s="54" t="s">
        <v>43</v>
      </c>
      <c r="J61" s="54" t="s">
        <v>43</v>
      </c>
      <c r="K61" s="54" t="s">
        <v>43</v>
      </c>
      <c r="L61" s="54" t="s">
        <v>43</v>
      </c>
    </row>
    <row r="62" spans="2:12" ht="13.5">
      <c r="B62" s="98">
        <v>44</v>
      </c>
      <c r="C62" s="51">
        <v>44</v>
      </c>
      <c r="D62" s="52" t="s">
        <v>430</v>
      </c>
      <c r="E62" s="54" t="s">
        <v>43</v>
      </c>
      <c r="F62" s="54" t="s">
        <v>43</v>
      </c>
      <c r="G62" s="54" t="s">
        <v>43</v>
      </c>
      <c r="H62" s="54" t="s">
        <v>43</v>
      </c>
      <c r="I62" s="54" t="s">
        <v>43</v>
      </c>
      <c r="J62" s="54" t="s">
        <v>43</v>
      </c>
      <c r="K62" s="54" t="s">
        <v>43</v>
      </c>
      <c r="L62" s="54" t="s">
        <v>43</v>
      </c>
    </row>
    <row r="63" spans="2:12" ht="13.5">
      <c r="B63" s="98">
        <v>45</v>
      </c>
      <c r="C63" s="51">
        <v>45</v>
      </c>
      <c r="D63" s="52" t="s">
        <v>431</v>
      </c>
      <c r="E63" s="54" t="s">
        <v>43</v>
      </c>
      <c r="F63" s="54" t="s">
        <v>43</v>
      </c>
      <c r="G63" s="54" t="s">
        <v>43</v>
      </c>
      <c r="H63" s="54" t="s">
        <v>43</v>
      </c>
      <c r="I63" s="54" t="s">
        <v>43</v>
      </c>
      <c r="J63" s="54" t="s">
        <v>43</v>
      </c>
      <c r="K63" s="54" t="s">
        <v>43</v>
      </c>
      <c r="L63" s="54" t="s">
        <v>43</v>
      </c>
    </row>
    <row r="64" spans="2:12" ht="13.5">
      <c r="B64" s="98">
        <v>46</v>
      </c>
      <c r="C64" s="51">
        <v>46</v>
      </c>
      <c r="D64" s="52" t="s">
        <v>432</v>
      </c>
      <c r="E64" s="54" t="s">
        <v>43</v>
      </c>
      <c r="F64" s="54" t="s">
        <v>43</v>
      </c>
      <c r="G64" s="54" t="s">
        <v>43</v>
      </c>
      <c r="H64" s="54" t="s">
        <v>43</v>
      </c>
      <c r="I64" s="54" t="s">
        <v>43</v>
      </c>
      <c r="J64" s="54" t="s">
        <v>43</v>
      </c>
      <c r="K64" s="54" t="s">
        <v>43</v>
      </c>
      <c r="L64" s="54" t="s">
        <v>43</v>
      </c>
    </row>
    <row r="65" spans="2:12" ht="13.5">
      <c r="B65" s="98">
        <v>47</v>
      </c>
      <c r="C65" s="51">
        <v>47</v>
      </c>
      <c r="D65" s="52" t="s">
        <v>433</v>
      </c>
      <c r="E65" s="54" t="s">
        <v>43</v>
      </c>
      <c r="F65" s="54" t="s">
        <v>43</v>
      </c>
      <c r="G65" s="54" t="s">
        <v>43</v>
      </c>
      <c r="H65" s="54" t="s">
        <v>43</v>
      </c>
      <c r="I65" s="54" t="s">
        <v>43</v>
      </c>
      <c r="J65" s="54" t="s">
        <v>43</v>
      </c>
      <c r="K65" s="54" t="s">
        <v>43</v>
      </c>
      <c r="L65" s="54" t="s">
        <v>43</v>
      </c>
    </row>
    <row r="66" spans="2:12" ht="13.5">
      <c r="B66" s="98">
        <v>48</v>
      </c>
      <c r="C66" s="51">
        <v>48</v>
      </c>
      <c r="D66" s="52" t="s">
        <v>434</v>
      </c>
      <c r="E66" s="54" t="s">
        <v>43</v>
      </c>
      <c r="F66" s="54" t="s">
        <v>43</v>
      </c>
      <c r="G66" s="54" t="s">
        <v>43</v>
      </c>
      <c r="H66" s="54" t="s">
        <v>43</v>
      </c>
      <c r="I66" s="54" t="s">
        <v>43</v>
      </c>
      <c r="J66" s="54" t="s">
        <v>43</v>
      </c>
      <c r="K66" s="54" t="s">
        <v>43</v>
      </c>
      <c r="L66" s="54" t="s">
        <v>43</v>
      </c>
    </row>
    <row r="67" spans="2:12" ht="13.5">
      <c r="B67" s="98">
        <v>49</v>
      </c>
      <c r="C67" s="51">
        <v>49</v>
      </c>
      <c r="D67" s="52" t="s">
        <v>435</v>
      </c>
      <c r="E67" s="54" t="s">
        <v>44</v>
      </c>
      <c r="F67" s="54" t="s">
        <v>43</v>
      </c>
      <c r="G67" s="54" t="s">
        <v>43</v>
      </c>
      <c r="H67" s="54" t="s">
        <v>43</v>
      </c>
      <c r="I67" s="54" t="s">
        <v>43</v>
      </c>
      <c r="J67" s="54" t="s">
        <v>43</v>
      </c>
      <c r="K67" s="54" t="s">
        <v>43</v>
      </c>
      <c r="L67" s="54" t="s">
        <v>44</v>
      </c>
    </row>
    <row r="68" spans="2:12" ht="13.5">
      <c r="B68" s="98">
        <v>50</v>
      </c>
      <c r="C68" s="51">
        <v>50</v>
      </c>
      <c r="D68" s="52" t="s">
        <v>436</v>
      </c>
      <c r="E68" s="54" t="s">
        <v>43</v>
      </c>
      <c r="F68" s="54" t="s">
        <v>43</v>
      </c>
      <c r="G68" s="54" t="s">
        <v>43</v>
      </c>
      <c r="H68" s="54" t="s">
        <v>43</v>
      </c>
      <c r="I68" s="54" t="s">
        <v>43</v>
      </c>
      <c r="J68" s="54" t="s">
        <v>43</v>
      </c>
      <c r="K68" s="54" t="s">
        <v>43</v>
      </c>
      <c r="L68" s="54" t="s">
        <v>43</v>
      </c>
    </row>
    <row r="69" spans="2:12" ht="13.5">
      <c r="B69" s="98">
        <v>51</v>
      </c>
      <c r="C69" s="51">
        <v>51</v>
      </c>
      <c r="D69" s="52" t="s">
        <v>437</v>
      </c>
      <c r="E69" s="54" t="s">
        <v>44</v>
      </c>
      <c r="F69" s="54" t="s">
        <v>43</v>
      </c>
      <c r="G69" s="54" t="s">
        <v>43</v>
      </c>
      <c r="H69" s="54" t="s">
        <v>43</v>
      </c>
      <c r="I69" s="54" t="s">
        <v>43</v>
      </c>
      <c r="J69" s="54" t="s">
        <v>43</v>
      </c>
      <c r="K69" s="54" t="s">
        <v>43</v>
      </c>
      <c r="L69" s="54" t="s">
        <v>44</v>
      </c>
    </row>
    <row r="70" spans="2:12" ht="13.5">
      <c r="B70" s="98">
        <v>52</v>
      </c>
      <c r="C70" s="51">
        <v>52</v>
      </c>
      <c r="D70" s="52" t="s">
        <v>438</v>
      </c>
      <c r="E70" s="54" t="s">
        <v>44</v>
      </c>
      <c r="F70" s="54" t="s">
        <v>43</v>
      </c>
      <c r="G70" s="54" t="s">
        <v>43</v>
      </c>
      <c r="H70" s="54" t="s">
        <v>43</v>
      </c>
      <c r="I70" s="54" t="s">
        <v>43</v>
      </c>
      <c r="J70" s="54" t="s">
        <v>43</v>
      </c>
      <c r="K70" s="54" t="s">
        <v>43</v>
      </c>
      <c r="L70" s="54" t="s">
        <v>44</v>
      </c>
    </row>
    <row r="71" spans="2:12" ht="13.5">
      <c r="B71" s="98">
        <v>53</v>
      </c>
      <c r="C71" s="51">
        <v>53</v>
      </c>
      <c r="D71" s="52" t="s">
        <v>439</v>
      </c>
      <c r="E71" s="54" t="s">
        <v>43</v>
      </c>
      <c r="F71" s="54" t="s">
        <v>43</v>
      </c>
      <c r="G71" s="54" t="s">
        <v>43</v>
      </c>
      <c r="H71" s="54" t="s">
        <v>43</v>
      </c>
      <c r="I71" s="54" t="s">
        <v>43</v>
      </c>
      <c r="J71" s="54" t="s">
        <v>43</v>
      </c>
      <c r="K71" s="54" t="s">
        <v>43</v>
      </c>
      <c r="L71" s="54" t="s">
        <v>43</v>
      </c>
    </row>
    <row r="72" spans="2:12" ht="13.5">
      <c r="B72" s="98">
        <v>54</v>
      </c>
      <c r="C72" s="51">
        <v>54</v>
      </c>
      <c r="D72" s="52" t="s">
        <v>440</v>
      </c>
      <c r="E72" s="54" t="s">
        <v>43</v>
      </c>
      <c r="F72" s="54" t="s">
        <v>43</v>
      </c>
      <c r="G72" s="54" t="s">
        <v>43</v>
      </c>
      <c r="H72" s="54" t="s">
        <v>43</v>
      </c>
      <c r="I72" s="54" t="s">
        <v>43</v>
      </c>
      <c r="J72" s="54" t="s">
        <v>43</v>
      </c>
      <c r="K72" s="54" t="s">
        <v>43</v>
      </c>
      <c r="L72" s="54" t="s">
        <v>43</v>
      </c>
    </row>
    <row r="73" spans="2:12" ht="13.5">
      <c r="B73" s="98">
        <v>55</v>
      </c>
      <c r="C73" s="51">
        <v>55</v>
      </c>
      <c r="D73" s="52" t="s">
        <v>441</v>
      </c>
      <c r="E73" s="54" t="s">
        <v>44</v>
      </c>
      <c r="F73" s="54" t="s">
        <v>43</v>
      </c>
      <c r="G73" s="54" t="s">
        <v>43</v>
      </c>
      <c r="H73" s="54" t="s">
        <v>43</v>
      </c>
      <c r="I73" s="54" t="s">
        <v>44</v>
      </c>
      <c r="J73" s="54" t="s">
        <v>43</v>
      </c>
      <c r="K73" s="54" t="s">
        <v>44</v>
      </c>
      <c r="L73" s="54" t="s">
        <v>44</v>
      </c>
    </row>
    <row r="74" spans="2:12" ht="24">
      <c r="B74" s="98">
        <v>56</v>
      </c>
      <c r="C74" s="51">
        <v>56</v>
      </c>
      <c r="D74" s="52" t="s">
        <v>442</v>
      </c>
      <c r="E74" s="54" t="s">
        <v>43</v>
      </c>
      <c r="F74" s="54" t="s">
        <v>43</v>
      </c>
      <c r="G74" s="54" t="s">
        <v>43</v>
      </c>
      <c r="H74" s="54" t="s">
        <v>43</v>
      </c>
      <c r="I74" s="54" t="s">
        <v>43</v>
      </c>
      <c r="J74" s="54" t="s">
        <v>43</v>
      </c>
      <c r="K74" s="54" t="s">
        <v>43</v>
      </c>
      <c r="L74" s="54" t="s">
        <v>43</v>
      </c>
    </row>
    <row r="75" spans="2:12" ht="24">
      <c r="B75" s="98">
        <v>57</v>
      </c>
      <c r="C75" s="51">
        <v>57</v>
      </c>
      <c r="D75" s="52" t="s">
        <v>443</v>
      </c>
      <c r="E75" s="54" t="s">
        <v>43</v>
      </c>
      <c r="F75" s="54" t="s">
        <v>43</v>
      </c>
      <c r="G75" s="54" t="s">
        <v>43</v>
      </c>
      <c r="H75" s="54" t="s">
        <v>43</v>
      </c>
      <c r="I75" s="54" t="s">
        <v>43</v>
      </c>
      <c r="J75" s="54" t="s">
        <v>43</v>
      </c>
      <c r="K75" s="54" t="s">
        <v>43</v>
      </c>
      <c r="L75" s="54" t="s">
        <v>43</v>
      </c>
    </row>
    <row r="76" spans="2:12" ht="13.5">
      <c r="B76" s="98">
        <v>58</v>
      </c>
      <c r="C76" s="51">
        <v>58</v>
      </c>
      <c r="D76" s="52" t="s">
        <v>444</v>
      </c>
      <c r="E76" s="54" t="s">
        <v>43</v>
      </c>
      <c r="F76" s="54" t="s">
        <v>43</v>
      </c>
      <c r="G76" s="54" t="s">
        <v>43</v>
      </c>
      <c r="H76" s="54" t="s">
        <v>43</v>
      </c>
      <c r="I76" s="54" t="s">
        <v>43</v>
      </c>
      <c r="J76" s="54" t="s">
        <v>43</v>
      </c>
      <c r="K76" s="54" t="s">
        <v>43</v>
      </c>
      <c r="L76" s="54" t="s">
        <v>43</v>
      </c>
    </row>
    <row r="77" spans="2:12" ht="13.5">
      <c r="B77" s="98">
        <v>59</v>
      </c>
      <c r="C77" s="51">
        <v>59</v>
      </c>
      <c r="D77" s="52" t="s">
        <v>445</v>
      </c>
      <c r="E77" s="54" t="s">
        <v>44</v>
      </c>
      <c r="F77" s="54" t="s">
        <v>43</v>
      </c>
      <c r="G77" s="54" t="s">
        <v>43</v>
      </c>
      <c r="H77" s="54" t="s">
        <v>43</v>
      </c>
      <c r="I77" s="54" t="s">
        <v>43</v>
      </c>
      <c r="J77" s="54" t="s">
        <v>43</v>
      </c>
      <c r="K77" s="54" t="s">
        <v>43</v>
      </c>
      <c r="L77" s="54" t="s">
        <v>44</v>
      </c>
    </row>
    <row r="78" spans="2:12" ht="13.5">
      <c r="B78" s="98">
        <v>60</v>
      </c>
      <c r="C78" s="51">
        <v>60</v>
      </c>
      <c r="D78" s="52" t="s">
        <v>446</v>
      </c>
      <c r="E78" s="54" t="s">
        <v>43</v>
      </c>
      <c r="F78" s="54" t="s">
        <v>43</v>
      </c>
      <c r="G78" s="54" t="s">
        <v>43</v>
      </c>
      <c r="H78" s="54" t="s">
        <v>43</v>
      </c>
      <c r="I78" s="54" t="s">
        <v>43</v>
      </c>
      <c r="J78" s="54" t="s">
        <v>43</v>
      </c>
      <c r="K78" s="54" t="s">
        <v>43</v>
      </c>
      <c r="L78" s="54" t="s">
        <v>43</v>
      </c>
    </row>
    <row r="79" spans="2:12" ht="13.5">
      <c r="B79" s="98">
        <v>61</v>
      </c>
      <c r="C79" s="51">
        <v>61</v>
      </c>
      <c r="D79" s="52" t="s">
        <v>447</v>
      </c>
      <c r="E79" s="54" t="s">
        <v>43</v>
      </c>
      <c r="F79" s="54" t="s">
        <v>43</v>
      </c>
      <c r="G79" s="54" t="s">
        <v>43</v>
      </c>
      <c r="H79" s="54" t="s">
        <v>43</v>
      </c>
      <c r="I79" s="54" t="s">
        <v>43</v>
      </c>
      <c r="J79" s="54" t="s">
        <v>43</v>
      </c>
      <c r="K79" s="54" t="s">
        <v>43</v>
      </c>
      <c r="L79" s="54" t="s">
        <v>43</v>
      </c>
    </row>
    <row r="80" spans="2:12" ht="13.5">
      <c r="B80" s="98">
        <v>62</v>
      </c>
      <c r="C80" s="51">
        <v>62</v>
      </c>
      <c r="D80" s="52" t="s">
        <v>448</v>
      </c>
      <c r="E80" s="54" t="s">
        <v>44</v>
      </c>
      <c r="F80" s="54" t="s">
        <v>43</v>
      </c>
      <c r="G80" s="54" t="s">
        <v>43</v>
      </c>
      <c r="H80" s="54" t="s">
        <v>43</v>
      </c>
      <c r="I80" s="54" t="s">
        <v>43</v>
      </c>
      <c r="J80" s="54" t="s">
        <v>43</v>
      </c>
      <c r="K80" s="54" t="s">
        <v>43</v>
      </c>
      <c r="L80" s="54" t="s">
        <v>44</v>
      </c>
    </row>
    <row r="81" spans="2:12" ht="13.5">
      <c r="B81" s="98">
        <v>63</v>
      </c>
      <c r="C81" s="51">
        <v>63</v>
      </c>
      <c r="D81" s="52" t="s">
        <v>449</v>
      </c>
      <c r="E81" s="54" t="s">
        <v>43</v>
      </c>
      <c r="F81" s="54" t="s">
        <v>43</v>
      </c>
      <c r="G81" s="54" t="s">
        <v>43</v>
      </c>
      <c r="H81" s="54" t="s">
        <v>43</v>
      </c>
      <c r="I81" s="54" t="s">
        <v>43</v>
      </c>
      <c r="J81" s="54" t="s">
        <v>43</v>
      </c>
      <c r="K81" s="54" t="s">
        <v>43</v>
      </c>
      <c r="L81" s="54" t="s">
        <v>43</v>
      </c>
    </row>
    <row r="82" spans="2:12" ht="13.5">
      <c r="B82" s="98">
        <v>64</v>
      </c>
      <c r="C82" s="51">
        <v>64</v>
      </c>
      <c r="D82" s="52" t="s">
        <v>450</v>
      </c>
      <c r="E82" s="54" t="s">
        <v>43</v>
      </c>
      <c r="F82" s="54" t="s">
        <v>43</v>
      </c>
      <c r="G82" s="54" t="s">
        <v>43</v>
      </c>
      <c r="H82" s="54" t="s">
        <v>43</v>
      </c>
      <c r="I82" s="54" t="s">
        <v>43</v>
      </c>
      <c r="J82" s="54" t="s">
        <v>43</v>
      </c>
      <c r="K82" s="54" t="s">
        <v>44</v>
      </c>
      <c r="L82" s="54" t="s">
        <v>44</v>
      </c>
    </row>
    <row r="83" spans="2:12" ht="13.5">
      <c r="B83" s="98">
        <v>65</v>
      </c>
      <c r="C83" s="51">
        <v>65</v>
      </c>
      <c r="D83" s="52" t="s">
        <v>451</v>
      </c>
      <c r="E83" s="54" t="s">
        <v>44</v>
      </c>
      <c r="F83" s="54" t="s">
        <v>43</v>
      </c>
      <c r="G83" s="54" t="s">
        <v>43</v>
      </c>
      <c r="H83" s="54" t="s">
        <v>43</v>
      </c>
      <c r="I83" s="54" t="s">
        <v>43</v>
      </c>
      <c r="J83" s="54" t="s">
        <v>44</v>
      </c>
      <c r="K83" s="54" t="s">
        <v>44</v>
      </c>
      <c r="L83" s="54" t="s">
        <v>44</v>
      </c>
    </row>
    <row r="84" spans="2:12" ht="13.5">
      <c r="B84" s="98">
        <v>66</v>
      </c>
      <c r="C84" s="51">
        <v>66</v>
      </c>
      <c r="D84" s="52" t="s">
        <v>452</v>
      </c>
      <c r="E84" s="54" t="s">
        <v>43</v>
      </c>
      <c r="F84" s="54" t="s">
        <v>43</v>
      </c>
      <c r="G84" s="54" t="s">
        <v>43</v>
      </c>
      <c r="H84" s="54" t="s">
        <v>43</v>
      </c>
      <c r="I84" s="54" t="s">
        <v>43</v>
      </c>
      <c r="J84" s="54" t="s">
        <v>43</v>
      </c>
      <c r="K84" s="54" t="s">
        <v>43</v>
      </c>
      <c r="L84" s="54" t="s">
        <v>43</v>
      </c>
    </row>
    <row r="85" spans="2:12" ht="13.5">
      <c r="B85" s="98">
        <v>67</v>
      </c>
      <c r="C85" s="51">
        <v>67</v>
      </c>
      <c r="D85" s="52" t="s">
        <v>453</v>
      </c>
      <c r="E85" s="54" t="s">
        <v>43</v>
      </c>
      <c r="F85" s="54" t="s">
        <v>43</v>
      </c>
      <c r="G85" s="54" t="s">
        <v>43</v>
      </c>
      <c r="H85" s="54" t="s">
        <v>43</v>
      </c>
      <c r="I85" s="54" t="s">
        <v>43</v>
      </c>
      <c r="J85" s="54" t="s">
        <v>43</v>
      </c>
      <c r="K85" s="54" t="s">
        <v>43</v>
      </c>
      <c r="L85" s="54" t="s">
        <v>43</v>
      </c>
    </row>
    <row r="86" spans="2:12" ht="13.5">
      <c r="B86" s="98">
        <v>68</v>
      </c>
      <c r="C86" s="51">
        <v>68</v>
      </c>
      <c r="D86" s="52" t="s">
        <v>454</v>
      </c>
      <c r="E86" s="54" t="s">
        <v>43</v>
      </c>
      <c r="F86" s="54" t="s">
        <v>43</v>
      </c>
      <c r="G86" s="54" t="s">
        <v>43</v>
      </c>
      <c r="H86" s="54" t="s">
        <v>43</v>
      </c>
      <c r="I86" s="54" t="s">
        <v>43</v>
      </c>
      <c r="J86" s="54" t="s">
        <v>43</v>
      </c>
      <c r="K86" s="54" t="s">
        <v>43</v>
      </c>
      <c r="L86" s="54" t="s">
        <v>43</v>
      </c>
    </row>
    <row r="87" spans="2:12" ht="13.5">
      <c r="B87" s="98">
        <v>69</v>
      </c>
      <c r="C87" s="51">
        <v>69</v>
      </c>
      <c r="D87" s="52" t="s">
        <v>455</v>
      </c>
      <c r="E87" s="54" t="s">
        <v>44</v>
      </c>
      <c r="F87" s="54" t="s">
        <v>43</v>
      </c>
      <c r="G87" s="54" t="s">
        <v>43</v>
      </c>
      <c r="H87" s="54" t="s">
        <v>43</v>
      </c>
      <c r="I87" s="54" t="s">
        <v>43</v>
      </c>
      <c r="J87" s="54" t="s">
        <v>43</v>
      </c>
      <c r="K87" s="54" t="s">
        <v>43</v>
      </c>
      <c r="L87" s="54" t="s">
        <v>44</v>
      </c>
    </row>
    <row r="88" spans="2:12" ht="24">
      <c r="B88" s="98">
        <v>70</v>
      </c>
      <c r="C88" s="51">
        <v>70</v>
      </c>
      <c r="D88" s="52" t="s">
        <v>456</v>
      </c>
      <c r="E88" s="54" t="s">
        <v>43</v>
      </c>
      <c r="F88" s="54" t="s">
        <v>43</v>
      </c>
      <c r="G88" s="54" t="s">
        <v>43</v>
      </c>
      <c r="H88" s="54" t="s">
        <v>43</v>
      </c>
      <c r="I88" s="54" t="s">
        <v>43</v>
      </c>
      <c r="J88" s="54" t="s">
        <v>43</v>
      </c>
      <c r="K88" s="54" t="s">
        <v>43</v>
      </c>
      <c r="L88" s="54" t="s">
        <v>43</v>
      </c>
    </row>
    <row r="89" spans="2:12" ht="13.5">
      <c r="B89" s="98">
        <v>71</v>
      </c>
      <c r="C89" s="51">
        <v>71</v>
      </c>
      <c r="D89" s="52" t="s">
        <v>457</v>
      </c>
      <c r="E89" s="54" t="s">
        <v>43</v>
      </c>
      <c r="F89" s="54" t="s">
        <v>43</v>
      </c>
      <c r="G89" s="54" t="s">
        <v>43</v>
      </c>
      <c r="H89" s="54" t="s">
        <v>43</v>
      </c>
      <c r="I89" s="54" t="s">
        <v>43</v>
      </c>
      <c r="J89" s="54" t="s">
        <v>43</v>
      </c>
      <c r="K89" s="54" t="s">
        <v>43</v>
      </c>
      <c r="L89" s="54" t="s">
        <v>43</v>
      </c>
    </row>
    <row r="90" spans="2:12" ht="13.5">
      <c r="B90" s="98">
        <v>72</v>
      </c>
      <c r="C90" s="51">
        <v>72</v>
      </c>
      <c r="D90" s="52" t="s">
        <v>458</v>
      </c>
      <c r="E90" s="54" t="s">
        <v>43</v>
      </c>
      <c r="F90" s="54" t="s">
        <v>43</v>
      </c>
      <c r="G90" s="54" t="s">
        <v>43</v>
      </c>
      <c r="H90" s="54" t="s">
        <v>43</v>
      </c>
      <c r="I90" s="54" t="s">
        <v>43</v>
      </c>
      <c r="J90" s="54" t="s">
        <v>43</v>
      </c>
      <c r="K90" s="54" t="s">
        <v>43</v>
      </c>
      <c r="L90" s="54" t="s">
        <v>43</v>
      </c>
    </row>
    <row r="91" spans="2:12" ht="13.5">
      <c r="B91" s="98">
        <v>73</v>
      </c>
      <c r="C91" s="51">
        <v>73</v>
      </c>
      <c r="D91" s="52" t="s">
        <v>459</v>
      </c>
      <c r="E91" s="54" t="s">
        <v>43</v>
      </c>
      <c r="F91" s="54" t="s">
        <v>43</v>
      </c>
      <c r="G91" s="54" t="s">
        <v>43</v>
      </c>
      <c r="H91" s="54" t="s">
        <v>43</v>
      </c>
      <c r="I91" s="54" t="s">
        <v>43</v>
      </c>
      <c r="J91" s="54" t="s">
        <v>43</v>
      </c>
      <c r="K91" s="54" t="s">
        <v>43</v>
      </c>
      <c r="L91" s="54" t="s">
        <v>43</v>
      </c>
    </row>
    <row r="92" spans="2:12" ht="13.5">
      <c r="B92" s="98">
        <v>74</v>
      </c>
      <c r="C92" s="51">
        <v>74</v>
      </c>
      <c r="D92" s="52" t="s">
        <v>460</v>
      </c>
      <c r="E92" s="54" t="s">
        <v>44</v>
      </c>
      <c r="F92" s="54" t="s">
        <v>43</v>
      </c>
      <c r="G92" s="54" t="s">
        <v>43</v>
      </c>
      <c r="H92" s="54" t="s">
        <v>43</v>
      </c>
      <c r="I92" s="54" t="s">
        <v>43</v>
      </c>
      <c r="J92" s="54" t="s">
        <v>43</v>
      </c>
      <c r="K92" s="54" t="s">
        <v>44</v>
      </c>
      <c r="L92" s="54" t="s">
        <v>44</v>
      </c>
    </row>
    <row r="93" spans="2:12" ht="24">
      <c r="B93" s="98">
        <v>75</v>
      </c>
      <c r="C93" s="51">
        <v>75</v>
      </c>
      <c r="D93" s="52" t="s">
        <v>461</v>
      </c>
      <c r="E93" s="54" t="s">
        <v>43</v>
      </c>
      <c r="F93" s="54" t="s">
        <v>43</v>
      </c>
      <c r="G93" s="54" t="s">
        <v>43</v>
      </c>
      <c r="H93" s="54" t="s">
        <v>43</v>
      </c>
      <c r="I93" s="54" t="s">
        <v>43</v>
      </c>
      <c r="J93" s="54" t="s">
        <v>43</v>
      </c>
      <c r="K93" s="54" t="s">
        <v>43</v>
      </c>
      <c r="L93" s="54" t="s">
        <v>43</v>
      </c>
    </row>
    <row r="94" spans="2:12" ht="13.5">
      <c r="B94" s="98">
        <v>76</v>
      </c>
      <c r="C94" s="51">
        <v>76</v>
      </c>
      <c r="D94" s="52" t="s">
        <v>462</v>
      </c>
      <c r="E94" s="54" t="s">
        <v>43</v>
      </c>
      <c r="F94" s="54" t="s">
        <v>43</v>
      </c>
      <c r="G94" s="54" t="s">
        <v>43</v>
      </c>
      <c r="H94" s="54" t="s">
        <v>43</v>
      </c>
      <c r="I94" s="54" t="s">
        <v>43</v>
      </c>
      <c r="J94" s="54" t="s">
        <v>43</v>
      </c>
      <c r="K94" s="54" t="s">
        <v>44</v>
      </c>
      <c r="L94" s="54" t="s">
        <v>44</v>
      </c>
    </row>
    <row r="95" spans="2:12" ht="13.5">
      <c r="B95" s="98">
        <v>77</v>
      </c>
      <c r="C95" s="51">
        <v>77</v>
      </c>
      <c r="D95" s="52" t="s">
        <v>463</v>
      </c>
      <c r="E95" s="54" t="s">
        <v>43</v>
      </c>
      <c r="F95" s="54" t="s">
        <v>43</v>
      </c>
      <c r="G95" s="54" t="s">
        <v>43</v>
      </c>
      <c r="H95" s="54" t="s">
        <v>43</v>
      </c>
      <c r="I95" s="54" t="s">
        <v>43</v>
      </c>
      <c r="J95" s="54" t="s">
        <v>43</v>
      </c>
      <c r="K95" s="54" t="s">
        <v>43</v>
      </c>
      <c r="L95" s="54" t="s">
        <v>43</v>
      </c>
    </row>
    <row r="96" spans="2:12" ht="13.5">
      <c r="B96" s="98">
        <v>78</v>
      </c>
      <c r="C96" s="51">
        <v>78</v>
      </c>
      <c r="D96" s="52" t="s">
        <v>464</v>
      </c>
      <c r="E96" s="54" t="s">
        <v>43</v>
      </c>
      <c r="F96" s="54" t="s">
        <v>43</v>
      </c>
      <c r="G96" s="54" t="s">
        <v>43</v>
      </c>
      <c r="H96" s="54" t="s">
        <v>43</v>
      </c>
      <c r="I96" s="54" t="s">
        <v>43</v>
      </c>
      <c r="J96" s="54" t="s">
        <v>43</v>
      </c>
      <c r="K96" s="54" t="s">
        <v>43</v>
      </c>
      <c r="L96" s="54" t="s">
        <v>43</v>
      </c>
    </row>
    <row r="97" spans="2:12" ht="13.5">
      <c r="B97" s="98">
        <v>79</v>
      </c>
      <c r="C97" s="51">
        <v>79</v>
      </c>
      <c r="D97" s="52" t="s">
        <v>465</v>
      </c>
      <c r="E97" s="54" t="s">
        <v>43</v>
      </c>
      <c r="F97" s="54" t="s">
        <v>43</v>
      </c>
      <c r="G97" s="54" t="s">
        <v>43</v>
      </c>
      <c r="H97" s="54" t="s">
        <v>43</v>
      </c>
      <c r="I97" s="54" t="s">
        <v>43</v>
      </c>
      <c r="J97" s="54" t="s">
        <v>43</v>
      </c>
      <c r="K97" s="54" t="s">
        <v>43</v>
      </c>
      <c r="L97" s="54" t="s">
        <v>43</v>
      </c>
    </row>
    <row r="98" spans="2:12" ht="13.5">
      <c r="B98" s="98">
        <v>80</v>
      </c>
      <c r="C98" s="51">
        <v>80</v>
      </c>
      <c r="D98" s="52" t="s">
        <v>466</v>
      </c>
      <c r="E98" s="54" t="s">
        <v>43</v>
      </c>
      <c r="F98" s="54" t="s">
        <v>43</v>
      </c>
      <c r="G98" s="54" t="s">
        <v>43</v>
      </c>
      <c r="H98" s="54" t="s">
        <v>43</v>
      </c>
      <c r="I98" s="54" t="s">
        <v>43</v>
      </c>
      <c r="J98" s="54" t="s">
        <v>43</v>
      </c>
      <c r="K98" s="54" t="s">
        <v>43</v>
      </c>
      <c r="L98" s="54" t="s">
        <v>43</v>
      </c>
    </row>
    <row r="99" spans="2:12" ht="24">
      <c r="B99" s="98">
        <v>81</v>
      </c>
      <c r="C99" s="51">
        <v>81</v>
      </c>
      <c r="D99" s="52" t="s">
        <v>467</v>
      </c>
      <c r="E99" s="54" t="s">
        <v>43</v>
      </c>
      <c r="F99" s="54" t="s">
        <v>43</v>
      </c>
      <c r="G99" s="54" t="s">
        <v>43</v>
      </c>
      <c r="H99" s="54" t="s">
        <v>43</v>
      </c>
      <c r="I99" s="54" t="s">
        <v>43</v>
      </c>
      <c r="J99" s="54" t="s">
        <v>43</v>
      </c>
      <c r="K99" s="54" t="s">
        <v>43</v>
      </c>
      <c r="L99" s="54" t="s">
        <v>43</v>
      </c>
    </row>
    <row r="100" spans="2:12" ht="13.5">
      <c r="B100" s="98">
        <v>82</v>
      </c>
      <c r="C100" s="51">
        <v>82</v>
      </c>
      <c r="D100" s="52" t="s">
        <v>468</v>
      </c>
      <c r="E100" s="54" t="s">
        <v>43</v>
      </c>
      <c r="F100" s="54" t="s">
        <v>43</v>
      </c>
      <c r="G100" s="54" t="s">
        <v>43</v>
      </c>
      <c r="H100" s="54" t="s">
        <v>43</v>
      </c>
      <c r="I100" s="54" t="s">
        <v>43</v>
      </c>
      <c r="J100" s="54" t="s">
        <v>43</v>
      </c>
      <c r="K100" s="54" t="s">
        <v>43</v>
      </c>
      <c r="L100" s="54" t="s">
        <v>43</v>
      </c>
    </row>
    <row r="101" spans="2:12" ht="13.5">
      <c r="B101" s="98">
        <v>83</v>
      </c>
      <c r="C101" s="51">
        <v>83</v>
      </c>
      <c r="D101" s="52" t="s">
        <v>469</v>
      </c>
      <c r="E101" s="54" t="s">
        <v>43</v>
      </c>
      <c r="F101" s="54" t="s">
        <v>43</v>
      </c>
      <c r="G101" s="54" t="s">
        <v>43</v>
      </c>
      <c r="H101" s="54" t="s">
        <v>43</v>
      </c>
      <c r="I101" s="54" t="s">
        <v>43</v>
      </c>
      <c r="J101" s="54" t="s">
        <v>43</v>
      </c>
      <c r="K101" s="54" t="s">
        <v>43</v>
      </c>
      <c r="L101" s="54" t="s">
        <v>43</v>
      </c>
    </row>
    <row r="102" spans="2:12" ht="13.5">
      <c r="B102" s="98">
        <v>84</v>
      </c>
      <c r="C102" s="51">
        <v>84</v>
      </c>
      <c r="D102" s="52" t="s">
        <v>470</v>
      </c>
      <c r="E102" s="54" t="s">
        <v>44</v>
      </c>
      <c r="F102" s="54" t="s">
        <v>43</v>
      </c>
      <c r="G102" s="54" t="s">
        <v>43</v>
      </c>
      <c r="H102" s="54" t="s">
        <v>43</v>
      </c>
      <c r="I102" s="54" t="s">
        <v>43</v>
      </c>
      <c r="J102" s="54" t="s">
        <v>44</v>
      </c>
      <c r="K102" s="54" t="s">
        <v>44</v>
      </c>
      <c r="L102" s="54" t="s">
        <v>44</v>
      </c>
    </row>
    <row r="103" spans="2:12" ht="13.5">
      <c r="B103" s="98">
        <v>85</v>
      </c>
      <c r="C103" s="51">
        <v>85</v>
      </c>
      <c r="D103" s="52" t="s">
        <v>471</v>
      </c>
      <c r="E103" s="54" t="s">
        <v>43</v>
      </c>
      <c r="F103" s="54" t="s">
        <v>43</v>
      </c>
      <c r="G103" s="54" t="s">
        <v>43</v>
      </c>
      <c r="H103" s="54" t="s">
        <v>43</v>
      </c>
      <c r="I103" s="54" t="s">
        <v>43</v>
      </c>
      <c r="J103" s="54" t="s">
        <v>43</v>
      </c>
      <c r="K103" s="54" t="s">
        <v>43</v>
      </c>
      <c r="L103" s="54" t="s">
        <v>43</v>
      </c>
    </row>
    <row r="104" spans="2:12" ht="24">
      <c r="B104" s="98">
        <v>86</v>
      </c>
      <c r="C104" s="51">
        <v>86</v>
      </c>
      <c r="D104" s="52" t="s">
        <v>472</v>
      </c>
      <c r="E104" s="54" t="s">
        <v>43</v>
      </c>
      <c r="F104" s="54" t="s">
        <v>43</v>
      </c>
      <c r="G104" s="54" t="s">
        <v>43</v>
      </c>
      <c r="H104" s="54" t="s">
        <v>43</v>
      </c>
      <c r="I104" s="54" t="s">
        <v>43</v>
      </c>
      <c r="J104" s="54" t="s">
        <v>43</v>
      </c>
      <c r="K104" s="54" t="s">
        <v>43</v>
      </c>
      <c r="L104" s="54" t="s">
        <v>43</v>
      </c>
    </row>
    <row r="105" spans="2:12" ht="13.5">
      <c r="B105" s="98">
        <v>87</v>
      </c>
      <c r="C105" s="51">
        <v>87</v>
      </c>
      <c r="D105" s="52" t="s">
        <v>473</v>
      </c>
      <c r="E105" s="54" t="s">
        <v>43</v>
      </c>
      <c r="F105" s="54" t="s">
        <v>43</v>
      </c>
      <c r="G105" s="54" t="s">
        <v>43</v>
      </c>
      <c r="H105" s="54" t="s">
        <v>43</v>
      </c>
      <c r="I105" s="54" t="s">
        <v>43</v>
      </c>
      <c r="J105" s="54" t="s">
        <v>43</v>
      </c>
      <c r="K105" s="54" t="s">
        <v>43</v>
      </c>
      <c r="L105" s="54" t="s">
        <v>43</v>
      </c>
    </row>
    <row r="106" spans="2:12" ht="13.5">
      <c r="B106" s="98">
        <v>88</v>
      </c>
      <c r="C106" s="51">
        <v>88</v>
      </c>
      <c r="D106" s="52" t="s">
        <v>474</v>
      </c>
      <c r="E106" s="54" t="s">
        <v>43</v>
      </c>
      <c r="F106" s="54" t="s">
        <v>43</v>
      </c>
      <c r="G106" s="54" t="s">
        <v>43</v>
      </c>
      <c r="H106" s="54" t="s">
        <v>43</v>
      </c>
      <c r="I106" s="54" t="s">
        <v>43</v>
      </c>
      <c r="J106" s="54" t="s">
        <v>43</v>
      </c>
      <c r="K106" s="54" t="s">
        <v>43</v>
      </c>
      <c r="L106" s="54" t="s">
        <v>43</v>
      </c>
    </row>
    <row r="107" spans="2:12" ht="13.5">
      <c r="B107" s="98">
        <v>89</v>
      </c>
      <c r="C107" s="51">
        <v>89</v>
      </c>
      <c r="D107" s="52" t="s">
        <v>475</v>
      </c>
      <c r="E107" s="54" t="s">
        <v>43</v>
      </c>
      <c r="F107" s="54" t="s">
        <v>43</v>
      </c>
      <c r="G107" s="54" t="s">
        <v>43</v>
      </c>
      <c r="H107" s="54" t="s">
        <v>43</v>
      </c>
      <c r="I107" s="54" t="s">
        <v>43</v>
      </c>
      <c r="J107" s="54" t="s">
        <v>43</v>
      </c>
      <c r="K107" s="54" t="s">
        <v>43</v>
      </c>
      <c r="L107" s="54" t="s">
        <v>43</v>
      </c>
    </row>
    <row r="108" spans="2:12" ht="13.5">
      <c r="B108" s="98">
        <v>90</v>
      </c>
      <c r="C108" s="51">
        <v>90</v>
      </c>
      <c r="D108" s="52" t="s">
        <v>476</v>
      </c>
      <c r="E108" s="54" t="s">
        <v>43</v>
      </c>
      <c r="F108" s="54" t="s">
        <v>43</v>
      </c>
      <c r="G108" s="54" t="s">
        <v>43</v>
      </c>
      <c r="H108" s="54" t="s">
        <v>43</v>
      </c>
      <c r="I108" s="54" t="s">
        <v>43</v>
      </c>
      <c r="J108" s="54" t="s">
        <v>43</v>
      </c>
      <c r="K108" s="54" t="s">
        <v>43</v>
      </c>
      <c r="L108" s="54" t="s">
        <v>43</v>
      </c>
    </row>
    <row r="109" spans="2:12" ht="13.5">
      <c r="B109" s="98">
        <v>91</v>
      </c>
      <c r="C109" s="51">
        <v>91</v>
      </c>
      <c r="D109" s="52" t="s">
        <v>477</v>
      </c>
      <c r="E109" s="54" t="s">
        <v>43</v>
      </c>
      <c r="F109" s="54" t="s">
        <v>43</v>
      </c>
      <c r="G109" s="54" t="s">
        <v>43</v>
      </c>
      <c r="H109" s="54" t="s">
        <v>43</v>
      </c>
      <c r="I109" s="54" t="s">
        <v>43</v>
      </c>
      <c r="J109" s="54" t="s">
        <v>43</v>
      </c>
      <c r="K109" s="54" t="s">
        <v>43</v>
      </c>
      <c r="L109" s="54" t="s">
        <v>43</v>
      </c>
    </row>
    <row r="110" spans="2:12" ht="13.5">
      <c r="B110" s="98">
        <v>92</v>
      </c>
      <c r="C110" s="51">
        <v>92</v>
      </c>
      <c r="D110" s="52" t="s">
        <v>478</v>
      </c>
      <c r="E110" s="54" t="s">
        <v>43</v>
      </c>
      <c r="F110" s="54" t="s">
        <v>43</v>
      </c>
      <c r="G110" s="54" t="s">
        <v>43</v>
      </c>
      <c r="H110" s="54" t="s">
        <v>43</v>
      </c>
      <c r="I110" s="54" t="s">
        <v>43</v>
      </c>
      <c r="J110" s="54" t="s">
        <v>43</v>
      </c>
      <c r="K110" s="54" t="s">
        <v>43</v>
      </c>
      <c r="L110" s="54" t="s">
        <v>43</v>
      </c>
    </row>
    <row r="111" spans="2:12" ht="13.5">
      <c r="B111" s="98">
        <v>93</v>
      </c>
      <c r="C111" s="51">
        <v>93</v>
      </c>
      <c r="D111" s="52" t="s">
        <v>479</v>
      </c>
      <c r="E111" s="54" t="s">
        <v>43</v>
      </c>
      <c r="F111" s="54" t="s">
        <v>43</v>
      </c>
      <c r="G111" s="54" t="s">
        <v>43</v>
      </c>
      <c r="H111" s="54" t="s">
        <v>43</v>
      </c>
      <c r="I111" s="54" t="s">
        <v>43</v>
      </c>
      <c r="J111" s="54" t="s">
        <v>43</v>
      </c>
      <c r="K111" s="54" t="s">
        <v>43</v>
      </c>
      <c r="L111" s="54" t="s">
        <v>43</v>
      </c>
    </row>
    <row r="112" spans="2:12" ht="13.5">
      <c r="B112" s="98">
        <v>94</v>
      </c>
      <c r="C112" s="51">
        <v>94</v>
      </c>
      <c r="D112" s="52" t="s">
        <v>480</v>
      </c>
      <c r="E112" s="54" t="s">
        <v>44</v>
      </c>
      <c r="F112" s="54" t="s">
        <v>43</v>
      </c>
      <c r="G112" s="54" t="s">
        <v>43</v>
      </c>
      <c r="H112" s="54" t="s">
        <v>43</v>
      </c>
      <c r="I112" s="54" t="s">
        <v>43</v>
      </c>
      <c r="J112" s="54" t="s">
        <v>43</v>
      </c>
      <c r="K112" s="54" t="s">
        <v>43</v>
      </c>
      <c r="L112" s="54" t="s">
        <v>44</v>
      </c>
    </row>
    <row r="113" spans="2:12" ht="13.5">
      <c r="B113" s="98">
        <v>95</v>
      </c>
      <c r="C113" s="51">
        <v>95</v>
      </c>
      <c r="D113" s="52" t="s">
        <v>481</v>
      </c>
      <c r="E113" s="54" t="s">
        <v>43</v>
      </c>
      <c r="F113" s="54" t="s">
        <v>43</v>
      </c>
      <c r="G113" s="54" t="s">
        <v>43</v>
      </c>
      <c r="H113" s="54" t="s">
        <v>43</v>
      </c>
      <c r="I113" s="54" t="s">
        <v>43</v>
      </c>
      <c r="J113" s="54" t="s">
        <v>43</v>
      </c>
      <c r="K113" s="54" t="s">
        <v>43</v>
      </c>
      <c r="L113" s="54" t="s">
        <v>43</v>
      </c>
    </row>
    <row r="114" spans="2:12" ht="13.5">
      <c r="B114" s="98">
        <v>96</v>
      </c>
      <c r="C114" s="51">
        <v>96</v>
      </c>
      <c r="D114" s="52" t="s">
        <v>482</v>
      </c>
      <c r="E114" s="54" t="s">
        <v>44</v>
      </c>
      <c r="F114" s="54" t="s">
        <v>44</v>
      </c>
      <c r="G114" s="54" t="s">
        <v>44</v>
      </c>
      <c r="H114" s="54" t="s">
        <v>43</v>
      </c>
      <c r="I114" s="54" t="s">
        <v>43</v>
      </c>
      <c r="J114" s="54" t="s">
        <v>44</v>
      </c>
      <c r="K114" s="54" t="s">
        <v>44</v>
      </c>
      <c r="L114" s="54" t="s">
        <v>44</v>
      </c>
    </row>
    <row r="115" spans="2:12" ht="13.5">
      <c r="B115" s="98">
        <v>97</v>
      </c>
      <c r="C115" s="51">
        <v>97</v>
      </c>
      <c r="D115" s="52" t="s">
        <v>483</v>
      </c>
      <c r="E115" s="54" t="s">
        <v>43</v>
      </c>
      <c r="F115" s="54" t="s">
        <v>43</v>
      </c>
      <c r="G115" s="54" t="s">
        <v>43</v>
      </c>
      <c r="H115" s="54" t="s">
        <v>43</v>
      </c>
      <c r="I115" s="54" t="s">
        <v>43</v>
      </c>
      <c r="J115" s="54" t="s">
        <v>43</v>
      </c>
      <c r="K115" s="54" t="s">
        <v>43</v>
      </c>
      <c r="L115" s="54" t="s">
        <v>43</v>
      </c>
    </row>
    <row r="116" spans="2:12" ht="13.5">
      <c r="B116" s="98">
        <v>98</v>
      </c>
      <c r="C116" s="51">
        <v>98</v>
      </c>
      <c r="D116" s="52" t="s">
        <v>484</v>
      </c>
      <c r="E116" s="54" t="s">
        <v>43</v>
      </c>
      <c r="F116" s="54" t="s">
        <v>43</v>
      </c>
      <c r="G116" s="54" t="s">
        <v>43</v>
      </c>
      <c r="H116" s="54" t="s">
        <v>43</v>
      </c>
      <c r="I116" s="54" t="s">
        <v>44</v>
      </c>
      <c r="J116" s="54" t="s">
        <v>43</v>
      </c>
      <c r="K116" s="54" t="s">
        <v>43</v>
      </c>
      <c r="L116" s="54" t="s">
        <v>44</v>
      </c>
    </row>
    <row r="117" spans="2:12" ht="13.5">
      <c r="B117" s="98">
        <v>99</v>
      </c>
      <c r="C117" s="51">
        <v>99</v>
      </c>
      <c r="D117" s="52" t="s">
        <v>485</v>
      </c>
      <c r="E117" s="54" t="s">
        <v>43</v>
      </c>
      <c r="F117" s="54" t="s">
        <v>43</v>
      </c>
      <c r="G117" s="54" t="s">
        <v>43</v>
      </c>
      <c r="H117" s="54" t="s">
        <v>43</v>
      </c>
      <c r="I117" s="54" t="s">
        <v>43</v>
      </c>
      <c r="J117" s="54" t="s">
        <v>43</v>
      </c>
      <c r="K117" s="54" t="s">
        <v>43</v>
      </c>
      <c r="L117" s="54" t="s">
        <v>43</v>
      </c>
    </row>
    <row r="118" spans="2:12" ht="13.5">
      <c r="B118" s="98">
        <v>100</v>
      </c>
      <c r="C118" s="51">
        <v>100</v>
      </c>
      <c r="D118" s="52" t="s">
        <v>486</v>
      </c>
      <c r="E118" s="54" t="s">
        <v>43</v>
      </c>
      <c r="F118" s="54" t="s">
        <v>43</v>
      </c>
      <c r="G118" s="54" t="s">
        <v>43</v>
      </c>
      <c r="H118" s="54" t="s">
        <v>43</v>
      </c>
      <c r="I118" s="54" t="s">
        <v>43</v>
      </c>
      <c r="J118" s="54" t="s">
        <v>43</v>
      </c>
      <c r="K118" s="54" t="s">
        <v>43</v>
      </c>
      <c r="L118" s="54" t="s">
        <v>43</v>
      </c>
    </row>
    <row r="119" spans="2:12" ht="13.5">
      <c r="B119" s="98">
        <v>101</v>
      </c>
      <c r="C119" s="51">
        <v>101</v>
      </c>
      <c r="D119" s="52" t="s">
        <v>487</v>
      </c>
      <c r="E119" s="54" t="s">
        <v>43</v>
      </c>
      <c r="F119" s="54" t="s">
        <v>43</v>
      </c>
      <c r="G119" s="54" t="s">
        <v>43</v>
      </c>
      <c r="H119" s="54" t="s">
        <v>43</v>
      </c>
      <c r="I119" s="54" t="s">
        <v>43</v>
      </c>
      <c r="J119" s="54" t="s">
        <v>43</v>
      </c>
      <c r="K119" s="54" t="s">
        <v>43</v>
      </c>
      <c r="L119" s="54" t="s">
        <v>43</v>
      </c>
    </row>
    <row r="120" spans="2:12" ht="13.5">
      <c r="B120" s="98">
        <v>102</v>
      </c>
      <c r="C120" s="51">
        <v>102</v>
      </c>
      <c r="D120" s="52" t="s">
        <v>488</v>
      </c>
      <c r="E120" s="54" t="s">
        <v>44</v>
      </c>
      <c r="F120" s="54" t="s">
        <v>43</v>
      </c>
      <c r="G120" s="54" t="s">
        <v>43</v>
      </c>
      <c r="H120" s="54" t="s">
        <v>43</v>
      </c>
      <c r="I120" s="54" t="s">
        <v>43</v>
      </c>
      <c r="J120" s="54" t="s">
        <v>43</v>
      </c>
      <c r="K120" s="54" t="s">
        <v>43</v>
      </c>
      <c r="L120" s="54" t="s">
        <v>44</v>
      </c>
    </row>
    <row r="121" spans="2:12" ht="13.5">
      <c r="B121" s="98">
        <v>103</v>
      </c>
      <c r="C121" s="51">
        <v>103</v>
      </c>
      <c r="D121" s="52" t="s">
        <v>489</v>
      </c>
      <c r="E121" s="54" t="s">
        <v>43</v>
      </c>
      <c r="F121" s="54" t="s">
        <v>43</v>
      </c>
      <c r="G121" s="54" t="s">
        <v>43</v>
      </c>
      <c r="H121" s="54" t="s">
        <v>43</v>
      </c>
      <c r="I121" s="54" t="s">
        <v>43</v>
      </c>
      <c r="J121" s="54" t="s">
        <v>43</v>
      </c>
      <c r="K121" s="54" t="s">
        <v>43</v>
      </c>
      <c r="L121" s="54" t="s">
        <v>43</v>
      </c>
    </row>
    <row r="122" spans="2:12" ht="13.5">
      <c r="B122" s="98">
        <v>104</v>
      </c>
      <c r="C122" s="51">
        <v>104</v>
      </c>
      <c r="D122" s="52" t="s">
        <v>490</v>
      </c>
      <c r="E122" s="54" t="s">
        <v>43</v>
      </c>
      <c r="F122" s="54" t="s">
        <v>43</v>
      </c>
      <c r="G122" s="54" t="s">
        <v>43</v>
      </c>
      <c r="H122" s="54" t="s">
        <v>43</v>
      </c>
      <c r="I122" s="54" t="s">
        <v>43</v>
      </c>
      <c r="J122" s="54" t="s">
        <v>43</v>
      </c>
      <c r="K122" s="54" t="s">
        <v>43</v>
      </c>
      <c r="L122" s="54" t="s">
        <v>43</v>
      </c>
    </row>
    <row r="123" spans="2:12" ht="13.5">
      <c r="B123" s="98">
        <v>105</v>
      </c>
      <c r="C123" s="51">
        <v>105</v>
      </c>
      <c r="D123" s="52" t="s">
        <v>491</v>
      </c>
      <c r="E123" s="54" t="s">
        <v>43</v>
      </c>
      <c r="F123" s="54" t="s">
        <v>43</v>
      </c>
      <c r="G123" s="54" t="s">
        <v>43</v>
      </c>
      <c r="H123" s="54" t="s">
        <v>43</v>
      </c>
      <c r="I123" s="54" t="s">
        <v>43</v>
      </c>
      <c r="J123" s="54" t="s">
        <v>43</v>
      </c>
      <c r="K123" s="54" t="s">
        <v>43</v>
      </c>
      <c r="L123" s="54" t="s">
        <v>43</v>
      </c>
    </row>
    <row r="124" spans="2:12" ht="13.5">
      <c r="B124" s="98">
        <v>106</v>
      </c>
      <c r="C124" s="51">
        <v>106</v>
      </c>
      <c r="D124" s="52" t="s">
        <v>492</v>
      </c>
      <c r="E124" s="54" t="s">
        <v>43</v>
      </c>
      <c r="F124" s="54" t="s">
        <v>43</v>
      </c>
      <c r="G124" s="54" t="s">
        <v>43</v>
      </c>
      <c r="H124" s="54" t="s">
        <v>43</v>
      </c>
      <c r="I124" s="54" t="s">
        <v>43</v>
      </c>
      <c r="J124" s="54" t="s">
        <v>43</v>
      </c>
      <c r="K124" s="54" t="s">
        <v>44</v>
      </c>
      <c r="L124" s="54" t="s">
        <v>44</v>
      </c>
    </row>
    <row r="125" spans="2:12" ht="13.5">
      <c r="B125" s="98">
        <v>107</v>
      </c>
      <c r="C125" s="51">
        <v>107</v>
      </c>
      <c r="D125" s="52" t="s">
        <v>493</v>
      </c>
      <c r="E125" s="54" t="s">
        <v>43</v>
      </c>
      <c r="F125" s="54" t="s">
        <v>43</v>
      </c>
      <c r="G125" s="54" t="s">
        <v>43</v>
      </c>
      <c r="H125" s="54" t="s">
        <v>43</v>
      </c>
      <c r="I125" s="54" t="s">
        <v>43</v>
      </c>
      <c r="J125" s="54" t="s">
        <v>43</v>
      </c>
      <c r="K125" s="54" t="s">
        <v>43</v>
      </c>
      <c r="L125" s="54" t="s">
        <v>43</v>
      </c>
    </row>
    <row r="126" spans="2:12" ht="13.5">
      <c r="B126" s="98">
        <v>108</v>
      </c>
      <c r="C126" s="51">
        <v>108</v>
      </c>
      <c r="D126" s="52" t="s">
        <v>494</v>
      </c>
      <c r="E126" s="54" t="s">
        <v>43</v>
      </c>
      <c r="F126" s="54" t="s">
        <v>43</v>
      </c>
      <c r="G126" s="54" t="s">
        <v>43</v>
      </c>
      <c r="H126" s="54" t="s">
        <v>43</v>
      </c>
      <c r="I126" s="54" t="s">
        <v>43</v>
      </c>
      <c r="J126" s="54" t="s">
        <v>43</v>
      </c>
      <c r="K126" s="54" t="s">
        <v>44</v>
      </c>
      <c r="L126" s="54" t="s">
        <v>44</v>
      </c>
    </row>
    <row r="127" spans="2:12" ht="13.5">
      <c r="B127" s="98">
        <v>109</v>
      </c>
      <c r="C127" s="51">
        <v>109</v>
      </c>
      <c r="D127" s="52" t="s">
        <v>495</v>
      </c>
      <c r="E127" s="54" t="s">
        <v>43</v>
      </c>
      <c r="F127" s="54" t="s">
        <v>43</v>
      </c>
      <c r="G127" s="54" t="s">
        <v>43</v>
      </c>
      <c r="H127" s="54" t="s">
        <v>43</v>
      </c>
      <c r="I127" s="54" t="s">
        <v>43</v>
      </c>
      <c r="J127" s="54" t="s">
        <v>43</v>
      </c>
      <c r="K127" s="54" t="s">
        <v>43</v>
      </c>
      <c r="L127" s="54" t="s">
        <v>43</v>
      </c>
    </row>
    <row r="128" spans="2:12" ht="13.5">
      <c r="B128" s="98">
        <v>110</v>
      </c>
      <c r="C128" s="51">
        <v>110</v>
      </c>
      <c r="D128" s="52" t="s">
        <v>496</v>
      </c>
      <c r="E128" s="54" t="s">
        <v>43</v>
      </c>
      <c r="F128" s="54" t="s">
        <v>43</v>
      </c>
      <c r="G128" s="54" t="s">
        <v>43</v>
      </c>
      <c r="H128" s="54" t="s">
        <v>43</v>
      </c>
      <c r="I128" s="54" t="s">
        <v>43</v>
      </c>
      <c r="J128" s="54" t="s">
        <v>43</v>
      </c>
      <c r="K128" s="54" t="s">
        <v>43</v>
      </c>
      <c r="L128" s="54" t="s">
        <v>43</v>
      </c>
    </row>
    <row r="129" spans="2:12" ht="13.5">
      <c r="B129" s="98">
        <v>111</v>
      </c>
      <c r="C129" s="51">
        <v>111</v>
      </c>
      <c r="D129" s="52" t="s">
        <v>497</v>
      </c>
      <c r="E129" s="54" t="s">
        <v>43</v>
      </c>
      <c r="F129" s="54" t="s">
        <v>43</v>
      </c>
      <c r="G129" s="54" t="s">
        <v>43</v>
      </c>
      <c r="H129" s="54" t="s">
        <v>43</v>
      </c>
      <c r="I129" s="54" t="s">
        <v>43</v>
      </c>
      <c r="J129" s="54" t="s">
        <v>43</v>
      </c>
      <c r="K129" s="54" t="s">
        <v>43</v>
      </c>
      <c r="L129" s="54" t="s">
        <v>43</v>
      </c>
    </row>
    <row r="130" spans="2:12" ht="13.5">
      <c r="B130" s="98">
        <v>112</v>
      </c>
      <c r="C130" s="51">
        <v>112</v>
      </c>
      <c r="D130" s="52" t="s">
        <v>498</v>
      </c>
      <c r="E130" s="54" t="s">
        <v>43</v>
      </c>
      <c r="F130" s="54" t="s">
        <v>43</v>
      </c>
      <c r="G130" s="54" t="s">
        <v>43</v>
      </c>
      <c r="H130" s="54" t="s">
        <v>43</v>
      </c>
      <c r="I130" s="54" t="s">
        <v>43</v>
      </c>
      <c r="J130" s="54" t="s">
        <v>43</v>
      </c>
      <c r="K130" s="54" t="s">
        <v>43</v>
      </c>
      <c r="L130" s="54" t="s">
        <v>43</v>
      </c>
    </row>
    <row r="131" spans="2:12" ht="13.5">
      <c r="B131" s="98">
        <v>113</v>
      </c>
      <c r="C131" s="51">
        <v>113</v>
      </c>
      <c r="D131" s="52" t="s">
        <v>499</v>
      </c>
      <c r="E131" s="54" t="s">
        <v>43</v>
      </c>
      <c r="F131" s="54" t="s">
        <v>43</v>
      </c>
      <c r="G131" s="54" t="s">
        <v>43</v>
      </c>
      <c r="H131" s="54" t="s">
        <v>43</v>
      </c>
      <c r="I131" s="54" t="s">
        <v>43</v>
      </c>
      <c r="J131" s="54" t="s">
        <v>43</v>
      </c>
      <c r="K131" s="54" t="s">
        <v>43</v>
      </c>
      <c r="L131" s="54" t="s">
        <v>43</v>
      </c>
    </row>
    <row r="132" spans="2:12" ht="13.5">
      <c r="B132" s="98">
        <v>114</v>
      </c>
      <c r="C132" s="51">
        <v>114</v>
      </c>
      <c r="D132" s="52" t="s">
        <v>500</v>
      </c>
      <c r="E132" s="54" t="s">
        <v>43</v>
      </c>
      <c r="F132" s="54" t="s">
        <v>43</v>
      </c>
      <c r="G132" s="54" t="s">
        <v>43</v>
      </c>
      <c r="H132" s="54" t="s">
        <v>43</v>
      </c>
      <c r="I132" s="54" t="s">
        <v>44</v>
      </c>
      <c r="J132" s="54" t="s">
        <v>43</v>
      </c>
      <c r="K132" s="54" t="s">
        <v>43</v>
      </c>
      <c r="L132" s="54" t="s">
        <v>44</v>
      </c>
    </row>
    <row r="133" spans="2:12" ht="13.5">
      <c r="B133" s="98">
        <v>115</v>
      </c>
      <c r="C133" s="51">
        <v>115</v>
      </c>
      <c r="D133" s="52" t="s">
        <v>501</v>
      </c>
      <c r="E133" s="54" t="s">
        <v>43</v>
      </c>
      <c r="F133" s="54" t="s">
        <v>43</v>
      </c>
      <c r="G133" s="54" t="s">
        <v>43</v>
      </c>
      <c r="H133" s="54" t="s">
        <v>43</v>
      </c>
      <c r="I133" s="54" t="s">
        <v>43</v>
      </c>
      <c r="J133" s="54" t="s">
        <v>43</v>
      </c>
      <c r="K133" s="54" t="s">
        <v>43</v>
      </c>
      <c r="L133" s="54" t="s">
        <v>43</v>
      </c>
    </row>
    <row r="134" spans="2:12" ht="3.95" customHeight="1" thickBot="1">
      <c r="B134" s="218" t="s">
        <v>230</v>
      </c>
      <c r="C134" s="99"/>
      <c r="D134" s="100"/>
      <c r="E134" s="101"/>
      <c r="F134" s="101"/>
      <c r="G134" s="101"/>
      <c r="H134" s="101"/>
      <c r="I134" s="101"/>
      <c r="J134" s="363"/>
      <c r="K134" s="364"/>
      <c r="L134" s="443"/>
    </row>
    <row r="135" spans="2:12" ht="18" customHeight="1">
      <c r="B135" s="53"/>
      <c r="C135" s="53"/>
      <c r="D135" s="48"/>
    </row>
    <row r="136" spans="2:12"/>
    <row r="137" spans="2:12"/>
    <row r="138" spans="2:12"/>
    <row r="139" spans="2:12"/>
    <row r="140" spans="2:12"/>
    <row r="141" spans="2:12"/>
    <row r="142" spans="2:12"/>
    <row r="143" spans="2:12"/>
    <row r="144" spans="2:12"/>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sheetProtection insertRows="0" deleteRows="0" selectLockedCells="1"/>
  <mergeCells count="20">
    <mergeCell ref="B9:L9"/>
    <mergeCell ref="B11:L11"/>
    <mergeCell ref="B12:L12"/>
    <mergeCell ref="B1:L1"/>
    <mergeCell ref="B2:L2"/>
    <mergeCell ref="B3:L3"/>
    <mergeCell ref="B4:L4"/>
    <mergeCell ref="B6:L6"/>
    <mergeCell ref="B7:L7"/>
    <mergeCell ref="B14:L14"/>
    <mergeCell ref="B15:B17"/>
    <mergeCell ref="C15:C17"/>
    <mergeCell ref="D15:D17"/>
    <mergeCell ref="E15:E17"/>
    <mergeCell ref="F15:F17"/>
    <mergeCell ref="L15:L16"/>
    <mergeCell ref="G15:G17"/>
    <mergeCell ref="H15:H17"/>
    <mergeCell ref="J15:K15"/>
    <mergeCell ref="I15:I17"/>
  </mergeCells>
  <conditionalFormatting sqref="B116:D133">
    <cfRule type="expression" dxfId="31" priority="396" stopIfTrue="1">
      <formula>MOD(ROW(),2)</formula>
    </cfRule>
  </conditionalFormatting>
  <conditionalFormatting sqref="E116:G133">
    <cfRule type="cellIs" dxfId="30" priority="377" stopIfTrue="1" operator="equal">
      <formula>"RECHAZO"</formula>
    </cfRule>
    <cfRule type="cellIs" dxfId="29" priority="378" stopIfTrue="1" operator="equal">
      <formula>"CUMPLE"</formula>
    </cfRule>
    <cfRule type="cellIs" dxfId="28" priority="379" stopIfTrue="1" operator="equal">
      <formula>"NO CUMPLE"</formula>
    </cfRule>
    <cfRule type="cellIs" dxfId="27" priority="380" stopIfTrue="1" operator="equal">
      <formula>"HÁBIL"</formula>
    </cfRule>
    <cfRule type="cellIs" dxfId="26" priority="381" stopIfTrue="1" operator="equal">
      <formula>"NO HÁBIL"</formula>
    </cfRule>
    <cfRule type="cellIs" dxfId="25" priority="382" stopIfTrue="1" operator="equal">
      <formula>"NO APLICA"</formula>
    </cfRule>
  </conditionalFormatting>
  <conditionalFormatting sqref="B19:D115">
    <cfRule type="expression" dxfId="24" priority="13" stopIfTrue="1">
      <formula>MOD(ROW(),2)</formula>
    </cfRule>
  </conditionalFormatting>
  <conditionalFormatting sqref="E19:G115">
    <cfRule type="cellIs" dxfId="23" priority="7" stopIfTrue="1" operator="equal">
      <formula>"RECHAZO"</formula>
    </cfRule>
    <cfRule type="cellIs" dxfId="22" priority="8" stopIfTrue="1" operator="equal">
      <formula>"CUMPLE"</formula>
    </cfRule>
    <cfRule type="cellIs" dxfId="21" priority="9" stopIfTrue="1" operator="equal">
      <formula>"NO CUMPLE"</formula>
    </cfRule>
    <cfRule type="cellIs" dxfId="20" priority="10" stopIfTrue="1" operator="equal">
      <formula>"HÁBIL"</formula>
    </cfRule>
    <cfRule type="cellIs" dxfId="19" priority="11" stopIfTrue="1" operator="equal">
      <formula>"NO HÁBIL"</formula>
    </cfRule>
    <cfRule type="cellIs" dxfId="18" priority="12" stopIfTrue="1" operator="equal">
      <formula>"NO APLICA"</formula>
    </cfRule>
  </conditionalFormatting>
  <conditionalFormatting sqref="H19:L133">
    <cfRule type="cellIs" dxfId="17" priority="1" stopIfTrue="1" operator="equal">
      <formula>"RECHAZO"</formula>
    </cfRule>
    <cfRule type="cellIs" dxfId="16" priority="2" stopIfTrue="1" operator="equal">
      <formula>"CUMPLE"</formula>
    </cfRule>
    <cfRule type="cellIs" dxfId="15" priority="3" stopIfTrue="1" operator="equal">
      <formula>"NO CUMPLE"</formula>
    </cfRule>
    <cfRule type="cellIs" dxfId="14" priority="4" stopIfTrue="1" operator="equal">
      <formula>"HÁBIL"</formula>
    </cfRule>
    <cfRule type="cellIs" dxfId="13" priority="5" stopIfTrue="1" operator="equal">
      <formula>"NO HÁBIL"</formula>
    </cfRule>
    <cfRule type="cellIs" dxfId="12" priority="6" stopIfTrue="1" operator="equal">
      <formula>"NO APLICA"</formula>
    </cfRule>
  </conditionalFormatting>
  <dataValidations count="1">
    <dataValidation type="list" allowBlank="1" showInputMessage="1" showErrorMessage="1" sqref="E19:G133" xr:uid="{00000000-0002-0000-1100-000000000000}">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20">
    <tabColor rgb="FF7030A0"/>
    <pageSetUpPr fitToPage="1"/>
  </sheetPr>
  <dimension ref="A1:U137"/>
  <sheetViews>
    <sheetView showGridLines="0" zoomScale="85" zoomScaleNormal="85" workbookViewId="0"/>
  </sheetViews>
  <sheetFormatPr baseColWidth="10" defaultColWidth="0" defaultRowHeight="15"/>
  <cols>
    <col min="1" max="1" width="1.42578125" style="111" customWidth="1"/>
    <col min="2" max="2" width="7.7109375" style="111" customWidth="1"/>
    <col min="3" max="3" width="15.42578125" style="111" customWidth="1"/>
    <col min="4" max="4" width="45.7109375" style="111" customWidth="1"/>
    <col min="5" max="5" width="16" style="111" customWidth="1"/>
    <col min="6" max="6" width="18.28515625" style="111" customWidth="1"/>
    <col min="7" max="8" width="15.28515625" style="111" customWidth="1"/>
    <col min="9" max="9" width="16.140625" style="111" customWidth="1"/>
    <col min="10" max="12" width="18.85546875" style="111" customWidth="1"/>
    <col min="13" max="13" width="15.28515625" style="111" customWidth="1"/>
    <col min="14" max="15" width="16.7109375" style="111" customWidth="1"/>
    <col min="16" max="16" width="41.28515625" style="111" customWidth="1"/>
    <col min="17" max="19" width="11.42578125" style="111" customWidth="1"/>
    <col min="20" max="21" width="0" style="111" hidden="1" customWidth="1"/>
    <col min="22" max="16384" width="11.42578125" style="111" hidden="1"/>
  </cols>
  <sheetData>
    <row r="1" spans="1:16" s="3" customFormat="1" ht="15" customHeight="1">
      <c r="A1" s="105"/>
      <c r="B1" s="882" t="s">
        <v>0</v>
      </c>
      <c r="C1" s="882"/>
      <c r="D1" s="882"/>
      <c r="E1" s="882"/>
      <c r="F1" s="882"/>
      <c r="G1" s="882"/>
      <c r="H1" s="882"/>
      <c r="I1" s="882"/>
      <c r="J1" s="882"/>
      <c r="K1" s="882"/>
      <c r="L1" s="882"/>
      <c r="M1" s="882"/>
      <c r="N1" s="882"/>
      <c r="O1" s="882"/>
      <c r="P1" s="882"/>
    </row>
    <row r="2" spans="1:16" s="1" customFormat="1" ht="15" customHeight="1">
      <c r="A2" s="107"/>
      <c r="B2" s="882" t="s">
        <v>1</v>
      </c>
      <c r="C2" s="882"/>
      <c r="D2" s="882"/>
      <c r="E2" s="882"/>
      <c r="F2" s="882"/>
      <c r="G2" s="882"/>
      <c r="H2" s="882"/>
      <c r="I2" s="882"/>
      <c r="J2" s="882"/>
      <c r="K2" s="882"/>
      <c r="L2" s="882"/>
      <c r="M2" s="882"/>
      <c r="N2" s="882"/>
      <c r="O2" s="882"/>
      <c r="P2" s="882"/>
    </row>
    <row r="3" spans="1:16" s="1" customFormat="1" ht="15" customHeight="1">
      <c r="A3" s="107"/>
      <c r="B3" s="882" t="s">
        <v>350</v>
      </c>
      <c r="C3" s="882"/>
      <c r="D3" s="882"/>
      <c r="E3" s="882"/>
      <c r="F3" s="882"/>
      <c r="G3" s="882"/>
      <c r="H3" s="882"/>
      <c r="I3" s="882"/>
      <c r="J3" s="882"/>
      <c r="K3" s="882"/>
      <c r="L3" s="882"/>
      <c r="M3" s="882"/>
      <c r="N3" s="882"/>
      <c r="O3" s="882"/>
      <c r="P3" s="882"/>
    </row>
    <row r="4" spans="1:16" s="1" customFormat="1" ht="12.75" customHeight="1">
      <c r="A4" s="107"/>
      <c r="B4" s="882" t="s">
        <v>341</v>
      </c>
      <c r="C4" s="882"/>
      <c r="D4" s="882"/>
      <c r="E4" s="882"/>
      <c r="F4" s="882"/>
      <c r="G4" s="882"/>
      <c r="H4" s="882"/>
      <c r="I4" s="882"/>
      <c r="J4" s="882"/>
      <c r="K4" s="882"/>
      <c r="L4" s="882"/>
      <c r="M4" s="882"/>
      <c r="N4" s="882"/>
      <c r="O4" s="882"/>
      <c r="P4" s="882"/>
    </row>
    <row r="5" spans="1:16" s="1" customFormat="1" ht="12.75" hidden="1">
      <c r="A5" s="107"/>
      <c r="B5" s="106"/>
      <c r="C5" s="2"/>
      <c r="D5" s="46"/>
      <c r="E5" s="46"/>
      <c r="F5" s="46"/>
      <c r="G5" s="46"/>
      <c r="H5" s="46"/>
      <c r="I5" s="46"/>
      <c r="J5" s="46"/>
      <c r="K5" s="46"/>
      <c r="L5" s="46"/>
      <c r="M5" s="46"/>
      <c r="N5" s="46"/>
      <c r="O5" s="46"/>
      <c r="P5" s="46"/>
    </row>
    <row r="6" spans="1:16" s="1" customFormat="1" ht="12.75" hidden="1">
      <c r="A6" s="107"/>
      <c r="B6" s="882" t="s">
        <v>179</v>
      </c>
      <c r="C6" s="882"/>
      <c r="D6" s="882"/>
      <c r="E6" s="882"/>
      <c r="F6" s="882"/>
      <c r="G6" s="882"/>
      <c r="H6" s="882"/>
      <c r="I6" s="882"/>
      <c r="J6" s="882"/>
      <c r="K6" s="882"/>
      <c r="L6" s="882"/>
      <c r="M6" s="882"/>
      <c r="N6" s="882"/>
      <c r="O6" s="882"/>
      <c r="P6" s="882"/>
    </row>
    <row r="7" spans="1:16" s="1" customFormat="1" ht="12.75" customHeight="1">
      <c r="A7" s="107"/>
      <c r="B7" s="882" t="s">
        <v>384</v>
      </c>
      <c r="C7" s="882"/>
      <c r="D7" s="882"/>
      <c r="E7" s="882"/>
      <c r="F7" s="882"/>
      <c r="G7" s="882"/>
      <c r="H7" s="882"/>
      <c r="I7" s="882"/>
      <c r="J7" s="882"/>
      <c r="K7" s="882"/>
      <c r="L7" s="882"/>
      <c r="M7" s="882"/>
      <c r="N7" s="882"/>
      <c r="O7" s="882"/>
      <c r="P7" s="882"/>
    </row>
    <row r="8" spans="1:16" s="1" customFormat="1" ht="15.75" hidden="1">
      <c r="A8" s="107"/>
      <c r="B8" s="106"/>
      <c r="C8" s="109"/>
      <c r="D8" s="46"/>
      <c r="E8" s="46"/>
      <c r="F8" s="46"/>
      <c r="G8" s="46"/>
      <c r="H8" s="46"/>
      <c r="I8" s="46"/>
      <c r="J8" s="46"/>
      <c r="K8" s="46"/>
      <c r="L8" s="46"/>
      <c r="M8" s="46"/>
      <c r="N8" s="46"/>
      <c r="O8" s="46"/>
      <c r="P8" s="46"/>
    </row>
    <row r="9" spans="1:16" s="1" customFormat="1" ht="36" customHeight="1">
      <c r="A9" s="107"/>
      <c r="B9" s="882" t="s">
        <v>1537</v>
      </c>
      <c r="C9" s="882"/>
      <c r="D9" s="882"/>
      <c r="E9" s="882"/>
      <c r="F9" s="882"/>
      <c r="G9" s="882"/>
      <c r="H9" s="882"/>
      <c r="I9" s="882"/>
      <c r="J9" s="882"/>
      <c r="K9" s="882"/>
      <c r="L9" s="882"/>
      <c r="M9" s="882"/>
      <c r="N9" s="882"/>
      <c r="O9" s="882"/>
      <c r="P9" s="882"/>
    </row>
    <row r="10" spans="1:16" s="1" customFormat="1" ht="4.5" customHeight="1">
      <c r="A10" s="107"/>
      <c r="B10" s="106"/>
      <c r="C10" s="109"/>
      <c r="D10" s="46"/>
      <c r="E10" s="46"/>
      <c r="F10" s="46"/>
      <c r="G10" s="46"/>
      <c r="H10" s="46"/>
      <c r="I10" s="46"/>
      <c r="J10" s="46"/>
      <c r="K10" s="46"/>
      <c r="L10" s="46"/>
      <c r="M10" s="46"/>
      <c r="N10" s="46"/>
      <c r="O10" s="46"/>
      <c r="P10" s="46"/>
    </row>
    <row r="11" spans="1:16" s="1" customFormat="1" ht="5.25" customHeight="1">
      <c r="A11" s="107"/>
      <c r="B11" s="882"/>
      <c r="C11" s="882"/>
      <c r="D11" s="882"/>
      <c r="E11" s="882"/>
      <c r="F11" s="882"/>
      <c r="G11" s="882"/>
      <c r="H11" s="882"/>
      <c r="I11" s="882"/>
      <c r="J11" s="882"/>
      <c r="K11" s="882"/>
      <c r="L11" s="882"/>
      <c r="M11" s="882"/>
      <c r="N11" s="882"/>
      <c r="O11" s="882"/>
      <c r="P11" s="882"/>
    </row>
    <row r="12" spans="1:16" s="1" customFormat="1" ht="0.75" customHeight="1">
      <c r="A12" s="107"/>
      <c r="B12" s="106"/>
      <c r="C12" s="109"/>
      <c r="D12" s="46"/>
      <c r="E12" s="46"/>
      <c r="F12" s="46"/>
      <c r="G12" s="46"/>
      <c r="H12" s="46"/>
      <c r="I12" s="46"/>
      <c r="J12" s="46"/>
      <c r="K12" s="46"/>
      <c r="L12" s="46"/>
      <c r="M12" s="46"/>
      <c r="N12" s="46"/>
      <c r="O12" s="46"/>
      <c r="P12" s="46"/>
    </row>
    <row r="13" spans="1:16" s="1" customFormat="1" ht="18" customHeight="1">
      <c r="A13" s="107"/>
      <c r="B13" s="965" t="s">
        <v>380</v>
      </c>
      <c r="C13" s="965"/>
      <c r="D13" s="965"/>
      <c r="E13" s="965"/>
      <c r="F13" s="965"/>
      <c r="G13" s="965"/>
      <c r="H13" s="965"/>
      <c r="I13" s="965"/>
      <c r="J13" s="965"/>
      <c r="K13" s="965"/>
      <c r="L13" s="965"/>
      <c r="M13" s="965"/>
      <c r="N13" s="965"/>
      <c r="O13" s="965"/>
      <c r="P13" s="965"/>
    </row>
    <row r="14" spans="1:16" ht="10.5" customHeight="1">
      <c r="A14" s="110"/>
      <c r="B14" s="884" t="s">
        <v>164</v>
      </c>
      <c r="C14" s="884"/>
      <c r="D14" s="884"/>
      <c r="E14" s="884"/>
      <c r="F14" s="884"/>
      <c r="G14" s="884"/>
      <c r="H14" s="884"/>
      <c r="I14" s="884"/>
      <c r="J14" s="884"/>
      <c r="K14" s="884"/>
      <c r="L14" s="884"/>
      <c r="M14" s="884"/>
      <c r="N14" s="884"/>
      <c r="O14" s="884"/>
      <c r="P14" s="884"/>
    </row>
    <row r="15" spans="1:16" ht="27" customHeight="1" thickBot="1">
      <c r="I15" s="884" t="s">
        <v>379</v>
      </c>
      <c r="J15" s="884"/>
      <c r="N15" s="409">
        <v>12</v>
      </c>
    </row>
    <row r="16" spans="1:16" s="138" customFormat="1" ht="15.75" customHeight="1" thickTop="1">
      <c r="B16" s="951" t="s">
        <v>38</v>
      </c>
      <c r="C16" s="954" t="s">
        <v>37</v>
      </c>
      <c r="D16" s="954" t="s">
        <v>15</v>
      </c>
      <c r="E16" s="958" t="s">
        <v>237</v>
      </c>
      <c r="F16" s="961" t="s">
        <v>118</v>
      </c>
      <c r="G16" s="962"/>
      <c r="H16" s="962"/>
      <c r="I16" s="962"/>
      <c r="J16" s="962"/>
      <c r="K16" s="962"/>
      <c r="L16" s="962"/>
      <c r="M16" s="533"/>
      <c r="N16" s="963" t="s">
        <v>346</v>
      </c>
      <c r="O16" s="963" t="s">
        <v>119</v>
      </c>
      <c r="P16" s="947" t="s">
        <v>120</v>
      </c>
    </row>
    <row r="17" spans="2:17" s="138" customFormat="1" ht="15" customHeight="1">
      <c r="B17" s="952"/>
      <c r="C17" s="955"/>
      <c r="D17" s="955"/>
      <c r="E17" s="959"/>
      <c r="F17" s="956" t="s">
        <v>235</v>
      </c>
      <c r="G17" s="956" t="s">
        <v>121</v>
      </c>
      <c r="H17" s="956" t="s">
        <v>283</v>
      </c>
      <c r="I17" s="956" t="s">
        <v>356</v>
      </c>
      <c r="J17" s="956" t="s">
        <v>226</v>
      </c>
      <c r="K17" s="956" t="s">
        <v>361</v>
      </c>
      <c r="L17" s="956" t="s">
        <v>364</v>
      </c>
      <c r="M17" s="956" t="s">
        <v>328</v>
      </c>
      <c r="N17" s="964"/>
      <c r="O17" s="964"/>
      <c r="P17" s="948"/>
    </row>
    <row r="18" spans="2:17" s="138" customFormat="1" ht="70.5" customHeight="1">
      <c r="B18" s="952"/>
      <c r="C18" s="956"/>
      <c r="D18" s="956"/>
      <c r="E18" s="959"/>
      <c r="F18" s="959"/>
      <c r="G18" s="959"/>
      <c r="H18" s="959"/>
      <c r="I18" s="959"/>
      <c r="J18" s="959"/>
      <c r="K18" s="959"/>
      <c r="L18" s="959"/>
      <c r="M18" s="959"/>
      <c r="N18" s="964"/>
      <c r="O18" s="964"/>
      <c r="P18" s="949"/>
    </row>
    <row r="19" spans="2:17" s="138" customFormat="1" ht="34.5" customHeight="1" thickBot="1">
      <c r="B19" s="953"/>
      <c r="C19" s="957"/>
      <c r="D19" s="957"/>
      <c r="E19" s="960"/>
      <c r="F19" s="534">
        <v>67.5</v>
      </c>
      <c r="G19" s="535">
        <v>20</v>
      </c>
      <c r="H19" s="535">
        <v>10</v>
      </c>
      <c r="I19" s="535">
        <v>1</v>
      </c>
      <c r="J19" s="535">
        <v>1</v>
      </c>
      <c r="K19" s="534">
        <v>0.25</v>
      </c>
      <c r="L19" s="534">
        <v>0.25</v>
      </c>
      <c r="M19" s="535" t="s">
        <v>330</v>
      </c>
      <c r="N19" s="536" t="s">
        <v>365</v>
      </c>
      <c r="O19" s="537">
        <v>100</v>
      </c>
      <c r="P19" s="950"/>
    </row>
    <row r="20" spans="2:17" s="139" customFormat="1" ht="8.25" customHeight="1">
      <c r="B20" s="140"/>
      <c r="C20" s="141"/>
      <c r="D20" s="142"/>
      <c r="E20" s="142"/>
      <c r="F20" s="142"/>
      <c r="G20" s="143"/>
      <c r="H20" s="143"/>
      <c r="I20" s="143"/>
      <c r="J20" s="142"/>
      <c r="K20" s="142"/>
      <c r="L20" s="142"/>
      <c r="M20" s="143"/>
      <c r="N20" s="143"/>
      <c r="O20" s="143"/>
      <c r="P20" s="144"/>
    </row>
    <row r="21" spans="2:17" s="139" customFormat="1" ht="25.5">
      <c r="B21" s="145">
        <v>1</v>
      </c>
      <c r="C21" s="146">
        <v>1</v>
      </c>
      <c r="D21" s="147" t="s">
        <v>387</v>
      </c>
      <c r="E21" s="54" t="s">
        <v>44</v>
      </c>
      <c r="F21" s="216">
        <v>0</v>
      </c>
      <c r="G21" s="178">
        <v>20</v>
      </c>
      <c r="H21" s="178">
        <v>10</v>
      </c>
      <c r="I21" s="178">
        <v>1</v>
      </c>
      <c r="J21" s="179">
        <v>0</v>
      </c>
      <c r="K21" s="179">
        <v>0.25</v>
      </c>
      <c r="L21" s="179">
        <v>0.25</v>
      </c>
      <c r="M21" s="178">
        <v>0</v>
      </c>
      <c r="N21" s="444">
        <v>0</v>
      </c>
      <c r="O21" s="446">
        <v>0</v>
      </c>
      <c r="P21" s="445"/>
      <c r="Q21" s="192">
        <v>1</v>
      </c>
    </row>
    <row r="22" spans="2:17" s="139" customFormat="1" ht="25.5">
      <c r="B22" s="145">
        <v>2</v>
      </c>
      <c r="C22" s="146">
        <v>2</v>
      </c>
      <c r="D22" s="147" t="s">
        <v>388</v>
      </c>
      <c r="E22" s="54" t="s">
        <v>43</v>
      </c>
      <c r="F22" s="216">
        <v>20.144626767917579</v>
      </c>
      <c r="G22" s="178">
        <v>20</v>
      </c>
      <c r="H22" s="178">
        <v>10</v>
      </c>
      <c r="I22" s="178">
        <v>1</v>
      </c>
      <c r="J22" s="179">
        <v>1</v>
      </c>
      <c r="K22" s="179">
        <v>0.25</v>
      </c>
      <c r="L22" s="179">
        <v>0.25</v>
      </c>
      <c r="M22" s="178">
        <v>0</v>
      </c>
      <c r="N22" s="444">
        <v>0</v>
      </c>
      <c r="O22" s="446">
        <v>52.644626767917579</v>
      </c>
      <c r="P22" s="445"/>
      <c r="Q22" s="192">
        <v>2</v>
      </c>
    </row>
    <row r="23" spans="2:17" s="139" customFormat="1" ht="13.5">
      <c r="B23" s="145">
        <v>3</v>
      </c>
      <c r="C23" s="146">
        <v>3</v>
      </c>
      <c r="D23" s="147" t="s">
        <v>389</v>
      </c>
      <c r="E23" s="54" t="s">
        <v>44</v>
      </c>
      <c r="F23" s="216">
        <v>0</v>
      </c>
      <c r="G23" s="178">
        <v>20</v>
      </c>
      <c r="H23" s="178">
        <v>10</v>
      </c>
      <c r="I23" s="178">
        <v>1</v>
      </c>
      <c r="J23" s="179">
        <v>0</v>
      </c>
      <c r="K23" s="179">
        <v>0.25</v>
      </c>
      <c r="L23" s="179">
        <v>0</v>
      </c>
      <c r="M23" s="178">
        <v>0</v>
      </c>
      <c r="N23" s="444">
        <v>0</v>
      </c>
      <c r="O23" s="446">
        <v>0</v>
      </c>
      <c r="P23" s="445"/>
      <c r="Q23" s="192">
        <v>3</v>
      </c>
    </row>
    <row r="24" spans="2:17" s="139" customFormat="1" ht="13.5">
      <c r="B24" s="145">
        <v>4</v>
      </c>
      <c r="C24" s="146">
        <v>4</v>
      </c>
      <c r="D24" s="147" t="s">
        <v>390</v>
      </c>
      <c r="E24" s="54" t="s">
        <v>43</v>
      </c>
      <c r="F24" s="216">
        <v>24.393816967323975</v>
      </c>
      <c r="G24" s="178">
        <v>20</v>
      </c>
      <c r="H24" s="178">
        <v>10</v>
      </c>
      <c r="I24" s="178">
        <v>1</v>
      </c>
      <c r="J24" s="179">
        <v>1</v>
      </c>
      <c r="K24" s="179">
        <v>0.25</v>
      </c>
      <c r="L24" s="179">
        <v>0.25</v>
      </c>
      <c r="M24" s="178">
        <v>0</v>
      </c>
      <c r="N24" s="444">
        <v>0</v>
      </c>
      <c r="O24" s="446">
        <v>56.893816967323971</v>
      </c>
      <c r="P24" s="445"/>
      <c r="Q24" s="192">
        <v>4</v>
      </c>
    </row>
    <row r="25" spans="2:17" s="139" customFormat="1" ht="13.5">
      <c r="B25" s="145">
        <v>5</v>
      </c>
      <c r="C25" s="146">
        <v>5</v>
      </c>
      <c r="D25" s="147" t="s">
        <v>391</v>
      </c>
      <c r="E25" s="54" t="s">
        <v>43</v>
      </c>
      <c r="F25" s="216">
        <v>33.468606105080653</v>
      </c>
      <c r="G25" s="178">
        <v>20</v>
      </c>
      <c r="H25" s="178">
        <v>10</v>
      </c>
      <c r="I25" s="178">
        <v>1</v>
      </c>
      <c r="J25" s="179">
        <v>1</v>
      </c>
      <c r="K25" s="179">
        <v>0.25</v>
      </c>
      <c r="L25" s="179">
        <v>0.25</v>
      </c>
      <c r="M25" s="178">
        <v>0</v>
      </c>
      <c r="N25" s="444">
        <v>0</v>
      </c>
      <c r="O25" s="446">
        <v>65.968606105080653</v>
      </c>
      <c r="P25" s="445"/>
      <c r="Q25" s="192">
        <v>5</v>
      </c>
    </row>
    <row r="26" spans="2:17" s="139" customFormat="1" ht="13.5">
      <c r="B26" s="145">
        <v>6</v>
      </c>
      <c r="C26" s="146">
        <v>6</v>
      </c>
      <c r="D26" s="147" t="s">
        <v>392</v>
      </c>
      <c r="E26" s="54" t="s">
        <v>44</v>
      </c>
      <c r="F26" s="216">
        <v>0</v>
      </c>
      <c r="G26" s="178">
        <v>20</v>
      </c>
      <c r="H26" s="178">
        <v>10</v>
      </c>
      <c r="I26" s="178">
        <v>1</v>
      </c>
      <c r="J26" s="179">
        <v>1</v>
      </c>
      <c r="K26" s="179">
        <v>0.25</v>
      </c>
      <c r="L26" s="179">
        <v>0.25</v>
      </c>
      <c r="M26" s="178">
        <v>0</v>
      </c>
      <c r="N26" s="444">
        <v>0</v>
      </c>
      <c r="O26" s="446">
        <v>0</v>
      </c>
      <c r="P26" s="445"/>
      <c r="Q26" s="192">
        <v>6</v>
      </c>
    </row>
    <row r="27" spans="2:17" s="139" customFormat="1" ht="13.5">
      <c r="B27" s="145">
        <v>7</v>
      </c>
      <c r="C27" s="146">
        <v>7</v>
      </c>
      <c r="D27" s="147" t="s">
        <v>393</v>
      </c>
      <c r="E27" s="54" t="s">
        <v>43</v>
      </c>
      <c r="F27" s="216">
        <v>27.718324724420533</v>
      </c>
      <c r="G27" s="178">
        <v>20</v>
      </c>
      <c r="H27" s="178">
        <v>10</v>
      </c>
      <c r="I27" s="178">
        <v>1</v>
      </c>
      <c r="J27" s="179">
        <v>1</v>
      </c>
      <c r="K27" s="179">
        <v>0.25</v>
      </c>
      <c r="L27" s="179">
        <v>0</v>
      </c>
      <c r="M27" s="178">
        <v>0</v>
      </c>
      <c r="N27" s="444">
        <v>0</v>
      </c>
      <c r="O27" s="446">
        <v>59.968324724420533</v>
      </c>
      <c r="P27" s="445"/>
      <c r="Q27" s="192">
        <v>7</v>
      </c>
    </row>
    <row r="28" spans="2:17" s="139" customFormat="1" ht="13.5">
      <c r="B28" s="145">
        <v>8</v>
      </c>
      <c r="C28" s="146">
        <v>8</v>
      </c>
      <c r="D28" s="147" t="s">
        <v>394</v>
      </c>
      <c r="E28" s="54" t="s">
        <v>44</v>
      </c>
      <c r="F28" s="216">
        <v>0</v>
      </c>
      <c r="G28" s="178">
        <v>20</v>
      </c>
      <c r="H28" s="178">
        <v>10</v>
      </c>
      <c r="I28" s="178">
        <v>1</v>
      </c>
      <c r="J28" s="179">
        <v>1</v>
      </c>
      <c r="K28" s="179">
        <v>0.25</v>
      </c>
      <c r="L28" s="179">
        <v>0.25</v>
      </c>
      <c r="M28" s="178">
        <v>0</v>
      </c>
      <c r="N28" s="444">
        <v>0</v>
      </c>
      <c r="O28" s="446">
        <v>0</v>
      </c>
      <c r="P28" s="445"/>
      <c r="Q28" s="192">
        <v>8</v>
      </c>
    </row>
    <row r="29" spans="2:17" s="139" customFormat="1" ht="13.5">
      <c r="B29" s="145">
        <v>9</v>
      </c>
      <c r="C29" s="146">
        <v>9</v>
      </c>
      <c r="D29" s="147" t="s">
        <v>395</v>
      </c>
      <c r="E29" s="54" t="s">
        <v>43</v>
      </c>
      <c r="F29" s="216">
        <v>25.988396735881707</v>
      </c>
      <c r="G29" s="178">
        <v>20</v>
      </c>
      <c r="H29" s="178">
        <v>10</v>
      </c>
      <c r="I29" s="178">
        <v>1</v>
      </c>
      <c r="J29" s="179">
        <v>1</v>
      </c>
      <c r="K29" s="179">
        <v>0.25</v>
      </c>
      <c r="L29" s="179">
        <v>0.25</v>
      </c>
      <c r="M29" s="178">
        <v>0</v>
      </c>
      <c r="N29" s="444">
        <v>0</v>
      </c>
      <c r="O29" s="446">
        <v>58.488396735881707</v>
      </c>
      <c r="P29" s="445"/>
      <c r="Q29" s="192">
        <v>9</v>
      </c>
    </row>
    <row r="30" spans="2:17" s="139" customFormat="1" ht="13.5">
      <c r="B30" s="145">
        <v>10</v>
      </c>
      <c r="C30" s="146">
        <v>10</v>
      </c>
      <c r="D30" s="147" t="s">
        <v>396</v>
      </c>
      <c r="E30" s="54" t="s">
        <v>43</v>
      </c>
      <c r="F30" s="216">
        <v>25.807643286638658</v>
      </c>
      <c r="G30" s="178">
        <v>20</v>
      </c>
      <c r="H30" s="178">
        <v>10</v>
      </c>
      <c r="I30" s="178">
        <v>1</v>
      </c>
      <c r="J30" s="179">
        <v>1</v>
      </c>
      <c r="K30" s="179">
        <v>0.25</v>
      </c>
      <c r="L30" s="179">
        <v>0.25</v>
      </c>
      <c r="M30" s="178">
        <v>0</v>
      </c>
      <c r="N30" s="444">
        <v>0</v>
      </c>
      <c r="O30" s="446">
        <v>58.307643286638658</v>
      </c>
      <c r="P30" s="445"/>
      <c r="Q30" s="192">
        <v>10</v>
      </c>
    </row>
    <row r="31" spans="2:17" s="139" customFormat="1" ht="13.5">
      <c r="B31" s="145">
        <v>11</v>
      </c>
      <c r="C31" s="146">
        <v>11</v>
      </c>
      <c r="D31" s="147" t="s">
        <v>397</v>
      </c>
      <c r="E31" s="54" t="s">
        <v>43</v>
      </c>
      <c r="F31" s="216">
        <v>28.566438325277666</v>
      </c>
      <c r="G31" s="178">
        <v>20</v>
      </c>
      <c r="H31" s="178">
        <v>10</v>
      </c>
      <c r="I31" s="178">
        <v>1</v>
      </c>
      <c r="J31" s="179">
        <v>1</v>
      </c>
      <c r="K31" s="179">
        <v>0.25</v>
      </c>
      <c r="L31" s="179">
        <v>0</v>
      </c>
      <c r="M31" s="178">
        <v>0</v>
      </c>
      <c r="N31" s="444">
        <v>0</v>
      </c>
      <c r="O31" s="446">
        <v>60.816438325277666</v>
      </c>
      <c r="P31" s="445"/>
      <c r="Q31" s="192">
        <v>11</v>
      </c>
    </row>
    <row r="32" spans="2:17" s="139" customFormat="1" ht="13.5">
      <c r="B32" s="145">
        <v>12</v>
      </c>
      <c r="C32" s="146">
        <v>12</v>
      </c>
      <c r="D32" s="147" t="s">
        <v>398</v>
      </c>
      <c r="E32" s="54" t="s">
        <v>43</v>
      </c>
      <c r="F32" s="216">
        <v>22.869660289488117</v>
      </c>
      <c r="G32" s="178">
        <v>20</v>
      </c>
      <c r="H32" s="178">
        <v>10</v>
      </c>
      <c r="I32" s="178">
        <v>1</v>
      </c>
      <c r="J32" s="179">
        <v>1</v>
      </c>
      <c r="K32" s="179">
        <v>0.25</v>
      </c>
      <c r="L32" s="179">
        <v>0.25</v>
      </c>
      <c r="M32" s="178">
        <v>0</v>
      </c>
      <c r="N32" s="444">
        <v>0</v>
      </c>
      <c r="O32" s="446">
        <v>55.369660289488117</v>
      </c>
      <c r="P32" s="445"/>
      <c r="Q32" s="192">
        <v>12</v>
      </c>
    </row>
    <row r="33" spans="2:17" s="139" customFormat="1" ht="13.5">
      <c r="B33" s="145">
        <v>13</v>
      </c>
      <c r="C33" s="146">
        <v>13</v>
      </c>
      <c r="D33" s="147" t="s">
        <v>399</v>
      </c>
      <c r="E33" s="54" t="s">
        <v>44</v>
      </c>
      <c r="F33" s="216">
        <v>0</v>
      </c>
      <c r="G33" s="178">
        <v>20</v>
      </c>
      <c r="H33" s="178">
        <v>10</v>
      </c>
      <c r="I33" s="178">
        <v>1</v>
      </c>
      <c r="J33" s="179">
        <v>1</v>
      </c>
      <c r="K33" s="179">
        <v>0.25</v>
      </c>
      <c r="L33" s="179">
        <v>0.25</v>
      </c>
      <c r="M33" s="178">
        <v>0</v>
      </c>
      <c r="N33" s="444">
        <v>0</v>
      </c>
      <c r="O33" s="446">
        <v>0</v>
      </c>
      <c r="P33" s="445"/>
      <c r="Q33" s="192">
        <v>13</v>
      </c>
    </row>
    <row r="34" spans="2:17" s="139" customFormat="1" ht="13.5">
      <c r="B34" s="145">
        <v>14</v>
      </c>
      <c r="C34" s="146">
        <v>14</v>
      </c>
      <c r="D34" s="147" t="s">
        <v>400</v>
      </c>
      <c r="E34" s="54" t="s">
        <v>44</v>
      </c>
      <c r="F34" s="216">
        <v>0</v>
      </c>
      <c r="G34" s="178">
        <v>20</v>
      </c>
      <c r="H34" s="178">
        <v>10</v>
      </c>
      <c r="I34" s="178">
        <v>1</v>
      </c>
      <c r="J34" s="179">
        <v>0</v>
      </c>
      <c r="K34" s="179">
        <v>0.25</v>
      </c>
      <c r="L34" s="179">
        <v>0.25</v>
      </c>
      <c r="M34" s="178">
        <v>0</v>
      </c>
      <c r="N34" s="444">
        <v>0</v>
      </c>
      <c r="O34" s="446">
        <v>0</v>
      </c>
      <c r="P34" s="445"/>
      <c r="Q34" s="192">
        <v>14</v>
      </c>
    </row>
    <row r="35" spans="2:17" s="139" customFormat="1" ht="13.5">
      <c r="B35" s="145">
        <v>15</v>
      </c>
      <c r="C35" s="146">
        <v>15</v>
      </c>
      <c r="D35" s="147" t="s">
        <v>401</v>
      </c>
      <c r="E35" s="54" t="s">
        <v>43</v>
      </c>
      <c r="F35" s="216">
        <v>34.710258434175493</v>
      </c>
      <c r="G35" s="178">
        <v>20</v>
      </c>
      <c r="H35" s="178">
        <v>10</v>
      </c>
      <c r="I35" s="178">
        <v>1</v>
      </c>
      <c r="J35" s="179">
        <v>1</v>
      </c>
      <c r="K35" s="179">
        <v>0.25</v>
      </c>
      <c r="L35" s="179">
        <v>0</v>
      </c>
      <c r="M35" s="178">
        <v>0</v>
      </c>
      <c r="N35" s="444">
        <v>0</v>
      </c>
      <c r="O35" s="446">
        <v>66.9602584341755</v>
      </c>
      <c r="P35" s="445"/>
      <c r="Q35" s="192">
        <v>15</v>
      </c>
    </row>
    <row r="36" spans="2:17" s="139" customFormat="1" ht="13.5">
      <c r="B36" s="145">
        <v>16</v>
      </c>
      <c r="C36" s="146">
        <v>16</v>
      </c>
      <c r="D36" s="147" t="s">
        <v>402</v>
      </c>
      <c r="E36" s="54" t="s">
        <v>44</v>
      </c>
      <c r="F36" s="216">
        <v>0</v>
      </c>
      <c r="G36" s="178">
        <v>20</v>
      </c>
      <c r="H36" s="178">
        <v>10</v>
      </c>
      <c r="I36" s="178">
        <v>1</v>
      </c>
      <c r="J36" s="179">
        <v>0</v>
      </c>
      <c r="K36" s="179">
        <v>0.25</v>
      </c>
      <c r="L36" s="179">
        <v>0</v>
      </c>
      <c r="M36" s="178">
        <v>0</v>
      </c>
      <c r="N36" s="444">
        <v>0</v>
      </c>
      <c r="O36" s="446">
        <v>0</v>
      </c>
      <c r="P36" s="445"/>
      <c r="Q36" s="192">
        <v>16</v>
      </c>
    </row>
    <row r="37" spans="2:17" s="139" customFormat="1" ht="13.5">
      <c r="B37" s="145">
        <v>17</v>
      </c>
      <c r="C37" s="146">
        <v>17</v>
      </c>
      <c r="D37" s="147" t="s">
        <v>403</v>
      </c>
      <c r="E37" s="54" t="s">
        <v>43</v>
      </c>
      <c r="F37" s="216">
        <v>29.721628781213841</v>
      </c>
      <c r="G37" s="178">
        <v>20</v>
      </c>
      <c r="H37" s="178">
        <v>10</v>
      </c>
      <c r="I37" s="178">
        <v>1</v>
      </c>
      <c r="J37" s="179">
        <v>1</v>
      </c>
      <c r="K37" s="179">
        <v>0.25</v>
      </c>
      <c r="L37" s="179">
        <v>0.25</v>
      </c>
      <c r="M37" s="178">
        <v>0</v>
      </c>
      <c r="N37" s="444">
        <v>0</v>
      </c>
      <c r="O37" s="446">
        <v>62.221628781213838</v>
      </c>
      <c r="P37" s="445"/>
      <c r="Q37" s="192">
        <v>17</v>
      </c>
    </row>
    <row r="38" spans="2:17" s="139" customFormat="1" ht="13.5">
      <c r="B38" s="145">
        <v>18</v>
      </c>
      <c r="C38" s="146">
        <v>18</v>
      </c>
      <c r="D38" s="147" t="s">
        <v>404</v>
      </c>
      <c r="E38" s="54" t="s">
        <v>43</v>
      </c>
      <c r="F38" s="216">
        <v>23.392795108927231</v>
      </c>
      <c r="G38" s="178">
        <v>20</v>
      </c>
      <c r="H38" s="178">
        <v>0</v>
      </c>
      <c r="I38" s="178">
        <v>1</v>
      </c>
      <c r="J38" s="179">
        <v>1</v>
      </c>
      <c r="K38" s="179">
        <v>0.25</v>
      </c>
      <c r="L38" s="179">
        <v>0.25</v>
      </c>
      <c r="M38" s="178">
        <v>0</v>
      </c>
      <c r="N38" s="444">
        <v>0</v>
      </c>
      <c r="O38" s="446">
        <v>45.892795108927231</v>
      </c>
      <c r="P38" s="445"/>
      <c r="Q38" s="192">
        <v>18</v>
      </c>
    </row>
    <row r="39" spans="2:17" s="139" customFormat="1" ht="13.5">
      <c r="B39" s="145">
        <v>19</v>
      </c>
      <c r="C39" s="146">
        <v>19</v>
      </c>
      <c r="D39" s="147" t="s">
        <v>405</v>
      </c>
      <c r="E39" s="54" t="s">
        <v>44</v>
      </c>
      <c r="F39" s="216">
        <v>0</v>
      </c>
      <c r="G39" s="178">
        <v>20</v>
      </c>
      <c r="H39" s="178">
        <v>10</v>
      </c>
      <c r="I39" s="178">
        <v>1</v>
      </c>
      <c r="J39" s="179">
        <v>1</v>
      </c>
      <c r="K39" s="179">
        <v>0.25</v>
      </c>
      <c r="L39" s="179">
        <v>0.25</v>
      </c>
      <c r="M39" s="178">
        <v>0</v>
      </c>
      <c r="N39" s="444">
        <v>0</v>
      </c>
      <c r="O39" s="446">
        <v>0</v>
      </c>
      <c r="P39" s="445"/>
      <c r="Q39" s="192">
        <v>19</v>
      </c>
    </row>
    <row r="40" spans="2:17" s="139" customFormat="1" ht="13.5">
      <c r="B40" s="145">
        <v>20</v>
      </c>
      <c r="C40" s="146">
        <v>20</v>
      </c>
      <c r="D40" s="147" t="s">
        <v>406</v>
      </c>
      <c r="E40" s="54" t="s">
        <v>44</v>
      </c>
      <c r="F40" s="216">
        <v>0</v>
      </c>
      <c r="G40" s="178">
        <v>20</v>
      </c>
      <c r="H40" s="178">
        <v>10</v>
      </c>
      <c r="I40" s="178">
        <v>1</v>
      </c>
      <c r="J40" s="179">
        <v>1</v>
      </c>
      <c r="K40" s="179">
        <v>0.25</v>
      </c>
      <c r="L40" s="179">
        <v>0.25</v>
      </c>
      <c r="M40" s="178">
        <v>0</v>
      </c>
      <c r="N40" s="444">
        <v>0</v>
      </c>
      <c r="O40" s="446">
        <v>0</v>
      </c>
      <c r="P40" s="445"/>
      <c r="Q40" s="192">
        <v>20</v>
      </c>
    </row>
    <row r="41" spans="2:17" s="139" customFormat="1" ht="13.5">
      <c r="B41" s="145">
        <v>21</v>
      </c>
      <c r="C41" s="146">
        <v>21</v>
      </c>
      <c r="D41" s="147" t="s">
        <v>407</v>
      </c>
      <c r="E41" s="54" t="s">
        <v>44</v>
      </c>
      <c r="F41" s="216">
        <v>0</v>
      </c>
      <c r="G41" s="178">
        <v>20</v>
      </c>
      <c r="H41" s="178">
        <v>10</v>
      </c>
      <c r="I41" s="178">
        <v>1</v>
      </c>
      <c r="J41" s="179">
        <v>1</v>
      </c>
      <c r="K41" s="179">
        <v>0.25</v>
      </c>
      <c r="L41" s="179">
        <v>0.25</v>
      </c>
      <c r="M41" s="178">
        <v>0</v>
      </c>
      <c r="N41" s="444">
        <v>0</v>
      </c>
      <c r="O41" s="446">
        <v>0</v>
      </c>
      <c r="P41" s="445"/>
      <c r="Q41" s="192">
        <v>21</v>
      </c>
    </row>
    <row r="42" spans="2:17" s="139" customFormat="1" ht="13.5">
      <c r="B42" s="145">
        <v>22</v>
      </c>
      <c r="C42" s="146">
        <v>22</v>
      </c>
      <c r="D42" s="147" t="s">
        <v>408</v>
      </c>
      <c r="E42" s="54" t="s">
        <v>43</v>
      </c>
      <c r="F42" s="216">
        <v>32.5404455442347</v>
      </c>
      <c r="G42" s="178">
        <v>20</v>
      </c>
      <c r="H42" s="178">
        <v>10</v>
      </c>
      <c r="I42" s="178">
        <v>1</v>
      </c>
      <c r="J42" s="179">
        <v>1</v>
      </c>
      <c r="K42" s="179">
        <v>0.25</v>
      </c>
      <c r="L42" s="179">
        <v>0.25</v>
      </c>
      <c r="M42" s="178">
        <v>0</v>
      </c>
      <c r="N42" s="444">
        <v>0</v>
      </c>
      <c r="O42" s="446">
        <v>65.0404455442347</v>
      </c>
      <c r="P42" s="445"/>
      <c r="Q42" s="192">
        <v>22</v>
      </c>
    </row>
    <row r="43" spans="2:17" s="139" customFormat="1" ht="13.5">
      <c r="B43" s="145">
        <v>23</v>
      </c>
      <c r="C43" s="146">
        <v>23</v>
      </c>
      <c r="D43" s="147" t="s">
        <v>409</v>
      </c>
      <c r="E43" s="54" t="s">
        <v>43</v>
      </c>
      <c r="F43" s="216">
        <v>26.323659171932427</v>
      </c>
      <c r="G43" s="178">
        <v>20</v>
      </c>
      <c r="H43" s="178">
        <v>10</v>
      </c>
      <c r="I43" s="178">
        <v>1</v>
      </c>
      <c r="J43" s="179">
        <v>1</v>
      </c>
      <c r="K43" s="179">
        <v>0.25</v>
      </c>
      <c r="L43" s="179">
        <v>0.25</v>
      </c>
      <c r="M43" s="178">
        <v>0</v>
      </c>
      <c r="N43" s="444">
        <v>0</v>
      </c>
      <c r="O43" s="446">
        <v>58.823659171932427</v>
      </c>
      <c r="P43" s="445"/>
      <c r="Q43" s="192">
        <v>23</v>
      </c>
    </row>
    <row r="44" spans="2:17" s="139" customFormat="1" ht="13.5">
      <c r="B44" s="145">
        <v>24</v>
      </c>
      <c r="C44" s="146">
        <v>24</v>
      </c>
      <c r="D44" s="147" t="s">
        <v>410</v>
      </c>
      <c r="E44" s="54" t="s">
        <v>43</v>
      </c>
      <c r="F44" s="216">
        <v>59.084510516136355</v>
      </c>
      <c r="G44" s="178">
        <v>20</v>
      </c>
      <c r="H44" s="178">
        <v>10</v>
      </c>
      <c r="I44" s="178">
        <v>1</v>
      </c>
      <c r="J44" s="179">
        <v>1</v>
      </c>
      <c r="K44" s="179">
        <v>0.25</v>
      </c>
      <c r="L44" s="179">
        <v>0</v>
      </c>
      <c r="M44" s="178">
        <v>0</v>
      </c>
      <c r="N44" s="444">
        <v>0</v>
      </c>
      <c r="O44" s="446">
        <v>91.334510516136362</v>
      </c>
      <c r="P44" s="445"/>
      <c r="Q44" s="192">
        <v>24</v>
      </c>
    </row>
    <row r="45" spans="2:17" s="139" customFormat="1" ht="13.5">
      <c r="B45" s="145">
        <v>25</v>
      </c>
      <c r="C45" s="146">
        <v>25</v>
      </c>
      <c r="D45" s="147" t="s">
        <v>411</v>
      </c>
      <c r="E45" s="54" t="s">
        <v>43</v>
      </c>
      <c r="F45" s="216">
        <v>43.766932324613478</v>
      </c>
      <c r="G45" s="178">
        <v>20</v>
      </c>
      <c r="H45" s="178">
        <v>10</v>
      </c>
      <c r="I45" s="178">
        <v>1</v>
      </c>
      <c r="J45" s="179">
        <v>1</v>
      </c>
      <c r="K45" s="179">
        <v>0.25</v>
      </c>
      <c r="L45" s="179">
        <v>0</v>
      </c>
      <c r="M45" s="178">
        <v>0</v>
      </c>
      <c r="N45" s="444">
        <v>0</v>
      </c>
      <c r="O45" s="446">
        <v>76.016932324613478</v>
      </c>
      <c r="P45" s="445"/>
      <c r="Q45" s="192">
        <v>25</v>
      </c>
    </row>
    <row r="46" spans="2:17" s="139" customFormat="1" ht="13.5">
      <c r="B46" s="145">
        <v>26</v>
      </c>
      <c r="C46" s="146">
        <v>26</v>
      </c>
      <c r="D46" s="147" t="s">
        <v>412</v>
      </c>
      <c r="E46" s="54" t="s">
        <v>43</v>
      </c>
      <c r="F46" s="216">
        <v>21.724782728672437</v>
      </c>
      <c r="G46" s="178">
        <v>20</v>
      </c>
      <c r="H46" s="178">
        <v>10</v>
      </c>
      <c r="I46" s="178">
        <v>1</v>
      </c>
      <c r="J46" s="179">
        <v>1</v>
      </c>
      <c r="K46" s="179">
        <v>0.25</v>
      </c>
      <c r="L46" s="179">
        <v>0.25</v>
      </c>
      <c r="M46" s="178">
        <v>0</v>
      </c>
      <c r="N46" s="444">
        <v>0</v>
      </c>
      <c r="O46" s="446">
        <v>54.224782728672437</v>
      </c>
      <c r="P46" s="445"/>
      <c r="Q46" s="192">
        <v>26</v>
      </c>
    </row>
    <row r="47" spans="2:17" s="139" customFormat="1" ht="13.5">
      <c r="B47" s="145">
        <v>27</v>
      </c>
      <c r="C47" s="146">
        <v>27</v>
      </c>
      <c r="D47" s="147" t="s">
        <v>413</v>
      </c>
      <c r="E47" s="54" t="s">
        <v>44</v>
      </c>
      <c r="F47" s="216">
        <v>0</v>
      </c>
      <c r="G47" s="178">
        <v>20</v>
      </c>
      <c r="H47" s="178">
        <v>10</v>
      </c>
      <c r="I47" s="178">
        <v>1</v>
      </c>
      <c r="J47" s="179">
        <v>0</v>
      </c>
      <c r="K47" s="179">
        <v>0.25</v>
      </c>
      <c r="L47" s="179">
        <v>0</v>
      </c>
      <c r="M47" s="178">
        <v>0</v>
      </c>
      <c r="N47" s="444">
        <v>0</v>
      </c>
      <c r="O47" s="446">
        <v>0</v>
      </c>
      <c r="P47" s="445"/>
      <c r="Q47" s="192">
        <v>27</v>
      </c>
    </row>
    <row r="48" spans="2:17" s="139" customFormat="1" ht="25.5">
      <c r="B48" s="145">
        <v>28</v>
      </c>
      <c r="C48" s="146">
        <v>28</v>
      </c>
      <c r="D48" s="147" t="s">
        <v>414</v>
      </c>
      <c r="E48" s="54" t="s">
        <v>43</v>
      </c>
      <c r="F48" s="216">
        <v>23.953132825922122</v>
      </c>
      <c r="G48" s="178">
        <v>20</v>
      </c>
      <c r="H48" s="178">
        <v>10</v>
      </c>
      <c r="I48" s="178">
        <v>1</v>
      </c>
      <c r="J48" s="179">
        <v>1</v>
      </c>
      <c r="K48" s="179">
        <v>0.25</v>
      </c>
      <c r="L48" s="179">
        <v>0.25</v>
      </c>
      <c r="M48" s="178">
        <v>0</v>
      </c>
      <c r="N48" s="444">
        <v>0</v>
      </c>
      <c r="O48" s="446">
        <v>56.453132825922125</v>
      </c>
      <c r="P48" s="445"/>
      <c r="Q48" s="192">
        <v>28</v>
      </c>
    </row>
    <row r="49" spans="2:17" s="139" customFormat="1" ht="25.5">
      <c r="B49" s="145">
        <v>29</v>
      </c>
      <c r="C49" s="146">
        <v>29</v>
      </c>
      <c r="D49" s="147" t="s">
        <v>415</v>
      </c>
      <c r="E49" s="54" t="s">
        <v>43</v>
      </c>
      <c r="F49" s="216">
        <v>36.277942202249172</v>
      </c>
      <c r="G49" s="178">
        <v>20</v>
      </c>
      <c r="H49" s="178">
        <v>10</v>
      </c>
      <c r="I49" s="178">
        <v>1</v>
      </c>
      <c r="J49" s="179">
        <v>1</v>
      </c>
      <c r="K49" s="179">
        <v>0.25</v>
      </c>
      <c r="L49" s="179">
        <v>0.25</v>
      </c>
      <c r="M49" s="178">
        <v>0</v>
      </c>
      <c r="N49" s="444">
        <v>0</v>
      </c>
      <c r="O49" s="446">
        <v>68.777942202249164</v>
      </c>
      <c r="P49" s="445"/>
      <c r="Q49" s="192">
        <v>29</v>
      </c>
    </row>
    <row r="50" spans="2:17" s="139" customFormat="1" ht="25.5">
      <c r="B50" s="145">
        <v>30</v>
      </c>
      <c r="C50" s="146">
        <v>30</v>
      </c>
      <c r="D50" s="147" t="s">
        <v>416</v>
      </c>
      <c r="E50" s="54" t="s">
        <v>43</v>
      </c>
      <c r="F50" s="216">
        <v>11.768576573965726</v>
      </c>
      <c r="G50" s="178">
        <v>20</v>
      </c>
      <c r="H50" s="178">
        <v>10</v>
      </c>
      <c r="I50" s="178">
        <v>1</v>
      </c>
      <c r="J50" s="179">
        <v>0</v>
      </c>
      <c r="K50" s="179">
        <v>0.25</v>
      </c>
      <c r="L50" s="179">
        <v>0.25</v>
      </c>
      <c r="M50" s="178">
        <v>0</v>
      </c>
      <c r="N50" s="444">
        <v>0</v>
      </c>
      <c r="O50" s="446">
        <v>43.268576573965724</v>
      </c>
      <c r="P50" s="445"/>
      <c r="Q50" s="192">
        <v>30</v>
      </c>
    </row>
    <row r="51" spans="2:17" s="139" customFormat="1" ht="13.5">
      <c r="B51" s="145">
        <v>31</v>
      </c>
      <c r="C51" s="146">
        <v>31</v>
      </c>
      <c r="D51" s="147" t="s">
        <v>417</v>
      </c>
      <c r="E51" s="54" t="s">
        <v>43</v>
      </c>
      <c r="F51" s="216">
        <v>19.307409747302824</v>
      </c>
      <c r="G51" s="178">
        <v>20</v>
      </c>
      <c r="H51" s="178">
        <v>10</v>
      </c>
      <c r="I51" s="178">
        <v>1</v>
      </c>
      <c r="J51" s="179">
        <v>1</v>
      </c>
      <c r="K51" s="179">
        <v>0.25</v>
      </c>
      <c r="L51" s="179">
        <v>0.25</v>
      </c>
      <c r="M51" s="178">
        <v>0</v>
      </c>
      <c r="N51" s="444">
        <v>0</v>
      </c>
      <c r="O51" s="446">
        <v>51.807409747302827</v>
      </c>
      <c r="P51" s="445"/>
      <c r="Q51" s="192">
        <v>31</v>
      </c>
    </row>
    <row r="52" spans="2:17" s="139" customFormat="1" ht="13.5">
      <c r="B52" s="145">
        <v>32</v>
      </c>
      <c r="C52" s="146">
        <v>32</v>
      </c>
      <c r="D52" s="147" t="s">
        <v>418</v>
      </c>
      <c r="E52" s="54" t="s">
        <v>43</v>
      </c>
      <c r="F52" s="216">
        <v>11.57524071789517</v>
      </c>
      <c r="G52" s="178">
        <v>20</v>
      </c>
      <c r="H52" s="178">
        <v>10</v>
      </c>
      <c r="I52" s="178">
        <v>1</v>
      </c>
      <c r="J52" s="179">
        <v>1</v>
      </c>
      <c r="K52" s="179">
        <v>0.25</v>
      </c>
      <c r="L52" s="179">
        <v>0.25</v>
      </c>
      <c r="M52" s="178">
        <v>0</v>
      </c>
      <c r="N52" s="444">
        <v>0</v>
      </c>
      <c r="O52" s="446">
        <v>44.07524071789517</v>
      </c>
      <c r="P52" s="445"/>
      <c r="Q52" s="192">
        <v>32</v>
      </c>
    </row>
    <row r="53" spans="2:17" s="139" customFormat="1" ht="13.5">
      <c r="B53" s="145">
        <v>33</v>
      </c>
      <c r="C53" s="146">
        <v>33</v>
      </c>
      <c r="D53" s="147" t="s">
        <v>419</v>
      </c>
      <c r="E53" s="54" t="s">
        <v>44</v>
      </c>
      <c r="F53" s="216">
        <v>0</v>
      </c>
      <c r="G53" s="178">
        <v>20</v>
      </c>
      <c r="H53" s="178">
        <v>10</v>
      </c>
      <c r="I53" s="178">
        <v>1</v>
      </c>
      <c r="J53" s="179">
        <v>1</v>
      </c>
      <c r="K53" s="179">
        <v>0.25</v>
      </c>
      <c r="L53" s="179">
        <v>0.25</v>
      </c>
      <c r="M53" s="178">
        <v>0</v>
      </c>
      <c r="N53" s="444">
        <v>0</v>
      </c>
      <c r="O53" s="446">
        <v>0</v>
      </c>
      <c r="P53" s="445"/>
      <c r="Q53" s="192">
        <v>33</v>
      </c>
    </row>
    <row r="54" spans="2:17" s="139" customFormat="1" ht="13.5">
      <c r="B54" s="145">
        <v>34</v>
      </c>
      <c r="C54" s="146">
        <v>34</v>
      </c>
      <c r="D54" s="147" t="s">
        <v>420</v>
      </c>
      <c r="E54" s="54" t="s">
        <v>44</v>
      </c>
      <c r="F54" s="216">
        <v>0</v>
      </c>
      <c r="G54" s="178">
        <v>20</v>
      </c>
      <c r="H54" s="178">
        <v>0</v>
      </c>
      <c r="I54" s="178">
        <v>1</v>
      </c>
      <c r="J54" s="179">
        <v>1</v>
      </c>
      <c r="K54" s="179">
        <v>0.25</v>
      </c>
      <c r="L54" s="179">
        <v>0.25</v>
      </c>
      <c r="M54" s="178">
        <v>0</v>
      </c>
      <c r="N54" s="444">
        <v>0</v>
      </c>
      <c r="O54" s="446">
        <v>0</v>
      </c>
      <c r="P54" s="445"/>
      <c r="Q54" s="192">
        <v>34</v>
      </c>
    </row>
    <row r="55" spans="2:17" s="139" customFormat="1" ht="13.5">
      <c r="B55" s="145">
        <v>35</v>
      </c>
      <c r="C55" s="146">
        <v>35</v>
      </c>
      <c r="D55" s="147" t="s">
        <v>421</v>
      </c>
      <c r="E55" s="54" t="s">
        <v>43</v>
      </c>
      <c r="F55" s="216">
        <v>24.364225968547622</v>
      </c>
      <c r="G55" s="178">
        <v>20</v>
      </c>
      <c r="H55" s="178">
        <v>10</v>
      </c>
      <c r="I55" s="178">
        <v>1</v>
      </c>
      <c r="J55" s="179">
        <v>1</v>
      </c>
      <c r="K55" s="179">
        <v>0.25</v>
      </c>
      <c r="L55" s="179">
        <v>0.25</v>
      </c>
      <c r="M55" s="178">
        <v>0</v>
      </c>
      <c r="N55" s="444">
        <v>0</v>
      </c>
      <c r="O55" s="446">
        <v>56.864225968547622</v>
      </c>
      <c r="P55" s="445"/>
      <c r="Q55" s="192">
        <v>35</v>
      </c>
    </row>
    <row r="56" spans="2:17" s="139" customFormat="1" ht="13.5">
      <c r="B56" s="145">
        <v>36</v>
      </c>
      <c r="C56" s="146">
        <v>36</v>
      </c>
      <c r="D56" s="147" t="s">
        <v>422</v>
      </c>
      <c r="E56" s="54" t="s">
        <v>44</v>
      </c>
      <c r="F56" s="216">
        <v>0</v>
      </c>
      <c r="G56" s="178">
        <v>20</v>
      </c>
      <c r="H56" s="178">
        <v>0</v>
      </c>
      <c r="I56" s="178">
        <v>1</v>
      </c>
      <c r="J56" s="179">
        <v>0</v>
      </c>
      <c r="K56" s="179">
        <v>0.25</v>
      </c>
      <c r="L56" s="179">
        <v>0.25</v>
      </c>
      <c r="M56" s="178">
        <v>0</v>
      </c>
      <c r="N56" s="444">
        <v>0</v>
      </c>
      <c r="O56" s="446">
        <v>0</v>
      </c>
      <c r="P56" s="445"/>
      <c r="Q56" s="192">
        <v>36</v>
      </c>
    </row>
    <row r="57" spans="2:17" s="139" customFormat="1" ht="13.5">
      <c r="B57" s="145">
        <v>37</v>
      </c>
      <c r="C57" s="146">
        <v>37</v>
      </c>
      <c r="D57" s="147" t="s">
        <v>423</v>
      </c>
      <c r="E57" s="54" t="s">
        <v>43</v>
      </c>
      <c r="F57" s="216">
        <v>17.707514582892173</v>
      </c>
      <c r="G57" s="178">
        <v>20</v>
      </c>
      <c r="H57" s="178">
        <v>10</v>
      </c>
      <c r="I57" s="178">
        <v>1</v>
      </c>
      <c r="J57" s="179">
        <v>1</v>
      </c>
      <c r="K57" s="179">
        <v>0.25</v>
      </c>
      <c r="L57" s="179">
        <v>0.25</v>
      </c>
      <c r="M57" s="178">
        <v>0</v>
      </c>
      <c r="N57" s="444">
        <v>0</v>
      </c>
      <c r="O57" s="446">
        <v>50.207514582892173</v>
      </c>
      <c r="P57" s="445"/>
      <c r="Q57" s="192">
        <v>37</v>
      </c>
    </row>
    <row r="58" spans="2:17" s="139" customFormat="1" ht="13.5">
      <c r="B58" s="145">
        <v>38</v>
      </c>
      <c r="C58" s="146">
        <v>38</v>
      </c>
      <c r="D58" s="147" t="s">
        <v>424</v>
      </c>
      <c r="E58" s="54" t="s">
        <v>43</v>
      </c>
      <c r="F58" s="216">
        <v>23.499598802204996</v>
      </c>
      <c r="G58" s="178">
        <v>20</v>
      </c>
      <c r="H58" s="178">
        <v>10</v>
      </c>
      <c r="I58" s="178">
        <v>1</v>
      </c>
      <c r="J58" s="179">
        <v>1</v>
      </c>
      <c r="K58" s="179">
        <v>0.25</v>
      </c>
      <c r="L58" s="179">
        <v>0.25</v>
      </c>
      <c r="M58" s="178">
        <v>0</v>
      </c>
      <c r="N58" s="444">
        <v>0</v>
      </c>
      <c r="O58" s="446">
        <v>55.999598802205</v>
      </c>
      <c r="P58" s="445"/>
      <c r="Q58" s="192">
        <v>38</v>
      </c>
    </row>
    <row r="59" spans="2:17" s="139" customFormat="1" ht="13.5">
      <c r="B59" s="145">
        <v>39</v>
      </c>
      <c r="C59" s="146">
        <v>39</v>
      </c>
      <c r="D59" s="147" t="s">
        <v>425</v>
      </c>
      <c r="E59" s="54" t="s">
        <v>43</v>
      </c>
      <c r="F59" s="216">
        <v>33.834168434297879</v>
      </c>
      <c r="G59" s="178">
        <v>20</v>
      </c>
      <c r="H59" s="178">
        <v>10</v>
      </c>
      <c r="I59" s="178">
        <v>1</v>
      </c>
      <c r="J59" s="179">
        <v>1</v>
      </c>
      <c r="K59" s="179">
        <v>0.25</v>
      </c>
      <c r="L59" s="179">
        <v>0.25</v>
      </c>
      <c r="M59" s="178">
        <v>0</v>
      </c>
      <c r="N59" s="444">
        <v>0</v>
      </c>
      <c r="O59" s="446">
        <v>66.334168434297879</v>
      </c>
      <c r="P59" s="445"/>
      <c r="Q59" s="192">
        <v>39</v>
      </c>
    </row>
    <row r="60" spans="2:17" s="139" customFormat="1" ht="13.5">
      <c r="B60" s="145">
        <v>40</v>
      </c>
      <c r="C60" s="146">
        <v>40</v>
      </c>
      <c r="D60" s="147" t="s">
        <v>426</v>
      </c>
      <c r="E60" s="54" t="s">
        <v>43</v>
      </c>
      <c r="F60" s="216">
        <v>27.798406922945929</v>
      </c>
      <c r="G60" s="178">
        <v>20</v>
      </c>
      <c r="H60" s="178">
        <v>10</v>
      </c>
      <c r="I60" s="178">
        <v>1</v>
      </c>
      <c r="J60" s="179">
        <v>1</v>
      </c>
      <c r="K60" s="179">
        <v>0.25</v>
      </c>
      <c r="L60" s="179">
        <v>0.25</v>
      </c>
      <c r="M60" s="178">
        <v>0</v>
      </c>
      <c r="N60" s="444">
        <v>0</v>
      </c>
      <c r="O60" s="446">
        <v>60.298406922945929</v>
      </c>
      <c r="P60" s="445"/>
      <c r="Q60" s="192">
        <v>40</v>
      </c>
    </row>
    <row r="61" spans="2:17" s="139" customFormat="1" ht="13.5">
      <c r="B61" s="145">
        <v>41</v>
      </c>
      <c r="C61" s="146">
        <v>41</v>
      </c>
      <c r="D61" s="147" t="s">
        <v>427</v>
      </c>
      <c r="E61" s="54" t="s">
        <v>43</v>
      </c>
      <c r="F61" s="216">
        <v>20.047683304516489</v>
      </c>
      <c r="G61" s="178">
        <v>20</v>
      </c>
      <c r="H61" s="178">
        <v>10</v>
      </c>
      <c r="I61" s="178">
        <v>1</v>
      </c>
      <c r="J61" s="179">
        <v>1</v>
      </c>
      <c r="K61" s="179">
        <v>0.25</v>
      </c>
      <c r="L61" s="179">
        <v>0.25</v>
      </c>
      <c r="M61" s="178">
        <v>0</v>
      </c>
      <c r="N61" s="444">
        <v>0</v>
      </c>
      <c r="O61" s="446">
        <v>52.547683304516489</v>
      </c>
      <c r="P61" s="445"/>
      <c r="Q61" s="192">
        <v>41</v>
      </c>
    </row>
    <row r="62" spans="2:17" s="139" customFormat="1" ht="13.5">
      <c r="B62" s="145">
        <v>42</v>
      </c>
      <c r="C62" s="146">
        <v>42</v>
      </c>
      <c r="D62" s="147" t="s">
        <v>428</v>
      </c>
      <c r="E62" s="54" t="s">
        <v>43</v>
      </c>
      <c r="F62" s="216">
        <v>0</v>
      </c>
      <c r="G62" s="178">
        <v>20</v>
      </c>
      <c r="H62" s="178">
        <v>10</v>
      </c>
      <c r="I62" s="178">
        <v>1</v>
      </c>
      <c r="J62" s="179">
        <v>1</v>
      </c>
      <c r="K62" s="179">
        <v>0.25</v>
      </c>
      <c r="L62" s="179">
        <v>0.25</v>
      </c>
      <c r="M62" s="178">
        <v>0</v>
      </c>
      <c r="N62" s="444">
        <v>0</v>
      </c>
      <c r="O62" s="446">
        <v>32.5</v>
      </c>
      <c r="P62" s="445"/>
      <c r="Q62" s="192">
        <v>42</v>
      </c>
    </row>
    <row r="63" spans="2:17" s="139" customFormat="1" ht="13.5">
      <c r="B63" s="145">
        <v>43</v>
      </c>
      <c r="C63" s="146">
        <v>43</v>
      </c>
      <c r="D63" s="147" t="s">
        <v>429</v>
      </c>
      <c r="E63" s="54" t="s">
        <v>43</v>
      </c>
      <c r="F63" s="216">
        <v>25.833161235415588</v>
      </c>
      <c r="G63" s="178">
        <v>20</v>
      </c>
      <c r="H63" s="178">
        <v>10</v>
      </c>
      <c r="I63" s="178">
        <v>1</v>
      </c>
      <c r="J63" s="179">
        <v>1</v>
      </c>
      <c r="K63" s="179">
        <v>0.25</v>
      </c>
      <c r="L63" s="179">
        <v>0</v>
      </c>
      <c r="M63" s="178">
        <v>0</v>
      </c>
      <c r="N63" s="444">
        <v>0</v>
      </c>
      <c r="O63" s="446">
        <v>58.083161235415588</v>
      </c>
      <c r="P63" s="445"/>
      <c r="Q63" s="192">
        <v>43</v>
      </c>
    </row>
    <row r="64" spans="2:17" s="139" customFormat="1" ht="13.5">
      <c r="B64" s="145">
        <v>44</v>
      </c>
      <c r="C64" s="146">
        <v>44</v>
      </c>
      <c r="D64" s="147" t="s">
        <v>430</v>
      </c>
      <c r="E64" s="54" t="s">
        <v>43</v>
      </c>
      <c r="F64" s="216">
        <v>58.945190838107031</v>
      </c>
      <c r="G64" s="178">
        <v>20</v>
      </c>
      <c r="H64" s="178">
        <v>10</v>
      </c>
      <c r="I64" s="178">
        <v>1</v>
      </c>
      <c r="J64" s="179">
        <v>1</v>
      </c>
      <c r="K64" s="179">
        <v>0.25</v>
      </c>
      <c r="L64" s="179">
        <v>0.25</v>
      </c>
      <c r="M64" s="178">
        <v>0</v>
      </c>
      <c r="N64" s="444">
        <v>0</v>
      </c>
      <c r="O64" s="446">
        <v>91.445190838107038</v>
      </c>
      <c r="P64" s="445"/>
      <c r="Q64" s="192">
        <v>44</v>
      </c>
    </row>
    <row r="65" spans="2:17" s="139" customFormat="1" ht="13.5">
      <c r="B65" s="145">
        <v>45</v>
      </c>
      <c r="C65" s="146">
        <v>45</v>
      </c>
      <c r="D65" s="147" t="s">
        <v>431</v>
      </c>
      <c r="E65" s="54" t="s">
        <v>43</v>
      </c>
      <c r="F65" s="216">
        <v>24.259606877098818</v>
      </c>
      <c r="G65" s="178">
        <v>20</v>
      </c>
      <c r="H65" s="178">
        <v>10</v>
      </c>
      <c r="I65" s="178">
        <v>1</v>
      </c>
      <c r="J65" s="179">
        <v>1</v>
      </c>
      <c r="K65" s="179">
        <v>0.25</v>
      </c>
      <c r="L65" s="179">
        <v>0.25</v>
      </c>
      <c r="M65" s="178">
        <v>0</v>
      </c>
      <c r="N65" s="444">
        <v>0</v>
      </c>
      <c r="O65" s="446">
        <v>56.759606877098818</v>
      </c>
      <c r="P65" s="445"/>
      <c r="Q65" s="192">
        <v>45</v>
      </c>
    </row>
    <row r="66" spans="2:17" s="139" customFormat="1" ht="13.5">
      <c r="B66" s="145">
        <v>46</v>
      </c>
      <c r="C66" s="146">
        <v>46</v>
      </c>
      <c r="D66" s="147" t="s">
        <v>432</v>
      </c>
      <c r="E66" s="54" t="s">
        <v>43</v>
      </c>
      <c r="F66" s="216">
        <v>29.426783447108694</v>
      </c>
      <c r="G66" s="178">
        <v>20</v>
      </c>
      <c r="H66" s="178">
        <v>10</v>
      </c>
      <c r="I66" s="178">
        <v>1</v>
      </c>
      <c r="J66" s="179">
        <v>1</v>
      </c>
      <c r="K66" s="179">
        <v>0.25</v>
      </c>
      <c r="L66" s="179">
        <v>0.25</v>
      </c>
      <c r="M66" s="178">
        <v>0</v>
      </c>
      <c r="N66" s="444">
        <v>0</v>
      </c>
      <c r="O66" s="446">
        <v>61.92678344710869</v>
      </c>
      <c r="P66" s="445"/>
      <c r="Q66" s="192">
        <v>46</v>
      </c>
    </row>
    <row r="67" spans="2:17" s="139" customFormat="1" ht="13.5">
      <c r="B67" s="145">
        <v>47</v>
      </c>
      <c r="C67" s="146">
        <v>47</v>
      </c>
      <c r="D67" s="147" t="s">
        <v>433</v>
      </c>
      <c r="E67" s="54" t="s">
        <v>43</v>
      </c>
      <c r="F67" s="216">
        <v>27.191111756640527</v>
      </c>
      <c r="G67" s="178">
        <v>20</v>
      </c>
      <c r="H67" s="178">
        <v>10</v>
      </c>
      <c r="I67" s="178">
        <v>1</v>
      </c>
      <c r="J67" s="179">
        <v>0</v>
      </c>
      <c r="K67" s="179">
        <v>0.25</v>
      </c>
      <c r="L67" s="179">
        <v>0.25</v>
      </c>
      <c r="M67" s="178">
        <v>0</v>
      </c>
      <c r="N67" s="444">
        <v>0</v>
      </c>
      <c r="O67" s="446">
        <v>58.691111756640524</v>
      </c>
      <c r="P67" s="445"/>
      <c r="Q67" s="192">
        <v>47</v>
      </c>
    </row>
    <row r="68" spans="2:17" s="139" customFormat="1" ht="13.5">
      <c r="B68" s="145">
        <v>48</v>
      </c>
      <c r="C68" s="146">
        <v>48</v>
      </c>
      <c r="D68" s="147" t="s">
        <v>434</v>
      </c>
      <c r="E68" s="54" t="s">
        <v>43</v>
      </c>
      <c r="F68" s="216">
        <v>22.252086192013408</v>
      </c>
      <c r="G68" s="178">
        <v>20</v>
      </c>
      <c r="H68" s="178">
        <v>10</v>
      </c>
      <c r="I68" s="178">
        <v>1</v>
      </c>
      <c r="J68" s="179">
        <v>1</v>
      </c>
      <c r="K68" s="179">
        <v>0.25</v>
      </c>
      <c r="L68" s="179">
        <v>0.25</v>
      </c>
      <c r="M68" s="178">
        <v>0</v>
      </c>
      <c r="N68" s="444">
        <v>0</v>
      </c>
      <c r="O68" s="446">
        <v>54.752086192013408</v>
      </c>
      <c r="P68" s="445"/>
      <c r="Q68" s="192">
        <v>48</v>
      </c>
    </row>
    <row r="69" spans="2:17" s="139" customFormat="1" ht="13.5">
      <c r="B69" s="145">
        <v>49</v>
      </c>
      <c r="C69" s="146">
        <v>49</v>
      </c>
      <c r="D69" s="147" t="s">
        <v>435</v>
      </c>
      <c r="E69" s="54" t="s">
        <v>44</v>
      </c>
      <c r="F69" s="216">
        <v>0</v>
      </c>
      <c r="G69" s="178">
        <v>20</v>
      </c>
      <c r="H69" s="178">
        <v>10</v>
      </c>
      <c r="I69" s="178">
        <v>1</v>
      </c>
      <c r="J69" s="179">
        <v>1</v>
      </c>
      <c r="K69" s="179">
        <v>0.25</v>
      </c>
      <c r="L69" s="179">
        <v>0.25</v>
      </c>
      <c r="M69" s="178">
        <v>0</v>
      </c>
      <c r="N69" s="444">
        <v>0</v>
      </c>
      <c r="O69" s="446">
        <v>0</v>
      </c>
      <c r="P69" s="445"/>
      <c r="Q69" s="192">
        <v>49</v>
      </c>
    </row>
    <row r="70" spans="2:17" s="139" customFormat="1" ht="13.5">
      <c r="B70" s="145">
        <v>50</v>
      </c>
      <c r="C70" s="146">
        <v>50</v>
      </c>
      <c r="D70" s="147" t="s">
        <v>436</v>
      </c>
      <c r="E70" s="54" t="s">
        <v>43</v>
      </c>
      <c r="F70" s="216">
        <v>27.122459814747675</v>
      </c>
      <c r="G70" s="178">
        <v>20</v>
      </c>
      <c r="H70" s="178">
        <v>10</v>
      </c>
      <c r="I70" s="178">
        <v>1</v>
      </c>
      <c r="J70" s="179">
        <v>1</v>
      </c>
      <c r="K70" s="179">
        <v>0.25</v>
      </c>
      <c r="L70" s="179">
        <v>0.25</v>
      </c>
      <c r="M70" s="178">
        <v>0</v>
      </c>
      <c r="N70" s="444">
        <v>0</v>
      </c>
      <c r="O70" s="446">
        <v>59.622459814747671</v>
      </c>
      <c r="P70" s="445"/>
      <c r="Q70" s="192">
        <v>50</v>
      </c>
    </row>
    <row r="71" spans="2:17" s="139" customFormat="1" ht="13.5">
      <c r="B71" s="145">
        <v>51</v>
      </c>
      <c r="C71" s="146">
        <v>51</v>
      </c>
      <c r="D71" s="147" t="s">
        <v>437</v>
      </c>
      <c r="E71" s="54" t="s">
        <v>44</v>
      </c>
      <c r="F71" s="216">
        <v>0</v>
      </c>
      <c r="G71" s="178">
        <v>20</v>
      </c>
      <c r="H71" s="178">
        <v>10</v>
      </c>
      <c r="I71" s="178">
        <v>1</v>
      </c>
      <c r="J71" s="179">
        <v>1</v>
      </c>
      <c r="K71" s="179">
        <v>0.25</v>
      </c>
      <c r="L71" s="179">
        <v>0.25</v>
      </c>
      <c r="M71" s="178">
        <v>0</v>
      </c>
      <c r="N71" s="444">
        <v>0</v>
      </c>
      <c r="O71" s="446">
        <v>0</v>
      </c>
      <c r="P71" s="445"/>
      <c r="Q71" s="192">
        <v>51</v>
      </c>
    </row>
    <row r="72" spans="2:17" s="139" customFormat="1" ht="13.5">
      <c r="B72" s="145">
        <v>52</v>
      </c>
      <c r="C72" s="146">
        <v>52</v>
      </c>
      <c r="D72" s="147" t="s">
        <v>438</v>
      </c>
      <c r="E72" s="54" t="s">
        <v>44</v>
      </c>
      <c r="F72" s="216">
        <v>0</v>
      </c>
      <c r="G72" s="178">
        <v>20</v>
      </c>
      <c r="H72" s="178">
        <v>10</v>
      </c>
      <c r="I72" s="178">
        <v>1</v>
      </c>
      <c r="J72" s="179">
        <v>0</v>
      </c>
      <c r="K72" s="179">
        <v>0.25</v>
      </c>
      <c r="L72" s="179">
        <v>0</v>
      </c>
      <c r="M72" s="178">
        <v>0</v>
      </c>
      <c r="N72" s="444">
        <v>0</v>
      </c>
      <c r="O72" s="446">
        <v>0</v>
      </c>
      <c r="P72" s="445"/>
      <c r="Q72" s="192">
        <v>52</v>
      </c>
    </row>
    <row r="73" spans="2:17" s="139" customFormat="1" ht="13.5">
      <c r="B73" s="145">
        <v>53</v>
      </c>
      <c r="C73" s="146">
        <v>53</v>
      </c>
      <c r="D73" s="147" t="s">
        <v>439</v>
      </c>
      <c r="E73" s="54" t="s">
        <v>43</v>
      </c>
      <c r="F73" s="216">
        <v>19.266894802186531</v>
      </c>
      <c r="G73" s="178">
        <v>20</v>
      </c>
      <c r="H73" s="178">
        <v>10</v>
      </c>
      <c r="I73" s="178">
        <v>1</v>
      </c>
      <c r="J73" s="179">
        <v>1</v>
      </c>
      <c r="K73" s="179">
        <v>0.25</v>
      </c>
      <c r="L73" s="179">
        <v>0.25</v>
      </c>
      <c r="M73" s="178">
        <v>0</v>
      </c>
      <c r="N73" s="444">
        <v>0</v>
      </c>
      <c r="O73" s="446">
        <v>51.766894802186528</v>
      </c>
      <c r="P73" s="445"/>
      <c r="Q73" s="192">
        <v>53</v>
      </c>
    </row>
    <row r="74" spans="2:17" s="139" customFormat="1" ht="13.5">
      <c r="B74" s="145">
        <v>54</v>
      </c>
      <c r="C74" s="146">
        <v>54</v>
      </c>
      <c r="D74" s="147" t="s">
        <v>440</v>
      </c>
      <c r="E74" s="54" t="s">
        <v>43</v>
      </c>
      <c r="F74" s="216">
        <v>21.739481696963072</v>
      </c>
      <c r="G74" s="178">
        <v>20</v>
      </c>
      <c r="H74" s="178">
        <v>10</v>
      </c>
      <c r="I74" s="178">
        <v>1</v>
      </c>
      <c r="J74" s="179">
        <v>1</v>
      </c>
      <c r="K74" s="179">
        <v>0.25</v>
      </c>
      <c r="L74" s="179">
        <v>0.25</v>
      </c>
      <c r="M74" s="178">
        <v>0</v>
      </c>
      <c r="N74" s="444">
        <v>0</v>
      </c>
      <c r="O74" s="446">
        <v>54.239481696963068</v>
      </c>
      <c r="P74" s="445"/>
      <c r="Q74" s="192">
        <v>54</v>
      </c>
    </row>
    <row r="75" spans="2:17" s="139" customFormat="1" ht="13.5">
      <c r="B75" s="145">
        <v>55</v>
      </c>
      <c r="C75" s="146">
        <v>55</v>
      </c>
      <c r="D75" s="147" t="s">
        <v>441</v>
      </c>
      <c r="E75" s="54" t="s">
        <v>44</v>
      </c>
      <c r="F75" s="216">
        <v>0</v>
      </c>
      <c r="G75" s="178">
        <v>20</v>
      </c>
      <c r="H75" s="178">
        <v>10</v>
      </c>
      <c r="I75" s="178">
        <v>1</v>
      </c>
      <c r="J75" s="179">
        <v>1</v>
      </c>
      <c r="K75" s="179">
        <v>0.25</v>
      </c>
      <c r="L75" s="179">
        <v>0.25</v>
      </c>
      <c r="M75" s="178">
        <v>0</v>
      </c>
      <c r="N75" s="444">
        <v>0</v>
      </c>
      <c r="O75" s="446">
        <v>0</v>
      </c>
      <c r="P75" s="445"/>
      <c r="Q75" s="192">
        <v>55</v>
      </c>
    </row>
    <row r="76" spans="2:17" s="139" customFormat="1" ht="13.5">
      <c r="B76" s="145">
        <v>56</v>
      </c>
      <c r="C76" s="146">
        <v>56</v>
      </c>
      <c r="D76" s="147" t="s">
        <v>442</v>
      </c>
      <c r="E76" s="54" t="s">
        <v>43</v>
      </c>
      <c r="F76" s="216">
        <v>18.204368576725205</v>
      </c>
      <c r="G76" s="178">
        <v>20</v>
      </c>
      <c r="H76" s="178">
        <v>10</v>
      </c>
      <c r="I76" s="178">
        <v>1</v>
      </c>
      <c r="J76" s="179">
        <v>1</v>
      </c>
      <c r="K76" s="179">
        <v>0.25</v>
      </c>
      <c r="L76" s="179">
        <v>0.25</v>
      </c>
      <c r="M76" s="178">
        <v>0</v>
      </c>
      <c r="N76" s="444">
        <v>0</v>
      </c>
      <c r="O76" s="446">
        <v>50.704368576725201</v>
      </c>
      <c r="P76" s="445"/>
      <c r="Q76" s="192">
        <v>56</v>
      </c>
    </row>
    <row r="77" spans="2:17" s="139" customFormat="1" ht="13.5">
      <c r="B77" s="145">
        <v>57</v>
      </c>
      <c r="C77" s="146">
        <v>57</v>
      </c>
      <c r="D77" s="147" t="s">
        <v>443</v>
      </c>
      <c r="E77" s="54" t="s">
        <v>43</v>
      </c>
      <c r="F77" s="216">
        <v>27.739266161978581</v>
      </c>
      <c r="G77" s="178">
        <v>20</v>
      </c>
      <c r="H77" s="178">
        <v>10</v>
      </c>
      <c r="I77" s="178">
        <v>1</v>
      </c>
      <c r="J77" s="179">
        <v>1</v>
      </c>
      <c r="K77" s="179">
        <v>0.25</v>
      </c>
      <c r="L77" s="179">
        <v>0.25</v>
      </c>
      <c r="M77" s="178">
        <v>0</v>
      </c>
      <c r="N77" s="444">
        <v>0</v>
      </c>
      <c r="O77" s="446">
        <v>60.239266161978577</v>
      </c>
      <c r="P77" s="445"/>
      <c r="Q77" s="192">
        <v>57</v>
      </c>
    </row>
    <row r="78" spans="2:17" s="139" customFormat="1" ht="13.5">
      <c r="B78" s="145">
        <v>58</v>
      </c>
      <c r="C78" s="146">
        <v>58</v>
      </c>
      <c r="D78" s="147" t="s">
        <v>444</v>
      </c>
      <c r="E78" s="54" t="s">
        <v>43</v>
      </c>
      <c r="F78" s="216">
        <v>24.498169895358181</v>
      </c>
      <c r="G78" s="178">
        <v>20</v>
      </c>
      <c r="H78" s="178">
        <v>10</v>
      </c>
      <c r="I78" s="178">
        <v>1</v>
      </c>
      <c r="J78" s="179">
        <v>1</v>
      </c>
      <c r="K78" s="179">
        <v>0.25</v>
      </c>
      <c r="L78" s="179">
        <v>0.25</v>
      </c>
      <c r="M78" s="178">
        <v>0</v>
      </c>
      <c r="N78" s="444">
        <v>0</v>
      </c>
      <c r="O78" s="446">
        <v>56.998169895358181</v>
      </c>
      <c r="P78" s="445"/>
      <c r="Q78" s="192">
        <v>58</v>
      </c>
    </row>
    <row r="79" spans="2:17" s="139" customFormat="1" ht="13.5">
      <c r="B79" s="145">
        <v>59</v>
      </c>
      <c r="C79" s="146">
        <v>59</v>
      </c>
      <c r="D79" s="147" t="s">
        <v>445</v>
      </c>
      <c r="E79" s="54" t="s">
        <v>44</v>
      </c>
      <c r="F79" s="216">
        <v>0</v>
      </c>
      <c r="G79" s="178">
        <v>20</v>
      </c>
      <c r="H79" s="178">
        <v>10</v>
      </c>
      <c r="I79" s="178">
        <v>1</v>
      </c>
      <c r="J79" s="179">
        <v>1</v>
      </c>
      <c r="K79" s="179">
        <v>0.25</v>
      </c>
      <c r="L79" s="179">
        <v>0.25</v>
      </c>
      <c r="M79" s="178">
        <v>0</v>
      </c>
      <c r="N79" s="444">
        <v>0</v>
      </c>
      <c r="O79" s="446">
        <v>0</v>
      </c>
      <c r="P79" s="445"/>
      <c r="Q79" s="192">
        <v>59</v>
      </c>
    </row>
    <row r="80" spans="2:17" s="139" customFormat="1" ht="13.5">
      <c r="B80" s="145">
        <v>60</v>
      </c>
      <c r="C80" s="146">
        <v>60</v>
      </c>
      <c r="D80" s="147" t="s">
        <v>446</v>
      </c>
      <c r="E80" s="54" t="s">
        <v>43</v>
      </c>
      <c r="F80" s="216">
        <v>37.147020842611418</v>
      </c>
      <c r="G80" s="178">
        <v>20</v>
      </c>
      <c r="H80" s="178">
        <v>10</v>
      </c>
      <c r="I80" s="178">
        <v>1</v>
      </c>
      <c r="J80" s="179">
        <v>1</v>
      </c>
      <c r="K80" s="179">
        <v>0.25</v>
      </c>
      <c r="L80" s="179">
        <v>0.25</v>
      </c>
      <c r="M80" s="178">
        <v>0</v>
      </c>
      <c r="N80" s="444">
        <v>0</v>
      </c>
      <c r="O80" s="446">
        <v>69.647020842611425</v>
      </c>
      <c r="P80" s="445"/>
      <c r="Q80" s="192">
        <v>60</v>
      </c>
    </row>
    <row r="81" spans="2:17" s="139" customFormat="1" ht="13.5">
      <c r="B81" s="145">
        <v>61</v>
      </c>
      <c r="C81" s="146">
        <v>61</v>
      </c>
      <c r="D81" s="147" t="s">
        <v>447</v>
      </c>
      <c r="E81" s="54" t="s">
        <v>43</v>
      </c>
      <c r="F81" s="216">
        <v>29.165137312998905</v>
      </c>
      <c r="G81" s="178">
        <v>20</v>
      </c>
      <c r="H81" s="178">
        <v>10</v>
      </c>
      <c r="I81" s="178">
        <v>1</v>
      </c>
      <c r="J81" s="179">
        <v>0</v>
      </c>
      <c r="K81" s="179">
        <v>0</v>
      </c>
      <c r="L81" s="179">
        <v>0</v>
      </c>
      <c r="M81" s="178">
        <v>0</v>
      </c>
      <c r="N81" s="444">
        <v>0</v>
      </c>
      <c r="O81" s="446">
        <v>60.165137312998908</v>
      </c>
      <c r="P81" s="445"/>
      <c r="Q81" s="192">
        <v>61</v>
      </c>
    </row>
    <row r="82" spans="2:17" s="139" customFormat="1" ht="13.5">
      <c r="B82" s="145">
        <v>62</v>
      </c>
      <c r="C82" s="146">
        <v>62</v>
      </c>
      <c r="D82" s="147" t="s">
        <v>448</v>
      </c>
      <c r="E82" s="54" t="s">
        <v>44</v>
      </c>
      <c r="F82" s="216">
        <v>0</v>
      </c>
      <c r="G82" s="178">
        <v>20</v>
      </c>
      <c r="H82" s="178">
        <v>10</v>
      </c>
      <c r="I82" s="178">
        <v>1</v>
      </c>
      <c r="J82" s="179">
        <v>1</v>
      </c>
      <c r="K82" s="179">
        <v>0.25</v>
      </c>
      <c r="L82" s="179">
        <v>0.25</v>
      </c>
      <c r="M82" s="178">
        <v>0</v>
      </c>
      <c r="N82" s="444">
        <v>0</v>
      </c>
      <c r="O82" s="446">
        <v>0</v>
      </c>
      <c r="P82" s="445"/>
      <c r="Q82" s="192">
        <v>62</v>
      </c>
    </row>
    <row r="83" spans="2:17" s="139" customFormat="1" ht="13.5">
      <c r="B83" s="145">
        <v>63</v>
      </c>
      <c r="C83" s="146">
        <v>63</v>
      </c>
      <c r="D83" s="147" t="s">
        <v>449</v>
      </c>
      <c r="E83" s="54" t="s">
        <v>43</v>
      </c>
      <c r="F83" s="216">
        <v>25.190354096480998</v>
      </c>
      <c r="G83" s="178">
        <v>20</v>
      </c>
      <c r="H83" s="178">
        <v>10</v>
      </c>
      <c r="I83" s="178">
        <v>1</v>
      </c>
      <c r="J83" s="179">
        <v>1</v>
      </c>
      <c r="K83" s="179">
        <v>0.25</v>
      </c>
      <c r="L83" s="179">
        <v>0.25</v>
      </c>
      <c r="M83" s="178">
        <v>0</v>
      </c>
      <c r="N83" s="444">
        <v>0</v>
      </c>
      <c r="O83" s="446">
        <v>57.690354096481002</v>
      </c>
      <c r="P83" s="445"/>
      <c r="Q83" s="192">
        <v>63</v>
      </c>
    </row>
    <row r="84" spans="2:17" s="139" customFormat="1" ht="13.5">
      <c r="B84" s="145">
        <v>64</v>
      </c>
      <c r="C84" s="146">
        <v>64</v>
      </c>
      <c r="D84" s="147" t="s">
        <v>450</v>
      </c>
      <c r="E84" s="54" t="s">
        <v>44</v>
      </c>
      <c r="F84" s="216">
        <v>0</v>
      </c>
      <c r="G84" s="178">
        <v>20</v>
      </c>
      <c r="H84" s="178">
        <v>10</v>
      </c>
      <c r="I84" s="178">
        <v>1</v>
      </c>
      <c r="J84" s="179">
        <v>1</v>
      </c>
      <c r="K84" s="179">
        <v>0.25</v>
      </c>
      <c r="L84" s="179">
        <v>0.25</v>
      </c>
      <c r="M84" s="178">
        <v>0</v>
      </c>
      <c r="N84" s="444">
        <v>0</v>
      </c>
      <c r="O84" s="446">
        <v>0</v>
      </c>
      <c r="P84" s="445"/>
      <c r="Q84" s="192">
        <v>64</v>
      </c>
    </row>
    <row r="85" spans="2:17" s="139" customFormat="1" ht="13.5">
      <c r="B85" s="145">
        <v>65</v>
      </c>
      <c r="C85" s="146">
        <v>65</v>
      </c>
      <c r="D85" s="147" t="s">
        <v>451</v>
      </c>
      <c r="E85" s="54" t="s">
        <v>44</v>
      </c>
      <c r="F85" s="216">
        <v>0</v>
      </c>
      <c r="G85" s="178">
        <v>20</v>
      </c>
      <c r="H85" s="178">
        <v>10</v>
      </c>
      <c r="I85" s="178">
        <v>1</v>
      </c>
      <c r="J85" s="179">
        <v>0</v>
      </c>
      <c r="K85" s="179">
        <v>0.25</v>
      </c>
      <c r="L85" s="179">
        <v>0.25</v>
      </c>
      <c r="M85" s="178">
        <v>0</v>
      </c>
      <c r="N85" s="444">
        <v>0</v>
      </c>
      <c r="O85" s="446">
        <v>0</v>
      </c>
      <c r="P85" s="445"/>
      <c r="Q85" s="192">
        <v>65</v>
      </c>
    </row>
    <row r="86" spans="2:17" s="139" customFormat="1" ht="13.5">
      <c r="B86" s="145">
        <v>66</v>
      </c>
      <c r="C86" s="146">
        <v>66</v>
      </c>
      <c r="D86" s="147" t="s">
        <v>452</v>
      </c>
      <c r="E86" s="54" t="s">
        <v>43</v>
      </c>
      <c r="F86" s="216">
        <v>65.853913992019955</v>
      </c>
      <c r="G86" s="178">
        <v>20</v>
      </c>
      <c r="H86" s="178">
        <v>10</v>
      </c>
      <c r="I86" s="178">
        <v>1</v>
      </c>
      <c r="J86" s="179">
        <v>1</v>
      </c>
      <c r="K86" s="179">
        <v>0.25</v>
      </c>
      <c r="L86" s="179">
        <v>0.25</v>
      </c>
      <c r="M86" s="178">
        <v>0</v>
      </c>
      <c r="N86" s="444">
        <v>0</v>
      </c>
      <c r="O86" s="446">
        <v>98.353913992019955</v>
      </c>
      <c r="P86" s="445"/>
      <c r="Q86" s="192">
        <v>66</v>
      </c>
    </row>
    <row r="87" spans="2:17" s="139" customFormat="1" ht="13.5">
      <c r="B87" s="145">
        <v>67</v>
      </c>
      <c r="C87" s="146">
        <v>67</v>
      </c>
      <c r="D87" s="147" t="s">
        <v>453</v>
      </c>
      <c r="E87" s="54" t="s">
        <v>43</v>
      </c>
      <c r="F87" s="216">
        <v>21.908176818890723</v>
      </c>
      <c r="G87" s="178">
        <v>20</v>
      </c>
      <c r="H87" s="178">
        <v>10</v>
      </c>
      <c r="I87" s="178">
        <v>1</v>
      </c>
      <c r="J87" s="179">
        <v>1</v>
      </c>
      <c r="K87" s="179">
        <v>0.25</v>
      </c>
      <c r="L87" s="179">
        <v>0.25</v>
      </c>
      <c r="M87" s="178">
        <v>0</v>
      </c>
      <c r="N87" s="444">
        <v>0</v>
      </c>
      <c r="O87" s="446">
        <v>54.408176818890723</v>
      </c>
      <c r="P87" s="445"/>
      <c r="Q87" s="192">
        <v>67</v>
      </c>
    </row>
    <row r="88" spans="2:17" s="139" customFormat="1" ht="13.5">
      <c r="B88" s="145">
        <v>68</v>
      </c>
      <c r="C88" s="146">
        <v>68</v>
      </c>
      <c r="D88" s="147" t="s">
        <v>454</v>
      </c>
      <c r="E88" s="54" t="s">
        <v>43</v>
      </c>
      <c r="F88" s="216">
        <v>22.550863996849724</v>
      </c>
      <c r="G88" s="178">
        <v>20</v>
      </c>
      <c r="H88" s="178">
        <v>10</v>
      </c>
      <c r="I88" s="178">
        <v>1</v>
      </c>
      <c r="J88" s="179">
        <v>0</v>
      </c>
      <c r="K88" s="179">
        <v>0.25</v>
      </c>
      <c r="L88" s="179">
        <v>0</v>
      </c>
      <c r="M88" s="178">
        <v>0</v>
      </c>
      <c r="N88" s="444">
        <v>0</v>
      </c>
      <c r="O88" s="446">
        <v>53.800863996849728</v>
      </c>
      <c r="P88" s="445"/>
      <c r="Q88" s="192">
        <v>68</v>
      </c>
    </row>
    <row r="89" spans="2:17" s="139" customFormat="1" ht="13.5">
      <c r="B89" s="145">
        <v>69</v>
      </c>
      <c r="C89" s="146">
        <v>69</v>
      </c>
      <c r="D89" s="147" t="s">
        <v>455</v>
      </c>
      <c r="E89" s="54" t="s">
        <v>44</v>
      </c>
      <c r="F89" s="216">
        <v>0</v>
      </c>
      <c r="G89" s="178">
        <v>20</v>
      </c>
      <c r="H89" s="178">
        <v>10</v>
      </c>
      <c r="I89" s="178">
        <v>1</v>
      </c>
      <c r="J89" s="179">
        <v>1</v>
      </c>
      <c r="K89" s="179">
        <v>0.25</v>
      </c>
      <c r="L89" s="179">
        <v>0.25</v>
      </c>
      <c r="M89" s="178">
        <v>0</v>
      </c>
      <c r="N89" s="444">
        <v>0</v>
      </c>
      <c r="O89" s="446">
        <v>0</v>
      </c>
      <c r="P89" s="445"/>
      <c r="Q89" s="192">
        <v>69</v>
      </c>
    </row>
    <row r="90" spans="2:17" s="139" customFormat="1" ht="13.5">
      <c r="B90" s="145">
        <v>70</v>
      </c>
      <c r="C90" s="146">
        <v>70</v>
      </c>
      <c r="D90" s="147" t="s">
        <v>456</v>
      </c>
      <c r="E90" s="54" t="s">
        <v>43</v>
      </c>
      <c r="F90" s="216">
        <v>22.50785423831914</v>
      </c>
      <c r="G90" s="178">
        <v>20</v>
      </c>
      <c r="H90" s="178">
        <v>10</v>
      </c>
      <c r="I90" s="178">
        <v>1</v>
      </c>
      <c r="J90" s="179">
        <v>1</v>
      </c>
      <c r="K90" s="179">
        <v>0.25</v>
      </c>
      <c r="L90" s="179">
        <v>0.25</v>
      </c>
      <c r="M90" s="178">
        <v>0</v>
      </c>
      <c r="N90" s="444">
        <v>0</v>
      </c>
      <c r="O90" s="446">
        <v>55.00785423831914</v>
      </c>
      <c r="P90" s="445"/>
      <c r="Q90" s="192">
        <v>70</v>
      </c>
    </row>
    <row r="91" spans="2:17" s="139" customFormat="1" ht="13.5">
      <c r="B91" s="145">
        <v>71</v>
      </c>
      <c r="C91" s="146">
        <v>71</v>
      </c>
      <c r="D91" s="147" t="s">
        <v>457</v>
      </c>
      <c r="E91" s="54" t="s">
        <v>43</v>
      </c>
      <c r="F91" s="216">
        <v>26.719884651145367</v>
      </c>
      <c r="G91" s="178">
        <v>20</v>
      </c>
      <c r="H91" s="178">
        <v>10</v>
      </c>
      <c r="I91" s="178">
        <v>0</v>
      </c>
      <c r="J91" s="179">
        <v>1</v>
      </c>
      <c r="K91" s="179">
        <v>0.25</v>
      </c>
      <c r="L91" s="179">
        <v>0.25</v>
      </c>
      <c r="M91" s="178">
        <v>0</v>
      </c>
      <c r="N91" s="444">
        <v>0</v>
      </c>
      <c r="O91" s="446">
        <v>58.219884651145364</v>
      </c>
      <c r="P91" s="445"/>
      <c r="Q91" s="192">
        <v>71</v>
      </c>
    </row>
    <row r="92" spans="2:17" s="139" customFormat="1" ht="13.5">
      <c r="B92" s="145">
        <v>72</v>
      </c>
      <c r="C92" s="146">
        <v>72</v>
      </c>
      <c r="D92" s="147" t="s">
        <v>458</v>
      </c>
      <c r="E92" s="54" t="s">
        <v>43</v>
      </c>
      <c r="F92" s="216">
        <v>25.350985591580503</v>
      </c>
      <c r="G92" s="178">
        <v>20</v>
      </c>
      <c r="H92" s="178">
        <v>10</v>
      </c>
      <c r="I92" s="178">
        <v>1</v>
      </c>
      <c r="J92" s="179">
        <v>1</v>
      </c>
      <c r="K92" s="179">
        <v>0.25</v>
      </c>
      <c r="L92" s="179">
        <v>0.25</v>
      </c>
      <c r="M92" s="178">
        <v>0</v>
      </c>
      <c r="N92" s="444">
        <v>0</v>
      </c>
      <c r="O92" s="446">
        <v>57.850985591580503</v>
      </c>
      <c r="P92" s="445"/>
      <c r="Q92" s="192">
        <v>72</v>
      </c>
    </row>
    <row r="93" spans="2:17" s="139" customFormat="1" ht="13.5">
      <c r="B93" s="145">
        <v>73</v>
      </c>
      <c r="C93" s="146">
        <v>73</v>
      </c>
      <c r="D93" s="147" t="s">
        <v>459</v>
      </c>
      <c r="E93" s="54" t="s">
        <v>43</v>
      </c>
      <c r="F93" s="216">
        <v>20.747594866857732</v>
      </c>
      <c r="G93" s="178">
        <v>20</v>
      </c>
      <c r="H93" s="178">
        <v>10</v>
      </c>
      <c r="I93" s="178">
        <v>1</v>
      </c>
      <c r="J93" s="179">
        <v>1</v>
      </c>
      <c r="K93" s="179">
        <v>0.25</v>
      </c>
      <c r="L93" s="179">
        <v>0.25</v>
      </c>
      <c r="M93" s="178">
        <v>0</v>
      </c>
      <c r="N93" s="444">
        <v>0</v>
      </c>
      <c r="O93" s="446">
        <v>53.247594866857732</v>
      </c>
      <c r="P93" s="445"/>
      <c r="Q93" s="192">
        <v>73</v>
      </c>
    </row>
    <row r="94" spans="2:17" s="139" customFormat="1" ht="13.5">
      <c r="B94" s="145">
        <v>74</v>
      </c>
      <c r="C94" s="146">
        <v>74</v>
      </c>
      <c r="D94" s="147" t="s">
        <v>460</v>
      </c>
      <c r="E94" s="54" t="s">
        <v>44</v>
      </c>
      <c r="F94" s="216">
        <v>0</v>
      </c>
      <c r="G94" s="178">
        <v>20</v>
      </c>
      <c r="H94" s="178">
        <v>10</v>
      </c>
      <c r="I94" s="178">
        <v>1</v>
      </c>
      <c r="J94" s="179">
        <v>1</v>
      </c>
      <c r="K94" s="179">
        <v>0.25</v>
      </c>
      <c r="L94" s="179">
        <v>0.25</v>
      </c>
      <c r="M94" s="178">
        <v>0</v>
      </c>
      <c r="N94" s="444">
        <v>0</v>
      </c>
      <c r="O94" s="446">
        <v>0</v>
      </c>
      <c r="P94" s="445"/>
      <c r="Q94" s="192">
        <v>74</v>
      </c>
    </row>
    <row r="95" spans="2:17" s="139" customFormat="1" ht="13.5">
      <c r="B95" s="145">
        <v>75</v>
      </c>
      <c r="C95" s="146">
        <v>75</v>
      </c>
      <c r="D95" s="147" t="s">
        <v>461</v>
      </c>
      <c r="E95" s="54" t="s">
        <v>43</v>
      </c>
      <c r="F95" s="216">
        <v>22.541210887094977</v>
      </c>
      <c r="G95" s="178">
        <v>20</v>
      </c>
      <c r="H95" s="178">
        <v>10</v>
      </c>
      <c r="I95" s="178">
        <v>1</v>
      </c>
      <c r="J95" s="179">
        <v>1</v>
      </c>
      <c r="K95" s="179">
        <v>0.25</v>
      </c>
      <c r="L95" s="179">
        <v>0.25</v>
      </c>
      <c r="M95" s="178">
        <v>0</v>
      </c>
      <c r="N95" s="444">
        <v>0</v>
      </c>
      <c r="O95" s="446">
        <v>55.041210887094977</v>
      </c>
      <c r="P95" s="445"/>
      <c r="Q95" s="192">
        <v>75</v>
      </c>
    </row>
    <row r="96" spans="2:17" s="139" customFormat="1" ht="13.5">
      <c r="B96" s="145">
        <v>76</v>
      </c>
      <c r="C96" s="146">
        <v>76</v>
      </c>
      <c r="D96" s="147" t="s">
        <v>462</v>
      </c>
      <c r="E96" s="54" t="s">
        <v>44</v>
      </c>
      <c r="F96" s="216">
        <v>0</v>
      </c>
      <c r="G96" s="178">
        <v>20</v>
      </c>
      <c r="H96" s="178">
        <v>10</v>
      </c>
      <c r="I96" s="178">
        <v>1</v>
      </c>
      <c r="J96" s="179">
        <v>0</v>
      </c>
      <c r="K96" s="179">
        <v>0.25</v>
      </c>
      <c r="L96" s="179">
        <v>0.25</v>
      </c>
      <c r="M96" s="178">
        <v>0</v>
      </c>
      <c r="N96" s="444">
        <v>0</v>
      </c>
      <c r="O96" s="446">
        <v>0</v>
      </c>
      <c r="P96" s="445"/>
      <c r="Q96" s="192">
        <v>76</v>
      </c>
    </row>
    <row r="97" spans="2:17" s="139" customFormat="1" ht="13.5">
      <c r="B97" s="145">
        <v>77</v>
      </c>
      <c r="C97" s="146">
        <v>77</v>
      </c>
      <c r="D97" s="147" t="s">
        <v>463</v>
      </c>
      <c r="E97" s="54" t="s">
        <v>43</v>
      </c>
      <c r="F97" s="216">
        <v>29.933497468009389</v>
      </c>
      <c r="G97" s="178">
        <v>20</v>
      </c>
      <c r="H97" s="178">
        <v>10</v>
      </c>
      <c r="I97" s="178">
        <v>1</v>
      </c>
      <c r="J97" s="179">
        <v>1</v>
      </c>
      <c r="K97" s="179">
        <v>0.25</v>
      </c>
      <c r="L97" s="179">
        <v>0.25</v>
      </c>
      <c r="M97" s="178">
        <v>0</v>
      </c>
      <c r="N97" s="444">
        <v>0</v>
      </c>
      <c r="O97" s="446">
        <v>62.433497468009392</v>
      </c>
      <c r="P97" s="445"/>
      <c r="Q97" s="192">
        <v>77</v>
      </c>
    </row>
    <row r="98" spans="2:17" s="139" customFormat="1" ht="13.5">
      <c r="B98" s="145">
        <v>78</v>
      </c>
      <c r="C98" s="146">
        <v>78</v>
      </c>
      <c r="D98" s="147" t="s">
        <v>464</v>
      </c>
      <c r="E98" s="54" t="s">
        <v>43</v>
      </c>
      <c r="F98" s="216">
        <v>29.04744060082022</v>
      </c>
      <c r="G98" s="178">
        <v>20</v>
      </c>
      <c r="H98" s="178">
        <v>10</v>
      </c>
      <c r="I98" s="178">
        <v>1</v>
      </c>
      <c r="J98" s="179">
        <v>1</v>
      </c>
      <c r="K98" s="179">
        <v>0.25</v>
      </c>
      <c r="L98" s="179">
        <v>0.25</v>
      </c>
      <c r="M98" s="178">
        <v>0</v>
      </c>
      <c r="N98" s="444">
        <v>0</v>
      </c>
      <c r="O98" s="446">
        <v>61.547440600820224</v>
      </c>
      <c r="P98" s="445"/>
      <c r="Q98" s="192">
        <v>78</v>
      </c>
    </row>
    <row r="99" spans="2:17" s="139" customFormat="1" ht="13.5">
      <c r="B99" s="145">
        <v>79</v>
      </c>
      <c r="C99" s="146">
        <v>79</v>
      </c>
      <c r="D99" s="147" t="s">
        <v>465</v>
      </c>
      <c r="E99" s="54" t="s">
        <v>43</v>
      </c>
      <c r="F99" s="216">
        <v>26.034043386607035</v>
      </c>
      <c r="G99" s="178">
        <v>20</v>
      </c>
      <c r="H99" s="178">
        <v>10</v>
      </c>
      <c r="I99" s="178">
        <v>1</v>
      </c>
      <c r="J99" s="179">
        <v>1</v>
      </c>
      <c r="K99" s="179">
        <v>0.25</v>
      </c>
      <c r="L99" s="179">
        <v>0.25</v>
      </c>
      <c r="M99" s="178">
        <v>0</v>
      </c>
      <c r="N99" s="444">
        <v>0</v>
      </c>
      <c r="O99" s="446">
        <v>58.534043386607038</v>
      </c>
      <c r="P99" s="445"/>
      <c r="Q99" s="192">
        <v>79</v>
      </c>
    </row>
    <row r="100" spans="2:17" s="139" customFormat="1" ht="13.5">
      <c r="B100" s="145">
        <v>80</v>
      </c>
      <c r="C100" s="146">
        <v>80</v>
      </c>
      <c r="D100" s="147" t="s">
        <v>466</v>
      </c>
      <c r="E100" s="54" t="s">
        <v>43</v>
      </c>
      <c r="F100" s="216">
        <v>55.092918517669574</v>
      </c>
      <c r="G100" s="178">
        <v>20</v>
      </c>
      <c r="H100" s="178">
        <v>10</v>
      </c>
      <c r="I100" s="178">
        <v>1</v>
      </c>
      <c r="J100" s="179">
        <v>1</v>
      </c>
      <c r="K100" s="179">
        <v>0.25</v>
      </c>
      <c r="L100" s="179">
        <v>0.25</v>
      </c>
      <c r="M100" s="178">
        <v>0</v>
      </c>
      <c r="N100" s="444">
        <v>0</v>
      </c>
      <c r="O100" s="446">
        <v>87.592918517669574</v>
      </c>
      <c r="P100" s="445"/>
      <c r="Q100" s="192">
        <v>80</v>
      </c>
    </row>
    <row r="101" spans="2:17" s="139" customFormat="1" ht="13.5">
      <c r="B101" s="145">
        <v>81</v>
      </c>
      <c r="C101" s="146">
        <v>81</v>
      </c>
      <c r="D101" s="147" t="s">
        <v>467</v>
      </c>
      <c r="E101" s="54" t="s">
        <v>43</v>
      </c>
      <c r="F101" s="216">
        <v>25.753709581768145</v>
      </c>
      <c r="G101" s="178">
        <v>20</v>
      </c>
      <c r="H101" s="178">
        <v>10</v>
      </c>
      <c r="I101" s="178">
        <v>1</v>
      </c>
      <c r="J101" s="179">
        <v>1</v>
      </c>
      <c r="K101" s="179">
        <v>0.25</v>
      </c>
      <c r="L101" s="179">
        <v>0.25</v>
      </c>
      <c r="M101" s="178">
        <v>0</v>
      </c>
      <c r="N101" s="444">
        <v>0</v>
      </c>
      <c r="O101" s="446">
        <v>58.253709581768149</v>
      </c>
      <c r="P101" s="445"/>
      <c r="Q101" s="192">
        <v>81</v>
      </c>
    </row>
    <row r="102" spans="2:17" s="139" customFormat="1" ht="13.5">
      <c r="B102" s="145">
        <v>82</v>
      </c>
      <c r="C102" s="146">
        <v>82</v>
      </c>
      <c r="D102" s="147" t="s">
        <v>468</v>
      </c>
      <c r="E102" s="54" t="s">
        <v>43</v>
      </c>
      <c r="F102" s="216">
        <v>48.03955729085002</v>
      </c>
      <c r="G102" s="178">
        <v>20</v>
      </c>
      <c r="H102" s="178">
        <v>10</v>
      </c>
      <c r="I102" s="178">
        <v>1</v>
      </c>
      <c r="J102" s="179">
        <v>1</v>
      </c>
      <c r="K102" s="179">
        <v>0.25</v>
      </c>
      <c r="L102" s="179">
        <v>0.25</v>
      </c>
      <c r="M102" s="178">
        <v>0</v>
      </c>
      <c r="N102" s="444">
        <v>0</v>
      </c>
      <c r="O102" s="446">
        <v>80.539557290850013</v>
      </c>
      <c r="P102" s="445"/>
      <c r="Q102" s="192">
        <v>82</v>
      </c>
    </row>
    <row r="103" spans="2:17" s="139" customFormat="1" ht="13.5">
      <c r="B103" s="145">
        <v>83</v>
      </c>
      <c r="C103" s="146">
        <v>83</v>
      </c>
      <c r="D103" s="147" t="s">
        <v>469</v>
      </c>
      <c r="E103" s="54" t="s">
        <v>43</v>
      </c>
      <c r="F103" s="216">
        <v>20.447589711289886</v>
      </c>
      <c r="G103" s="178">
        <v>20</v>
      </c>
      <c r="H103" s="178">
        <v>10</v>
      </c>
      <c r="I103" s="178">
        <v>1</v>
      </c>
      <c r="J103" s="179">
        <v>1</v>
      </c>
      <c r="K103" s="179">
        <v>0.25</v>
      </c>
      <c r="L103" s="179">
        <v>0.25</v>
      </c>
      <c r="M103" s="178">
        <v>0</v>
      </c>
      <c r="N103" s="444">
        <v>0</v>
      </c>
      <c r="O103" s="446">
        <v>52.947589711289886</v>
      </c>
      <c r="P103" s="445"/>
      <c r="Q103" s="192">
        <v>83</v>
      </c>
    </row>
    <row r="104" spans="2:17" s="139" customFormat="1" ht="13.5">
      <c r="B104" s="145">
        <v>84</v>
      </c>
      <c r="C104" s="146">
        <v>84</v>
      </c>
      <c r="D104" s="147" t="s">
        <v>470</v>
      </c>
      <c r="E104" s="54" t="s">
        <v>44</v>
      </c>
      <c r="F104" s="216">
        <v>0</v>
      </c>
      <c r="G104" s="178">
        <v>20</v>
      </c>
      <c r="H104" s="178">
        <v>10</v>
      </c>
      <c r="I104" s="178">
        <v>1</v>
      </c>
      <c r="J104" s="179">
        <v>0</v>
      </c>
      <c r="K104" s="179">
        <v>0.25</v>
      </c>
      <c r="L104" s="179">
        <v>0.25</v>
      </c>
      <c r="M104" s="178">
        <v>0</v>
      </c>
      <c r="N104" s="444">
        <v>0</v>
      </c>
      <c r="O104" s="446">
        <v>0</v>
      </c>
      <c r="P104" s="445"/>
      <c r="Q104" s="192">
        <v>84</v>
      </c>
    </row>
    <row r="105" spans="2:17" s="139" customFormat="1" ht="13.5">
      <c r="B105" s="145">
        <v>85</v>
      </c>
      <c r="C105" s="146">
        <v>85</v>
      </c>
      <c r="D105" s="147" t="s">
        <v>471</v>
      </c>
      <c r="E105" s="54" t="s">
        <v>43</v>
      </c>
      <c r="F105" s="216">
        <v>27.401710971781831</v>
      </c>
      <c r="G105" s="178">
        <v>20</v>
      </c>
      <c r="H105" s="178">
        <v>10</v>
      </c>
      <c r="I105" s="178">
        <v>1</v>
      </c>
      <c r="J105" s="179">
        <v>1</v>
      </c>
      <c r="K105" s="179">
        <v>0.25</v>
      </c>
      <c r="L105" s="179">
        <v>0.25</v>
      </c>
      <c r="M105" s="178">
        <v>0</v>
      </c>
      <c r="N105" s="444">
        <v>0</v>
      </c>
      <c r="O105" s="446">
        <v>59.901710971781831</v>
      </c>
      <c r="P105" s="445"/>
      <c r="Q105" s="192">
        <v>85</v>
      </c>
    </row>
    <row r="106" spans="2:17" s="139" customFormat="1" ht="13.5">
      <c r="B106" s="145">
        <v>86</v>
      </c>
      <c r="C106" s="146">
        <v>86</v>
      </c>
      <c r="D106" s="147" t="s">
        <v>472</v>
      </c>
      <c r="E106" s="54" t="s">
        <v>43</v>
      </c>
      <c r="F106" s="216">
        <v>36.717730385114564</v>
      </c>
      <c r="G106" s="178">
        <v>20</v>
      </c>
      <c r="H106" s="178">
        <v>10</v>
      </c>
      <c r="I106" s="178">
        <v>1</v>
      </c>
      <c r="J106" s="179">
        <v>1</v>
      </c>
      <c r="K106" s="179">
        <v>0.25</v>
      </c>
      <c r="L106" s="179">
        <v>0.25</v>
      </c>
      <c r="M106" s="178">
        <v>0</v>
      </c>
      <c r="N106" s="444">
        <v>0</v>
      </c>
      <c r="O106" s="446">
        <v>69.217730385114564</v>
      </c>
      <c r="P106" s="445"/>
      <c r="Q106" s="192">
        <v>86</v>
      </c>
    </row>
    <row r="107" spans="2:17" s="139" customFormat="1" ht="13.5">
      <c r="B107" s="145">
        <v>87</v>
      </c>
      <c r="C107" s="146">
        <v>87</v>
      </c>
      <c r="D107" s="147" t="s">
        <v>473</v>
      </c>
      <c r="E107" s="54" t="s">
        <v>43</v>
      </c>
      <c r="F107" s="216">
        <v>46.061978115516524</v>
      </c>
      <c r="G107" s="178">
        <v>20</v>
      </c>
      <c r="H107" s="178">
        <v>10</v>
      </c>
      <c r="I107" s="178">
        <v>1</v>
      </c>
      <c r="J107" s="179">
        <v>1</v>
      </c>
      <c r="K107" s="179">
        <v>0.25</v>
      </c>
      <c r="L107" s="179">
        <v>0.25</v>
      </c>
      <c r="M107" s="178">
        <v>0</v>
      </c>
      <c r="N107" s="444">
        <v>0</v>
      </c>
      <c r="O107" s="446">
        <v>78.561978115516524</v>
      </c>
      <c r="P107" s="445"/>
      <c r="Q107" s="192">
        <v>87</v>
      </c>
    </row>
    <row r="108" spans="2:17" s="139" customFormat="1" ht="13.5">
      <c r="B108" s="145">
        <v>88</v>
      </c>
      <c r="C108" s="146">
        <v>88</v>
      </c>
      <c r="D108" s="147" t="s">
        <v>474</v>
      </c>
      <c r="E108" s="54" t="s">
        <v>43</v>
      </c>
      <c r="F108" s="216">
        <v>28.008269802623921</v>
      </c>
      <c r="G108" s="178">
        <v>20</v>
      </c>
      <c r="H108" s="178">
        <v>10</v>
      </c>
      <c r="I108" s="178">
        <v>1</v>
      </c>
      <c r="J108" s="179">
        <v>1</v>
      </c>
      <c r="K108" s="179">
        <v>0.25</v>
      </c>
      <c r="L108" s="179">
        <v>0.25</v>
      </c>
      <c r="M108" s="178">
        <v>0</v>
      </c>
      <c r="N108" s="444">
        <v>0</v>
      </c>
      <c r="O108" s="446">
        <v>60.508269802623921</v>
      </c>
      <c r="P108" s="445"/>
      <c r="Q108" s="192">
        <v>88</v>
      </c>
    </row>
    <row r="109" spans="2:17" s="139" customFormat="1" ht="13.5">
      <c r="B109" s="145">
        <v>89</v>
      </c>
      <c r="C109" s="146">
        <v>89</v>
      </c>
      <c r="D109" s="147" t="s">
        <v>475</v>
      </c>
      <c r="E109" s="54" t="s">
        <v>43</v>
      </c>
      <c r="F109" s="216">
        <v>53.664117679328442</v>
      </c>
      <c r="G109" s="178">
        <v>20</v>
      </c>
      <c r="H109" s="178">
        <v>10</v>
      </c>
      <c r="I109" s="178">
        <v>1</v>
      </c>
      <c r="J109" s="179">
        <v>1</v>
      </c>
      <c r="K109" s="179">
        <v>0.25</v>
      </c>
      <c r="L109" s="179">
        <v>0.25</v>
      </c>
      <c r="M109" s="178">
        <v>0</v>
      </c>
      <c r="N109" s="444">
        <v>0</v>
      </c>
      <c r="O109" s="446">
        <v>86.164117679328442</v>
      </c>
      <c r="P109" s="445"/>
      <c r="Q109" s="192">
        <v>89</v>
      </c>
    </row>
    <row r="110" spans="2:17" s="139" customFormat="1" ht="13.5">
      <c r="B110" s="145">
        <v>90</v>
      </c>
      <c r="C110" s="146">
        <v>90</v>
      </c>
      <c r="D110" s="147" t="s">
        <v>476</v>
      </c>
      <c r="E110" s="54" t="s">
        <v>43</v>
      </c>
      <c r="F110" s="216">
        <v>28.689589513065336</v>
      </c>
      <c r="G110" s="178">
        <v>20</v>
      </c>
      <c r="H110" s="178">
        <v>10</v>
      </c>
      <c r="I110" s="178">
        <v>1</v>
      </c>
      <c r="J110" s="179">
        <v>1</v>
      </c>
      <c r="K110" s="179">
        <v>0.25</v>
      </c>
      <c r="L110" s="179">
        <v>0.25</v>
      </c>
      <c r="M110" s="178">
        <v>0</v>
      </c>
      <c r="N110" s="444">
        <v>0</v>
      </c>
      <c r="O110" s="446">
        <v>61.189589513065336</v>
      </c>
      <c r="P110" s="445"/>
      <c r="Q110" s="192">
        <v>90</v>
      </c>
    </row>
    <row r="111" spans="2:17" s="139" customFormat="1" ht="13.5">
      <c r="B111" s="145">
        <v>91</v>
      </c>
      <c r="C111" s="146">
        <v>91</v>
      </c>
      <c r="D111" s="147" t="s">
        <v>477</v>
      </c>
      <c r="E111" s="54" t="s">
        <v>43</v>
      </c>
      <c r="F111" s="216">
        <v>29.270661734935384</v>
      </c>
      <c r="G111" s="178">
        <v>20</v>
      </c>
      <c r="H111" s="178">
        <v>10</v>
      </c>
      <c r="I111" s="178">
        <v>1</v>
      </c>
      <c r="J111" s="179">
        <v>1</v>
      </c>
      <c r="K111" s="179">
        <v>0.25</v>
      </c>
      <c r="L111" s="179">
        <v>0.25</v>
      </c>
      <c r="M111" s="178">
        <v>0</v>
      </c>
      <c r="N111" s="444">
        <v>0</v>
      </c>
      <c r="O111" s="446">
        <v>61.770661734935388</v>
      </c>
      <c r="P111" s="445"/>
      <c r="Q111" s="192">
        <v>91</v>
      </c>
    </row>
    <row r="112" spans="2:17" s="139" customFormat="1" ht="13.5">
      <c r="B112" s="145">
        <v>92</v>
      </c>
      <c r="C112" s="146">
        <v>92</v>
      </c>
      <c r="D112" s="147" t="s">
        <v>478</v>
      </c>
      <c r="E112" s="54" t="s">
        <v>43</v>
      </c>
      <c r="F112" s="216">
        <v>21.671673005753028</v>
      </c>
      <c r="G112" s="178">
        <v>20</v>
      </c>
      <c r="H112" s="178">
        <v>10</v>
      </c>
      <c r="I112" s="178">
        <v>1</v>
      </c>
      <c r="J112" s="179">
        <v>1</v>
      </c>
      <c r="K112" s="179">
        <v>0.25</v>
      </c>
      <c r="L112" s="179">
        <v>0.25</v>
      </c>
      <c r="M112" s="178">
        <v>0</v>
      </c>
      <c r="N112" s="444">
        <v>0</v>
      </c>
      <c r="O112" s="446">
        <v>54.171673005753028</v>
      </c>
      <c r="P112" s="445"/>
      <c r="Q112" s="192">
        <v>92</v>
      </c>
    </row>
    <row r="113" spans="2:17" s="139" customFormat="1" ht="13.5">
      <c r="B113" s="145">
        <v>93</v>
      </c>
      <c r="C113" s="146">
        <v>93</v>
      </c>
      <c r="D113" s="147" t="s">
        <v>479</v>
      </c>
      <c r="E113" s="54" t="s">
        <v>43</v>
      </c>
      <c r="F113" s="216">
        <v>65.087756979931868</v>
      </c>
      <c r="G113" s="178">
        <v>20</v>
      </c>
      <c r="H113" s="178">
        <v>10</v>
      </c>
      <c r="I113" s="178">
        <v>1</v>
      </c>
      <c r="J113" s="179">
        <v>1</v>
      </c>
      <c r="K113" s="179">
        <v>0.25</v>
      </c>
      <c r="L113" s="179">
        <v>0.25</v>
      </c>
      <c r="M113" s="178">
        <v>0</v>
      </c>
      <c r="N113" s="444">
        <v>0</v>
      </c>
      <c r="O113" s="446">
        <v>97.587756979931868</v>
      </c>
      <c r="P113" s="445"/>
      <c r="Q113" s="192">
        <v>93</v>
      </c>
    </row>
    <row r="114" spans="2:17" s="139" customFormat="1" ht="13.5">
      <c r="B114" s="145">
        <v>94</v>
      </c>
      <c r="C114" s="146">
        <v>94</v>
      </c>
      <c r="D114" s="147" t="s">
        <v>480</v>
      </c>
      <c r="E114" s="54" t="s">
        <v>44</v>
      </c>
      <c r="F114" s="216">
        <v>0</v>
      </c>
      <c r="G114" s="178">
        <v>20</v>
      </c>
      <c r="H114" s="178">
        <v>10</v>
      </c>
      <c r="I114" s="178">
        <v>1</v>
      </c>
      <c r="J114" s="179">
        <v>1</v>
      </c>
      <c r="K114" s="179">
        <v>0.25</v>
      </c>
      <c r="L114" s="179">
        <v>0.25</v>
      </c>
      <c r="M114" s="178">
        <v>0</v>
      </c>
      <c r="N114" s="444">
        <v>0</v>
      </c>
      <c r="O114" s="446">
        <v>0</v>
      </c>
      <c r="P114" s="445"/>
      <c r="Q114" s="192">
        <v>94</v>
      </c>
    </row>
    <row r="115" spans="2:17" s="139" customFormat="1" ht="13.5">
      <c r="B115" s="145">
        <v>95</v>
      </c>
      <c r="C115" s="146">
        <v>95</v>
      </c>
      <c r="D115" s="147" t="s">
        <v>481</v>
      </c>
      <c r="E115" s="54" t="s">
        <v>43</v>
      </c>
      <c r="F115" s="216">
        <v>26.012528385634436</v>
      </c>
      <c r="G115" s="178">
        <v>20</v>
      </c>
      <c r="H115" s="178">
        <v>10</v>
      </c>
      <c r="I115" s="178">
        <v>1</v>
      </c>
      <c r="J115" s="179">
        <v>1</v>
      </c>
      <c r="K115" s="179">
        <v>0.25</v>
      </c>
      <c r="L115" s="179">
        <v>0.25</v>
      </c>
      <c r="M115" s="178">
        <v>0</v>
      </c>
      <c r="N115" s="444">
        <v>0</v>
      </c>
      <c r="O115" s="446">
        <v>58.51252838563444</v>
      </c>
      <c r="P115" s="445"/>
      <c r="Q115" s="192">
        <v>95</v>
      </c>
    </row>
    <row r="116" spans="2:17" s="139" customFormat="1" ht="13.5">
      <c r="B116" s="145">
        <v>96</v>
      </c>
      <c r="C116" s="146">
        <v>96</v>
      </c>
      <c r="D116" s="147" t="s">
        <v>482</v>
      </c>
      <c r="E116" s="54" t="s">
        <v>44</v>
      </c>
      <c r="F116" s="216">
        <v>0</v>
      </c>
      <c r="G116" s="178">
        <v>20</v>
      </c>
      <c r="H116" s="178">
        <v>10</v>
      </c>
      <c r="I116" s="178">
        <v>1</v>
      </c>
      <c r="J116" s="179">
        <v>1</v>
      </c>
      <c r="K116" s="179">
        <v>0.25</v>
      </c>
      <c r="L116" s="179">
        <v>0.25</v>
      </c>
      <c r="M116" s="178">
        <v>0</v>
      </c>
      <c r="N116" s="444">
        <v>0</v>
      </c>
      <c r="O116" s="446">
        <v>0</v>
      </c>
      <c r="P116" s="445"/>
      <c r="Q116" s="192">
        <v>96</v>
      </c>
    </row>
    <row r="117" spans="2:17" s="139" customFormat="1" ht="13.5">
      <c r="B117" s="145">
        <v>97</v>
      </c>
      <c r="C117" s="146">
        <v>97</v>
      </c>
      <c r="D117" s="147" t="s">
        <v>483</v>
      </c>
      <c r="E117" s="54" t="s">
        <v>43</v>
      </c>
      <c r="F117" s="216">
        <v>27.096346559629364</v>
      </c>
      <c r="G117" s="178">
        <v>20</v>
      </c>
      <c r="H117" s="178">
        <v>10</v>
      </c>
      <c r="I117" s="178">
        <v>1</v>
      </c>
      <c r="J117" s="179">
        <v>1</v>
      </c>
      <c r="K117" s="179">
        <v>0.25</v>
      </c>
      <c r="L117" s="179">
        <v>0.25</v>
      </c>
      <c r="M117" s="178">
        <v>0</v>
      </c>
      <c r="N117" s="444">
        <v>0</v>
      </c>
      <c r="O117" s="446">
        <v>59.596346559629367</v>
      </c>
      <c r="P117" s="445"/>
      <c r="Q117" s="192">
        <v>97</v>
      </c>
    </row>
    <row r="118" spans="2:17" s="139" customFormat="1" ht="13.5">
      <c r="B118" s="145">
        <v>98</v>
      </c>
      <c r="C118" s="146">
        <v>98</v>
      </c>
      <c r="D118" s="147" t="s">
        <v>484</v>
      </c>
      <c r="E118" s="54" t="s">
        <v>44</v>
      </c>
      <c r="F118" s="216">
        <v>0</v>
      </c>
      <c r="G118" s="178">
        <v>20</v>
      </c>
      <c r="H118" s="178">
        <v>10</v>
      </c>
      <c r="I118" s="178">
        <v>1</v>
      </c>
      <c r="J118" s="179">
        <v>0</v>
      </c>
      <c r="K118" s="179">
        <v>0.25</v>
      </c>
      <c r="L118" s="179">
        <v>0</v>
      </c>
      <c r="M118" s="178">
        <v>0</v>
      </c>
      <c r="N118" s="444">
        <v>0</v>
      </c>
      <c r="O118" s="446">
        <v>0</v>
      </c>
      <c r="P118" s="445"/>
      <c r="Q118" s="192">
        <v>98</v>
      </c>
    </row>
    <row r="119" spans="2:17" s="139" customFormat="1" ht="13.5">
      <c r="B119" s="145">
        <v>99</v>
      </c>
      <c r="C119" s="146">
        <v>99</v>
      </c>
      <c r="D119" s="147" t="s">
        <v>485</v>
      </c>
      <c r="E119" s="54" t="s">
        <v>43</v>
      </c>
      <c r="F119" s="216">
        <v>26.112947718303332</v>
      </c>
      <c r="G119" s="178">
        <v>20</v>
      </c>
      <c r="H119" s="178">
        <v>10</v>
      </c>
      <c r="I119" s="178">
        <v>1</v>
      </c>
      <c r="J119" s="179">
        <v>1</v>
      </c>
      <c r="K119" s="179">
        <v>0.25</v>
      </c>
      <c r="L119" s="179">
        <v>0.25</v>
      </c>
      <c r="M119" s="178">
        <v>0</v>
      </c>
      <c r="N119" s="444">
        <v>0</v>
      </c>
      <c r="O119" s="446">
        <v>58.612947718303332</v>
      </c>
      <c r="P119" s="445"/>
      <c r="Q119" s="192">
        <v>99</v>
      </c>
    </row>
    <row r="120" spans="2:17" s="139" customFormat="1" ht="13.5">
      <c r="B120" s="145">
        <v>100</v>
      </c>
      <c r="C120" s="146">
        <v>100</v>
      </c>
      <c r="D120" s="147" t="s">
        <v>486</v>
      </c>
      <c r="E120" s="54" t="s">
        <v>43</v>
      </c>
      <c r="F120" s="216">
        <v>29.535768368312986</v>
      </c>
      <c r="G120" s="178">
        <v>20</v>
      </c>
      <c r="H120" s="178">
        <v>10</v>
      </c>
      <c r="I120" s="178">
        <v>1</v>
      </c>
      <c r="J120" s="179">
        <v>1</v>
      </c>
      <c r="K120" s="179">
        <v>0.25</v>
      </c>
      <c r="L120" s="179">
        <v>0.25</v>
      </c>
      <c r="M120" s="178">
        <v>0</v>
      </c>
      <c r="N120" s="444">
        <v>0</v>
      </c>
      <c r="O120" s="446">
        <v>62.035768368312986</v>
      </c>
      <c r="P120" s="445"/>
      <c r="Q120" s="192">
        <v>100</v>
      </c>
    </row>
    <row r="121" spans="2:17" s="139" customFormat="1" ht="13.5">
      <c r="B121" s="145">
        <v>101</v>
      </c>
      <c r="C121" s="146">
        <v>101</v>
      </c>
      <c r="D121" s="147" t="s">
        <v>487</v>
      </c>
      <c r="E121" s="54" t="s">
        <v>43</v>
      </c>
      <c r="F121" s="216">
        <v>19.208368841219102</v>
      </c>
      <c r="G121" s="178">
        <v>20</v>
      </c>
      <c r="H121" s="178">
        <v>10</v>
      </c>
      <c r="I121" s="178">
        <v>1</v>
      </c>
      <c r="J121" s="179">
        <v>1</v>
      </c>
      <c r="K121" s="179">
        <v>0.25</v>
      </c>
      <c r="L121" s="179">
        <v>0.25</v>
      </c>
      <c r="M121" s="178">
        <v>0</v>
      </c>
      <c r="N121" s="444">
        <v>0</v>
      </c>
      <c r="O121" s="446">
        <v>51.708368841219098</v>
      </c>
      <c r="P121" s="445"/>
      <c r="Q121" s="192">
        <v>101</v>
      </c>
    </row>
    <row r="122" spans="2:17" s="139" customFormat="1" ht="13.5">
      <c r="B122" s="145">
        <v>102</v>
      </c>
      <c r="C122" s="146">
        <v>102</v>
      </c>
      <c r="D122" s="147" t="s">
        <v>488</v>
      </c>
      <c r="E122" s="54" t="s">
        <v>44</v>
      </c>
      <c r="F122" s="216">
        <v>0</v>
      </c>
      <c r="G122" s="178">
        <v>20</v>
      </c>
      <c r="H122" s="178">
        <v>10</v>
      </c>
      <c r="I122" s="178">
        <v>1</v>
      </c>
      <c r="J122" s="179">
        <v>1</v>
      </c>
      <c r="K122" s="179">
        <v>0.25</v>
      </c>
      <c r="L122" s="179">
        <v>0.25</v>
      </c>
      <c r="M122" s="178">
        <v>0</v>
      </c>
      <c r="N122" s="444">
        <v>0</v>
      </c>
      <c r="O122" s="446">
        <v>0</v>
      </c>
      <c r="P122" s="445"/>
      <c r="Q122" s="192">
        <v>102</v>
      </c>
    </row>
    <row r="123" spans="2:17" s="139" customFormat="1" ht="13.5">
      <c r="B123" s="145">
        <v>103</v>
      </c>
      <c r="C123" s="146">
        <v>103</v>
      </c>
      <c r="D123" s="147" t="s">
        <v>489</v>
      </c>
      <c r="E123" s="54" t="s">
        <v>43</v>
      </c>
      <c r="F123" s="216">
        <v>49.003663767784332</v>
      </c>
      <c r="G123" s="178">
        <v>20</v>
      </c>
      <c r="H123" s="178">
        <v>10</v>
      </c>
      <c r="I123" s="178">
        <v>1</v>
      </c>
      <c r="J123" s="179">
        <v>1</v>
      </c>
      <c r="K123" s="179">
        <v>0.25</v>
      </c>
      <c r="L123" s="179">
        <v>0.25</v>
      </c>
      <c r="M123" s="178">
        <v>0</v>
      </c>
      <c r="N123" s="444">
        <v>0</v>
      </c>
      <c r="O123" s="446">
        <v>81.503663767784332</v>
      </c>
      <c r="P123" s="445"/>
      <c r="Q123" s="192">
        <v>103</v>
      </c>
    </row>
    <row r="124" spans="2:17" s="139" customFormat="1" ht="13.5">
      <c r="B124" s="145">
        <v>104</v>
      </c>
      <c r="C124" s="146">
        <v>104</v>
      </c>
      <c r="D124" s="147" t="s">
        <v>490</v>
      </c>
      <c r="E124" s="54" t="s">
        <v>43</v>
      </c>
      <c r="F124" s="216">
        <v>23.877165138908349</v>
      </c>
      <c r="G124" s="178">
        <v>20</v>
      </c>
      <c r="H124" s="178">
        <v>10</v>
      </c>
      <c r="I124" s="178">
        <v>1</v>
      </c>
      <c r="J124" s="179">
        <v>1</v>
      </c>
      <c r="K124" s="179">
        <v>0.25</v>
      </c>
      <c r="L124" s="179">
        <v>0.25</v>
      </c>
      <c r="M124" s="178">
        <v>0</v>
      </c>
      <c r="N124" s="444">
        <v>0</v>
      </c>
      <c r="O124" s="446">
        <v>56.377165138908353</v>
      </c>
      <c r="P124" s="445"/>
      <c r="Q124" s="192">
        <v>104</v>
      </c>
    </row>
    <row r="125" spans="2:17" s="139" customFormat="1" ht="13.5">
      <c r="B125" s="145">
        <v>105</v>
      </c>
      <c r="C125" s="146">
        <v>105</v>
      </c>
      <c r="D125" s="147" t="s">
        <v>491</v>
      </c>
      <c r="E125" s="54" t="s">
        <v>43</v>
      </c>
      <c r="F125" s="216">
        <v>44.370057872334101</v>
      </c>
      <c r="G125" s="178">
        <v>20</v>
      </c>
      <c r="H125" s="178">
        <v>10</v>
      </c>
      <c r="I125" s="178">
        <v>1</v>
      </c>
      <c r="J125" s="179">
        <v>1</v>
      </c>
      <c r="K125" s="179">
        <v>0.25</v>
      </c>
      <c r="L125" s="179">
        <v>0.25</v>
      </c>
      <c r="M125" s="178">
        <v>0</v>
      </c>
      <c r="N125" s="444">
        <v>0</v>
      </c>
      <c r="O125" s="446">
        <v>76.870057872334101</v>
      </c>
      <c r="P125" s="445"/>
      <c r="Q125" s="192">
        <v>105</v>
      </c>
    </row>
    <row r="126" spans="2:17" s="139" customFormat="1" ht="13.5">
      <c r="B126" s="145">
        <v>106</v>
      </c>
      <c r="C126" s="146">
        <v>106</v>
      </c>
      <c r="D126" s="147" t="s">
        <v>492</v>
      </c>
      <c r="E126" s="54" t="s">
        <v>44</v>
      </c>
      <c r="F126" s="216">
        <v>0</v>
      </c>
      <c r="G126" s="178">
        <v>20</v>
      </c>
      <c r="H126" s="178">
        <v>10</v>
      </c>
      <c r="I126" s="178">
        <v>1</v>
      </c>
      <c r="J126" s="179">
        <v>1</v>
      </c>
      <c r="K126" s="179">
        <v>0.25</v>
      </c>
      <c r="L126" s="179">
        <v>0.25</v>
      </c>
      <c r="M126" s="178">
        <v>0</v>
      </c>
      <c r="N126" s="444">
        <v>0</v>
      </c>
      <c r="O126" s="446">
        <v>0</v>
      </c>
      <c r="P126" s="445"/>
      <c r="Q126" s="192">
        <v>106</v>
      </c>
    </row>
    <row r="127" spans="2:17" s="139" customFormat="1" ht="13.5">
      <c r="B127" s="145">
        <v>107</v>
      </c>
      <c r="C127" s="146">
        <v>107</v>
      </c>
      <c r="D127" s="147" t="s">
        <v>493</v>
      </c>
      <c r="E127" s="54" t="s">
        <v>43</v>
      </c>
      <c r="F127" s="216">
        <v>21.239311906789041</v>
      </c>
      <c r="G127" s="178">
        <v>20</v>
      </c>
      <c r="H127" s="178">
        <v>10</v>
      </c>
      <c r="I127" s="178">
        <v>1</v>
      </c>
      <c r="J127" s="179">
        <v>1</v>
      </c>
      <c r="K127" s="179">
        <v>0.25</v>
      </c>
      <c r="L127" s="179">
        <v>0.25</v>
      </c>
      <c r="M127" s="178">
        <v>0</v>
      </c>
      <c r="N127" s="444">
        <v>0</v>
      </c>
      <c r="O127" s="446">
        <v>53.739311906789041</v>
      </c>
      <c r="P127" s="445"/>
      <c r="Q127" s="192">
        <v>107</v>
      </c>
    </row>
    <row r="128" spans="2:17" s="139" customFormat="1" ht="13.5">
      <c r="B128" s="145">
        <v>108</v>
      </c>
      <c r="C128" s="146">
        <v>108</v>
      </c>
      <c r="D128" s="147" t="s">
        <v>494</v>
      </c>
      <c r="E128" s="54" t="s">
        <v>44</v>
      </c>
      <c r="F128" s="216">
        <v>0</v>
      </c>
      <c r="G128" s="178">
        <v>20</v>
      </c>
      <c r="H128" s="178">
        <v>10</v>
      </c>
      <c r="I128" s="178">
        <v>1</v>
      </c>
      <c r="J128" s="179">
        <v>0</v>
      </c>
      <c r="K128" s="179">
        <v>0.25</v>
      </c>
      <c r="L128" s="179">
        <v>0.25</v>
      </c>
      <c r="M128" s="178">
        <v>0</v>
      </c>
      <c r="N128" s="444">
        <v>0</v>
      </c>
      <c r="O128" s="446">
        <v>0</v>
      </c>
      <c r="P128" s="445"/>
      <c r="Q128" s="192">
        <v>108</v>
      </c>
    </row>
    <row r="129" spans="2:17" s="139" customFormat="1" ht="13.5">
      <c r="B129" s="145">
        <v>109</v>
      </c>
      <c r="C129" s="146">
        <v>109</v>
      </c>
      <c r="D129" s="147" t="s">
        <v>495</v>
      </c>
      <c r="E129" s="54" t="s">
        <v>43</v>
      </c>
      <c r="F129" s="216">
        <v>56.107052860454729</v>
      </c>
      <c r="G129" s="178">
        <v>20</v>
      </c>
      <c r="H129" s="178">
        <v>0</v>
      </c>
      <c r="I129" s="178">
        <v>1</v>
      </c>
      <c r="J129" s="179">
        <v>1</v>
      </c>
      <c r="K129" s="179">
        <v>0.25</v>
      </c>
      <c r="L129" s="179">
        <v>0.25</v>
      </c>
      <c r="M129" s="178">
        <v>0</v>
      </c>
      <c r="N129" s="444">
        <v>0</v>
      </c>
      <c r="O129" s="446">
        <v>78.607052860454729</v>
      </c>
      <c r="P129" s="445"/>
      <c r="Q129" s="192">
        <v>109</v>
      </c>
    </row>
    <row r="130" spans="2:17" s="139" customFormat="1" ht="13.5">
      <c r="B130" s="145">
        <v>110</v>
      </c>
      <c r="C130" s="146">
        <v>110</v>
      </c>
      <c r="D130" s="147" t="s">
        <v>496</v>
      </c>
      <c r="E130" s="54" t="s">
        <v>43</v>
      </c>
      <c r="F130" s="216">
        <v>11.939678412966211</v>
      </c>
      <c r="G130" s="178">
        <v>20</v>
      </c>
      <c r="H130" s="178">
        <v>10</v>
      </c>
      <c r="I130" s="178">
        <v>1</v>
      </c>
      <c r="J130" s="179">
        <v>1</v>
      </c>
      <c r="K130" s="179">
        <v>0.25</v>
      </c>
      <c r="L130" s="179">
        <v>0.25</v>
      </c>
      <c r="M130" s="178">
        <v>0</v>
      </c>
      <c r="N130" s="444">
        <v>0</v>
      </c>
      <c r="O130" s="446">
        <v>44.439678412966209</v>
      </c>
      <c r="P130" s="445"/>
      <c r="Q130" s="192">
        <v>110</v>
      </c>
    </row>
    <row r="131" spans="2:17" s="139" customFormat="1" ht="13.5">
      <c r="B131" s="145">
        <v>111</v>
      </c>
      <c r="C131" s="146">
        <v>111</v>
      </c>
      <c r="D131" s="147" t="s">
        <v>497</v>
      </c>
      <c r="E131" s="54" t="s">
        <v>43</v>
      </c>
      <c r="F131" s="216">
        <v>27.214577473027497</v>
      </c>
      <c r="G131" s="178">
        <v>20</v>
      </c>
      <c r="H131" s="178">
        <v>10</v>
      </c>
      <c r="I131" s="178">
        <v>1</v>
      </c>
      <c r="J131" s="179">
        <v>1</v>
      </c>
      <c r="K131" s="179">
        <v>0.25</v>
      </c>
      <c r="L131" s="179">
        <v>0.25</v>
      </c>
      <c r="M131" s="178">
        <v>0</v>
      </c>
      <c r="N131" s="444">
        <v>0</v>
      </c>
      <c r="O131" s="446">
        <v>59.714577473027497</v>
      </c>
      <c r="P131" s="445"/>
      <c r="Q131" s="192">
        <v>111</v>
      </c>
    </row>
    <row r="132" spans="2:17" s="139" customFormat="1" ht="13.5">
      <c r="B132" s="145">
        <v>112</v>
      </c>
      <c r="C132" s="146">
        <v>112</v>
      </c>
      <c r="D132" s="147" t="s">
        <v>498</v>
      </c>
      <c r="E132" s="54" t="s">
        <v>43</v>
      </c>
      <c r="F132" s="216">
        <v>24.317139411237125</v>
      </c>
      <c r="G132" s="178">
        <v>20</v>
      </c>
      <c r="H132" s="178">
        <v>10</v>
      </c>
      <c r="I132" s="178">
        <v>1</v>
      </c>
      <c r="J132" s="179">
        <v>1</v>
      </c>
      <c r="K132" s="179">
        <v>0.25</v>
      </c>
      <c r="L132" s="179">
        <v>0.25</v>
      </c>
      <c r="M132" s="178">
        <v>0</v>
      </c>
      <c r="N132" s="444">
        <v>0</v>
      </c>
      <c r="O132" s="446">
        <v>56.817139411237122</v>
      </c>
      <c r="P132" s="445"/>
      <c r="Q132" s="192">
        <v>112</v>
      </c>
    </row>
    <row r="133" spans="2:17" s="139" customFormat="1" ht="13.5">
      <c r="B133" s="145">
        <v>113</v>
      </c>
      <c r="C133" s="146">
        <v>113</v>
      </c>
      <c r="D133" s="147" t="s">
        <v>499</v>
      </c>
      <c r="E133" s="54" t="s">
        <v>43</v>
      </c>
      <c r="F133" s="216">
        <v>15.284424711279454</v>
      </c>
      <c r="G133" s="178">
        <v>20</v>
      </c>
      <c r="H133" s="178">
        <v>10</v>
      </c>
      <c r="I133" s="178">
        <v>1</v>
      </c>
      <c r="J133" s="179">
        <v>1</v>
      </c>
      <c r="K133" s="179">
        <v>0.25</v>
      </c>
      <c r="L133" s="179">
        <v>0.25</v>
      </c>
      <c r="M133" s="178">
        <v>0</v>
      </c>
      <c r="N133" s="444">
        <v>0</v>
      </c>
      <c r="O133" s="446">
        <v>47.784424711279456</v>
      </c>
      <c r="P133" s="445"/>
      <c r="Q133" s="192">
        <v>113</v>
      </c>
    </row>
    <row r="134" spans="2:17" s="139" customFormat="1" ht="13.5">
      <c r="B134" s="145">
        <v>114</v>
      </c>
      <c r="C134" s="146">
        <v>114</v>
      </c>
      <c r="D134" s="147" t="s">
        <v>500</v>
      </c>
      <c r="E134" s="54" t="s">
        <v>44</v>
      </c>
      <c r="F134" s="216">
        <v>0</v>
      </c>
      <c r="G134" s="178">
        <v>20</v>
      </c>
      <c r="H134" s="178">
        <v>10</v>
      </c>
      <c r="I134" s="178">
        <v>1</v>
      </c>
      <c r="J134" s="179">
        <v>1</v>
      </c>
      <c r="K134" s="179">
        <v>0.25</v>
      </c>
      <c r="L134" s="179">
        <v>0</v>
      </c>
      <c r="M134" s="178">
        <v>0</v>
      </c>
      <c r="N134" s="444">
        <v>0</v>
      </c>
      <c r="O134" s="446">
        <v>0</v>
      </c>
      <c r="P134" s="445"/>
      <c r="Q134" s="192">
        <v>114</v>
      </c>
    </row>
    <row r="135" spans="2:17" s="139" customFormat="1" ht="13.5">
      <c r="B135" s="145">
        <v>115</v>
      </c>
      <c r="C135" s="146">
        <v>115</v>
      </c>
      <c r="D135" s="147" t="s">
        <v>501</v>
      </c>
      <c r="E135" s="54" t="s">
        <v>43</v>
      </c>
      <c r="F135" s="216">
        <v>25.643980902515182</v>
      </c>
      <c r="G135" s="178">
        <v>20</v>
      </c>
      <c r="H135" s="178">
        <v>10</v>
      </c>
      <c r="I135" s="178">
        <v>1</v>
      </c>
      <c r="J135" s="179">
        <v>1</v>
      </c>
      <c r="K135" s="179">
        <v>0.25</v>
      </c>
      <c r="L135" s="179">
        <v>0.25</v>
      </c>
      <c r="M135" s="178">
        <v>0</v>
      </c>
      <c r="N135" s="444">
        <v>0</v>
      </c>
      <c r="O135" s="446">
        <v>58.143980902515182</v>
      </c>
      <c r="P135" s="445"/>
      <c r="Q135" s="192">
        <v>115</v>
      </c>
    </row>
    <row r="136" spans="2:17" ht="3.95" customHeight="1" thickBot="1">
      <c r="B136" s="219" t="s">
        <v>230</v>
      </c>
      <c r="C136" s="149"/>
      <c r="D136" s="149"/>
      <c r="E136" s="149"/>
      <c r="F136" s="149"/>
      <c r="G136" s="149"/>
      <c r="H136" s="149"/>
      <c r="I136" s="149"/>
      <c r="J136" s="149"/>
      <c r="K136" s="149"/>
      <c r="L136" s="149"/>
      <c r="M136" s="149"/>
      <c r="N136" s="149"/>
      <c r="O136" s="149"/>
      <c r="P136" s="150"/>
    </row>
    <row r="137" spans="2:17" ht="15.75" thickTop="1"/>
  </sheetData>
  <mergeCells count="27">
    <mergeCell ref="K17:K18"/>
    <mergeCell ref="B9:P9"/>
    <mergeCell ref="B11:P11"/>
    <mergeCell ref="B13:P13"/>
    <mergeCell ref="B14:P14"/>
    <mergeCell ref="I15:J15"/>
    <mergeCell ref="B1:P1"/>
    <mergeCell ref="B2:P2"/>
    <mergeCell ref="B3:P3"/>
    <mergeCell ref="B4:P4"/>
    <mergeCell ref="B6:P6"/>
    <mergeCell ref="B7:P7"/>
    <mergeCell ref="P16:P19"/>
    <mergeCell ref="B16:B19"/>
    <mergeCell ref="C16:C19"/>
    <mergeCell ref="D16:D19"/>
    <mergeCell ref="E16:E19"/>
    <mergeCell ref="F16:L16"/>
    <mergeCell ref="F17:F18"/>
    <mergeCell ref="L17:L18"/>
    <mergeCell ref="H17:H18"/>
    <mergeCell ref="M17:M18"/>
    <mergeCell ref="N16:N18"/>
    <mergeCell ref="O16:O18"/>
    <mergeCell ref="G17:G18"/>
    <mergeCell ref="I17:I18"/>
    <mergeCell ref="J17:J18"/>
  </mergeCells>
  <conditionalFormatting sqref="B118:D135 G118:G135 O118:P135">
    <cfRule type="expression" dxfId="11" priority="332" stopIfTrue="1">
      <formula>MOD(ROW(),2)</formula>
    </cfRule>
  </conditionalFormatting>
  <conditionalFormatting sqref="P118:P135">
    <cfRule type="cellIs" dxfId="10" priority="191" operator="equal">
      <formula>"SE REQUIRIO Y NO SUBSANO"</formula>
    </cfRule>
    <cfRule type="cellIs" dxfId="9" priority="192" operator="equal">
      <formula>"SE REQUIRIO Y SUBSANO"</formula>
    </cfRule>
  </conditionalFormatting>
  <conditionalFormatting sqref="B21:P21 B22:D117 G22:G117 E22:F135 O22:P117 H22:N135">
    <cfRule type="expression" dxfId="8" priority="9" stopIfTrue="1">
      <formula>MOD(ROW(),2)</formula>
    </cfRule>
  </conditionalFormatting>
  <conditionalFormatting sqref="E21:E135">
    <cfRule type="cellIs" dxfId="7" priority="3" stopIfTrue="1" operator="equal">
      <formula>"RECHAZO"</formula>
    </cfRule>
    <cfRule type="cellIs" dxfId="6" priority="4" stopIfTrue="1" operator="equal">
      <formula>"CUMPLE"</formula>
    </cfRule>
    <cfRule type="cellIs" dxfId="5" priority="5" stopIfTrue="1" operator="equal">
      <formula>"NO CUMPLE"</formula>
    </cfRule>
    <cfRule type="cellIs" dxfId="4" priority="6" stopIfTrue="1" operator="equal">
      <formula>"HÁBIL"</formula>
    </cfRule>
    <cfRule type="cellIs" dxfId="3" priority="7" stopIfTrue="1" operator="equal">
      <formula>"NO HÁBIL"</formula>
    </cfRule>
    <cfRule type="cellIs" dxfId="2" priority="8" stopIfTrue="1" operator="equal">
      <formula>"NO APLICA"</formula>
    </cfRule>
  </conditionalFormatting>
  <conditionalFormatting sqref="P21:P117">
    <cfRule type="cellIs" dxfId="1" priority="1" operator="equal">
      <formula>"SE REQUIRIO Y NO SUBSANO"</formula>
    </cfRule>
    <cfRule type="cellIs" dxfId="0" priority="2" operator="equal">
      <formula>"SE REQUIRIO Y SUBSANO"</formula>
    </cfRule>
  </conditionalFormatting>
  <dataValidations count="1">
    <dataValidation type="list" allowBlank="1" showInputMessage="1" showErrorMessage="1" sqref="P21:P135" xr:uid="{00000000-0002-0000-1200-000000000000}">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7">
    <tabColor rgb="FF0070C0"/>
  </sheetPr>
  <dimension ref="B2:L20"/>
  <sheetViews>
    <sheetView workbookViewId="0">
      <selection activeCell="G13" sqref="G13"/>
    </sheetView>
  </sheetViews>
  <sheetFormatPr baseColWidth="10" defaultRowHeight="15"/>
  <cols>
    <col min="2" max="2" width="17.42578125" style="55" bestFit="1" customWidth="1"/>
    <col min="3" max="3" width="15.140625" style="55" bestFit="1" customWidth="1"/>
    <col min="5" max="5" width="31.28515625" style="55" bestFit="1" customWidth="1"/>
    <col min="6" max="6" width="17" style="55" customWidth="1"/>
    <col min="8" max="8" width="31.28515625" customWidth="1"/>
    <col min="9" max="9" width="17" customWidth="1"/>
    <col min="11" max="11" width="17.42578125" bestFit="1" customWidth="1"/>
  </cols>
  <sheetData>
    <row r="2" spans="2:12">
      <c r="B2" s="161" t="s">
        <v>122</v>
      </c>
      <c r="C2" s="188">
        <v>800000000</v>
      </c>
      <c r="E2" s="161" t="s">
        <v>139</v>
      </c>
      <c r="F2" s="174">
        <f>ROUND(C2/589500,3)</f>
        <v>1357.0820000000001</v>
      </c>
      <c r="H2" s="161" t="s">
        <v>132</v>
      </c>
      <c r="I2" s="174">
        <f>ROUND((((F4)*(SQRT(C8)+1))/F3),3)</f>
        <v>2.081</v>
      </c>
    </row>
    <row r="3" spans="2:12">
      <c r="B3" s="161" t="s">
        <v>123</v>
      </c>
      <c r="C3" s="177">
        <v>10.5</v>
      </c>
      <c r="E3" s="161" t="s">
        <v>140</v>
      </c>
      <c r="F3" s="175">
        <f>ROUND($F$2/$C$3,3)</f>
        <v>129.24600000000001</v>
      </c>
      <c r="H3" s="161" t="s">
        <v>144</v>
      </c>
      <c r="I3" s="175">
        <f>3*C3</f>
        <v>31.5</v>
      </c>
    </row>
    <row r="4" spans="2:12">
      <c r="B4" s="161" t="s">
        <v>137</v>
      </c>
      <c r="C4" s="189">
        <v>0.5</v>
      </c>
      <c r="E4" s="161" t="s">
        <v>141</v>
      </c>
      <c r="F4" s="175">
        <f>ROUND($C$4*$F$3,3)</f>
        <v>64.623000000000005</v>
      </c>
    </row>
    <row r="5" spans="2:12" ht="15.75" thickBot="1"/>
    <row r="6" spans="2:12" ht="45.75" thickBot="1">
      <c r="B6" s="173" t="s">
        <v>133</v>
      </c>
      <c r="C6" s="177">
        <v>200</v>
      </c>
      <c r="E6" s="966" t="s">
        <v>146</v>
      </c>
      <c r="F6" s="967"/>
      <c r="H6" s="966" t="s">
        <v>150</v>
      </c>
      <c r="I6" s="967"/>
    </row>
    <row r="8" spans="2:12">
      <c r="B8" s="161" t="s">
        <v>138</v>
      </c>
      <c r="C8" s="171">
        <f>IF(AND(0&lt;$C$6,$C$6&lt;=10),2,IF($C$6&gt;=81,10,ROUNDUP($C$6/10,0)+1))</f>
        <v>10</v>
      </c>
      <c r="E8" s="161" t="s">
        <v>145</v>
      </c>
      <c r="F8" s="177">
        <v>4</v>
      </c>
    </row>
    <row r="10" spans="2:12" ht="45">
      <c r="B10" s="173" t="s">
        <v>142</v>
      </c>
      <c r="C10" s="177">
        <v>7</v>
      </c>
      <c r="E10" s="173" t="s">
        <v>147</v>
      </c>
      <c r="F10" s="190">
        <v>10</v>
      </c>
      <c r="H10" s="173" t="s">
        <v>151</v>
      </c>
      <c r="I10" s="177">
        <v>68.623000000000005</v>
      </c>
    </row>
    <row r="12" spans="2:12" ht="45">
      <c r="B12" s="173" t="s">
        <v>143</v>
      </c>
      <c r="C12" s="177">
        <v>10.9</v>
      </c>
      <c r="E12" s="173" t="s">
        <v>148</v>
      </c>
      <c r="F12" s="171" t="str">
        <f>IF(F10&gt;=I3,"SI","NO")</f>
        <v>NO</v>
      </c>
      <c r="H12" s="173" t="s">
        <v>152</v>
      </c>
      <c r="I12" s="171" t="str">
        <f>IF(ROUND(($I$10/$F$3),3)&gt;=$I$2,"SI","NO")</f>
        <v>NO</v>
      </c>
      <c r="K12" s="173" t="s">
        <v>135</v>
      </c>
      <c r="L12" s="171">
        <f>ROUND($I$10/$F$3,3)</f>
        <v>0.53100000000000003</v>
      </c>
    </row>
    <row r="14" spans="2:12">
      <c r="B14" s="161" t="s">
        <v>155</v>
      </c>
      <c r="C14" s="176">
        <f>ROUND((((C12)+(C6*C3))/(C10+C6)),3)</f>
        <v>10.198</v>
      </c>
      <c r="E14" s="161" t="s">
        <v>149</v>
      </c>
      <c r="F14" s="176" t="str">
        <f>IF(OR(F8&lt;NUMMINCONT,F12="SI"),"NO ES HÁBIL","ES HÁBIL")</f>
        <v>ES HÁBIL</v>
      </c>
      <c r="H14" s="161" t="s">
        <v>149</v>
      </c>
      <c r="I14" s="176" t="str">
        <f>IF(OR($F$8&lt;NUMMINCONT,$I$12="SI"),"NO ES HÁBIL","ES HÁBIL")</f>
        <v>ES HÁBIL</v>
      </c>
    </row>
    <row r="15" spans="2:12" ht="15.75" thickBot="1"/>
    <row r="16" spans="2:12" ht="45.75" customHeight="1" thickBot="1">
      <c r="E16" s="966" t="s">
        <v>153</v>
      </c>
      <c r="F16" s="967"/>
      <c r="H16" s="966" t="s">
        <v>154</v>
      </c>
      <c r="I16" s="967"/>
    </row>
    <row r="18" spans="2:9" ht="45">
      <c r="B18" s="161" t="s">
        <v>156</v>
      </c>
      <c r="C18" s="191">
        <v>300</v>
      </c>
      <c r="E18" s="173" t="s">
        <v>158</v>
      </c>
      <c r="F18" s="171" t="str">
        <f>IF(F10&lt;$C$14,"MENOR",IF(F10=$C$14,"IGUAL","MAYOR"))</f>
        <v>MENOR</v>
      </c>
      <c r="H18" s="173" t="s">
        <v>159</v>
      </c>
      <c r="I18" s="171" t="str">
        <f>IF(I10&lt;$F$4,"MENOR",IF(I10=$F$4,"IGUAL","MAYOR"))</f>
        <v>MAYOR</v>
      </c>
    </row>
    <row r="19" spans="2:9">
      <c r="B19" s="161" t="s">
        <v>157</v>
      </c>
      <c r="C19" s="190">
        <v>600</v>
      </c>
    </row>
    <row r="20" spans="2:9">
      <c r="E20" s="173" t="s">
        <v>74</v>
      </c>
      <c r="F20" s="175">
        <f>IF(OR(F8="",F10=""),"",IF(F14="ES HÁBIL",IF(F18="MENOR",ROUND(($C$18*($F$10/$C$14)),3),ROUND($C$18*(((3*C14)-F10)/(2*C14)),3)),0))</f>
        <v>294.17500000000001</v>
      </c>
      <c r="H20" s="173" t="s">
        <v>160</v>
      </c>
      <c r="I20" s="175">
        <f>IF(OR($F$8="",I10=""),"",IF(I14="ES HÁBIL",IF(OR(I18="MENOR",I18="IGUAL"),ROUND(($C$19-($C$19/(POWER($F$4,2)))*POWER(I10-$F$4,2)),3),ROUND(($C$19-(1/$C$8)*($C$19/(POWER($F$4,2)))*POWER(I10-$F$4,2)),3)),0))</f>
        <v>599.77</v>
      </c>
    </row>
  </sheetData>
  <mergeCells count="4">
    <mergeCell ref="E6:F6"/>
    <mergeCell ref="H6:I6"/>
    <mergeCell ref="E16:F16"/>
    <mergeCell ref="H16:I16"/>
  </mergeCells>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41"/>
  <dimension ref="A1:Y32"/>
  <sheetViews>
    <sheetView topLeftCell="O1" workbookViewId="0">
      <selection activeCell="W16" sqref="W16"/>
    </sheetView>
  </sheetViews>
  <sheetFormatPr baseColWidth="10" defaultColWidth="11.42578125" defaultRowHeight="15"/>
  <cols>
    <col min="1" max="1" width="3.7109375" style="111" bestFit="1" customWidth="1"/>
    <col min="2" max="2" width="85.7109375" style="111" customWidth="1"/>
    <col min="3" max="3" width="73.140625" style="111" customWidth="1"/>
    <col min="4" max="4" width="56.28515625" style="111" bestFit="1" customWidth="1"/>
    <col min="5" max="5" width="22.140625" style="111" customWidth="1"/>
    <col min="6" max="6" width="20.28515625" style="111" bestFit="1" customWidth="1"/>
    <col min="7" max="7" width="11.42578125" style="111"/>
    <col min="8" max="8" width="23.7109375" style="111" bestFit="1" customWidth="1"/>
    <col min="9" max="9" width="18.42578125" style="111" bestFit="1" customWidth="1"/>
    <col min="10" max="10" width="15.28515625" style="111" bestFit="1" customWidth="1"/>
    <col min="11" max="11" width="11.42578125" style="111"/>
    <col min="12" max="12" width="15.42578125" style="111" bestFit="1" customWidth="1"/>
    <col min="13" max="13" width="51.42578125" style="111" hidden="1" customWidth="1"/>
    <col min="14" max="14" width="20.28515625" style="111" bestFit="1" customWidth="1"/>
    <col min="15" max="15" width="15.42578125" style="111" bestFit="1" customWidth="1"/>
    <col min="16" max="16" width="18.42578125" style="111" bestFit="1" customWidth="1"/>
    <col min="17" max="19" width="21.28515625" style="111" bestFit="1" customWidth="1"/>
    <col min="20" max="20" width="30.28515625" style="111" customWidth="1"/>
    <col min="21" max="21" width="26.42578125" style="111" customWidth="1"/>
    <col min="22" max="22" width="29.42578125" style="111" customWidth="1"/>
    <col min="23" max="25" width="29.42578125" style="358" customWidth="1"/>
    <col min="26" max="16384" width="11.42578125" style="111"/>
  </cols>
  <sheetData>
    <row r="1" spans="1:25" ht="15.75" thickTop="1">
      <c r="A1" s="120" t="s">
        <v>13</v>
      </c>
      <c r="B1" s="121" t="s">
        <v>14</v>
      </c>
      <c r="C1" s="121" t="s">
        <v>85</v>
      </c>
      <c r="D1" s="122" t="s">
        <v>99</v>
      </c>
      <c r="E1" s="123" t="s">
        <v>30</v>
      </c>
      <c r="F1" s="123" t="s">
        <v>100</v>
      </c>
      <c r="G1" s="123" t="s">
        <v>101</v>
      </c>
      <c r="H1" s="123" t="s">
        <v>32</v>
      </c>
      <c r="I1" s="123" t="s">
        <v>128</v>
      </c>
      <c r="J1" s="123" t="s">
        <v>30</v>
      </c>
      <c r="K1" s="123" t="s">
        <v>161</v>
      </c>
      <c r="L1" s="123" t="s">
        <v>201</v>
      </c>
      <c r="M1" s="123" t="s">
        <v>194</v>
      </c>
      <c r="N1" s="123" t="s">
        <v>200</v>
      </c>
      <c r="O1" s="123" t="s">
        <v>203</v>
      </c>
      <c r="P1" s="123" t="s">
        <v>204</v>
      </c>
      <c r="Q1" s="123" t="s">
        <v>212</v>
      </c>
      <c r="R1" s="123" t="s">
        <v>238</v>
      </c>
      <c r="S1" s="123" t="s">
        <v>243</v>
      </c>
      <c r="T1" s="123" t="s">
        <v>212</v>
      </c>
      <c r="U1" s="344" t="s">
        <v>318</v>
      </c>
      <c r="V1" s="123" t="s">
        <v>323</v>
      </c>
      <c r="W1" s="344" t="s">
        <v>331</v>
      </c>
      <c r="X1" s="344" t="s">
        <v>371</v>
      </c>
      <c r="Y1" s="344" t="s">
        <v>373</v>
      </c>
    </row>
    <row r="2" spans="1:25">
      <c r="A2" s="124">
        <v>1</v>
      </c>
      <c r="B2" s="6" t="s">
        <v>1</v>
      </c>
      <c r="C2" s="6" t="s">
        <v>102</v>
      </c>
      <c r="D2" s="125" t="s">
        <v>103</v>
      </c>
      <c r="E2" s="126" t="s">
        <v>6</v>
      </c>
      <c r="F2" s="126" t="s">
        <v>104</v>
      </c>
      <c r="G2" s="206" t="s">
        <v>105</v>
      </c>
      <c r="H2" s="206" t="s">
        <v>33</v>
      </c>
      <c r="I2" s="206" t="s">
        <v>131</v>
      </c>
      <c r="J2" s="206" t="s">
        <v>6</v>
      </c>
      <c r="K2" s="206" t="s">
        <v>43</v>
      </c>
      <c r="L2" s="206" t="s">
        <v>24</v>
      </c>
      <c r="M2" s="206" t="s">
        <v>195</v>
      </c>
      <c r="N2" s="206" t="s">
        <v>198</v>
      </c>
      <c r="O2" s="206" t="s">
        <v>24</v>
      </c>
      <c r="P2" s="206" t="s">
        <v>24</v>
      </c>
      <c r="Q2" s="206" t="s">
        <v>213</v>
      </c>
      <c r="R2" s="230" t="s">
        <v>239</v>
      </c>
      <c r="S2" s="232">
        <v>0.35</v>
      </c>
      <c r="T2" s="206" t="s">
        <v>274</v>
      </c>
      <c r="U2" s="345" t="s">
        <v>315</v>
      </c>
      <c r="V2" s="206" t="s">
        <v>320</v>
      </c>
      <c r="W2" s="345" t="s">
        <v>6</v>
      </c>
      <c r="X2" s="345" t="s">
        <v>24</v>
      </c>
      <c r="Y2" s="345" t="s">
        <v>24</v>
      </c>
    </row>
    <row r="3" spans="1:25">
      <c r="A3" s="127">
        <v>2</v>
      </c>
      <c r="B3" s="7" t="s">
        <v>165</v>
      </c>
      <c r="C3" s="7" t="s">
        <v>106</v>
      </c>
      <c r="D3" s="128" t="s">
        <v>107</v>
      </c>
      <c r="E3" s="129" t="s">
        <v>31</v>
      </c>
      <c r="F3" s="126" t="s">
        <v>108</v>
      </c>
      <c r="G3" s="207"/>
      <c r="H3" s="208" t="s">
        <v>34</v>
      </c>
      <c r="I3" s="206" t="s">
        <v>129</v>
      </c>
      <c r="J3" s="208" t="s">
        <v>31</v>
      </c>
      <c r="K3" s="206" t="s">
        <v>44</v>
      </c>
      <c r="L3" s="206" t="s">
        <v>23</v>
      </c>
      <c r="M3" s="206" t="s">
        <v>196</v>
      </c>
      <c r="N3" s="206" t="s">
        <v>199</v>
      </c>
      <c r="O3" s="206" t="s">
        <v>23</v>
      </c>
      <c r="P3" s="206" t="s">
        <v>23</v>
      </c>
      <c r="Q3" s="206" t="s">
        <v>214</v>
      </c>
      <c r="R3" s="230" t="s">
        <v>240</v>
      </c>
      <c r="S3" s="232">
        <v>0.4</v>
      </c>
      <c r="T3" s="206" t="s">
        <v>275</v>
      </c>
      <c r="U3" s="345" t="s">
        <v>316</v>
      </c>
      <c r="V3" s="206" t="s">
        <v>321</v>
      </c>
      <c r="W3" s="345" t="s">
        <v>332</v>
      </c>
      <c r="X3" s="345" t="s">
        <v>23</v>
      </c>
      <c r="Y3" s="345" t="s">
        <v>23</v>
      </c>
    </row>
    <row r="4" spans="1:25">
      <c r="A4" s="127">
        <v>3</v>
      </c>
      <c r="B4" s="7" t="s">
        <v>166</v>
      </c>
      <c r="C4" s="7" t="s">
        <v>109</v>
      </c>
      <c r="D4" s="128" t="s">
        <v>110</v>
      </c>
      <c r="F4" s="126" t="s">
        <v>111</v>
      </c>
      <c r="G4" s="207"/>
      <c r="H4" s="208" t="s">
        <v>35</v>
      </c>
      <c r="I4" s="206" t="s">
        <v>130</v>
      </c>
      <c r="J4" s="208" t="s">
        <v>192</v>
      </c>
      <c r="K4" s="206" t="s">
        <v>162</v>
      </c>
      <c r="L4" s="206" t="s">
        <v>202</v>
      </c>
      <c r="M4" s="206" t="s">
        <v>197</v>
      </c>
      <c r="N4" s="207"/>
      <c r="O4" s="206" t="s">
        <v>202</v>
      </c>
      <c r="P4" s="207"/>
      <c r="Q4" s="209" t="s">
        <v>215</v>
      </c>
      <c r="R4" s="231" t="s">
        <v>241</v>
      </c>
      <c r="S4" s="233">
        <v>0.45</v>
      </c>
      <c r="T4" s="209" t="s">
        <v>276</v>
      </c>
      <c r="V4" s="209" t="s">
        <v>322</v>
      </c>
      <c r="W4" s="355" t="s">
        <v>333</v>
      </c>
      <c r="X4" s="355" t="s">
        <v>105</v>
      </c>
      <c r="Y4" s="355" t="s">
        <v>105</v>
      </c>
    </row>
    <row r="5" spans="1:25">
      <c r="A5" s="127">
        <v>4</v>
      </c>
      <c r="B5" s="7" t="s">
        <v>167</v>
      </c>
      <c r="C5" s="7"/>
      <c r="D5" s="128" t="s">
        <v>112</v>
      </c>
      <c r="G5" s="207"/>
      <c r="H5" s="208" t="s">
        <v>36</v>
      </c>
      <c r="I5" s="206" t="s">
        <v>36</v>
      </c>
      <c r="J5" s="207"/>
      <c r="K5" s="207"/>
      <c r="L5" s="207"/>
      <c r="M5" s="207"/>
      <c r="N5" s="207"/>
      <c r="O5" s="207"/>
      <c r="P5" s="207"/>
      <c r="Q5" s="210" t="s">
        <v>216</v>
      </c>
      <c r="R5" s="211" t="s">
        <v>242</v>
      </c>
      <c r="S5" s="234">
        <v>0.5</v>
      </c>
      <c r="T5" s="210" t="s">
        <v>217</v>
      </c>
      <c r="V5" s="210"/>
      <c r="W5" s="356"/>
      <c r="X5" s="356"/>
      <c r="Y5" s="356" t="s">
        <v>382</v>
      </c>
    </row>
    <row r="6" spans="1:25">
      <c r="A6" s="127">
        <v>5</v>
      </c>
      <c r="B6" s="7" t="s">
        <v>168</v>
      </c>
      <c r="C6" s="7"/>
      <c r="D6" s="128" t="s">
        <v>113</v>
      </c>
      <c r="G6" s="207"/>
      <c r="H6" s="208"/>
      <c r="I6" s="208"/>
      <c r="J6" s="207"/>
      <c r="K6" s="207"/>
      <c r="L6" s="207"/>
      <c r="M6" s="207"/>
      <c r="N6" s="207"/>
      <c r="O6" s="207"/>
      <c r="P6" s="207"/>
      <c r="Q6" s="211" t="s">
        <v>218</v>
      </c>
      <c r="R6" s="211"/>
      <c r="S6" s="234"/>
      <c r="V6" s="211"/>
      <c r="W6" s="357"/>
      <c r="X6" s="357"/>
      <c r="Y6" s="357"/>
    </row>
    <row r="7" spans="1:25">
      <c r="A7" s="127">
        <v>6</v>
      </c>
      <c r="B7" s="7" t="s">
        <v>169</v>
      </c>
      <c r="C7" s="7"/>
      <c r="D7" s="128" t="s">
        <v>69</v>
      </c>
      <c r="Q7" s="210" t="s">
        <v>217</v>
      </c>
      <c r="R7" s="210"/>
      <c r="S7" s="235"/>
      <c r="V7" s="210"/>
      <c r="W7" s="356"/>
      <c r="X7" s="356"/>
      <c r="Y7" s="356"/>
    </row>
    <row r="8" spans="1:25">
      <c r="A8" s="127">
        <v>7</v>
      </c>
      <c r="B8" s="7" t="s">
        <v>170</v>
      </c>
      <c r="C8" s="7"/>
      <c r="D8" s="128" t="s">
        <v>114</v>
      </c>
    </row>
    <row r="9" spans="1:25">
      <c r="A9" s="127">
        <v>8</v>
      </c>
      <c r="B9" s="7" t="s">
        <v>171</v>
      </c>
      <c r="C9" s="7"/>
      <c r="D9" s="128" t="s">
        <v>115</v>
      </c>
    </row>
    <row r="10" spans="1:25">
      <c r="A10" s="127">
        <v>9</v>
      </c>
      <c r="B10" s="7" t="s">
        <v>172</v>
      </c>
      <c r="C10" s="7"/>
      <c r="D10" s="128" t="s">
        <v>116</v>
      </c>
    </row>
    <row r="11" spans="1:25">
      <c r="A11" s="127">
        <v>10</v>
      </c>
      <c r="B11" s="7" t="s">
        <v>173</v>
      </c>
      <c r="C11" s="130"/>
      <c r="D11" s="128"/>
      <c r="H11" s="131"/>
    </row>
    <row r="12" spans="1:25">
      <c r="A12" s="127">
        <v>11</v>
      </c>
      <c r="B12" s="7" t="s">
        <v>174</v>
      </c>
      <c r="C12" s="130"/>
      <c r="D12" s="128"/>
    </row>
    <row r="13" spans="1:25">
      <c r="A13" s="127">
        <v>12</v>
      </c>
      <c r="B13" s="7" t="s">
        <v>175</v>
      </c>
      <c r="C13" s="130"/>
      <c r="D13" s="128"/>
    </row>
    <row r="14" spans="1:25">
      <c r="A14" s="127">
        <v>13</v>
      </c>
      <c r="B14" s="7" t="s">
        <v>176</v>
      </c>
      <c r="C14" s="130"/>
      <c r="D14" s="128"/>
    </row>
    <row r="15" spans="1:25">
      <c r="A15" s="127">
        <v>14</v>
      </c>
      <c r="B15" s="7" t="s">
        <v>177</v>
      </c>
      <c r="C15" s="130"/>
      <c r="D15" s="128"/>
    </row>
    <row r="16" spans="1:25">
      <c r="A16" s="127">
        <v>15</v>
      </c>
      <c r="B16" s="7" t="s">
        <v>178</v>
      </c>
      <c r="C16" s="130"/>
      <c r="D16" s="128"/>
    </row>
    <row r="17" spans="1:4">
      <c r="A17" s="127">
        <v>16</v>
      </c>
      <c r="B17" s="7" t="s">
        <v>341</v>
      </c>
      <c r="C17" s="130"/>
      <c r="D17" s="128"/>
    </row>
    <row r="18" spans="1:4">
      <c r="A18" s="127">
        <v>17</v>
      </c>
      <c r="B18" s="130" t="s">
        <v>347</v>
      </c>
      <c r="C18" s="130"/>
      <c r="D18" s="128"/>
    </row>
    <row r="19" spans="1:4">
      <c r="A19" s="127">
        <v>18</v>
      </c>
      <c r="B19" s="130" t="s">
        <v>351</v>
      </c>
      <c r="C19" s="130"/>
      <c r="D19" s="128"/>
    </row>
    <row r="20" spans="1:4">
      <c r="A20" s="127">
        <v>19</v>
      </c>
      <c r="B20" s="130" t="s">
        <v>348</v>
      </c>
      <c r="C20" s="130"/>
      <c r="D20" s="128"/>
    </row>
    <row r="21" spans="1:4">
      <c r="A21" s="127">
        <v>20</v>
      </c>
      <c r="B21" s="130" t="s">
        <v>349</v>
      </c>
      <c r="C21" s="130"/>
      <c r="D21" s="128"/>
    </row>
    <row r="22" spans="1:4">
      <c r="A22" s="127">
        <v>21</v>
      </c>
      <c r="B22" s="130" t="s">
        <v>350</v>
      </c>
      <c r="C22" s="130"/>
      <c r="D22" s="128"/>
    </row>
    <row r="23" spans="1:4">
      <c r="A23" s="127">
        <v>22</v>
      </c>
      <c r="B23" s="130" t="s">
        <v>352</v>
      </c>
      <c r="C23" s="130"/>
      <c r="D23" s="128"/>
    </row>
    <row r="24" spans="1:4">
      <c r="A24" s="127">
        <v>23</v>
      </c>
      <c r="B24" s="130" t="s">
        <v>355</v>
      </c>
      <c r="C24" s="130"/>
      <c r="D24" s="128"/>
    </row>
    <row r="25" spans="1:4">
      <c r="A25" s="127">
        <v>24</v>
      </c>
      <c r="B25" s="130" t="s">
        <v>353</v>
      </c>
      <c r="C25" s="130"/>
      <c r="D25" s="128"/>
    </row>
    <row r="26" spans="1:4">
      <c r="A26" s="127">
        <v>25</v>
      </c>
      <c r="B26" s="130" t="s">
        <v>354</v>
      </c>
      <c r="C26" s="130"/>
      <c r="D26" s="128"/>
    </row>
    <row r="27" spans="1:4">
      <c r="A27" s="127">
        <v>26</v>
      </c>
      <c r="B27" s="130"/>
      <c r="C27" s="130"/>
      <c r="D27" s="128"/>
    </row>
    <row r="28" spans="1:4">
      <c r="A28" s="127">
        <v>27</v>
      </c>
      <c r="B28" s="130"/>
      <c r="C28" s="130"/>
      <c r="D28" s="128"/>
    </row>
    <row r="29" spans="1:4">
      <c r="A29" s="127">
        <v>28</v>
      </c>
      <c r="B29" s="130"/>
      <c r="C29" s="130"/>
      <c r="D29" s="128"/>
    </row>
    <row r="30" spans="1:4">
      <c r="A30" s="127">
        <v>29</v>
      </c>
      <c r="B30" s="130"/>
      <c r="C30" s="130"/>
      <c r="D30" s="128"/>
    </row>
    <row r="31" spans="1:4" ht="15.75" thickBot="1">
      <c r="A31" s="132">
        <v>30</v>
      </c>
      <c r="B31" s="133"/>
      <c r="C31" s="133"/>
      <c r="D31" s="134"/>
    </row>
    <row r="32" spans="1:4" ht="15.75" thickTop="1"/>
  </sheetData>
  <pageMargins left="0.7" right="0.7" top="0.75" bottom="0.75" header="0.3" footer="0.3"/>
  <pageSetup scale="7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B58CAC94C70734EB1B1CC182C448365" ma:contentTypeVersion="15" ma:contentTypeDescription="Crear nuevo documento." ma:contentTypeScope="" ma:versionID="5cf016789ffb4d59be31df152bf7d8ea">
  <xsd:schema xmlns:xsd="http://www.w3.org/2001/XMLSchema" xmlns:xs="http://www.w3.org/2001/XMLSchema" xmlns:p="http://schemas.microsoft.com/office/2006/metadata/properties" xmlns:ns3="d7ac2ab6-da90-4952-ac14-22e7de57d43a" xmlns:ns4="1f9b1e3a-01f5-4eb6-a59c-e93df9811220" targetNamespace="http://schemas.microsoft.com/office/2006/metadata/properties" ma:root="true" ma:fieldsID="87d1a4914d723232bf390aec13d5a72e" ns3:_="" ns4:_="">
    <xsd:import namespace="d7ac2ab6-da90-4952-ac14-22e7de57d43a"/>
    <xsd:import namespace="1f9b1e3a-01f5-4eb6-a59c-e93df981122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_activity" minOccurs="0"/>
                <xsd:element ref="ns3:MediaServiceObjectDetectorVersions" minOccurs="0"/>
                <xsd:element ref="ns3:MediaServiceGenerationTime" minOccurs="0"/>
                <xsd:element ref="ns3:MediaServiceEventHashCode" minOccurs="0"/>
                <xsd:element ref="ns3:MediaLengthInSeconds" minOccurs="0"/>
                <xsd:element ref="ns3:MediaServiceSystemTags" minOccurs="0"/>
                <xsd:element ref="ns3:MediaServiceOCR" minOccurs="0"/>
                <xsd:element ref="ns3:MediaServiceDateTaken" minOccurs="0"/>
                <xsd:element ref="ns3:MediaServiceLoca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7ac2ab6-da90-4952-ac14-22e7de57d43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3" nillable="true" ma:displayName="_activity" ma:hidden="true" ma:internalName="_activity">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SystemTags" ma:index="18" nillable="true" ma:displayName="MediaServiceSystemTags" ma:hidden="true" ma:internalName="MediaServiceSystemTags" ma:readOnly="true">
      <xsd:simpleType>
        <xsd:restriction base="dms:Note"/>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f9b1e3a-01f5-4eb6-a59c-e93df981122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d7ac2ab6-da90-4952-ac14-22e7de57d43a" xsi:nil="true"/>
  </documentManagement>
</p:properties>
</file>

<file path=customXml/itemProps1.xml><?xml version="1.0" encoding="utf-8"?>
<ds:datastoreItem xmlns:ds="http://schemas.openxmlformats.org/officeDocument/2006/customXml" ds:itemID="{BD5A3A72-3FBF-4DA5-B7E6-4B70911ABC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7ac2ab6-da90-4952-ac14-22e7de57d43a"/>
    <ds:schemaRef ds:uri="1f9b1e3a-01f5-4eb6-a59c-e93df981122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FFE3DBF-C289-4B1A-A68E-CC9779A82EEC}">
  <ds:schemaRefs>
    <ds:schemaRef ds:uri="http://schemas.microsoft.com/sharepoint/v3/contenttype/forms"/>
  </ds:schemaRefs>
</ds:datastoreItem>
</file>

<file path=customXml/itemProps3.xml><?xml version="1.0" encoding="utf-8"?>
<ds:datastoreItem xmlns:ds="http://schemas.openxmlformats.org/officeDocument/2006/customXml" ds:itemID="{7AE33D82-98EE-4384-BBD3-3DCE272EFD9F}">
  <ds:schemaRefs>
    <ds:schemaRef ds:uri="http://purl.org/dc/terms/"/>
    <ds:schemaRef ds:uri="http://schemas.openxmlformats.org/package/2006/metadata/core-properties"/>
    <ds:schemaRef ds:uri="http://purl.org/dc/elements/1.1/"/>
    <ds:schemaRef ds:uri="1f9b1e3a-01f5-4eb6-a59c-e93df9811220"/>
    <ds:schemaRef ds:uri="d7ac2ab6-da90-4952-ac14-22e7de57d43a"/>
    <ds:schemaRef ds:uri="http://www.w3.org/XML/1998/namespace"/>
    <ds:schemaRef ds:uri="http://schemas.microsoft.com/office/2006/documentManagement/types"/>
    <ds:schemaRef ds:uri="http://schemas.microsoft.com/office/infopath/2007/PartnerControl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39</vt:i4>
      </vt:variant>
    </vt:vector>
  </HeadingPairs>
  <TitlesOfParts>
    <vt:vector size="57" baseType="lpstr">
      <vt:lpstr>PRESUPUESTOS</vt:lpstr>
      <vt:lpstr>PROPONENTES</vt:lpstr>
      <vt:lpstr>INTEGRANTES</vt:lpstr>
      <vt:lpstr>EXPERIENCIA</vt:lpstr>
      <vt:lpstr>PONDERACION EXP.</vt:lpstr>
      <vt:lpstr>APOYO A IND. NAL.</vt:lpstr>
      <vt:lpstr>EQUIPO DE TRABAJO</vt:lpstr>
      <vt:lpstr>F.SOSTENIBILIDAD</vt:lpstr>
      <vt:lpstr>MIPYME</vt:lpstr>
      <vt:lpstr>VIN.PERS.DISC.</vt:lpstr>
      <vt:lpstr>RNOCI</vt:lpstr>
      <vt:lpstr>RESUMEN</vt:lpstr>
      <vt:lpstr>SMMLV</vt:lpstr>
      <vt:lpstr>MULTAS Y SANCIONES</vt:lpstr>
      <vt:lpstr>EVAL. ECONOMICA</vt:lpstr>
      <vt:lpstr>HAB.GEN.</vt:lpstr>
      <vt:lpstr>RESUMENGEN</vt:lpstr>
      <vt:lpstr>LISTAS</vt:lpstr>
      <vt:lpstr>APOYONAL</vt:lpstr>
      <vt:lpstr>CONDANCHOC</vt:lpstr>
      <vt:lpstr>CONDCUMEXP</vt:lpstr>
      <vt:lpstr>CONDVIAURBANA</vt:lpstr>
      <vt:lpstr>CONSORCIO</vt:lpstr>
      <vt:lpstr>CUMPCTONACIONAL</vt:lpstr>
      <vt:lpstr>CUMPLIMIENTO</vt:lpstr>
      <vt:lpstr>CUMPLIMIENTOPC</vt:lpstr>
      <vt:lpstr>DEPENDENCIAS</vt:lpstr>
      <vt:lpstr>DISCAPACITADOS</vt:lpstr>
      <vt:lpstr>EJECUCIONCTO</vt:lpstr>
      <vt:lpstr>EJES</vt:lpstr>
      <vt:lpstr>EQUIPO</vt:lpstr>
      <vt:lpstr>EQUIPO1</vt:lpstr>
      <vt:lpstr>Estado</vt:lpstr>
      <vt:lpstr>ESTRUCTURA</vt:lpstr>
      <vt:lpstr>FechaCierre</vt:lpstr>
      <vt:lpstr>FMINEXP</vt:lpstr>
      <vt:lpstr>FSOSTENIBILIDAD</vt:lpstr>
      <vt:lpstr>HABILIDAD</vt:lpstr>
      <vt:lpstr>METEVA</vt:lpstr>
      <vt:lpstr>NUMMAXCONT</vt:lpstr>
      <vt:lpstr>NUMMINCONT</vt:lpstr>
      <vt:lpstr>NUMMOD</vt:lpstr>
      <vt:lpstr>PFOMOD</vt:lpstr>
      <vt:lpstr>PLAZOMOD</vt:lpstr>
      <vt:lpstr>PORPO</vt:lpstr>
      <vt:lpstr>POSMMLV</vt:lpstr>
      <vt:lpstr>PTJETOTAL</vt:lpstr>
      <vt:lpstr>RESULTADO</vt:lpstr>
      <vt:lpstr>SALACTUAL</vt:lpstr>
      <vt:lpstr>SINOP</vt:lpstr>
      <vt:lpstr>SUBSANAR</vt:lpstr>
      <vt:lpstr>TAMAÑOEMP</vt:lpstr>
      <vt:lpstr>TIPODEVIA</vt:lpstr>
      <vt:lpstr>TIPOPAV</vt:lpstr>
      <vt:lpstr>TIPOPAVIMENTO</vt:lpstr>
      <vt:lpstr>RESUMEN!Títulos_a_imprimir</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CHUCHO</dc:creator>
  <cp:lastModifiedBy>Astrid Julieth Pérez Miller</cp:lastModifiedBy>
  <dcterms:created xsi:type="dcterms:W3CDTF">2021-02-14T01:50:18Z</dcterms:created>
  <dcterms:modified xsi:type="dcterms:W3CDTF">2024-09-09T13:29:22Z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0x0101007B58CAC94C70734EB1B1CC182C448365</vt:lpwstr>
  </property>
</Properties>
</file>