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aldia Local Ciudad Bolivar\2024\Julio\Nueva carpeta\"/>
    </mc:Choice>
  </mc:AlternateContent>
  <xr:revisionPtr revIDLastSave="0" documentId="8_{06C84B87-57A8-470D-A98C-4C5CD496E9A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OMA FISICA DE INVENTARIOS" sheetId="1" r:id="rId1"/>
  </sheets>
  <definedNames>
    <definedName name="_xlnm._FilterDatabase" localSheetId="0" hidden="1">'TOMA FISICA DE INVENTARIOS'!$A$4:$F$4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" i="1" l="1"/>
  <c r="R7" i="1"/>
  <c r="R8" i="1"/>
  <c r="R9" i="1"/>
  <c r="O9" i="1" l="1"/>
  <c r="N9" i="1"/>
  <c r="M9" i="1"/>
  <c r="O8" i="1"/>
  <c r="N8" i="1"/>
  <c r="M8" i="1"/>
  <c r="O7" i="1"/>
  <c r="N7" i="1"/>
  <c r="M7" i="1"/>
  <c r="O6" i="1"/>
  <c r="N6" i="1"/>
  <c r="M6" i="1"/>
  <c r="P8" i="1" l="1"/>
  <c r="P9" i="1"/>
  <c r="P7" i="1"/>
  <c r="Q10" i="1"/>
  <c r="R10" i="1"/>
  <c r="P6" i="1"/>
  <c r="L7" i="1" l="1"/>
  <c r="L8" i="1"/>
  <c r="L9" i="1"/>
  <c r="L6" i="1"/>
  <c r="J7" i="1" l="1"/>
  <c r="J8" i="1"/>
  <c r="J9" i="1"/>
  <c r="J6" i="1"/>
  <c r="K10" i="1"/>
  <c r="I10" i="1"/>
  <c r="L10" i="1" l="1"/>
  <c r="J10" i="1"/>
  <c r="H6" i="1" l="1"/>
  <c r="H7" i="1" l="1"/>
  <c r="H8" i="1"/>
  <c r="H9" i="1"/>
  <c r="G10" i="1"/>
  <c r="H10" i="1" l="1"/>
</calcChain>
</file>

<file path=xl/sharedStrings.xml><?xml version="1.0" encoding="utf-8"?>
<sst xmlns="http://schemas.openxmlformats.org/spreadsheetml/2006/main" count="47" uniqueCount="38">
  <si>
    <t>ITEM</t>
  </si>
  <si>
    <t>PRODUCTO O SERVICIO</t>
  </si>
  <si>
    <t>ESPECIFICACION TECNICA</t>
  </si>
  <si>
    <t>UNIDAD DE MEDIDA A COTIZAR</t>
  </si>
  <si>
    <t>TIEMPO</t>
  </si>
  <si>
    <t>CANTIDAD A COTIZAR</t>
  </si>
  <si>
    <t>VALOR UNITARIO INCLUIDO  IVA</t>
  </si>
  <si>
    <t>VALOR TOTAL INCLUIDO IVA</t>
  </si>
  <si>
    <t>Unidad</t>
  </si>
  <si>
    <t xml:space="preserve">SECRETARIA DE GOBIERNO      
ALCALDIA LOCAL DE CUIDAD BOLIVAR     
ESTUDIO DE MERCADO MENOR CUANTIA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</si>
  <si>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Estudio de Mercado cuyo objeto es: PRESTAR LOS SERVICIOS PARA REALIZAR LA TOMA FÍSICA DE INVENTARIOS DE LOS BIENES MUEBLES E INMUEBLES DE PROPIEDAD DEL FONDO DE DESARROLLO LOCAL DE CIUDAD BOLÍVAR O EN PODER DE TERCEROS, ASÍ COMO LA MEDICION POSTERIOR DE LOS BIENES CLASIFICADOS COMO PROPIEDAD PLANTA Y EQUIPO DE CONFORMIDAD CON LAS DISPOSICIONES LEGALES VIGENTES”
</t>
  </si>
  <si>
    <t>TOMA FISICA DE INVENTARIO</t>
  </si>
  <si>
    <t>Bienes Inmuebles</t>
  </si>
  <si>
    <t>Son aquellos bienes que no se pueden transportar de un lugar a otro</t>
  </si>
  <si>
    <t>Bienes Muebles Mayor a 35 SMMLV</t>
  </si>
  <si>
    <t>Muebles cuyo costo histórico sea igual o superior a los treinta y cinco (35) SMMLV y que tengan tres (3) o más años de servicio, de conformidad con lo establecido en el “Procedimiento Contable para el Reconocimiento y Revelación de hechos relacionados con las Propiedades, Planta y Equipo”, Título II, Capítulo III, del Manual de Procedimientos del Régimen de Contabilidad Pública.</t>
  </si>
  <si>
    <t>Bienes de Propiedad Planta y Equipo Mayor a 2 SMMLV</t>
  </si>
  <si>
    <t>Son bienes tangibles empleados por la Entidad para la prestación de servicios y para propósitos administrativos cuyo valor sea igual o superior a dos (2) SMMLV y una vida útil mayor a 12 meses.</t>
  </si>
  <si>
    <t>Bienes de Control Administrativo</t>
  </si>
  <si>
    <t>Corresponde a los bienes en administración, control y custodia que tienen un valor inferior a 2 SMMLV y se clasifican contablemente de acuerdo con su naturaleza al gasto.</t>
  </si>
  <si>
    <t>L&amp;Q REVISORES FISCALES AUDITORES EXTERNOS SAS</t>
  </si>
  <si>
    <t>NIT 900.354.279-1</t>
  </si>
  <si>
    <t>NIT 830.097.305-9</t>
  </si>
  <si>
    <t>BUSINESS AUDITORS AND PROFESSIONAL PARTNERS COLOMBIA SAS</t>
  </si>
  <si>
    <t>NIT 901.000.258-1</t>
  </si>
  <si>
    <t>INMOBILIARIA BEDREGAL  BARRERA &amp; ASOCIADOS SAS</t>
  </si>
  <si>
    <t>SUBTOTAL TOMA FISICA DE INVENTARIOS</t>
  </si>
  <si>
    <t>ANALISIS COTIZACIONES</t>
  </si>
  <si>
    <t xml:space="preserve">RESULTADO  DEL ANALISIS </t>
  </si>
  <si>
    <t xml:space="preserve">MEDIANA (Unitario) </t>
  </si>
  <si>
    <t>PROMEDIO (Unitario)</t>
  </si>
  <si>
    <t>DESVIACIÓN ESTÁNDAR (Unitario)</t>
  </si>
  <si>
    <t>DISPERCIÓN PRECIOS (Promedio)</t>
  </si>
  <si>
    <t>VALOR UNITARIO TECHO (IVA INCLUIDO</t>
  </si>
  <si>
    <t>VALOR TOTAL TECHO (IVA INCLUIDO)</t>
  </si>
  <si>
    <t xml:space="preserve">OBSERVACIONES </t>
  </si>
  <si>
    <t>SE TOMA LA MEDIANA TENIENDO EN CUENTA LA DESVIACION DE PRECIOS DE LAS COTIZACIONES RECIBIDAD</t>
  </si>
  <si>
    <t>SE TOMA EL PROMEDIO COMO MEDIDA DE TENDENCIA CENTRAL, TENIENDO EN CUENTA LA DISPECION DE PRECIOS DE LAS COTIZACIONES RECIBIDAS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</si>
</sst>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</font>
    <font>
      <b/>
      <sz val="12"/>
      <color rgb="FF000000"/>
      <name val="Garamond"/>
      <family val="1"/>
    </font>
    <font>
      <sz val="12"/>
      <color rgb="FF000000"/>
      <name val="Garamond"/>
      <family val="1"/>
    </font>
    <font>
      <sz val="12"/>
      <color theme="1"/>
      <name val="Garamond"/>
      <family val="1"/>
    </font>
    <font>
      <sz val="12"/>
      <name val="Garamond"/>
      <family val="1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sz val="11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00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4" fontId="8" fillId="6" borderId="1" xfId="1" applyNumberFormat="1" applyFont="1" applyFill="1" applyBorder="1" applyAlignment="1">
      <alignment horizontal="center" vertical="center" wrapText="1"/>
    </xf>
    <xf numFmtId="164" fontId="8" fillId="6" borderId="4" xfId="1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10" fillId="0" borderId="3" xfId="1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7" borderId="3" xfId="0" applyFont="1" applyFill="1" applyBorder="1" applyAlignment="1">
      <alignment horizontal="center" vertical="center" wrapText="1"/>
    </xf>
    <xf numFmtId="164" fontId="14" fillId="0" borderId="3" xfId="1" applyNumberFormat="1" applyFont="1" applyBorder="1" applyAlignment="1">
      <alignment horizontal="center" vertical="center" wrapText="1"/>
    </xf>
    <xf numFmtId="9" fontId="14" fillId="0" borderId="3" xfId="4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164" fontId="13" fillId="8" borderId="21" xfId="1" applyNumberFormat="1" applyFont="1" applyFill="1" applyBorder="1" applyAlignment="1">
      <alignment horizontal="center" vertical="center" wrapText="1"/>
    </xf>
    <xf numFmtId="164" fontId="13" fillId="8" borderId="22" xfId="1" applyNumberFormat="1" applyFont="1" applyFill="1" applyBorder="1" applyAlignment="1">
      <alignment horizontal="center" vertical="center" wrapText="1"/>
    </xf>
    <xf numFmtId="44" fontId="13" fillId="8" borderId="22" xfId="1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4" fontId="5" fillId="0" borderId="6" xfId="1" applyNumberFormat="1" applyFont="1" applyBorder="1" applyAlignment="1">
      <alignment horizontal="center" vertical="center" wrapText="1"/>
    </xf>
    <xf numFmtId="164" fontId="5" fillId="0" borderId="7" xfId="1" applyNumberFormat="1" applyFont="1" applyBorder="1" applyAlignment="1">
      <alignment horizontal="center" vertical="center" wrapText="1"/>
    </xf>
    <xf numFmtId="44" fontId="12" fillId="2" borderId="16" xfId="1" applyFont="1" applyFill="1" applyBorder="1" applyAlignment="1">
      <alignment horizontal="center" vertical="center" wrapText="1"/>
    </xf>
    <xf numFmtId="44" fontId="12" fillId="2" borderId="17" xfId="1" applyFont="1" applyFill="1" applyBorder="1" applyAlignment="1">
      <alignment horizontal="center" vertical="center" wrapText="1"/>
    </xf>
    <xf numFmtId="44" fontId="12" fillId="2" borderId="18" xfId="1" applyFont="1" applyFill="1" applyBorder="1" applyAlignment="1">
      <alignment horizontal="center" vertical="center" wrapText="1"/>
    </xf>
    <xf numFmtId="44" fontId="12" fillId="2" borderId="11" xfId="1" applyFont="1" applyFill="1" applyBorder="1" applyAlignment="1">
      <alignment horizontal="center" vertical="center" wrapText="1"/>
    </xf>
    <xf numFmtId="44" fontId="12" fillId="2" borderId="12" xfId="1" applyFont="1" applyFill="1" applyBorder="1" applyAlignment="1">
      <alignment horizontal="center" vertical="center" wrapText="1"/>
    </xf>
    <xf numFmtId="44" fontId="12" fillId="2" borderId="13" xfId="1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44" fontId="12" fillId="2" borderId="8" xfId="1" applyFont="1" applyFill="1" applyBorder="1" applyAlignment="1">
      <alignment horizontal="center" vertical="center" wrapText="1"/>
    </xf>
    <xf numFmtId="44" fontId="12" fillId="2" borderId="9" xfId="1" applyFont="1" applyFill="1" applyBorder="1" applyAlignment="1">
      <alignment horizontal="center" vertical="center" wrapText="1"/>
    </xf>
    <xf numFmtId="44" fontId="12" fillId="2" borderId="10" xfId="1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5" borderId="14" xfId="0" applyFont="1" applyFill="1" applyBorder="1" applyAlignment="1">
      <alignment horizontal="left" vertical="center" wrapText="1"/>
    </xf>
  </cellXfs>
  <cellStyles count="5">
    <cellStyle name="Millares 2" xfId="2" xr:uid="{00000000-0005-0000-0000-000000000000}"/>
    <cellStyle name="Moneda" xfId="1" builtinId="4"/>
    <cellStyle name="Moneda 2" xfId="3" xr:uid="{00000000-0005-0000-0000-000002000000}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zoomScale="60" zoomScaleNormal="60" workbookViewId="0">
      <selection sqref="A1:L1"/>
    </sheetView>
  </sheetViews>
  <sheetFormatPr baseColWidth="10" defaultColWidth="12.54296875" defaultRowHeight="13" x14ac:dyDescent="0.35"/>
  <cols>
    <col min="1" max="1" width="4.26953125" style="1" customWidth="1"/>
    <col min="2" max="2" width="21.7265625" style="4" customWidth="1"/>
    <col min="3" max="3" width="63" style="3" customWidth="1"/>
    <col min="4" max="4" width="13.54296875" style="1" customWidth="1"/>
    <col min="5" max="5" width="12.1796875" style="1" customWidth="1"/>
    <col min="6" max="6" width="18.1796875" style="1" customWidth="1"/>
    <col min="7" max="7" width="19" style="2" customWidth="1"/>
    <col min="8" max="8" width="30.81640625" style="2" customWidth="1"/>
    <col min="9" max="9" width="20.81640625" style="1" customWidth="1"/>
    <col min="10" max="10" width="23" style="1" customWidth="1"/>
    <col min="11" max="11" width="19.453125" style="1" customWidth="1"/>
    <col min="12" max="12" width="24.1796875" style="1" customWidth="1"/>
    <col min="13" max="14" width="14.453125" style="1" customWidth="1"/>
    <col min="15" max="15" width="13.26953125" style="1" customWidth="1"/>
    <col min="16" max="16" width="12.54296875" style="1" customWidth="1"/>
    <col min="17" max="17" width="19.453125" style="1" bestFit="1" customWidth="1"/>
    <col min="18" max="18" width="22.54296875" style="1" bestFit="1" customWidth="1"/>
    <col min="19" max="19" width="12.54296875" style="1"/>
    <col min="20" max="20" width="26.81640625" style="1" customWidth="1"/>
    <col min="21" max="21" width="28.7265625" style="1" customWidth="1"/>
    <col min="22" max="16384" width="12.54296875" style="1"/>
  </cols>
  <sheetData>
    <row r="1" spans="1:21" ht="53.25" customHeight="1" x14ac:dyDescent="0.35">
      <c r="A1" s="35" t="s">
        <v>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21" ht="50.25" customHeight="1" x14ac:dyDescent="0.35">
      <c r="A2" s="34" t="s">
        <v>10</v>
      </c>
      <c r="B2" s="34"/>
      <c r="C2" s="34"/>
      <c r="D2" s="34"/>
      <c r="E2" s="34"/>
      <c r="F2" s="34"/>
      <c r="G2" s="37" t="s">
        <v>20</v>
      </c>
      <c r="H2" s="38"/>
      <c r="I2" s="37" t="s">
        <v>23</v>
      </c>
      <c r="J2" s="38"/>
      <c r="K2" s="37" t="s">
        <v>25</v>
      </c>
      <c r="L2" s="38"/>
      <c r="M2" s="39" t="s">
        <v>27</v>
      </c>
      <c r="N2" s="40"/>
      <c r="O2" s="40"/>
      <c r="P2" s="41"/>
      <c r="Q2" s="45" t="s">
        <v>28</v>
      </c>
      <c r="R2" s="46"/>
      <c r="S2" s="46"/>
      <c r="T2" s="46"/>
      <c r="U2" s="47"/>
    </row>
    <row r="3" spans="1:21" ht="33" customHeight="1" thickBot="1" x14ac:dyDescent="0.4">
      <c r="A3" s="34"/>
      <c r="B3" s="34"/>
      <c r="C3" s="34"/>
      <c r="D3" s="34"/>
      <c r="E3" s="34"/>
      <c r="F3" s="34"/>
      <c r="G3" s="37" t="s">
        <v>21</v>
      </c>
      <c r="H3" s="38"/>
      <c r="I3" s="37" t="s">
        <v>24</v>
      </c>
      <c r="J3" s="38"/>
      <c r="K3" s="37" t="s">
        <v>22</v>
      </c>
      <c r="L3" s="38"/>
      <c r="M3" s="42"/>
      <c r="N3" s="43"/>
      <c r="O3" s="43"/>
      <c r="P3" s="44"/>
      <c r="Q3" s="48"/>
      <c r="R3" s="49"/>
      <c r="S3" s="49"/>
      <c r="T3" s="49"/>
      <c r="U3" s="50"/>
    </row>
    <row r="4" spans="1:21" ht="57.75" customHeight="1" x14ac:dyDescent="0.35">
      <c r="A4" s="21" t="s">
        <v>0</v>
      </c>
      <c r="B4" s="22" t="s">
        <v>1</v>
      </c>
      <c r="C4" s="22" t="s">
        <v>2</v>
      </c>
      <c r="D4" s="22" t="s">
        <v>3</v>
      </c>
      <c r="E4" s="22" t="s">
        <v>4</v>
      </c>
      <c r="F4" s="22" t="s">
        <v>5</v>
      </c>
      <c r="G4" s="23" t="s">
        <v>6</v>
      </c>
      <c r="H4" s="23" t="s">
        <v>7</v>
      </c>
      <c r="I4" s="23" t="s">
        <v>6</v>
      </c>
      <c r="J4" s="23" t="s">
        <v>7</v>
      </c>
      <c r="K4" s="23" t="s">
        <v>6</v>
      </c>
      <c r="L4" s="23" t="s">
        <v>7</v>
      </c>
      <c r="M4" s="24" t="s">
        <v>29</v>
      </c>
      <c r="N4" s="25" t="s">
        <v>30</v>
      </c>
      <c r="O4" s="25" t="s">
        <v>31</v>
      </c>
      <c r="P4" s="26" t="s">
        <v>32</v>
      </c>
      <c r="Q4" s="27" t="s">
        <v>33</v>
      </c>
      <c r="R4" s="28" t="s">
        <v>34</v>
      </c>
      <c r="S4" s="51" t="s">
        <v>35</v>
      </c>
      <c r="T4" s="52"/>
      <c r="U4" s="53"/>
    </row>
    <row r="5" spans="1:21" ht="15.5" x14ac:dyDescent="0.35">
      <c r="A5" s="29" t="s">
        <v>11</v>
      </c>
      <c r="B5" s="30"/>
      <c r="C5" s="30"/>
      <c r="D5" s="30"/>
      <c r="E5" s="30"/>
      <c r="F5" s="30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ht="54" customHeight="1" x14ac:dyDescent="0.35">
      <c r="A6" s="7">
        <v>1</v>
      </c>
      <c r="B6" s="8" t="s">
        <v>12</v>
      </c>
      <c r="C6" s="14" t="s">
        <v>13</v>
      </c>
      <c r="D6" s="9" t="s">
        <v>8</v>
      </c>
      <c r="E6" s="10">
        <v>1</v>
      </c>
      <c r="F6" s="11">
        <v>10</v>
      </c>
      <c r="G6" s="12">
        <v>2800000</v>
      </c>
      <c r="H6" s="12">
        <f>E6*F6*G6</f>
        <v>28000000</v>
      </c>
      <c r="I6" s="12">
        <v>3100000</v>
      </c>
      <c r="J6" s="12">
        <f>+I6*F6*E6</f>
        <v>31000000</v>
      </c>
      <c r="K6" s="12">
        <v>2500000</v>
      </c>
      <c r="L6" s="12">
        <f>+K6*F6*E6</f>
        <v>25000000</v>
      </c>
      <c r="M6" s="17">
        <f>+MEDIAN(+G6,I6,K6)</f>
        <v>2800000</v>
      </c>
      <c r="N6" s="17">
        <f>+AVERAGE(G6,I6,K6)</f>
        <v>2800000</v>
      </c>
      <c r="O6" s="17">
        <f>STDEVA(G6,I6,K6)</f>
        <v>300000</v>
      </c>
      <c r="P6" s="18">
        <f>O6/N6</f>
        <v>0.10714285714285714</v>
      </c>
      <c r="Q6" s="19">
        <v>2800000</v>
      </c>
      <c r="R6" s="20">
        <f>+Q6*E6*F6</f>
        <v>28000000</v>
      </c>
      <c r="S6" s="54" t="s">
        <v>37</v>
      </c>
      <c r="T6" s="54"/>
      <c r="U6" s="55"/>
    </row>
    <row r="7" spans="1:21" ht="93" x14ac:dyDescent="0.35">
      <c r="A7" s="7">
        <v>2</v>
      </c>
      <c r="B7" s="13" t="s">
        <v>14</v>
      </c>
      <c r="C7" s="14" t="s">
        <v>15</v>
      </c>
      <c r="D7" s="9" t="s">
        <v>8</v>
      </c>
      <c r="E7" s="10">
        <v>1</v>
      </c>
      <c r="F7" s="11">
        <v>46</v>
      </c>
      <c r="G7" s="12">
        <v>32800</v>
      </c>
      <c r="H7" s="12">
        <f>E7*F7*G7</f>
        <v>1508800</v>
      </c>
      <c r="I7" s="12">
        <v>36120</v>
      </c>
      <c r="J7" s="12">
        <f>+I7*F7*E7</f>
        <v>1661520</v>
      </c>
      <c r="K7" s="12">
        <v>100000</v>
      </c>
      <c r="L7" s="12">
        <f>+K7*F7*E7</f>
        <v>4600000</v>
      </c>
      <c r="M7" s="17">
        <f t="shared" ref="M7:M9" si="0">+MEDIAN(+G7,I7,K7)</f>
        <v>36120</v>
      </c>
      <c r="N7" s="17">
        <f t="shared" ref="N7:N9" si="1">+AVERAGE(G7,I7,K7)</f>
        <v>56306.666666666664</v>
      </c>
      <c r="O7" s="17">
        <f t="shared" ref="O7:O9" si="2">STDEVA(G7,I7,K7)</f>
        <v>37875.930791643033</v>
      </c>
      <c r="P7" s="18">
        <f t="shared" ref="P7:P9" si="3">O7/N7</f>
        <v>0.67267222575733543</v>
      </c>
      <c r="Q7" s="19">
        <v>56307</v>
      </c>
      <c r="R7" s="20">
        <f t="shared" ref="R7:R9" si="4">+Q7*E7*F7</f>
        <v>2590122</v>
      </c>
      <c r="S7" s="54" t="s">
        <v>36</v>
      </c>
      <c r="T7" s="54"/>
      <c r="U7" s="55"/>
    </row>
    <row r="8" spans="1:21" ht="46.5" x14ac:dyDescent="0.35">
      <c r="A8" s="7">
        <v>3</v>
      </c>
      <c r="B8" s="9" t="s">
        <v>16</v>
      </c>
      <c r="C8" s="15" t="s">
        <v>17</v>
      </c>
      <c r="D8" s="9" t="s">
        <v>8</v>
      </c>
      <c r="E8" s="10">
        <v>1</v>
      </c>
      <c r="F8" s="11">
        <v>1231</v>
      </c>
      <c r="G8" s="12">
        <v>32800</v>
      </c>
      <c r="H8" s="12">
        <f>E8*F8*G8</f>
        <v>40376800</v>
      </c>
      <c r="I8" s="12">
        <v>36120</v>
      </c>
      <c r="J8" s="12">
        <f>+I8*F8*E8</f>
        <v>44463720</v>
      </c>
      <c r="K8" s="12">
        <v>15000</v>
      </c>
      <c r="L8" s="12">
        <f>+K8*F8*E8</f>
        <v>18465000</v>
      </c>
      <c r="M8" s="17">
        <f t="shared" si="0"/>
        <v>32800</v>
      </c>
      <c r="N8" s="17">
        <f t="shared" si="1"/>
        <v>27973.333333333332</v>
      </c>
      <c r="O8" s="17">
        <f t="shared" si="2"/>
        <v>11357.206229233194</v>
      </c>
      <c r="P8" s="18">
        <f t="shared" si="3"/>
        <v>0.40600117597354124</v>
      </c>
      <c r="Q8" s="19">
        <v>27973</v>
      </c>
      <c r="R8" s="20">
        <f t="shared" si="4"/>
        <v>34434763</v>
      </c>
      <c r="S8" s="54" t="s">
        <v>36</v>
      </c>
      <c r="T8" s="54"/>
      <c r="U8" s="55"/>
    </row>
    <row r="9" spans="1:21" ht="47" thickBot="1" x14ac:dyDescent="0.4">
      <c r="A9" s="7">
        <v>4</v>
      </c>
      <c r="B9" s="9" t="s">
        <v>18</v>
      </c>
      <c r="C9" s="14" t="s">
        <v>19</v>
      </c>
      <c r="D9" s="13" t="s">
        <v>8</v>
      </c>
      <c r="E9" s="13">
        <v>1</v>
      </c>
      <c r="F9" s="16">
        <v>7264</v>
      </c>
      <c r="G9" s="12">
        <v>18200</v>
      </c>
      <c r="H9" s="12">
        <f>E9*F9*G9</f>
        <v>132204800</v>
      </c>
      <c r="I9" s="12">
        <v>20100</v>
      </c>
      <c r="J9" s="12">
        <f>+I9*F9*E9</f>
        <v>146006400</v>
      </c>
      <c r="K9" s="12">
        <v>10000</v>
      </c>
      <c r="L9" s="12">
        <f>+K9*F9*E9</f>
        <v>72640000</v>
      </c>
      <c r="M9" s="17">
        <f t="shared" si="0"/>
        <v>18200</v>
      </c>
      <c r="N9" s="17">
        <f t="shared" si="1"/>
        <v>16100</v>
      </c>
      <c r="O9" s="17">
        <f t="shared" si="2"/>
        <v>5367.4947601278573</v>
      </c>
      <c r="P9" s="18">
        <f t="shared" si="3"/>
        <v>0.3333847677098048</v>
      </c>
      <c r="Q9" s="19">
        <v>16100</v>
      </c>
      <c r="R9" s="20">
        <f t="shared" si="4"/>
        <v>116950400</v>
      </c>
      <c r="S9" s="54" t="s">
        <v>37</v>
      </c>
      <c r="T9" s="54"/>
      <c r="U9" s="55"/>
    </row>
    <row r="10" spans="1:21" ht="15.5" x14ac:dyDescent="0.35">
      <c r="A10" s="31" t="s">
        <v>26</v>
      </c>
      <c r="B10" s="32"/>
      <c r="C10" s="32"/>
      <c r="D10" s="32"/>
      <c r="E10" s="32"/>
      <c r="F10" s="33"/>
      <c r="G10" s="5">
        <f t="shared" ref="G10:H10" si="5">SUM(G6:G9)</f>
        <v>2883800</v>
      </c>
      <c r="H10" s="5">
        <f t="shared" si="5"/>
        <v>202090400</v>
      </c>
      <c r="I10" s="5">
        <f t="shared" ref="I10" si="6">SUM(I6:I9)</f>
        <v>3192340</v>
      </c>
      <c r="J10" s="5">
        <f t="shared" ref="J10" si="7">SUM(J6:J9)</f>
        <v>223131640</v>
      </c>
      <c r="K10" s="5">
        <f t="shared" ref="K10" si="8">SUM(K6:K9)</f>
        <v>2625000</v>
      </c>
      <c r="L10" s="5">
        <f t="shared" ref="L10" si="9">SUM(L6:L9)</f>
        <v>120705000</v>
      </c>
      <c r="M10" s="5"/>
      <c r="N10" s="5"/>
      <c r="O10" s="5"/>
      <c r="P10" s="5"/>
      <c r="Q10" s="5">
        <f>SUM(Q6:Q9)</f>
        <v>2900380</v>
      </c>
      <c r="R10" s="5">
        <f>SUM(R6:R9)</f>
        <v>181975285</v>
      </c>
      <c r="S10" s="5"/>
      <c r="T10" s="5"/>
      <c r="U10" s="5"/>
    </row>
  </sheetData>
  <autoFilter ref="A4:F4" xr:uid="{00000000-0009-0000-0000-000000000000}"/>
  <mergeCells count="17">
    <mergeCell ref="M2:P3"/>
    <mergeCell ref="Q2:U3"/>
    <mergeCell ref="S4:U4"/>
    <mergeCell ref="S9:U9"/>
    <mergeCell ref="S6:U6"/>
    <mergeCell ref="S7:U7"/>
    <mergeCell ref="S8:U8"/>
    <mergeCell ref="A5:F5"/>
    <mergeCell ref="A10:F10"/>
    <mergeCell ref="A2:F3"/>
    <mergeCell ref="A1:L1"/>
    <mergeCell ref="G2:H2"/>
    <mergeCell ref="G3:H3"/>
    <mergeCell ref="K2:L2"/>
    <mergeCell ref="I3:J3"/>
    <mergeCell ref="K3:L3"/>
    <mergeCell ref="I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TOMA FISICA DE INVENTARIOS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esteban fajardo ropero</dc:creator>
  <cp:lastModifiedBy>Angie Carolina Pulido Velasquez</cp:lastModifiedBy>
  <cp:revision/>
  <dcterms:created xsi:type="dcterms:W3CDTF">2023-08-09T00:35:14Z</dcterms:created>
  <dcterms:modified xsi:type="dcterms:W3CDTF">2024-07-19T18:45:37Z</dcterms:modified>
</cp:coreProperties>
</file>