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jpgomezb_sena_edu_co/Documents/Contratacion 2024/BIENES Y SERVICIOS/4. MF GENERAL/15. ADJUDICACION/"/>
    </mc:Choice>
  </mc:AlternateContent>
  <xr:revisionPtr revIDLastSave="0" documentId="8_{B9BD594C-5BE0-4337-A55B-56F952BAC89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rganizacion de eventos 5" sheetId="2" r:id="rId1"/>
  </sheets>
  <definedNames>
    <definedName name="_xlnm.Print_Area" localSheetId="0">'Organizacion de eventos 5'!$A$1:$J$82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2" l="1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H3" i="2"/>
  <c r="I3" i="2" s="1"/>
  <c r="H4" i="2" l="1"/>
  <c r="I4" i="2" s="1"/>
  <c r="H5" i="2"/>
  <c r="I5" i="2" s="1"/>
  <c r="H6" i="2"/>
  <c r="I6" i="2" s="1"/>
  <c r="H7" i="2"/>
  <c r="I7" i="2" s="1"/>
  <c r="H8" i="2"/>
  <c r="I8" i="2" s="1"/>
  <c r="H9" i="2"/>
  <c r="I9" i="2" s="1"/>
  <c r="H10" i="2"/>
  <c r="I10" i="2" s="1"/>
  <c r="H11" i="2"/>
  <c r="I11" i="2" s="1"/>
  <c r="H12" i="2"/>
  <c r="I12" i="2" s="1"/>
  <c r="H13" i="2"/>
  <c r="I13" i="2" s="1"/>
  <c r="H14" i="2"/>
  <c r="I14" i="2" s="1"/>
  <c r="H15" i="2"/>
  <c r="I15" i="2" s="1"/>
  <c r="H16" i="2"/>
  <c r="I16" i="2" s="1"/>
  <c r="H18" i="2"/>
  <c r="I18" i="2" s="1"/>
  <c r="H20" i="2"/>
  <c r="I20" i="2" s="1"/>
  <c r="H21" i="2"/>
  <c r="I21" i="2" s="1"/>
  <c r="H22" i="2"/>
  <c r="I22" i="2" s="1"/>
  <c r="H23" i="2"/>
  <c r="I23" i="2" s="1"/>
  <c r="H24" i="2"/>
  <c r="I24" i="2" s="1"/>
  <c r="H25" i="2"/>
  <c r="I25" i="2" s="1"/>
  <c r="H26" i="2"/>
  <c r="I26" i="2" s="1"/>
  <c r="H27" i="2"/>
  <c r="I27" i="2" s="1"/>
  <c r="H28" i="2"/>
  <c r="I28" i="2" s="1"/>
  <c r="H29" i="2"/>
  <c r="I29" i="2" s="1"/>
  <c r="H30" i="2"/>
  <c r="I30" i="2" s="1"/>
  <c r="H31" i="2"/>
  <c r="I31" i="2" s="1"/>
  <c r="H32" i="2"/>
  <c r="I32" i="2" s="1"/>
  <c r="H33" i="2"/>
  <c r="I33" i="2" s="1"/>
  <c r="H34" i="2"/>
  <c r="I34" i="2" s="1"/>
  <c r="H35" i="2"/>
  <c r="I35" i="2" s="1"/>
  <c r="H36" i="2"/>
  <c r="I36" i="2" s="1"/>
  <c r="H37" i="2"/>
  <c r="I37" i="2" s="1"/>
  <c r="H38" i="2"/>
  <c r="I38" i="2" s="1"/>
  <c r="H39" i="2"/>
  <c r="H40" i="2"/>
  <c r="I40" i="2" s="1"/>
  <c r="H41" i="2"/>
  <c r="I41" i="2" s="1"/>
  <c r="H42" i="2"/>
  <c r="I42" i="2" s="1"/>
  <c r="H43" i="2"/>
  <c r="I43" i="2" s="1"/>
  <c r="H44" i="2"/>
  <c r="I44" i="2" s="1"/>
  <c r="H45" i="2"/>
  <c r="I45" i="2" s="1"/>
  <c r="H46" i="2"/>
  <c r="I46" i="2" s="1"/>
  <c r="H47" i="2"/>
  <c r="I47" i="2" s="1"/>
  <c r="H48" i="2"/>
  <c r="I48" i="2" s="1"/>
  <c r="H49" i="2"/>
  <c r="I49" i="2" s="1"/>
  <c r="H50" i="2"/>
  <c r="I50" i="2" s="1"/>
  <c r="H51" i="2"/>
  <c r="I51" i="2" s="1"/>
  <c r="H52" i="2"/>
  <c r="I52" i="2" s="1"/>
  <c r="H53" i="2"/>
  <c r="I53" i="2" s="1"/>
  <c r="H54" i="2"/>
  <c r="I54" i="2" s="1"/>
  <c r="H55" i="2"/>
  <c r="I55" i="2" s="1"/>
  <c r="H56" i="2"/>
  <c r="I56" i="2" s="1"/>
  <c r="H57" i="2"/>
  <c r="I57" i="2" s="1"/>
  <c r="H58" i="2"/>
  <c r="I58" i="2" s="1"/>
  <c r="H59" i="2"/>
  <c r="I59" i="2" s="1"/>
  <c r="H60" i="2"/>
  <c r="I60" i="2" s="1"/>
  <c r="H61" i="2"/>
  <c r="I61" i="2" s="1"/>
  <c r="H62" i="2"/>
  <c r="I62" i="2" s="1"/>
  <c r="H63" i="2"/>
  <c r="I63" i="2" s="1"/>
  <c r="H64" i="2"/>
  <c r="I64" i="2" s="1"/>
  <c r="H65" i="2"/>
  <c r="I65" i="2" s="1"/>
  <c r="H66" i="2"/>
  <c r="I66" i="2" s="1"/>
  <c r="H67" i="2"/>
  <c r="I67" i="2" s="1"/>
  <c r="H68" i="2"/>
  <c r="I68" i="2" s="1"/>
  <c r="H69" i="2"/>
  <c r="I69" i="2" s="1"/>
  <c r="H17" i="2" l="1"/>
  <c r="I17" i="2" s="1"/>
  <c r="H19" i="2"/>
  <c r="I19" i="2" s="1"/>
  <c r="E39" i="2"/>
  <c r="I39" i="2" s="1"/>
  <c r="I70" i="2" l="1"/>
</calcChain>
</file>

<file path=xl/sharedStrings.xml><?xml version="1.0" encoding="utf-8"?>
<sst xmlns="http://schemas.openxmlformats.org/spreadsheetml/2006/main" count="227" uniqueCount="156">
  <si>
    <t>ÍTEM</t>
  </si>
  <si>
    <t>NOMBRE DEL PRODUCTO</t>
  </si>
  <si>
    <t>DESCRIPCIÓN DETALLADA DEL PRODUCTO</t>
  </si>
  <si>
    <t xml:space="preserve">UNIDAD 
DE MEDIDA </t>
  </si>
  <si>
    <t>CANTIDAD TOTAL</t>
  </si>
  <si>
    <t>Servilletas de tela</t>
  </si>
  <si>
    <t>50% algodón, 50% polyester / Color: blanco
Medidas: 45 X 45 cms</t>
  </si>
  <si>
    <t>Unidad</t>
  </si>
  <si>
    <t>Manteles redondos</t>
  </si>
  <si>
    <t>50% algodón, 50% polyester / 290 cms de diámetro / Color: blanco</t>
  </si>
  <si>
    <t>Manteles rectangulares</t>
  </si>
  <si>
    <t>50% algodón, 50% polyester / 280  X 340 cms  / Color: blanco</t>
  </si>
  <si>
    <t>Tapas de manteles redondas color</t>
  </si>
  <si>
    <t>50% algodón, 50% polyester / 210 cms de diámetro / Color: Verde Pantone 361C</t>
  </si>
  <si>
    <t>Pendones SENA</t>
  </si>
  <si>
    <t xml:space="preserve">Pendones SENA Tela Banner color y diseño entregado por la entidad 
</t>
  </si>
  <si>
    <t>Platos postre</t>
  </si>
  <si>
    <t>Platos postre dimensiones: 7cm X7cm - Cuadrado
Color Blanco sin adornos</t>
  </si>
  <si>
    <t>Platos llanos</t>
  </si>
  <si>
    <t>Platos llanos dimensiones: 24 cm X 24cm - Cuadrado 
Color Blanco sin adornos</t>
  </si>
  <si>
    <t>Pocillos para café</t>
  </si>
  <si>
    <t>Pocillos para café dimensiones: Diámetro 6 cm; capacidad 90 ml
Alto 6 cms
Color Blanco sin adornos</t>
  </si>
  <si>
    <t>Platos para tazas de café</t>
  </si>
  <si>
    <t>Platos para tazas de café dimensiones: 13 cm X 13 cm - Cuadrado
Color Blanco sin adornos</t>
  </si>
  <si>
    <t>Platos hondos</t>
  </si>
  <si>
    <t>Platos hondos dimensiones: Cuadrado; 23,5 X 17 cm 
Profundidad 4,5 cm
Color Blanco sin adornos</t>
  </si>
  <si>
    <t>Mantequilleras</t>
  </si>
  <si>
    <t>Mantequilleras dimensones: 8 X 8cm - Profundidad 2 cm
Color Blanco sin adornos</t>
  </si>
  <si>
    <t>Tazas aderezos</t>
  </si>
  <si>
    <t>Profundidad 3,5 cm
Ancho 6,2 cm Cuadrado
Color Blanco sin adornos</t>
  </si>
  <si>
    <t>Copas vino</t>
  </si>
  <si>
    <r>
      <rPr>
        <b/>
        <sz val="10"/>
        <color rgb="FF000000"/>
        <rFont val="Arial"/>
        <family val="2"/>
      </rPr>
      <t>Cristal
Vino Tinto:</t>
    </r>
    <r>
      <rPr>
        <sz val="10"/>
        <color rgb="FF000000"/>
        <rFont val="Arial"/>
        <family val="2"/>
      </rPr>
      <t xml:space="preserve"> altura</t>
    </r>
    <r>
      <rPr>
        <b/>
        <sz val="10"/>
        <color rgb="FF000000"/>
        <rFont val="Arial"/>
        <family val="2"/>
      </rPr>
      <t xml:space="preserve"> </t>
    </r>
    <r>
      <rPr>
        <sz val="10"/>
        <color rgb="FF000000"/>
        <rFont val="Arial"/>
        <family val="2"/>
      </rPr>
      <t xml:space="preserve">16,5 cm - ancho: 7 cm
</t>
    </r>
    <r>
      <rPr>
        <b/>
        <sz val="10"/>
        <color rgb="FF000000"/>
        <rFont val="Arial"/>
        <family val="2"/>
      </rPr>
      <t>Vino Blanco</t>
    </r>
    <r>
      <rPr>
        <sz val="10"/>
        <color rgb="FF000000"/>
        <rFont val="Arial"/>
        <family val="2"/>
      </rPr>
      <t xml:space="preserve">: altura 19 cm - ancho 5,5 cm
</t>
    </r>
    <r>
      <rPr>
        <b/>
        <sz val="10"/>
        <color rgb="FF000000"/>
        <rFont val="Arial"/>
        <family val="2"/>
      </rPr>
      <t>Balón</t>
    </r>
    <r>
      <rPr>
        <sz val="10"/>
        <color rgb="FF000000"/>
        <rFont val="Arial"/>
        <family val="2"/>
      </rPr>
      <t>: altura 21 cm - ancho 8,6 cm</t>
    </r>
  </si>
  <si>
    <t>Copas de agua</t>
  </si>
  <si>
    <t xml:space="preserve">Copas de agua material Cristal
Ancho 7 cm, largo 13,5 cm </t>
  </si>
  <si>
    <t>Vasos whisky</t>
  </si>
  <si>
    <t xml:space="preserve">Vasos whisky material Cristal - 330 cc
Ancho 8 cm - Altura 8,7 cm - 13,5 cm </t>
  </si>
  <si>
    <t>Vasos largos</t>
  </si>
  <si>
    <t>Vasos largos material Cristal
Altura 16,5 cm - ancho 7 cm</t>
  </si>
  <si>
    <t>Cucharas soperas</t>
  </si>
  <si>
    <t>Cucharas soperas de Acero Inoxidable 430
ALTURA: 14,5CM, ANCHO: 4CM 
Detalle del mango</t>
  </si>
  <si>
    <t>Cucharas postre</t>
  </si>
  <si>
    <t>Cucharas postre de Acero Inoxidable 430
ALTURA: 14,CM, ANCHO: 3,5CM
Detalle del mango</t>
  </si>
  <si>
    <t>Cucharas café</t>
  </si>
  <si>
    <t>Cucharas café de Acero Inoxidable 430
ALTURA: 12,2CM, ANCHO: 2,5CM 
Detalle del mango</t>
  </si>
  <si>
    <t>Tenedores</t>
  </si>
  <si>
    <t>Tenedores de Acero Inoxidable 430
ALTURA: 18,1CM, ANCHO:2,5CM 
Detalle del mango</t>
  </si>
  <si>
    <t>Cuchillos</t>
  </si>
  <si>
    <t xml:space="preserve">Cuchillos de Acero Inoxidable 430
ALTURA: 21CM </t>
  </si>
  <si>
    <t>Esparcidores</t>
  </si>
  <si>
    <t xml:space="preserve">Esparcidores de Acero Inoxidable 430
Para mantequilla, mermeladas o dips
ALTURA: 15CM </t>
  </si>
  <si>
    <t>Pinzas para ensalada</t>
  </si>
  <si>
    <t xml:space="preserve">Pinzas para ensalada de Acero Inoxidable 430
ALTURA: 22CM </t>
  </si>
  <si>
    <t>Pinzas hielo</t>
  </si>
  <si>
    <t>Pinzas hielo de Policarbonato
12 onzas</t>
  </si>
  <si>
    <t>Cuchara grande</t>
  </si>
  <si>
    <t xml:space="preserve">Cuchara grande de Acero Inoxidable 430
ALTURA: 39CM, ANCHO: 10,3 CM </t>
  </si>
  <si>
    <t>Centros de mesa</t>
  </si>
  <si>
    <t>Centros de mesa en Vidrio
Base 22 cms</t>
  </si>
  <si>
    <t>Jarras de policarbonato</t>
  </si>
  <si>
    <t>Jarra policarbonato
1.8 lts. transparente</t>
  </si>
  <si>
    <t>Jarras de cristal</t>
  </si>
  <si>
    <t>Jarra de vidrio material cristal 
1.8 litros</t>
  </si>
  <si>
    <t>Hieleras de mesa</t>
  </si>
  <si>
    <t>Hieleras de mesa En acero inoxidable
Sin pedestal
1400 ml</t>
  </si>
  <si>
    <t xml:space="preserve">Globo de silicona </t>
  </si>
  <si>
    <r>
      <rPr>
        <b/>
        <sz val="9"/>
        <color rgb="FF000000"/>
        <rFont val="Arial"/>
        <family val="2"/>
      </rPr>
      <t xml:space="preserve">Generalidades: </t>
    </r>
    <r>
      <rPr>
        <sz val="9"/>
        <color rgb="FF000000"/>
        <rFont val="Arial"/>
        <family val="2"/>
      </rPr>
      <t>El</t>
    </r>
    <r>
      <rPr>
        <b/>
        <sz val="9"/>
        <color rgb="FF000000"/>
        <rFont val="Arial"/>
        <family val="2"/>
      </rPr>
      <t xml:space="preserve"> </t>
    </r>
    <r>
      <rPr>
        <sz val="9"/>
        <color rgb="FF000000"/>
        <rFont val="Arial"/>
        <family val="2"/>
      </rPr>
      <t xml:space="preserve"> Globo de silicona es  ideal para decorar cualquier ocasion especial, en arcos o arreglos de mesa con luces, o con globos dentro.
</t>
    </r>
    <r>
      <rPr>
        <b/>
        <sz val="9"/>
        <color rgb="FF000000"/>
        <rFont val="Arial"/>
        <family val="2"/>
      </rPr>
      <t xml:space="preserve">Requisitos Generales:  </t>
    </r>
    <r>
      <rPr>
        <sz val="9"/>
        <color rgb="FF000000"/>
        <rFont val="Arial"/>
        <family val="2"/>
      </rPr>
      <t xml:space="preserve">Globo burbuja de silicona transparente.
</t>
    </r>
    <r>
      <rPr>
        <b/>
        <sz val="9"/>
        <color rgb="FF000000"/>
        <rFont val="Arial"/>
        <family val="2"/>
      </rPr>
      <t>Requisitos Especificos:</t>
    </r>
    <r>
      <rPr>
        <sz val="9"/>
        <color rgb="FF000000"/>
        <rFont val="Arial"/>
        <family val="2"/>
      </rPr>
      <t xml:space="preserve"> Globo burbuja de 18 pulgadas.
</t>
    </r>
    <r>
      <rPr>
        <b/>
        <sz val="9"/>
        <color rgb="FF000000"/>
        <rFont val="Arial"/>
        <family val="2"/>
      </rPr>
      <t>Empaque y rotulado:</t>
    </r>
    <r>
      <rPr>
        <sz val="9"/>
        <color rgb="FF000000"/>
        <rFont val="Arial"/>
        <family val="2"/>
      </rPr>
      <t xml:space="preserve"> N.A.
</t>
    </r>
    <r>
      <rPr>
        <b/>
        <sz val="9"/>
        <color rgb="FF000000"/>
        <rFont val="Arial"/>
        <family val="2"/>
      </rPr>
      <t xml:space="preserve">Presentación: </t>
    </r>
    <r>
      <rPr>
        <sz val="9"/>
        <color rgb="FF000000"/>
        <rFont val="Arial"/>
        <family val="2"/>
      </rPr>
      <t>Globo suelto</t>
    </r>
    <r>
      <rPr>
        <b/>
        <sz val="9"/>
        <color rgb="FF000000"/>
        <rFont val="Arial"/>
        <family val="2"/>
      </rPr>
      <t xml:space="preserve"> </t>
    </r>
    <r>
      <rPr>
        <sz val="9"/>
        <color rgb="FF000000"/>
        <rFont val="Arial"/>
        <family val="2"/>
      </rPr>
      <t xml:space="preserve">Unidad de 18 pulgadas 
</t>
    </r>
    <r>
      <rPr>
        <b/>
        <sz val="9"/>
        <color rgb="FF000000"/>
        <rFont val="Arial"/>
        <family val="2"/>
      </rPr>
      <t>Garantías:</t>
    </r>
    <r>
      <rPr>
        <sz val="9"/>
        <color rgb="FF000000"/>
        <rFont val="Arial"/>
        <family val="2"/>
      </rPr>
      <t xml:space="preserve">  Reparación totalmente gratuita de los defectos de fabricación del producto</t>
    </r>
  </si>
  <si>
    <t>GLOBO DE LATEX</t>
  </si>
  <si>
    <t>Referencia R12 textura fashion - unidad de medida paquete colores surtidos- paquete  x 50-  Redondo-  Tamaño: 30 cm- Colores surtidos</t>
  </si>
  <si>
    <t>Referencia R9 textura fashion-  unidad de medida paquete colores surtidos- paquete  x 50-  Redondo-  Tamaño: 30 cm- Colores surtidos
TIPO ELEMENTO:DE CONSUMO PRESENTACION :BOLSA X 50 UDS. USO: DECORACION UNIDAD DE MEDIDA: UD CARACTERISTICA :R9 FASHION COLORES SURTIDOS SEMPERTEX</t>
  </si>
  <si>
    <t>GLOBOS DE LATEX</t>
  </si>
  <si>
    <t xml:space="preserve">Globos alargados especiales para modelar y hacer figuras con globos. También pueden usarse para complementar decoraciones con globos.- Bolsa de 50 unidades.
Color Neón: Fucsia, Amarillo, Verde, Azul, Naranja.- Tamaños: 260S: (5 cm x 150 cm Ø)
</t>
  </si>
  <si>
    <t>GLOBO LATEX</t>
  </si>
  <si>
    <t>Globo Link o Loon Fashion surtido- El paquete contiene globos de color: Fucsia, Rojo, Amarillo, Verde, Azul, Lila, Naranja- Diámetro: 12 pulgadas o de 28 a 30 CM-  Paquete x 50</t>
  </si>
  <si>
    <t>INFLADOR DE GLOBOS</t>
  </si>
  <si>
    <t>Inflador manual plástico, ideal para inflar globos y productos que requieran poca presión. Colores surtidos.</t>
  </si>
  <si>
    <t xml:space="preserve">Globos Mil Figuras colores surtidos </t>
  </si>
  <si>
    <t>Paquete x 50 unidades 
profundidad ITEM 2 cm
ancho ITEM 13 cm
Altura 36 cm</t>
  </si>
  <si>
    <t xml:space="preserve">Globos Burbuja </t>
  </si>
  <si>
    <t>Globo PVC Burbuja transparente por 50 unidades. 20"</t>
  </si>
  <si>
    <t xml:space="preserve">Globos R-9 Salmón </t>
  </si>
  <si>
    <t>Globos R-9 Salmón Paquete x 50 unidades</t>
  </si>
  <si>
    <t xml:space="preserve">Globos LOL-12 Verde variado </t>
  </si>
  <si>
    <t>Globos LOL-12 Verde variado Paquete x 50 unidades</t>
  </si>
  <si>
    <t xml:space="preserve">Globos LOL-12 Azul Variado </t>
  </si>
  <si>
    <t>Globos LOL-12 Azul Variado  Paquete x 50 unidades</t>
  </si>
  <si>
    <t xml:space="preserve">Globos LOL-12 Morado Variado </t>
  </si>
  <si>
    <t>Globos LOL-12 Morado Variado  Paquete x 50 unidades</t>
  </si>
  <si>
    <t>Globos LOL-12 Naranja</t>
  </si>
  <si>
    <t>Globos LOL-12 Naranja Paquete x 50 unidades</t>
  </si>
  <si>
    <t xml:space="preserve">Globos R-12 Estampados Surtidos </t>
  </si>
  <si>
    <t>Globos R-12 Estampados Surtidos  Paquete x 50 unidades</t>
  </si>
  <si>
    <t>Globos R-9 Negros</t>
  </si>
  <si>
    <t>Globos R-9 Negros Paquete x 50 unidades</t>
  </si>
  <si>
    <t>Globos R-9 Amarillo</t>
  </si>
  <si>
    <t>Globos R-9 Amarillo Paquete x 50 unidades</t>
  </si>
  <si>
    <t>Globos R-9 Satin Curuba Paquete x 50 unidades</t>
  </si>
  <si>
    <t xml:space="preserve">Globos R-9 Azul Mate </t>
  </si>
  <si>
    <t>Globos R-9 Azul Mate  Paquete x 50 unidades</t>
  </si>
  <si>
    <t>Globos R-9 Surtido</t>
  </si>
  <si>
    <t>Globos R-9 Surtido Paquete x 50 unidades</t>
  </si>
  <si>
    <t xml:space="preserve">Globos R-12 Colores Surtidos </t>
  </si>
  <si>
    <t>Globos R-12 Colores Surtidos  Paquete x 50 unidades</t>
  </si>
  <si>
    <t xml:space="preserve">Globos R-12 Negros </t>
  </si>
  <si>
    <t>Globos R-12 Negros  Paquete x 50 unidades</t>
  </si>
  <si>
    <t>Globos R-12 Colores Surtidos Neón</t>
  </si>
  <si>
    <t>Globos R-12 Colores Surtidos Neón Paquete x 50 unidades</t>
  </si>
  <si>
    <t xml:space="preserve">Globos R-12 Colores Primarios </t>
  </si>
  <si>
    <t>Globos R-12 Colores Primarios  Paquete x 50 unidades</t>
  </si>
  <si>
    <t>Globos R-12 Azul Real</t>
  </si>
  <si>
    <t>Globos R-12 Azul Real Paquete x 50 unidades</t>
  </si>
  <si>
    <t>Globos R-6 Fucsia</t>
  </si>
  <si>
    <t>Globos R-6 Fucsia Paquete x 50 unidades</t>
  </si>
  <si>
    <t>Globos R-6 Amarillo</t>
  </si>
  <si>
    <t>Globos R-6 Amarillo Paquete x 50 unidades</t>
  </si>
  <si>
    <t>Globos R-6 Azul</t>
  </si>
  <si>
    <t>Globos R-6 Azul Paquete x 50 unidades</t>
  </si>
  <si>
    <t>GLOBOS</t>
  </si>
  <si>
    <t>GLOBOS DE LATEX R-12 COLOR AMARILLO. PAQUETE X 50 UNIDADES</t>
  </si>
  <si>
    <t>PAQUETE X 50</t>
  </si>
  <si>
    <t>GLOBOS DE LATEX R-12 COLOR BLANCO. PAQUETE X 50 UNIDADES</t>
  </si>
  <si>
    <t>GLOBOS DE LATEX R-12 COLOR DORADO. PAQUETE X 50 UNIDADES</t>
  </si>
  <si>
    <t>GLOBOS DE LATEX R-12 COLOR MORADO. PAQUETE X 50 UNIDADES</t>
  </si>
  <si>
    <t>GLOBOS DE LATEX R-12 COLOR NARANJA. PAQUETE X 50 UNIDADES</t>
  </si>
  <si>
    <t>GLOBOS DE LATEX R-18 TRANSPARENTE ESTAMPADO. PAQUETE X 6 UNIDADES</t>
  </si>
  <si>
    <t>PAQUETE X 6 UNIDADES</t>
  </si>
  <si>
    <t>GLOBOS DE LATEX R-24 COLORES SURTIDOS. PAQUETE X 12 UNIDADES</t>
  </si>
  <si>
    <t>PAQUETE X 12 UNIDADES</t>
  </si>
  <si>
    <t>GLOBOS DE LATEX R-9 COLOR DORADO. PAQUETE X 50 UNIDADES</t>
  </si>
  <si>
    <t>GLOBOS DE LATEX R-9 COLOR VERDE. PAQUETE X 50 UNIDADES</t>
  </si>
  <si>
    <t xml:space="preserve">Nevera De Icopor </t>
  </si>
  <si>
    <t>Nevera De Icopor De 20 Litros Con Sujetador</t>
  </si>
  <si>
    <t>UNIDAD</t>
  </si>
  <si>
    <t>TELA QUIRURGICA</t>
  </si>
  <si>
    <t xml:space="preserve">TELA QUIRURGICA MATERIAL POLIESTER  X METRO COLOR VARIOS-SURTIDA  </t>
  </si>
  <si>
    <t>Total</t>
  </si>
  <si>
    <t xml:space="preserve">Globos R-9 Satin salmon </t>
  </si>
  <si>
    <t>VALOR UNITARIO</t>
  </si>
  <si>
    <t>IMPUESTO</t>
  </si>
  <si>
    <t xml:space="preserve">VALOR UNITARIO INCLUIDO IMPUESTO </t>
  </si>
  <si>
    <t>VALOR TOTAL INCLUIDO IMPUESTO</t>
  </si>
  <si>
    <t>TOTAL</t>
  </si>
  <si>
    <t>Atentamente</t>
  </si>
  <si>
    <t>Firma del Proponente:</t>
  </si>
  <si>
    <t>Nombre del proponente:</t>
  </si>
  <si>
    <t>INVERSIONES Y CONTRATOS BR S.A.S.</t>
  </si>
  <si>
    <t>NIT.</t>
  </si>
  <si>
    <t>901.267.162-1</t>
  </si>
  <si>
    <t>Representante Legal</t>
  </si>
  <si>
    <t>WILSON RODRIGO VALERO VALERO</t>
  </si>
  <si>
    <t>Cedula:</t>
  </si>
  <si>
    <t>Dirección de Notificación</t>
  </si>
  <si>
    <t>Calle 1 H Bis No. 25 - 30 Bogotá</t>
  </si>
  <si>
    <t>Teléfono o celular:</t>
  </si>
  <si>
    <t>Correo electrónico:</t>
  </si>
  <si>
    <t>inversionesycontratosbr@gmail.com</t>
  </si>
  <si>
    <t>OFERTA ECONOMICA LOTE 5 ORGANIZACIÓN DE EVENTOS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</si>
</sst>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\ * #,##0_-;\-&quot;$&quot;\ * #,##0_-;_-&quot;$&quot;\ * &quot;-&quot;??_-;_-@_-"/>
    <numFmt numFmtId="166" formatCode="_-* #,##0.0000_-;\-* #,##0.0000_-;_-* &quot;-&quot;??_-;_-@_-"/>
    <numFmt numFmtId="167" formatCode="_-* #,##0_-;\-* #,##0_-;_-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1"/>
      <color rgb="FF000000"/>
      <name val="Calibri"/>
      <family val="2"/>
      <charset val="1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Arial"/>
      <family val="2"/>
    </font>
    <font>
      <u/>
      <sz val="12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4" fillId="0" borderId="0"/>
    <xf numFmtId="0" fontId="9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32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1" xfId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7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44" fontId="2" fillId="2" borderId="8" xfId="4" applyFont="1" applyFill="1" applyBorder="1" applyAlignment="1">
      <alignment horizontal="center" vertical="center" wrapText="1"/>
    </xf>
    <xf numFmtId="44" fontId="2" fillId="2" borderId="4" xfId="4" applyFont="1" applyFill="1" applyBorder="1" applyAlignment="1">
      <alignment horizontal="center" vertical="center" wrapText="1"/>
    </xf>
    <xf numFmtId="44" fontId="0" fillId="0" borderId="0" xfId="4" applyFont="1" applyAlignment="1">
      <alignment vertical="center" wrapText="1"/>
    </xf>
    <xf numFmtId="165" fontId="0" fillId="0" borderId="1" xfId="4" applyNumberFormat="1" applyFont="1" applyBorder="1" applyAlignment="1">
      <alignment horizontal="center" vertical="center" wrapText="1"/>
    </xf>
    <xf numFmtId="165" fontId="0" fillId="0" borderId="3" xfId="4" applyNumberFormat="1" applyFont="1" applyBorder="1" applyAlignment="1">
      <alignment horizontal="center" vertical="center" wrapText="1"/>
    </xf>
    <xf numFmtId="165" fontId="0" fillId="0" borderId="9" xfId="4" applyNumberFormat="1" applyFont="1" applyBorder="1" applyAlignment="1">
      <alignment horizontal="center" vertical="center" wrapText="1"/>
    </xf>
    <xf numFmtId="165" fontId="0" fillId="0" borderId="5" xfId="4" applyNumberFormat="1" applyFont="1" applyBorder="1" applyAlignment="1">
      <alignment horizontal="center" vertical="center" wrapText="1"/>
    </xf>
    <xf numFmtId="165" fontId="0" fillId="0" borderId="0" xfId="4" applyNumberFormat="1" applyFont="1" applyAlignment="1">
      <alignment vertical="center" wrapText="1"/>
    </xf>
    <xf numFmtId="44" fontId="1" fillId="0" borderId="3" xfId="0" applyNumberFormat="1" applyFont="1" applyBorder="1" applyAlignment="1">
      <alignment vertical="center" wrapText="1"/>
    </xf>
    <xf numFmtId="165" fontId="1" fillId="0" borderId="5" xfId="0" applyNumberFormat="1" applyFont="1" applyBorder="1" applyAlignment="1">
      <alignment vertical="center" wrapText="1"/>
    </xf>
    <xf numFmtId="0" fontId="0" fillId="3" borderId="0" xfId="0" applyFill="1" applyAlignment="1">
      <alignment wrapText="1"/>
    </xf>
    <xf numFmtId="43" fontId="0" fillId="3" borderId="0" xfId="5" applyFont="1" applyFill="1" applyAlignment="1">
      <alignment wrapText="1"/>
    </xf>
    <xf numFmtId="167" fontId="0" fillId="3" borderId="0" xfId="5" applyNumberFormat="1" applyFont="1" applyFill="1" applyAlignment="1">
      <alignment wrapText="1"/>
    </xf>
    <xf numFmtId="43" fontId="0" fillId="3" borderId="0" xfId="0" applyNumberFormat="1" applyFill="1" applyAlignment="1">
      <alignment wrapText="1"/>
    </xf>
    <xf numFmtId="166" fontId="0" fillId="3" borderId="0" xfId="5" applyNumberFormat="1" applyFont="1" applyFill="1" applyAlignment="1">
      <alignment wrapText="1"/>
    </xf>
    <xf numFmtId="0" fontId="13" fillId="0" borderId="0" xfId="0" applyFont="1" applyAlignment="1">
      <alignment horizontal="left" vertical="center"/>
    </xf>
    <xf numFmtId="3" fontId="13" fillId="0" borderId="0" xfId="0" applyNumberFormat="1" applyFont="1" applyAlignment="1">
      <alignment horizontal="left" vertical="center"/>
    </xf>
    <xf numFmtId="0" fontId="14" fillId="0" borderId="0" xfId="6" applyFont="1" applyAlignment="1">
      <alignment horizontal="left"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</cellXfs>
  <cellStyles count="8">
    <cellStyle name="Hipervínculo" xfId="6" builtinId="8"/>
    <cellStyle name="Millares" xfId="5" builtinId="3"/>
    <cellStyle name="Moneda" xfId="4" builtinId="4"/>
    <cellStyle name="Moneda [0] 2" xfId="3" xr:uid="{00000000-0005-0000-0000-000002000000}"/>
    <cellStyle name="Moneda 2" xfId="7" xr:uid="{4028B6D9-1FEF-4685-B368-7CB0EF7F5815}"/>
    <cellStyle name="Normal" xfId="0" builtinId="0"/>
    <cellStyle name="Normal 2 2" xfId="2" xr:uid="{00000000-0005-0000-0000-000004000000}"/>
    <cellStyle name="Normal 6" xfId="1" xr:uid="{00000000-0005-0000-0000-000005000000}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&quot;$&quot;\ * #,##0_-;\-&quot;$&quot;\ * #,##0_-;_-&quot;$&quot;\ * &quot;-&quot;??_-;_-@_-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numFmt numFmtId="165" formatCode="_-&quot;$&quot;\ * #,##0_-;\-&quot;$&quot;\ * #,##0_-;_-&quot;$&quot;\ * &quot;-&quot;??_-;_-@_-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_-&quot;$&quot;\ * #,##0_-;\-&quot;$&quot;\ * #,##0_-;_-&quot;$&quot;\ * &quot;-&quot;??_-;_-@_-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_-&quot;$&quot;\ * #,##0_-;\-&quot;$&quot;\ * #,##0_-;_-&quot;$&quot;\ * &quot;-&quot;??_-;_-@_-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_-&quot;$&quot;\ * #,##0_-;\-&quot;$&quot;\ * #,##0_-;_-&quot;$&quot;\ * &quot;-&quot;??_-;_-@_-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E06BE8"/>
      <color rgb="FFE2430E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409575</xdr:colOff>
      <xdr:row>71</xdr:row>
      <xdr:rowOff>114300</xdr:rowOff>
    </xdr:from>
    <xdr:to>
      <xdr:col>2</xdr:col>
      <xdr:colOff>1057275</xdr:colOff>
      <xdr:row>73</xdr:row>
      <xdr:rowOff>189281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0372B8A-C15A-4D3C-BDB8-1B43044CF5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1225" y="31842075"/>
          <a:ext cx="647700" cy="45598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3A8FB95-7E4A-4524-BCA0-55919A404B59}" name="Tabla1" displayName="Tabla1" ref="A2:I70" totalsRowCount="1" headerRowDxfId="22" dataDxfId="20" headerRowBorderDxfId="21" tableBorderDxfId="19" totalsRowBorderDxfId="18">
  <autoFilter ref="A2:I69" xr:uid="{73A8FB95-7E4A-4524-BCA0-55919A404B59}"/>
  <tableColumns count="9">
    <tableColumn id="1" xr3:uid="{548205FD-BE96-4CC1-869E-6BF182AFCDA4}" name="ÍTEM" totalsRowLabel="Total" dataDxfId="17" totalsRowDxfId="16"/>
    <tableColumn id="3" xr3:uid="{D2E48EA8-BD58-4857-821C-033F5988E7AD}" name="NOMBRE DEL PRODUCTO" dataDxfId="15" totalsRowDxfId="14"/>
    <tableColumn id="4" xr3:uid="{1962C217-BB31-4125-8E89-74BF3162261D}" name="DESCRIPCIÓN DETALLADA DEL PRODUCTO" dataDxfId="13" totalsRowDxfId="12"/>
    <tableColumn id="5" xr3:uid="{49F30076-2FDB-4FF5-8201-7BC27131D63F}" name="UNIDAD _x000a_DE MEDIDA " dataDxfId="11" totalsRowDxfId="10"/>
    <tableColumn id="7" xr3:uid="{2E36FA7D-EA98-4599-8C85-1451A7F74799}" name="CANTIDAD TOTAL" dataDxfId="9" totalsRowDxfId="8"/>
    <tableColumn id="8" xr3:uid="{6F4EA336-6BFC-4AF5-AF2D-68B139C94A66}" name="VALOR UNITARIO" dataDxfId="7" totalsRowDxfId="6" dataCellStyle="Moneda"/>
    <tableColumn id="9" xr3:uid="{ED0D26AF-1E78-44F5-845E-7E75B8668A87}" name="IMPUESTO" totalsRowLabel="TOTAL" dataDxfId="5" totalsRowDxfId="4" dataCellStyle="Moneda" totalsRowCellStyle="Moneda">
      <calculatedColumnFormula>Tabla1[[#This Row],[VALOR UNITARIO]]*19%</calculatedColumnFormula>
    </tableColumn>
    <tableColumn id="10" xr3:uid="{AA24E353-A5C6-420D-A303-31D81D6DDCCC}" name="VALOR UNITARIO INCLUIDO IMPUESTO " dataDxfId="3" totalsRowDxfId="2" dataCellStyle="Moneda" totalsRowCellStyle="Moneda">
      <calculatedColumnFormula>Tabla1[[#This Row],[IMPUESTO]]+Tabla1[[#This Row],[VALOR UNITARIO]]</calculatedColumnFormula>
    </tableColumn>
    <tableColumn id="11" xr3:uid="{4BE33078-C01C-4AB3-B73F-9115CB702ADA}" name="VALOR TOTAL INCLUIDO IMPUESTO" totalsRowFunction="custom" dataDxfId="1" totalsRowDxfId="0" dataCellStyle="Moneda" totalsRowCellStyle="Moneda">
      <calculatedColumnFormula>Tabla1[[#This Row],[VALOR UNITARIO INCLUIDO IMPUESTO ]]*Tabla1[[#This Row],[CANTIDAD TOTAL]]</calculatedColumnFormula>
      <totalsRowFormula>SUM(Tabla1[VALOR TOTAL INCLUIDO IMPUESTO])</totalsRow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versionesycontratosbr@gmail.com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02587-8379-42EE-B850-BC87FA513F2E}">
  <dimension ref="A1:AH81"/>
  <sheetViews>
    <sheetView tabSelected="1" zoomScaleNormal="100" workbookViewId="0">
      <pane ySplit="2" topLeftCell="A55" activePane="bottomLeft" state="frozen"/>
      <selection pane="bottomLeft" activeCell="C73" sqref="C73"/>
    </sheetView>
  </sheetViews>
  <sheetFormatPr baseColWidth="10" defaultRowHeight="15" x14ac:dyDescent="0.25"/>
  <cols>
    <col min="1" max="1" width="6.5703125" style="5" customWidth="1"/>
    <col min="2" max="2" width="20" style="5" customWidth="1"/>
    <col min="3" max="3" width="38.5703125" style="5" customWidth="1"/>
    <col min="4" max="4" width="11.42578125" style="5"/>
    <col min="5" max="5" width="7.5703125" style="5" customWidth="1"/>
    <col min="6" max="6" width="10.28515625" style="5" customWidth="1"/>
    <col min="7" max="7" width="12.140625" style="14" customWidth="1"/>
    <col min="8" max="8" width="13.42578125" style="14" customWidth="1"/>
    <col min="9" max="9" width="15.42578125" style="14" customWidth="1"/>
    <col min="10" max="10" width="2.7109375" style="5" customWidth="1"/>
    <col min="11" max="14" width="11.42578125" style="22"/>
    <col min="15" max="15" width="14.5703125" style="23" bestFit="1" customWidth="1"/>
    <col min="16" max="16" width="11.42578125" style="22"/>
    <col min="17" max="22" width="11.42578125" style="24"/>
    <col min="23" max="34" width="11.42578125" style="22"/>
    <col min="35" max="16384" width="11.42578125" style="5"/>
  </cols>
  <sheetData>
    <row r="1" spans="1:14" x14ac:dyDescent="0.25">
      <c r="A1" s="30" t="s">
        <v>155</v>
      </c>
      <c r="B1" s="30"/>
      <c r="C1" s="30"/>
      <c r="D1" s="30"/>
      <c r="E1" s="30"/>
      <c r="F1" s="31"/>
      <c r="G1" s="30"/>
    </row>
    <row r="2" spans="1:14" ht="51" x14ac:dyDescent="0.25">
      <c r="A2" s="7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136</v>
      </c>
      <c r="G2" s="12" t="s">
        <v>137</v>
      </c>
      <c r="H2" s="12" t="s">
        <v>138</v>
      </c>
      <c r="I2" s="13" t="s">
        <v>139</v>
      </c>
    </row>
    <row r="3" spans="1:14" ht="25.5" x14ac:dyDescent="0.25">
      <c r="A3" s="6">
        <v>1</v>
      </c>
      <c r="B3" s="4" t="s">
        <v>5</v>
      </c>
      <c r="C3" s="4" t="s">
        <v>6</v>
      </c>
      <c r="D3" s="4" t="s">
        <v>7</v>
      </c>
      <c r="E3" s="4">
        <v>70</v>
      </c>
      <c r="F3" s="15">
        <v>22807</v>
      </c>
      <c r="G3" s="15">
        <f>Tabla1[[#This Row],[VALOR UNITARIO]]*19%</f>
        <v>4333.33</v>
      </c>
      <c r="H3" s="15">
        <f>Tabla1[[#This Row],[IMPUESTO]]+Tabla1[[#This Row],[VALOR UNITARIO]]</f>
        <v>27140.33</v>
      </c>
      <c r="I3" s="17">
        <f>Tabla1[[#This Row],[VALOR UNITARIO INCLUIDO IMPUESTO ]]*Tabla1[[#This Row],[CANTIDAD TOTAL]]</f>
        <v>1899823.1</v>
      </c>
      <c r="L3" s="23"/>
      <c r="M3" s="23"/>
      <c r="N3" s="25"/>
    </row>
    <row r="4" spans="1:14" ht="25.5" x14ac:dyDescent="0.25">
      <c r="A4" s="6">
        <v>2</v>
      </c>
      <c r="B4" s="1" t="s">
        <v>8</v>
      </c>
      <c r="C4" s="1" t="s">
        <v>9</v>
      </c>
      <c r="D4" s="1" t="s">
        <v>7</v>
      </c>
      <c r="E4" s="1">
        <v>10</v>
      </c>
      <c r="F4" s="15">
        <v>716504</v>
      </c>
      <c r="G4" s="15">
        <f>Tabla1[[#This Row],[VALOR UNITARIO]]*19%</f>
        <v>136135.76</v>
      </c>
      <c r="H4" s="15">
        <f>Tabla1[[#This Row],[IMPUESTO]]+Tabla1[[#This Row],[VALOR UNITARIO]]</f>
        <v>852639.76</v>
      </c>
      <c r="I4" s="17">
        <f>Tabla1[[#This Row],[VALOR UNITARIO INCLUIDO IMPUESTO ]]*Tabla1[[#This Row],[CANTIDAD TOTAL]]</f>
        <v>8526397.5999999996</v>
      </c>
      <c r="L4" s="23"/>
      <c r="M4" s="23"/>
      <c r="N4" s="25"/>
    </row>
    <row r="5" spans="1:14" ht="25.5" x14ac:dyDescent="0.25">
      <c r="A5" s="6">
        <v>3</v>
      </c>
      <c r="B5" s="1" t="s">
        <v>10</v>
      </c>
      <c r="C5" s="1" t="s">
        <v>11</v>
      </c>
      <c r="D5" s="1" t="s">
        <v>7</v>
      </c>
      <c r="E5" s="1">
        <v>10</v>
      </c>
      <c r="F5" s="15">
        <v>503902</v>
      </c>
      <c r="G5" s="15">
        <f>Tabla1[[#This Row],[VALOR UNITARIO]]*19%</f>
        <v>95741.38</v>
      </c>
      <c r="H5" s="15">
        <f>Tabla1[[#This Row],[IMPUESTO]]+Tabla1[[#This Row],[VALOR UNITARIO]]</f>
        <v>599643.38</v>
      </c>
      <c r="I5" s="17">
        <f>Tabla1[[#This Row],[VALOR UNITARIO INCLUIDO IMPUESTO ]]*Tabla1[[#This Row],[CANTIDAD TOTAL]]</f>
        <v>5996433.7999999998</v>
      </c>
      <c r="L5" s="23"/>
      <c r="M5" s="23"/>
      <c r="N5" s="25"/>
    </row>
    <row r="6" spans="1:14" ht="25.5" x14ac:dyDescent="0.25">
      <c r="A6" s="6">
        <v>4</v>
      </c>
      <c r="B6" s="1" t="s">
        <v>12</v>
      </c>
      <c r="C6" s="1" t="s">
        <v>13</v>
      </c>
      <c r="D6" s="1" t="s">
        <v>7</v>
      </c>
      <c r="E6" s="1">
        <v>10</v>
      </c>
      <c r="F6" s="15">
        <v>18336</v>
      </c>
      <c r="G6" s="15">
        <f>Tabla1[[#This Row],[VALOR UNITARIO]]*19%</f>
        <v>3483.84</v>
      </c>
      <c r="H6" s="15">
        <f>Tabla1[[#This Row],[IMPUESTO]]+Tabla1[[#This Row],[VALOR UNITARIO]]</f>
        <v>21819.84</v>
      </c>
      <c r="I6" s="17">
        <f>Tabla1[[#This Row],[VALOR UNITARIO INCLUIDO IMPUESTO ]]*Tabla1[[#This Row],[CANTIDAD TOTAL]]</f>
        <v>218198.39999999999</v>
      </c>
      <c r="L6" s="23"/>
      <c r="M6" s="23"/>
      <c r="N6" s="25"/>
    </row>
    <row r="7" spans="1:14" ht="38.25" x14ac:dyDescent="0.25">
      <c r="A7" s="6">
        <v>5</v>
      </c>
      <c r="B7" s="1" t="s">
        <v>14</v>
      </c>
      <c r="C7" s="1" t="s">
        <v>15</v>
      </c>
      <c r="D7" s="1" t="s">
        <v>7</v>
      </c>
      <c r="E7" s="1">
        <v>1</v>
      </c>
      <c r="F7" s="15">
        <v>332803</v>
      </c>
      <c r="G7" s="15">
        <f>Tabla1[[#This Row],[VALOR UNITARIO]]*19%</f>
        <v>63232.57</v>
      </c>
      <c r="H7" s="15">
        <f>Tabla1[[#This Row],[IMPUESTO]]+Tabla1[[#This Row],[VALOR UNITARIO]]</f>
        <v>396035.57</v>
      </c>
      <c r="I7" s="17">
        <f>Tabla1[[#This Row],[VALOR UNITARIO INCLUIDO IMPUESTO ]]*Tabla1[[#This Row],[CANTIDAD TOTAL]]</f>
        <v>396035.57</v>
      </c>
      <c r="L7" s="23"/>
      <c r="M7" s="23"/>
      <c r="N7" s="25"/>
    </row>
    <row r="8" spans="1:14" ht="38.25" x14ac:dyDescent="0.25">
      <c r="A8" s="6">
        <v>6</v>
      </c>
      <c r="B8" s="1" t="s">
        <v>16</v>
      </c>
      <c r="C8" s="1" t="s">
        <v>17</v>
      </c>
      <c r="D8" s="1" t="s">
        <v>7</v>
      </c>
      <c r="E8" s="1">
        <v>38</v>
      </c>
      <c r="F8" s="15">
        <v>4698</v>
      </c>
      <c r="G8" s="15">
        <f>Tabla1[[#This Row],[VALOR UNITARIO]]*19%</f>
        <v>892.62</v>
      </c>
      <c r="H8" s="15">
        <f>Tabla1[[#This Row],[IMPUESTO]]+Tabla1[[#This Row],[VALOR UNITARIO]]</f>
        <v>5590.62</v>
      </c>
      <c r="I8" s="17">
        <f>Tabla1[[#This Row],[VALOR UNITARIO INCLUIDO IMPUESTO ]]*Tabla1[[#This Row],[CANTIDAD TOTAL]]</f>
        <v>212443.56</v>
      </c>
      <c r="L8" s="23"/>
      <c r="M8" s="23"/>
      <c r="N8" s="25"/>
    </row>
    <row r="9" spans="1:14" ht="38.25" x14ac:dyDescent="0.25">
      <c r="A9" s="6">
        <v>7</v>
      </c>
      <c r="B9" s="1" t="s">
        <v>18</v>
      </c>
      <c r="C9" s="1" t="s">
        <v>19</v>
      </c>
      <c r="D9" s="1" t="s">
        <v>7</v>
      </c>
      <c r="E9" s="4">
        <v>50</v>
      </c>
      <c r="F9" s="15">
        <v>61210</v>
      </c>
      <c r="G9" s="15">
        <f>Tabla1[[#This Row],[VALOR UNITARIO]]*19%</f>
        <v>11629.9</v>
      </c>
      <c r="H9" s="15">
        <f>Tabla1[[#This Row],[IMPUESTO]]+Tabla1[[#This Row],[VALOR UNITARIO]]</f>
        <v>72839.899999999994</v>
      </c>
      <c r="I9" s="17">
        <f>Tabla1[[#This Row],[VALOR UNITARIO INCLUIDO IMPUESTO ]]*Tabla1[[#This Row],[CANTIDAD TOTAL]]</f>
        <v>3641994.9999999995</v>
      </c>
      <c r="L9" s="23"/>
      <c r="M9" s="23"/>
      <c r="N9" s="25"/>
    </row>
    <row r="10" spans="1:14" ht="51" x14ac:dyDescent="0.25">
      <c r="A10" s="6">
        <v>8</v>
      </c>
      <c r="B10" s="4" t="s">
        <v>20</v>
      </c>
      <c r="C10" s="4" t="s">
        <v>21</v>
      </c>
      <c r="D10" s="4" t="s">
        <v>7</v>
      </c>
      <c r="E10" s="1">
        <v>25</v>
      </c>
      <c r="F10" s="15">
        <v>12921</v>
      </c>
      <c r="G10" s="15">
        <f>Tabla1[[#This Row],[VALOR UNITARIO]]*19%</f>
        <v>2454.9900000000002</v>
      </c>
      <c r="H10" s="15">
        <f>Tabla1[[#This Row],[IMPUESTO]]+Tabla1[[#This Row],[VALOR UNITARIO]]</f>
        <v>15375.99</v>
      </c>
      <c r="I10" s="17">
        <f>Tabla1[[#This Row],[VALOR UNITARIO INCLUIDO IMPUESTO ]]*Tabla1[[#This Row],[CANTIDAD TOTAL]]</f>
        <v>384399.75</v>
      </c>
      <c r="L10" s="23"/>
      <c r="M10" s="23"/>
      <c r="N10" s="25"/>
    </row>
    <row r="11" spans="1:14" ht="38.25" x14ac:dyDescent="0.25">
      <c r="A11" s="6">
        <v>9</v>
      </c>
      <c r="B11" s="1" t="s">
        <v>22</v>
      </c>
      <c r="C11" s="1" t="s">
        <v>23</v>
      </c>
      <c r="D11" s="1" t="s">
        <v>7</v>
      </c>
      <c r="E11" s="1">
        <v>23</v>
      </c>
      <c r="F11" s="15">
        <v>40791</v>
      </c>
      <c r="G11" s="15">
        <f>Tabla1[[#This Row],[VALOR UNITARIO]]*19%</f>
        <v>7750.29</v>
      </c>
      <c r="H11" s="15">
        <f>Tabla1[[#This Row],[IMPUESTO]]+Tabla1[[#This Row],[VALOR UNITARIO]]</f>
        <v>48541.29</v>
      </c>
      <c r="I11" s="17">
        <f>Tabla1[[#This Row],[VALOR UNITARIO INCLUIDO IMPUESTO ]]*Tabla1[[#This Row],[CANTIDAD TOTAL]]</f>
        <v>1116449.67</v>
      </c>
      <c r="L11" s="23"/>
      <c r="M11" s="23"/>
      <c r="N11" s="25"/>
    </row>
    <row r="12" spans="1:14" ht="51" x14ac:dyDescent="0.25">
      <c r="A12" s="6">
        <v>10</v>
      </c>
      <c r="B12" s="1" t="s">
        <v>24</v>
      </c>
      <c r="C12" s="1" t="s">
        <v>25</v>
      </c>
      <c r="D12" s="1" t="s">
        <v>7</v>
      </c>
      <c r="E12" s="1">
        <v>60</v>
      </c>
      <c r="F12" s="15">
        <v>14878</v>
      </c>
      <c r="G12" s="15">
        <f>Tabla1[[#This Row],[VALOR UNITARIO]]*19%</f>
        <v>2826.82</v>
      </c>
      <c r="H12" s="15">
        <f>Tabla1[[#This Row],[IMPUESTO]]+Tabla1[[#This Row],[VALOR UNITARIO]]</f>
        <v>17704.82</v>
      </c>
      <c r="I12" s="17">
        <f>Tabla1[[#This Row],[VALOR UNITARIO INCLUIDO IMPUESTO ]]*Tabla1[[#This Row],[CANTIDAD TOTAL]]</f>
        <v>1062289.2</v>
      </c>
      <c r="L12" s="23"/>
      <c r="M12" s="23"/>
      <c r="N12" s="25"/>
    </row>
    <row r="13" spans="1:14" ht="38.25" x14ac:dyDescent="0.25">
      <c r="A13" s="6">
        <v>11</v>
      </c>
      <c r="B13" s="1" t="s">
        <v>26</v>
      </c>
      <c r="C13" s="1" t="s">
        <v>27</v>
      </c>
      <c r="D13" s="1" t="s">
        <v>7</v>
      </c>
      <c r="E13" s="1">
        <v>20</v>
      </c>
      <c r="F13" s="15">
        <v>14617</v>
      </c>
      <c r="G13" s="15">
        <f>Tabla1[[#This Row],[VALOR UNITARIO]]*19%</f>
        <v>2777.23</v>
      </c>
      <c r="H13" s="15">
        <f>Tabla1[[#This Row],[IMPUESTO]]+Tabla1[[#This Row],[VALOR UNITARIO]]</f>
        <v>17394.23</v>
      </c>
      <c r="I13" s="17">
        <f>Tabla1[[#This Row],[VALOR UNITARIO INCLUIDO IMPUESTO ]]*Tabla1[[#This Row],[CANTIDAD TOTAL]]</f>
        <v>347884.6</v>
      </c>
      <c r="L13" s="23"/>
      <c r="M13" s="23"/>
      <c r="N13" s="25"/>
    </row>
    <row r="14" spans="1:14" ht="38.25" x14ac:dyDescent="0.25">
      <c r="A14" s="6">
        <v>12</v>
      </c>
      <c r="B14" s="1" t="s">
        <v>28</v>
      </c>
      <c r="C14" s="1" t="s">
        <v>29</v>
      </c>
      <c r="D14" s="1" t="s">
        <v>7</v>
      </c>
      <c r="E14" s="1">
        <v>20</v>
      </c>
      <c r="F14" s="15">
        <v>12921</v>
      </c>
      <c r="G14" s="15">
        <f>Tabla1[[#This Row],[VALOR UNITARIO]]*19%</f>
        <v>2454.9900000000002</v>
      </c>
      <c r="H14" s="15">
        <f>Tabla1[[#This Row],[IMPUESTO]]+Tabla1[[#This Row],[VALOR UNITARIO]]</f>
        <v>15375.99</v>
      </c>
      <c r="I14" s="17">
        <f>Tabla1[[#This Row],[VALOR UNITARIO INCLUIDO IMPUESTO ]]*Tabla1[[#This Row],[CANTIDAD TOTAL]]</f>
        <v>307519.8</v>
      </c>
      <c r="L14" s="23"/>
      <c r="M14" s="23"/>
      <c r="N14" s="25"/>
    </row>
    <row r="15" spans="1:14" ht="51" x14ac:dyDescent="0.25">
      <c r="A15" s="6">
        <v>13</v>
      </c>
      <c r="B15" s="1" t="s">
        <v>30</v>
      </c>
      <c r="C15" s="1" t="s">
        <v>31</v>
      </c>
      <c r="D15" s="1" t="s">
        <v>7</v>
      </c>
      <c r="E15" s="4">
        <v>38</v>
      </c>
      <c r="F15" s="15">
        <v>10441</v>
      </c>
      <c r="G15" s="15">
        <f>Tabla1[[#This Row],[VALOR UNITARIO]]*19%</f>
        <v>1983.79</v>
      </c>
      <c r="H15" s="15">
        <f>Tabla1[[#This Row],[IMPUESTO]]+Tabla1[[#This Row],[VALOR UNITARIO]]</f>
        <v>12424.79</v>
      </c>
      <c r="I15" s="17">
        <f>Tabla1[[#This Row],[VALOR UNITARIO INCLUIDO IMPUESTO ]]*Tabla1[[#This Row],[CANTIDAD TOTAL]]</f>
        <v>472142.02</v>
      </c>
      <c r="L15" s="23"/>
      <c r="M15" s="23"/>
      <c r="N15" s="25"/>
    </row>
    <row r="16" spans="1:14" ht="25.5" x14ac:dyDescent="0.25">
      <c r="A16" s="6">
        <v>14</v>
      </c>
      <c r="B16" s="1" t="s">
        <v>32</v>
      </c>
      <c r="C16" s="1" t="s">
        <v>33</v>
      </c>
      <c r="D16" s="1" t="s">
        <v>7</v>
      </c>
      <c r="E16" s="1">
        <v>85</v>
      </c>
      <c r="F16" s="15">
        <v>7700</v>
      </c>
      <c r="G16" s="15">
        <f>Tabla1[[#This Row],[VALOR UNITARIO]]*19%</f>
        <v>1463</v>
      </c>
      <c r="H16" s="15">
        <f>Tabla1[[#This Row],[IMPUESTO]]+Tabla1[[#This Row],[VALOR UNITARIO]]</f>
        <v>9163</v>
      </c>
      <c r="I16" s="17">
        <f>Tabla1[[#This Row],[VALOR UNITARIO INCLUIDO IMPUESTO ]]*Tabla1[[#This Row],[CANTIDAD TOTAL]]</f>
        <v>778855</v>
      </c>
      <c r="L16" s="23"/>
      <c r="M16" s="23"/>
      <c r="N16" s="25"/>
    </row>
    <row r="17" spans="1:14" ht="25.5" x14ac:dyDescent="0.25">
      <c r="A17" s="6">
        <v>15</v>
      </c>
      <c r="B17" s="4" t="s">
        <v>34</v>
      </c>
      <c r="C17" s="4" t="s">
        <v>35</v>
      </c>
      <c r="D17" s="4" t="s">
        <v>7</v>
      </c>
      <c r="E17" s="1">
        <v>85</v>
      </c>
      <c r="F17" s="15">
        <v>152698</v>
      </c>
      <c r="G17" s="15">
        <f>Tabla1[[#This Row],[VALOR UNITARIO]]*19%</f>
        <v>29012.62</v>
      </c>
      <c r="H17" s="15">
        <f>Tabla1[[#This Row],[IMPUESTO]]+Tabla1[[#This Row],[VALOR UNITARIO]]</f>
        <v>181710.62</v>
      </c>
      <c r="I17" s="17">
        <f>Tabla1[[#This Row],[VALOR UNITARIO INCLUIDO IMPUESTO ]]*Tabla1[[#This Row],[CANTIDAD TOTAL]]</f>
        <v>15445402.699999999</v>
      </c>
      <c r="L17" s="23"/>
      <c r="M17" s="23"/>
      <c r="N17" s="25"/>
    </row>
    <row r="18" spans="1:14" ht="25.5" x14ac:dyDescent="0.25">
      <c r="A18" s="6">
        <v>16</v>
      </c>
      <c r="B18" s="4" t="s">
        <v>36</v>
      </c>
      <c r="C18" s="4" t="s">
        <v>37</v>
      </c>
      <c r="D18" s="4" t="s">
        <v>7</v>
      </c>
      <c r="E18" s="1">
        <v>85</v>
      </c>
      <c r="F18" s="15">
        <v>9331</v>
      </c>
      <c r="G18" s="15">
        <f>Tabla1[[#This Row],[VALOR UNITARIO]]*19%</f>
        <v>1772.89</v>
      </c>
      <c r="H18" s="15">
        <f>Tabla1[[#This Row],[IMPUESTO]]+Tabla1[[#This Row],[VALOR UNITARIO]]</f>
        <v>11103.89</v>
      </c>
      <c r="I18" s="17">
        <f>Tabla1[[#This Row],[VALOR UNITARIO INCLUIDO IMPUESTO ]]*Tabla1[[#This Row],[CANTIDAD TOTAL]]</f>
        <v>943830.64999999991</v>
      </c>
      <c r="L18" s="23"/>
      <c r="M18" s="23"/>
      <c r="N18" s="25"/>
    </row>
    <row r="19" spans="1:14" ht="38.25" x14ac:dyDescent="0.25">
      <c r="A19" s="6">
        <v>17</v>
      </c>
      <c r="B19" s="4" t="s">
        <v>38</v>
      </c>
      <c r="C19" s="4" t="s">
        <v>39</v>
      </c>
      <c r="D19" s="4" t="s">
        <v>7</v>
      </c>
      <c r="E19" s="1">
        <v>85</v>
      </c>
      <c r="F19" s="15">
        <v>12007</v>
      </c>
      <c r="G19" s="15">
        <f>Tabla1[[#This Row],[VALOR UNITARIO]]*19%</f>
        <v>2281.33</v>
      </c>
      <c r="H19" s="15">
        <f>Tabla1[[#This Row],[IMPUESTO]]+Tabla1[[#This Row],[VALOR UNITARIO]]</f>
        <v>14288.33</v>
      </c>
      <c r="I19" s="17">
        <f>Tabla1[[#This Row],[VALOR UNITARIO INCLUIDO IMPUESTO ]]*Tabla1[[#This Row],[CANTIDAD TOTAL]]</f>
        <v>1214508.05</v>
      </c>
      <c r="L19" s="23"/>
      <c r="M19" s="23"/>
      <c r="N19" s="25"/>
    </row>
    <row r="20" spans="1:14" ht="38.25" x14ac:dyDescent="0.25">
      <c r="A20" s="6">
        <v>18</v>
      </c>
      <c r="B20" s="4" t="s">
        <v>40</v>
      </c>
      <c r="C20" s="4" t="s">
        <v>41</v>
      </c>
      <c r="D20" s="4" t="s">
        <v>7</v>
      </c>
      <c r="E20" s="1">
        <v>85</v>
      </c>
      <c r="F20" s="15">
        <v>21795</v>
      </c>
      <c r="G20" s="15">
        <f>Tabla1[[#This Row],[VALOR UNITARIO]]*19%</f>
        <v>4141.05</v>
      </c>
      <c r="H20" s="15">
        <f>Tabla1[[#This Row],[IMPUESTO]]+Tabla1[[#This Row],[VALOR UNITARIO]]</f>
        <v>25936.05</v>
      </c>
      <c r="I20" s="17">
        <f>Tabla1[[#This Row],[VALOR UNITARIO INCLUIDO IMPUESTO ]]*Tabla1[[#This Row],[CANTIDAD TOTAL]]</f>
        <v>2204564.25</v>
      </c>
      <c r="L20" s="23"/>
      <c r="M20" s="23"/>
      <c r="N20" s="25"/>
    </row>
    <row r="21" spans="1:14" ht="38.25" x14ac:dyDescent="0.25">
      <c r="A21" s="6">
        <v>19</v>
      </c>
      <c r="B21" s="4" t="s">
        <v>42</v>
      </c>
      <c r="C21" s="4" t="s">
        <v>43</v>
      </c>
      <c r="D21" s="4" t="s">
        <v>7</v>
      </c>
      <c r="E21" s="4">
        <v>85</v>
      </c>
      <c r="F21" s="15">
        <v>5873</v>
      </c>
      <c r="G21" s="15">
        <f>Tabla1[[#This Row],[VALOR UNITARIO]]*19%</f>
        <v>1115.8700000000001</v>
      </c>
      <c r="H21" s="15">
        <f>Tabla1[[#This Row],[IMPUESTO]]+Tabla1[[#This Row],[VALOR UNITARIO]]</f>
        <v>6988.87</v>
      </c>
      <c r="I21" s="17">
        <f>Tabla1[[#This Row],[VALOR UNITARIO INCLUIDO IMPUESTO ]]*Tabla1[[#This Row],[CANTIDAD TOTAL]]</f>
        <v>594053.94999999995</v>
      </c>
      <c r="L21" s="23"/>
      <c r="M21" s="23"/>
      <c r="N21" s="25"/>
    </row>
    <row r="22" spans="1:14" ht="38.25" x14ac:dyDescent="0.25">
      <c r="A22" s="6">
        <v>20</v>
      </c>
      <c r="B22" s="4" t="s">
        <v>44</v>
      </c>
      <c r="C22" s="4" t="s">
        <v>45</v>
      </c>
      <c r="D22" s="4" t="s">
        <v>7</v>
      </c>
      <c r="E22" s="1">
        <v>85</v>
      </c>
      <c r="F22" s="15">
        <v>7831</v>
      </c>
      <c r="G22" s="15">
        <f>Tabla1[[#This Row],[VALOR UNITARIO]]*19%</f>
        <v>1487.89</v>
      </c>
      <c r="H22" s="15">
        <f>Tabla1[[#This Row],[IMPUESTO]]+Tabla1[[#This Row],[VALOR UNITARIO]]</f>
        <v>9318.89</v>
      </c>
      <c r="I22" s="17">
        <f>Tabla1[[#This Row],[VALOR UNITARIO INCLUIDO IMPUESTO ]]*Tabla1[[#This Row],[CANTIDAD TOTAL]]</f>
        <v>792105.64999999991</v>
      </c>
      <c r="L22" s="23"/>
      <c r="M22" s="23"/>
      <c r="N22" s="25"/>
    </row>
    <row r="23" spans="1:14" ht="25.5" x14ac:dyDescent="0.25">
      <c r="A23" s="6">
        <v>21</v>
      </c>
      <c r="B23" s="4" t="s">
        <v>46</v>
      </c>
      <c r="C23" s="4" t="s">
        <v>47</v>
      </c>
      <c r="D23" s="4" t="s">
        <v>7</v>
      </c>
      <c r="E23" s="1">
        <v>85</v>
      </c>
      <c r="F23" s="15">
        <v>13638</v>
      </c>
      <c r="G23" s="15">
        <f>Tabla1[[#This Row],[VALOR UNITARIO]]*19%</f>
        <v>2591.2200000000003</v>
      </c>
      <c r="H23" s="15">
        <f>Tabla1[[#This Row],[IMPUESTO]]+Tabla1[[#This Row],[VALOR UNITARIO]]</f>
        <v>16229.220000000001</v>
      </c>
      <c r="I23" s="17">
        <f>Tabla1[[#This Row],[VALOR UNITARIO INCLUIDO IMPUESTO ]]*Tabla1[[#This Row],[CANTIDAD TOTAL]]</f>
        <v>1379483.7000000002</v>
      </c>
      <c r="L23" s="23"/>
      <c r="M23" s="23"/>
      <c r="N23" s="25"/>
    </row>
    <row r="24" spans="1:14" ht="38.25" x14ac:dyDescent="0.25">
      <c r="A24" s="6">
        <v>22</v>
      </c>
      <c r="B24" s="4" t="s">
        <v>48</v>
      </c>
      <c r="C24" s="4" t="s">
        <v>49</v>
      </c>
      <c r="D24" s="4" t="s">
        <v>7</v>
      </c>
      <c r="E24" s="1">
        <v>85</v>
      </c>
      <c r="F24" s="15">
        <v>17739</v>
      </c>
      <c r="G24" s="15">
        <f>Tabla1[[#This Row],[VALOR UNITARIO]]*19%</f>
        <v>3370.41</v>
      </c>
      <c r="H24" s="15">
        <f>Tabla1[[#This Row],[IMPUESTO]]+Tabla1[[#This Row],[VALOR UNITARIO]]</f>
        <v>21109.41</v>
      </c>
      <c r="I24" s="17">
        <f>Tabla1[[#This Row],[VALOR UNITARIO INCLUIDO IMPUESTO ]]*Tabla1[[#This Row],[CANTIDAD TOTAL]]</f>
        <v>1794299.85</v>
      </c>
      <c r="L24" s="23"/>
      <c r="M24" s="23"/>
      <c r="N24" s="25"/>
    </row>
    <row r="25" spans="1:14" ht="38.25" x14ac:dyDescent="0.25">
      <c r="A25" s="6">
        <v>23</v>
      </c>
      <c r="B25" s="1" t="s">
        <v>50</v>
      </c>
      <c r="C25" s="1" t="s">
        <v>51</v>
      </c>
      <c r="D25" s="1" t="s">
        <v>7</v>
      </c>
      <c r="E25" s="1">
        <v>4</v>
      </c>
      <c r="F25" s="15">
        <v>5220</v>
      </c>
      <c r="G25" s="15">
        <f>Tabla1[[#This Row],[VALOR UNITARIO]]*19%</f>
        <v>991.80000000000007</v>
      </c>
      <c r="H25" s="15">
        <f>Tabla1[[#This Row],[IMPUESTO]]+Tabla1[[#This Row],[VALOR UNITARIO]]</f>
        <v>6211.8</v>
      </c>
      <c r="I25" s="17">
        <f>Tabla1[[#This Row],[VALOR UNITARIO INCLUIDO IMPUESTO ]]*Tabla1[[#This Row],[CANTIDAD TOTAL]]</f>
        <v>24847.200000000001</v>
      </c>
      <c r="L25" s="23"/>
      <c r="M25" s="23"/>
      <c r="N25" s="25"/>
    </row>
    <row r="26" spans="1:14" ht="25.5" x14ac:dyDescent="0.25">
      <c r="A26" s="6">
        <v>24</v>
      </c>
      <c r="B26" s="1" t="s">
        <v>52</v>
      </c>
      <c r="C26" s="1" t="s">
        <v>53</v>
      </c>
      <c r="D26" s="1" t="s">
        <v>7</v>
      </c>
      <c r="E26" s="1">
        <v>15</v>
      </c>
      <c r="F26" s="15">
        <v>24403</v>
      </c>
      <c r="G26" s="15">
        <f>Tabla1[[#This Row],[VALOR UNITARIO]]*19%</f>
        <v>4636.57</v>
      </c>
      <c r="H26" s="15">
        <f>Tabla1[[#This Row],[IMPUESTO]]+Tabla1[[#This Row],[VALOR UNITARIO]]</f>
        <v>29039.57</v>
      </c>
      <c r="I26" s="17">
        <f>Tabla1[[#This Row],[VALOR UNITARIO INCLUIDO IMPUESTO ]]*Tabla1[[#This Row],[CANTIDAD TOTAL]]</f>
        <v>435593.55</v>
      </c>
      <c r="L26" s="23"/>
      <c r="M26" s="23"/>
      <c r="N26" s="25"/>
    </row>
    <row r="27" spans="1:14" ht="25.5" x14ac:dyDescent="0.25">
      <c r="A27" s="6">
        <v>25</v>
      </c>
      <c r="B27" s="1" t="s">
        <v>54</v>
      </c>
      <c r="C27" s="1" t="s">
        <v>55</v>
      </c>
      <c r="D27" s="1" t="s">
        <v>7</v>
      </c>
      <c r="E27" s="4">
        <v>8</v>
      </c>
      <c r="F27" s="15">
        <v>9668</v>
      </c>
      <c r="G27" s="15">
        <f>Tabla1[[#This Row],[VALOR UNITARIO]]*19%</f>
        <v>1836.92</v>
      </c>
      <c r="H27" s="15">
        <f>Tabla1[[#This Row],[IMPUESTO]]+Tabla1[[#This Row],[VALOR UNITARIO]]</f>
        <v>11504.92</v>
      </c>
      <c r="I27" s="17">
        <f>Tabla1[[#This Row],[VALOR UNITARIO INCLUIDO IMPUESTO ]]*Tabla1[[#This Row],[CANTIDAD TOTAL]]</f>
        <v>92039.360000000001</v>
      </c>
      <c r="L27" s="23"/>
      <c r="M27" s="23"/>
      <c r="N27" s="25"/>
    </row>
    <row r="28" spans="1:14" ht="25.5" x14ac:dyDescent="0.25">
      <c r="A28" s="6">
        <v>26</v>
      </c>
      <c r="B28" s="1" t="s">
        <v>56</v>
      </c>
      <c r="C28" s="1" t="s">
        <v>57</v>
      </c>
      <c r="D28" s="1" t="s">
        <v>7</v>
      </c>
      <c r="E28" s="1">
        <v>10</v>
      </c>
      <c r="F28" s="15">
        <v>207512</v>
      </c>
      <c r="G28" s="15">
        <f>Tabla1[[#This Row],[VALOR UNITARIO]]*19%</f>
        <v>39427.279999999999</v>
      </c>
      <c r="H28" s="15">
        <f>Tabla1[[#This Row],[IMPUESTO]]+Tabla1[[#This Row],[VALOR UNITARIO]]</f>
        <v>246939.28</v>
      </c>
      <c r="I28" s="17">
        <f>Tabla1[[#This Row],[VALOR UNITARIO INCLUIDO IMPUESTO ]]*Tabla1[[#This Row],[CANTIDAD TOTAL]]</f>
        <v>2469392.7999999998</v>
      </c>
      <c r="L28" s="23"/>
      <c r="M28" s="23"/>
      <c r="N28" s="25"/>
    </row>
    <row r="29" spans="1:14" ht="25.5" x14ac:dyDescent="0.25">
      <c r="A29" s="6">
        <v>27</v>
      </c>
      <c r="B29" s="4" t="s">
        <v>58</v>
      </c>
      <c r="C29" s="4" t="s">
        <v>59</v>
      </c>
      <c r="D29" s="4" t="s">
        <v>7</v>
      </c>
      <c r="E29" s="1">
        <v>10</v>
      </c>
      <c r="F29" s="15">
        <v>32081</v>
      </c>
      <c r="G29" s="15">
        <f>Tabla1[[#This Row],[VALOR UNITARIO]]*19%</f>
        <v>6095.39</v>
      </c>
      <c r="H29" s="15">
        <f>Tabla1[[#This Row],[IMPUESTO]]+Tabla1[[#This Row],[VALOR UNITARIO]]</f>
        <v>38176.39</v>
      </c>
      <c r="I29" s="17">
        <f>Tabla1[[#This Row],[VALOR UNITARIO INCLUIDO IMPUESTO ]]*Tabla1[[#This Row],[CANTIDAD TOTAL]]</f>
        <v>381763.9</v>
      </c>
      <c r="L29" s="23"/>
      <c r="M29" s="23"/>
      <c r="N29" s="25"/>
    </row>
    <row r="30" spans="1:14" ht="25.5" x14ac:dyDescent="0.25">
      <c r="A30" s="6">
        <v>28</v>
      </c>
      <c r="B30" s="4" t="s">
        <v>60</v>
      </c>
      <c r="C30" s="4" t="s">
        <v>61</v>
      </c>
      <c r="D30" s="4" t="s">
        <v>7</v>
      </c>
      <c r="E30" s="1">
        <v>8</v>
      </c>
      <c r="F30" s="15">
        <v>43591</v>
      </c>
      <c r="G30" s="15">
        <f>Tabla1[[#This Row],[VALOR UNITARIO]]*19%</f>
        <v>8282.2900000000009</v>
      </c>
      <c r="H30" s="15">
        <f>Tabla1[[#This Row],[IMPUESTO]]+Tabla1[[#This Row],[VALOR UNITARIO]]</f>
        <v>51873.29</v>
      </c>
      <c r="I30" s="17">
        <f>Tabla1[[#This Row],[VALOR UNITARIO INCLUIDO IMPUESTO ]]*Tabla1[[#This Row],[CANTIDAD TOTAL]]</f>
        <v>414986.32</v>
      </c>
      <c r="L30" s="23"/>
      <c r="M30" s="23"/>
      <c r="N30" s="25"/>
    </row>
    <row r="31" spans="1:14" ht="38.25" x14ac:dyDescent="0.25">
      <c r="A31" s="6">
        <v>29</v>
      </c>
      <c r="B31" s="4" t="s">
        <v>62</v>
      </c>
      <c r="C31" s="4" t="s">
        <v>63</v>
      </c>
      <c r="D31" s="4" t="s">
        <v>7</v>
      </c>
      <c r="E31" s="1">
        <v>8</v>
      </c>
      <c r="F31" s="15">
        <v>19901</v>
      </c>
      <c r="G31" s="15">
        <f>Tabla1[[#This Row],[VALOR UNITARIO]]*19%</f>
        <v>3781.19</v>
      </c>
      <c r="H31" s="15">
        <f>Tabla1[[#This Row],[IMPUESTO]]+Tabla1[[#This Row],[VALOR UNITARIO]]</f>
        <v>23682.19</v>
      </c>
      <c r="I31" s="17">
        <f>Tabla1[[#This Row],[VALOR UNITARIO INCLUIDO IMPUESTO ]]*Tabla1[[#This Row],[CANTIDAD TOTAL]]</f>
        <v>189457.52</v>
      </c>
      <c r="L31" s="23"/>
      <c r="M31" s="23"/>
      <c r="N31" s="25"/>
    </row>
    <row r="32" spans="1:14" ht="156" x14ac:dyDescent="0.25">
      <c r="A32" s="6">
        <v>30</v>
      </c>
      <c r="B32" s="1" t="s">
        <v>64</v>
      </c>
      <c r="C32" s="1" t="s">
        <v>65</v>
      </c>
      <c r="D32" s="1" t="s">
        <v>7</v>
      </c>
      <c r="E32" s="1">
        <v>70</v>
      </c>
      <c r="F32" s="15">
        <v>2675</v>
      </c>
      <c r="G32" s="15">
        <f>Tabla1[[#This Row],[VALOR UNITARIO]]*19%</f>
        <v>508.25</v>
      </c>
      <c r="H32" s="15">
        <f>Tabla1[[#This Row],[IMPUESTO]]+Tabla1[[#This Row],[VALOR UNITARIO]]</f>
        <v>3183.25</v>
      </c>
      <c r="I32" s="17">
        <f>Tabla1[[#This Row],[VALOR UNITARIO INCLUIDO IMPUESTO ]]*Tabla1[[#This Row],[CANTIDAD TOTAL]]</f>
        <v>222827.5</v>
      </c>
      <c r="L32" s="23"/>
      <c r="M32" s="23"/>
      <c r="N32" s="25"/>
    </row>
    <row r="33" spans="1:14" ht="51" x14ac:dyDescent="0.25">
      <c r="A33" s="6">
        <v>31</v>
      </c>
      <c r="B33" s="1" t="s">
        <v>66</v>
      </c>
      <c r="C33" s="1" t="s">
        <v>67</v>
      </c>
      <c r="D33" s="1" t="s">
        <v>7</v>
      </c>
      <c r="E33" s="4">
        <v>85</v>
      </c>
      <c r="F33" s="15">
        <v>27277</v>
      </c>
      <c r="G33" s="15">
        <f>Tabla1[[#This Row],[VALOR UNITARIO]]*19%</f>
        <v>5182.63</v>
      </c>
      <c r="H33" s="15">
        <f>Tabla1[[#This Row],[IMPUESTO]]+Tabla1[[#This Row],[VALOR UNITARIO]]</f>
        <v>32459.63</v>
      </c>
      <c r="I33" s="17">
        <f>Tabla1[[#This Row],[VALOR UNITARIO INCLUIDO IMPUESTO ]]*Tabla1[[#This Row],[CANTIDAD TOTAL]]</f>
        <v>2759068.5500000003</v>
      </c>
      <c r="L33" s="23"/>
      <c r="M33" s="23"/>
      <c r="N33" s="25"/>
    </row>
    <row r="34" spans="1:14" ht="114.75" x14ac:dyDescent="0.25">
      <c r="A34" s="6">
        <v>32</v>
      </c>
      <c r="B34" s="1" t="s">
        <v>66</v>
      </c>
      <c r="C34" s="1" t="s">
        <v>68</v>
      </c>
      <c r="D34" s="1" t="s">
        <v>7</v>
      </c>
      <c r="E34" s="1">
        <v>85</v>
      </c>
      <c r="F34" s="15">
        <v>16640</v>
      </c>
      <c r="G34" s="15">
        <f>Tabla1[[#This Row],[VALOR UNITARIO]]*19%</f>
        <v>3161.6</v>
      </c>
      <c r="H34" s="15">
        <f>Tabla1[[#This Row],[IMPUESTO]]+Tabla1[[#This Row],[VALOR UNITARIO]]</f>
        <v>19801.599999999999</v>
      </c>
      <c r="I34" s="17">
        <f>Tabla1[[#This Row],[VALOR UNITARIO INCLUIDO IMPUESTO ]]*Tabla1[[#This Row],[CANTIDAD TOTAL]]</f>
        <v>1683135.9999999998</v>
      </c>
      <c r="L34" s="23"/>
      <c r="M34" s="23"/>
      <c r="N34" s="25"/>
    </row>
    <row r="35" spans="1:14" ht="102" x14ac:dyDescent="0.25">
      <c r="A35" s="6">
        <v>33</v>
      </c>
      <c r="B35" s="1" t="s">
        <v>69</v>
      </c>
      <c r="C35" s="1" t="s">
        <v>70</v>
      </c>
      <c r="D35" s="1" t="s">
        <v>7</v>
      </c>
      <c r="E35" s="1">
        <v>3</v>
      </c>
      <c r="F35" s="15">
        <v>24275</v>
      </c>
      <c r="G35" s="15">
        <f>Tabla1[[#This Row],[VALOR UNITARIO]]*19%</f>
        <v>4612.25</v>
      </c>
      <c r="H35" s="15">
        <f>Tabla1[[#This Row],[IMPUESTO]]+Tabla1[[#This Row],[VALOR UNITARIO]]</f>
        <v>28887.25</v>
      </c>
      <c r="I35" s="17">
        <f>Tabla1[[#This Row],[VALOR UNITARIO INCLUIDO IMPUESTO ]]*Tabla1[[#This Row],[CANTIDAD TOTAL]]</f>
        <v>86661.75</v>
      </c>
      <c r="L35" s="23"/>
      <c r="M35" s="23"/>
      <c r="N35" s="25"/>
    </row>
    <row r="36" spans="1:14" ht="63.75" x14ac:dyDescent="0.25">
      <c r="A36" s="6">
        <v>34</v>
      </c>
      <c r="B36" s="1" t="s">
        <v>71</v>
      </c>
      <c r="C36" s="1" t="s">
        <v>72</v>
      </c>
      <c r="D36" s="1" t="s">
        <v>7</v>
      </c>
      <c r="E36" s="1">
        <v>85</v>
      </c>
      <c r="F36" s="15">
        <v>33867</v>
      </c>
      <c r="G36" s="15">
        <f>Tabla1[[#This Row],[VALOR UNITARIO]]*19%</f>
        <v>6434.7300000000005</v>
      </c>
      <c r="H36" s="15">
        <f>Tabla1[[#This Row],[IMPUESTO]]+Tabla1[[#This Row],[VALOR UNITARIO]]</f>
        <v>40301.730000000003</v>
      </c>
      <c r="I36" s="17">
        <f>Tabla1[[#This Row],[VALOR UNITARIO INCLUIDO IMPUESTO ]]*Tabla1[[#This Row],[CANTIDAD TOTAL]]</f>
        <v>3425647.0500000003</v>
      </c>
      <c r="L36" s="23"/>
      <c r="M36" s="23"/>
      <c r="N36" s="25"/>
    </row>
    <row r="37" spans="1:14" ht="38.25" x14ac:dyDescent="0.25">
      <c r="A37" s="6">
        <v>35</v>
      </c>
      <c r="B37" s="4" t="s">
        <v>73</v>
      </c>
      <c r="C37" s="4" t="s">
        <v>74</v>
      </c>
      <c r="D37" s="4" t="s">
        <v>7</v>
      </c>
      <c r="E37" s="1">
        <v>65</v>
      </c>
      <c r="F37" s="15">
        <v>17814</v>
      </c>
      <c r="G37" s="15">
        <f>Tabla1[[#This Row],[VALOR UNITARIO]]*19%</f>
        <v>3384.66</v>
      </c>
      <c r="H37" s="15">
        <f>Tabla1[[#This Row],[IMPUESTO]]+Tabla1[[#This Row],[VALOR UNITARIO]]</f>
        <v>21198.66</v>
      </c>
      <c r="I37" s="17">
        <f>Tabla1[[#This Row],[VALOR UNITARIO INCLUIDO IMPUESTO ]]*Tabla1[[#This Row],[CANTIDAD TOTAL]]</f>
        <v>1377912.9</v>
      </c>
      <c r="L37" s="23"/>
      <c r="M37" s="23"/>
      <c r="N37" s="25"/>
    </row>
    <row r="38" spans="1:14" ht="51" x14ac:dyDescent="0.25">
      <c r="A38" s="6">
        <v>36</v>
      </c>
      <c r="B38" s="1" t="s">
        <v>75</v>
      </c>
      <c r="C38" s="1" t="s">
        <v>76</v>
      </c>
      <c r="D38" s="1" t="s">
        <v>7</v>
      </c>
      <c r="E38" s="1">
        <v>20</v>
      </c>
      <c r="F38" s="15">
        <v>24275</v>
      </c>
      <c r="G38" s="15">
        <f>Tabla1[[#This Row],[VALOR UNITARIO]]*19%</f>
        <v>4612.25</v>
      </c>
      <c r="H38" s="15">
        <f>Tabla1[[#This Row],[IMPUESTO]]+Tabla1[[#This Row],[VALOR UNITARIO]]</f>
        <v>28887.25</v>
      </c>
      <c r="I38" s="17">
        <f>Tabla1[[#This Row],[VALOR UNITARIO INCLUIDO IMPUESTO ]]*Tabla1[[#This Row],[CANTIDAD TOTAL]]</f>
        <v>577745</v>
      </c>
      <c r="L38" s="23"/>
      <c r="M38" s="23"/>
      <c r="N38" s="25"/>
    </row>
    <row r="39" spans="1:14" ht="25.5" x14ac:dyDescent="0.25">
      <c r="A39" s="6">
        <v>37</v>
      </c>
      <c r="B39" s="1" t="s">
        <v>77</v>
      </c>
      <c r="C39" s="1" t="s">
        <v>78</v>
      </c>
      <c r="D39" s="1" t="s">
        <v>7</v>
      </c>
      <c r="E39" s="4">
        <f>25+50+50+50</f>
        <v>175</v>
      </c>
      <c r="F39" s="15">
        <v>1958</v>
      </c>
      <c r="G39" s="15">
        <f>Tabla1[[#This Row],[VALOR UNITARIO]]*19%</f>
        <v>372.02</v>
      </c>
      <c r="H39" s="15">
        <f>Tabla1[[#This Row],[IMPUESTO]]+Tabla1[[#This Row],[VALOR UNITARIO]]</f>
        <v>2330.02</v>
      </c>
      <c r="I39" s="17">
        <f>Tabla1[[#This Row],[VALOR UNITARIO INCLUIDO IMPUESTO ]]*Tabla1[[#This Row],[CANTIDAD TOTAL]]</f>
        <v>407753.5</v>
      </c>
      <c r="L39" s="23"/>
      <c r="M39" s="23"/>
      <c r="N39" s="25"/>
    </row>
    <row r="40" spans="1:14" x14ac:dyDescent="0.25">
      <c r="A40" s="6">
        <v>38</v>
      </c>
      <c r="B40" s="1" t="s">
        <v>79</v>
      </c>
      <c r="C40" s="1" t="s">
        <v>80</v>
      </c>
      <c r="D40" s="1" t="s">
        <v>7</v>
      </c>
      <c r="E40" s="1">
        <v>100</v>
      </c>
      <c r="F40" s="15">
        <v>17748</v>
      </c>
      <c r="G40" s="15">
        <f>Tabla1[[#This Row],[VALOR UNITARIO]]*19%</f>
        <v>3372.12</v>
      </c>
      <c r="H40" s="15">
        <f>Tabla1[[#This Row],[IMPUESTO]]+Tabla1[[#This Row],[VALOR UNITARIO]]</f>
        <v>21120.12</v>
      </c>
      <c r="I40" s="17">
        <f>Tabla1[[#This Row],[VALOR UNITARIO INCLUIDO IMPUESTO ]]*Tabla1[[#This Row],[CANTIDAD TOTAL]]</f>
        <v>2112012</v>
      </c>
      <c r="L40" s="23"/>
      <c r="M40" s="23"/>
      <c r="N40" s="25"/>
    </row>
    <row r="41" spans="1:14" ht="25.5" x14ac:dyDescent="0.25">
      <c r="A41" s="6">
        <v>39</v>
      </c>
      <c r="B41" s="1" t="s">
        <v>81</v>
      </c>
      <c r="C41" s="1" t="s">
        <v>82</v>
      </c>
      <c r="D41" s="1" t="s">
        <v>7</v>
      </c>
      <c r="E41" s="1">
        <v>1</v>
      </c>
      <c r="F41" s="15">
        <v>52204</v>
      </c>
      <c r="G41" s="15">
        <f>Tabla1[[#This Row],[VALOR UNITARIO]]*19%</f>
        <v>9918.76</v>
      </c>
      <c r="H41" s="15">
        <f>Tabla1[[#This Row],[IMPUESTO]]+Tabla1[[#This Row],[VALOR UNITARIO]]</f>
        <v>62122.76</v>
      </c>
      <c r="I41" s="17">
        <f>Tabla1[[#This Row],[VALOR UNITARIO INCLUIDO IMPUESTO ]]*Tabla1[[#This Row],[CANTIDAD TOTAL]]</f>
        <v>62122.76</v>
      </c>
      <c r="L41" s="23"/>
      <c r="M41" s="23"/>
      <c r="N41" s="25"/>
    </row>
    <row r="42" spans="1:14" ht="25.5" x14ac:dyDescent="0.25">
      <c r="A42" s="6">
        <v>40</v>
      </c>
      <c r="B42" s="1" t="s">
        <v>83</v>
      </c>
      <c r="C42" s="1" t="s">
        <v>84</v>
      </c>
      <c r="D42" s="1" t="s">
        <v>7</v>
      </c>
      <c r="E42" s="1">
        <v>13</v>
      </c>
      <c r="F42" s="15">
        <v>52204</v>
      </c>
      <c r="G42" s="15">
        <f>Tabla1[[#This Row],[VALOR UNITARIO]]*19%</f>
        <v>9918.76</v>
      </c>
      <c r="H42" s="15">
        <f>Tabla1[[#This Row],[IMPUESTO]]+Tabla1[[#This Row],[VALOR UNITARIO]]</f>
        <v>62122.76</v>
      </c>
      <c r="I42" s="17">
        <f>Tabla1[[#This Row],[VALOR UNITARIO INCLUIDO IMPUESTO ]]*Tabla1[[#This Row],[CANTIDAD TOTAL]]</f>
        <v>807595.88</v>
      </c>
      <c r="L42" s="23"/>
      <c r="M42" s="23"/>
      <c r="N42" s="25"/>
    </row>
    <row r="43" spans="1:14" ht="25.5" x14ac:dyDescent="0.25">
      <c r="A43" s="6">
        <v>41</v>
      </c>
      <c r="B43" s="1" t="s">
        <v>85</v>
      </c>
      <c r="C43" s="1" t="s">
        <v>86</v>
      </c>
      <c r="D43" s="1" t="s">
        <v>7</v>
      </c>
      <c r="E43" s="1">
        <v>7</v>
      </c>
      <c r="F43" s="15">
        <v>52204</v>
      </c>
      <c r="G43" s="15">
        <f>Tabla1[[#This Row],[VALOR UNITARIO]]*19%</f>
        <v>9918.76</v>
      </c>
      <c r="H43" s="15">
        <f>Tabla1[[#This Row],[IMPUESTO]]+Tabla1[[#This Row],[VALOR UNITARIO]]</f>
        <v>62122.76</v>
      </c>
      <c r="I43" s="17">
        <f>Tabla1[[#This Row],[VALOR UNITARIO INCLUIDO IMPUESTO ]]*Tabla1[[#This Row],[CANTIDAD TOTAL]]</f>
        <v>434859.32</v>
      </c>
      <c r="L43" s="23"/>
      <c r="M43" s="23"/>
      <c r="N43" s="25"/>
    </row>
    <row r="44" spans="1:14" ht="25.5" x14ac:dyDescent="0.25">
      <c r="A44" s="6">
        <v>42</v>
      </c>
      <c r="B44" s="1" t="s">
        <v>87</v>
      </c>
      <c r="C44" s="1" t="s">
        <v>88</v>
      </c>
      <c r="D44" s="1" t="s">
        <v>7</v>
      </c>
      <c r="E44" s="1">
        <v>1</v>
      </c>
      <c r="F44" s="15">
        <v>33867</v>
      </c>
      <c r="G44" s="15">
        <f>Tabla1[[#This Row],[VALOR UNITARIO]]*19%</f>
        <v>6434.7300000000005</v>
      </c>
      <c r="H44" s="15">
        <f>Tabla1[[#This Row],[IMPUESTO]]+Tabla1[[#This Row],[VALOR UNITARIO]]</f>
        <v>40301.730000000003</v>
      </c>
      <c r="I44" s="17">
        <f>Tabla1[[#This Row],[VALOR UNITARIO INCLUIDO IMPUESTO ]]*Tabla1[[#This Row],[CANTIDAD TOTAL]]</f>
        <v>40301.730000000003</v>
      </c>
      <c r="L44" s="23"/>
      <c r="M44" s="23"/>
      <c r="N44" s="25"/>
    </row>
    <row r="45" spans="1:14" ht="38.25" x14ac:dyDescent="0.25">
      <c r="A45" s="6">
        <v>43</v>
      </c>
      <c r="B45" s="1" t="s">
        <v>89</v>
      </c>
      <c r="C45" s="1" t="s">
        <v>90</v>
      </c>
      <c r="D45" s="1" t="s">
        <v>7</v>
      </c>
      <c r="E45" s="4">
        <v>8</v>
      </c>
      <c r="F45" s="15">
        <v>71585</v>
      </c>
      <c r="G45" s="15">
        <f>Tabla1[[#This Row],[VALOR UNITARIO]]*19%</f>
        <v>13601.15</v>
      </c>
      <c r="H45" s="15">
        <f>Tabla1[[#This Row],[IMPUESTO]]+Tabla1[[#This Row],[VALOR UNITARIO]]</f>
        <v>85186.15</v>
      </c>
      <c r="I45" s="17">
        <f>Tabla1[[#This Row],[VALOR UNITARIO INCLUIDO IMPUESTO ]]*Tabla1[[#This Row],[CANTIDAD TOTAL]]</f>
        <v>681489.2</v>
      </c>
      <c r="L45" s="23"/>
      <c r="M45" s="23"/>
      <c r="N45" s="25"/>
    </row>
    <row r="46" spans="1:14" ht="25.5" x14ac:dyDescent="0.25">
      <c r="A46" s="6">
        <v>44</v>
      </c>
      <c r="B46" s="1" t="s">
        <v>91</v>
      </c>
      <c r="C46" s="1" t="s">
        <v>92</v>
      </c>
      <c r="D46" s="1" t="s">
        <v>7</v>
      </c>
      <c r="E46" s="1">
        <v>50</v>
      </c>
      <c r="F46" s="15">
        <v>17749</v>
      </c>
      <c r="G46" s="15">
        <f>Tabla1[[#This Row],[VALOR UNITARIO]]*19%</f>
        <v>3372.31</v>
      </c>
      <c r="H46" s="15">
        <f>Tabla1[[#This Row],[IMPUESTO]]+Tabla1[[#This Row],[VALOR UNITARIO]]</f>
        <v>21121.31</v>
      </c>
      <c r="I46" s="17">
        <f>Tabla1[[#This Row],[VALOR UNITARIO INCLUIDO IMPUESTO ]]*Tabla1[[#This Row],[CANTIDAD TOTAL]]</f>
        <v>1056065.5</v>
      </c>
      <c r="L46" s="23"/>
      <c r="M46" s="23"/>
      <c r="N46" s="25"/>
    </row>
    <row r="47" spans="1:14" ht="25.5" x14ac:dyDescent="0.25">
      <c r="A47" s="6">
        <v>45</v>
      </c>
      <c r="B47" s="1" t="s">
        <v>93</v>
      </c>
      <c r="C47" s="1" t="s">
        <v>94</v>
      </c>
      <c r="D47" s="1" t="s">
        <v>7</v>
      </c>
      <c r="E47" s="1">
        <v>85</v>
      </c>
      <c r="F47" s="15">
        <v>16639</v>
      </c>
      <c r="G47" s="15">
        <f>Tabla1[[#This Row],[VALOR UNITARIO]]*19%</f>
        <v>3161.41</v>
      </c>
      <c r="H47" s="15">
        <f>Tabla1[[#This Row],[IMPUESTO]]+Tabla1[[#This Row],[VALOR UNITARIO]]</f>
        <v>19800.41</v>
      </c>
      <c r="I47" s="17">
        <f>Tabla1[[#This Row],[VALOR UNITARIO INCLUIDO IMPUESTO ]]*Tabla1[[#This Row],[CANTIDAD TOTAL]]</f>
        <v>1683034.85</v>
      </c>
      <c r="L47" s="23"/>
      <c r="M47" s="23"/>
      <c r="N47" s="25"/>
    </row>
    <row r="48" spans="1:14" ht="25.5" x14ac:dyDescent="0.25">
      <c r="A48" s="6">
        <v>46</v>
      </c>
      <c r="B48" s="1" t="s">
        <v>135</v>
      </c>
      <c r="C48" s="1" t="s">
        <v>95</v>
      </c>
      <c r="D48" s="1" t="s">
        <v>7</v>
      </c>
      <c r="E48" s="1">
        <v>2</v>
      </c>
      <c r="F48" s="15">
        <v>16836</v>
      </c>
      <c r="G48" s="15">
        <f>Tabla1[[#This Row],[VALOR UNITARIO]]*19%</f>
        <v>3198.84</v>
      </c>
      <c r="H48" s="15">
        <f>Tabla1[[#This Row],[IMPUESTO]]+Tabla1[[#This Row],[VALOR UNITARIO]]</f>
        <v>20034.84</v>
      </c>
      <c r="I48" s="17">
        <f>Tabla1[[#This Row],[VALOR UNITARIO INCLUIDO IMPUESTO ]]*Tabla1[[#This Row],[CANTIDAD TOTAL]]</f>
        <v>40069.68</v>
      </c>
      <c r="L48" s="23"/>
      <c r="M48" s="23"/>
      <c r="N48" s="25"/>
    </row>
    <row r="49" spans="1:14" ht="25.5" x14ac:dyDescent="0.25">
      <c r="A49" s="6">
        <v>47</v>
      </c>
      <c r="B49" s="1" t="s">
        <v>96</v>
      </c>
      <c r="C49" s="1" t="s">
        <v>97</v>
      </c>
      <c r="D49" s="1" t="s">
        <v>7</v>
      </c>
      <c r="E49" s="1">
        <v>40</v>
      </c>
      <c r="F49" s="15">
        <v>16640</v>
      </c>
      <c r="G49" s="15">
        <f>Tabla1[[#This Row],[VALOR UNITARIO]]*19%</f>
        <v>3161.6</v>
      </c>
      <c r="H49" s="15">
        <f>Tabla1[[#This Row],[IMPUESTO]]+Tabla1[[#This Row],[VALOR UNITARIO]]</f>
        <v>19801.599999999999</v>
      </c>
      <c r="I49" s="17">
        <f>Tabla1[[#This Row],[VALOR UNITARIO INCLUIDO IMPUESTO ]]*Tabla1[[#This Row],[CANTIDAD TOTAL]]</f>
        <v>792064</v>
      </c>
      <c r="L49" s="23"/>
      <c r="M49" s="23"/>
      <c r="N49" s="25"/>
    </row>
    <row r="50" spans="1:14" ht="25.5" x14ac:dyDescent="0.25">
      <c r="A50" s="6">
        <v>48</v>
      </c>
      <c r="B50" s="1" t="s">
        <v>98</v>
      </c>
      <c r="C50" s="1" t="s">
        <v>99</v>
      </c>
      <c r="D50" s="1" t="s">
        <v>7</v>
      </c>
      <c r="E50" s="1">
        <v>40</v>
      </c>
      <c r="F50" s="15">
        <v>16640</v>
      </c>
      <c r="G50" s="15">
        <f>Tabla1[[#This Row],[VALOR UNITARIO]]*19%</f>
        <v>3161.6</v>
      </c>
      <c r="H50" s="15">
        <f>Tabla1[[#This Row],[IMPUESTO]]+Tabla1[[#This Row],[VALOR UNITARIO]]</f>
        <v>19801.599999999999</v>
      </c>
      <c r="I50" s="17">
        <f>Tabla1[[#This Row],[VALOR UNITARIO INCLUIDO IMPUESTO ]]*Tabla1[[#This Row],[CANTIDAD TOTAL]]</f>
        <v>792064</v>
      </c>
      <c r="L50" s="23"/>
      <c r="M50" s="23"/>
      <c r="N50" s="25"/>
    </row>
    <row r="51" spans="1:14" ht="25.5" x14ac:dyDescent="0.25">
      <c r="A51" s="6">
        <v>49</v>
      </c>
      <c r="B51" s="1" t="s">
        <v>100</v>
      </c>
      <c r="C51" s="1" t="s">
        <v>101</v>
      </c>
      <c r="D51" s="1" t="s">
        <v>7</v>
      </c>
      <c r="E51" s="4">
        <v>40</v>
      </c>
      <c r="F51" s="15">
        <v>27277</v>
      </c>
      <c r="G51" s="15">
        <f>Tabla1[[#This Row],[VALOR UNITARIO]]*19%</f>
        <v>5182.63</v>
      </c>
      <c r="H51" s="15">
        <f>Tabla1[[#This Row],[IMPUESTO]]+Tabla1[[#This Row],[VALOR UNITARIO]]</f>
        <v>32459.63</v>
      </c>
      <c r="I51" s="17">
        <f>Tabla1[[#This Row],[VALOR UNITARIO INCLUIDO IMPUESTO ]]*Tabla1[[#This Row],[CANTIDAD TOTAL]]</f>
        <v>1298385.2</v>
      </c>
      <c r="L51" s="23"/>
      <c r="M51" s="23"/>
      <c r="N51" s="25"/>
    </row>
    <row r="52" spans="1:14" ht="25.5" x14ac:dyDescent="0.25">
      <c r="A52" s="6">
        <v>50</v>
      </c>
      <c r="B52" s="1" t="s">
        <v>102</v>
      </c>
      <c r="C52" s="1" t="s">
        <v>103</v>
      </c>
      <c r="D52" s="1" t="s">
        <v>7</v>
      </c>
      <c r="E52" s="1">
        <v>40</v>
      </c>
      <c r="F52" s="15">
        <v>29169</v>
      </c>
      <c r="G52" s="15">
        <f>Tabla1[[#This Row],[VALOR UNITARIO]]*19%</f>
        <v>5542.11</v>
      </c>
      <c r="H52" s="15">
        <f>Tabla1[[#This Row],[IMPUESTO]]+Tabla1[[#This Row],[VALOR UNITARIO]]</f>
        <v>34711.11</v>
      </c>
      <c r="I52" s="17">
        <f>Tabla1[[#This Row],[VALOR UNITARIO INCLUIDO IMPUESTO ]]*Tabla1[[#This Row],[CANTIDAD TOTAL]]</f>
        <v>1388444.4</v>
      </c>
      <c r="L52" s="23"/>
      <c r="M52" s="23"/>
      <c r="N52" s="25"/>
    </row>
    <row r="53" spans="1:14" ht="25.5" x14ac:dyDescent="0.25">
      <c r="A53" s="6">
        <v>51</v>
      </c>
      <c r="B53" s="1" t="s">
        <v>104</v>
      </c>
      <c r="C53" s="1" t="s">
        <v>105</v>
      </c>
      <c r="D53" s="1" t="s">
        <v>7</v>
      </c>
      <c r="E53" s="1">
        <v>40</v>
      </c>
      <c r="F53" s="15">
        <v>28843</v>
      </c>
      <c r="G53" s="15">
        <f>Tabla1[[#This Row],[VALOR UNITARIO]]*19%</f>
        <v>5480.17</v>
      </c>
      <c r="H53" s="15">
        <f>Tabla1[[#This Row],[IMPUESTO]]+Tabla1[[#This Row],[VALOR UNITARIO]]</f>
        <v>34323.17</v>
      </c>
      <c r="I53" s="17">
        <f>Tabla1[[#This Row],[VALOR UNITARIO INCLUIDO IMPUESTO ]]*Tabla1[[#This Row],[CANTIDAD TOTAL]]</f>
        <v>1372926.7999999998</v>
      </c>
      <c r="L53" s="23"/>
      <c r="M53" s="23"/>
      <c r="N53" s="25"/>
    </row>
    <row r="54" spans="1:14" ht="38.25" x14ac:dyDescent="0.25">
      <c r="A54" s="6">
        <v>52</v>
      </c>
      <c r="B54" s="1" t="s">
        <v>106</v>
      </c>
      <c r="C54" s="1" t="s">
        <v>107</v>
      </c>
      <c r="D54" s="1" t="s">
        <v>7</v>
      </c>
      <c r="E54" s="1">
        <v>6</v>
      </c>
      <c r="F54" s="15">
        <v>27277</v>
      </c>
      <c r="G54" s="15">
        <f>Tabla1[[#This Row],[VALOR UNITARIO]]*19%</f>
        <v>5182.63</v>
      </c>
      <c r="H54" s="15">
        <f>Tabla1[[#This Row],[IMPUESTO]]+Tabla1[[#This Row],[VALOR UNITARIO]]</f>
        <v>32459.63</v>
      </c>
      <c r="I54" s="17">
        <f>Tabla1[[#This Row],[VALOR UNITARIO INCLUIDO IMPUESTO ]]*Tabla1[[#This Row],[CANTIDAD TOTAL]]</f>
        <v>194757.78</v>
      </c>
      <c r="L54" s="23"/>
      <c r="M54" s="23"/>
      <c r="N54" s="25"/>
    </row>
    <row r="55" spans="1:14" ht="25.5" x14ac:dyDescent="0.25">
      <c r="A55" s="6">
        <v>53</v>
      </c>
      <c r="B55" s="1" t="s">
        <v>108</v>
      </c>
      <c r="C55" s="1" t="s">
        <v>109</v>
      </c>
      <c r="D55" s="1" t="s">
        <v>7</v>
      </c>
      <c r="E55" s="1">
        <v>25</v>
      </c>
      <c r="F55" s="15">
        <v>27277</v>
      </c>
      <c r="G55" s="15">
        <f>Tabla1[[#This Row],[VALOR UNITARIO]]*19%</f>
        <v>5182.63</v>
      </c>
      <c r="H55" s="15">
        <f>Tabla1[[#This Row],[IMPUESTO]]+Tabla1[[#This Row],[VALOR UNITARIO]]</f>
        <v>32459.63</v>
      </c>
      <c r="I55" s="17">
        <f>Tabla1[[#This Row],[VALOR UNITARIO INCLUIDO IMPUESTO ]]*Tabla1[[#This Row],[CANTIDAD TOTAL]]</f>
        <v>811490.75</v>
      </c>
      <c r="L55" s="23"/>
      <c r="M55" s="23"/>
      <c r="N55" s="25"/>
    </row>
    <row r="56" spans="1:14" ht="25.5" x14ac:dyDescent="0.25">
      <c r="A56" s="6">
        <v>54</v>
      </c>
      <c r="B56" s="1" t="s">
        <v>110</v>
      </c>
      <c r="C56" s="1" t="s">
        <v>111</v>
      </c>
      <c r="D56" s="1" t="s">
        <v>7</v>
      </c>
      <c r="E56" s="1">
        <v>1</v>
      </c>
      <c r="F56" s="15">
        <v>13834</v>
      </c>
      <c r="G56" s="15">
        <f>Tabla1[[#This Row],[VALOR UNITARIO]]*19%</f>
        <v>2628.46</v>
      </c>
      <c r="H56" s="15">
        <f>Tabla1[[#This Row],[IMPUESTO]]+Tabla1[[#This Row],[VALOR UNITARIO]]</f>
        <v>16462.46</v>
      </c>
      <c r="I56" s="17">
        <f>Tabla1[[#This Row],[VALOR UNITARIO INCLUIDO IMPUESTO ]]*Tabla1[[#This Row],[CANTIDAD TOTAL]]</f>
        <v>16462.46</v>
      </c>
      <c r="L56" s="23"/>
      <c r="M56" s="23"/>
      <c r="N56" s="25"/>
    </row>
    <row r="57" spans="1:14" ht="25.5" x14ac:dyDescent="0.25">
      <c r="A57" s="6">
        <v>55</v>
      </c>
      <c r="B57" s="1" t="s">
        <v>112</v>
      </c>
      <c r="C57" s="1" t="s">
        <v>113</v>
      </c>
      <c r="D57" s="1" t="s">
        <v>7</v>
      </c>
      <c r="E57" s="4">
        <v>5</v>
      </c>
      <c r="F57" s="15">
        <v>13182</v>
      </c>
      <c r="G57" s="15">
        <f>Tabla1[[#This Row],[VALOR UNITARIO]]*19%</f>
        <v>2504.58</v>
      </c>
      <c r="H57" s="15">
        <f>Tabla1[[#This Row],[IMPUESTO]]+Tabla1[[#This Row],[VALOR UNITARIO]]</f>
        <v>15686.58</v>
      </c>
      <c r="I57" s="17">
        <f>Tabla1[[#This Row],[VALOR UNITARIO INCLUIDO IMPUESTO ]]*Tabla1[[#This Row],[CANTIDAD TOTAL]]</f>
        <v>78432.899999999994</v>
      </c>
      <c r="L57" s="23"/>
      <c r="M57" s="23"/>
      <c r="N57" s="25"/>
    </row>
    <row r="58" spans="1:14" x14ac:dyDescent="0.25">
      <c r="A58" s="6">
        <v>56</v>
      </c>
      <c r="B58" s="1" t="s">
        <v>114</v>
      </c>
      <c r="C58" s="1" t="s">
        <v>115</v>
      </c>
      <c r="D58" s="1" t="s">
        <v>7</v>
      </c>
      <c r="E58" s="1">
        <v>1</v>
      </c>
      <c r="F58" s="15">
        <v>13182</v>
      </c>
      <c r="G58" s="15">
        <f>Tabla1[[#This Row],[VALOR UNITARIO]]*19%</f>
        <v>2504.58</v>
      </c>
      <c r="H58" s="15">
        <f>Tabla1[[#This Row],[IMPUESTO]]+Tabla1[[#This Row],[VALOR UNITARIO]]</f>
        <v>15686.58</v>
      </c>
      <c r="I58" s="17">
        <f>Tabla1[[#This Row],[VALOR UNITARIO INCLUIDO IMPUESTO ]]*Tabla1[[#This Row],[CANTIDAD TOTAL]]</f>
        <v>15686.58</v>
      </c>
      <c r="L58" s="23"/>
      <c r="M58" s="23"/>
      <c r="N58" s="25"/>
    </row>
    <row r="59" spans="1:14" ht="25.5" x14ac:dyDescent="0.25">
      <c r="A59" s="6">
        <v>57</v>
      </c>
      <c r="B59" s="1" t="s">
        <v>116</v>
      </c>
      <c r="C59" s="1" t="s">
        <v>117</v>
      </c>
      <c r="D59" s="1" t="s">
        <v>118</v>
      </c>
      <c r="E59" s="1">
        <v>10</v>
      </c>
      <c r="F59" s="15">
        <v>27277</v>
      </c>
      <c r="G59" s="15">
        <f>Tabla1[[#This Row],[VALOR UNITARIO]]*19%</f>
        <v>5182.63</v>
      </c>
      <c r="H59" s="15">
        <f>Tabla1[[#This Row],[IMPUESTO]]+Tabla1[[#This Row],[VALOR UNITARIO]]</f>
        <v>32459.63</v>
      </c>
      <c r="I59" s="17">
        <f>Tabla1[[#This Row],[VALOR UNITARIO INCLUIDO IMPUESTO ]]*Tabla1[[#This Row],[CANTIDAD TOTAL]]</f>
        <v>324596.3</v>
      </c>
      <c r="L59" s="23"/>
      <c r="M59" s="23"/>
      <c r="N59" s="25"/>
    </row>
    <row r="60" spans="1:14" ht="25.5" x14ac:dyDescent="0.25">
      <c r="A60" s="6">
        <v>58</v>
      </c>
      <c r="B60" s="1" t="s">
        <v>116</v>
      </c>
      <c r="C60" s="1" t="s">
        <v>119</v>
      </c>
      <c r="D60" s="1" t="s">
        <v>118</v>
      </c>
      <c r="E60" s="1">
        <v>20</v>
      </c>
      <c r="F60" s="15">
        <v>29169</v>
      </c>
      <c r="G60" s="15">
        <f>Tabla1[[#This Row],[VALOR UNITARIO]]*19%</f>
        <v>5542.11</v>
      </c>
      <c r="H60" s="15">
        <f>Tabla1[[#This Row],[IMPUESTO]]+Tabla1[[#This Row],[VALOR UNITARIO]]</f>
        <v>34711.11</v>
      </c>
      <c r="I60" s="17">
        <f>Tabla1[[#This Row],[VALOR UNITARIO INCLUIDO IMPUESTO ]]*Tabla1[[#This Row],[CANTIDAD TOTAL]]</f>
        <v>694222.2</v>
      </c>
      <c r="L60" s="23"/>
      <c r="M60" s="23"/>
      <c r="N60" s="25"/>
    </row>
    <row r="61" spans="1:14" ht="25.5" x14ac:dyDescent="0.25">
      <c r="A61" s="6">
        <v>59</v>
      </c>
      <c r="B61" s="1" t="s">
        <v>116</v>
      </c>
      <c r="C61" s="1" t="s">
        <v>120</v>
      </c>
      <c r="D61" s="1" t="s">
        <v>118</v>
      </c>
      <c r="E61" s="1">
        <v>10</v>
      </c>
      <c r="F61" s="15">
        <v>30865</v>
      </c>
      <c r="G61" s="15">
        <f>Tabla1[[#This Row],[VALOR UNITARIO]]*19%</f>
        <v>5864.35</v>
      </c>
      <c r="H61" s="15">
        <f>Tabla1[[#This Row],[IMPUESTO]]+Tabla1[[#This Row],[VALOR UNITARIO]]</f>
        <v>36729.35</v>
      </c>
      <c r="I61" s="17">
        <f>Tabla1[[#This Row],[VALOR UNITARIO INCLUIDO IMPUESTO ]]*Tabla1[[#This Row],[CANTIDAD TOTAL]]</f>
        <v>367293.5</v>
      </c>
      <c r="L61" s="23"/>
      <c r="M61" s="23"/>
      <c r="N61" s="25"/>
    </row>
    <row r="62" spans="1:14" ht="25.5" x14ac:dyDescent="0.25">
      <c r="A62" s="6">
        <v>60</v>
      </c>
      <c r="B62" s="1" t="s">
        <v>116</v>
      </c>
      <c r="C62" s="1" t="s">
        <v>121</v>
      </c>
      <c r="D62" s="1" t="s">
        <v>118</v>
      </c>
      <c r="E62" s="1">
        <v>10</v>
      </c>
      <c r="F62" s="15">
        <v>27277</v>
      </c>
      <c r="G62" s="15">
        <f>Tabla1[[#This Row],[VALOR UNITARIO]]*19%</f>
        <v>5182.63</v>
      </c>
      <c r="H62" s="15">
        <f>Tabla1[[#This Row],[IMPUESTO]]+Tabla1[[#This Row],[VALOR UNITARIO]]</f>
        <v>32459.63</v>
      </c>
      <c r="I62" s="17">
        <f>Tabla1[[#This Row],[VALOR UNITARIO INCLUIDO IMPUESTO ]]*Tabla1[[#This Row],[CANTIDAD TOTAL]]</f>
        <v>324596.3</v>
      </c>
      <c r="L62" s="23"/>
      <c r="M62" s="23"/>
      <c r="N62" s="25"/>
    </row>
    <row r="63" spans="1:14" ht="25.5" x14ac:dyDescent="0.25">
      <c r="A63" s="6">
        <v>61</v>
      </c>
      <c r="B63" s="1" t="s">
        <v>116</v>
      </c>
      <c r="C63" s="1" t="s">
        <v>122</v>
      </c>
      <c r="D63" s="1" t="s">
        <v>118</v>
      </c>
      <c r="E63" s="4">
        <v>10</v>
      </c>
      <c r="F63" s="15">
        <v>29169</v>
      </c>
      <c r="G63" s="15">
        <f>Tabla1[[#This Row],[VALOR UNITARIO]]*19%</f>
        <v>5542.11</v>
      </c>
      <c r="H63" s="15">
        <f>Tabla1[[#This Row],[IMPUESTO]]+Tabla1[[#This Row],[VALOR UNITARIO]]</f>
        <v>34711.11</v>
      </c>
      <c r="I63" s="17">
        <f>Tabla1[[#This Row],[VALOR UNITARIO INCLUIDO IMPUESTO ]]*Tabla1[[#This Row],[CANTIDAD TOTAL]]</f>
        <v>347111.1</v>
      </c>
      <c r="L63" s="23"/>
      <c r="M63" s="23"/>
      <c r="N63" s="25"/>
    </row>
    <row r="64" spans="1:14" ht="38.25" x14ac:dyDescent="0.25">
      <c r="A64" s="6">
        <v>62</v>
      </c>
      <c r="B64" s="1" t="s">
        <v>116</v>
      </c>
      <c r="C64" s="1" t="s">
        <v>123</v>
      </c>
      <c r="D64" s="1" t="s">
        <v>124</v>
      </c>
      <c r="E64" s="1">
        <v>40</v>
      </c>
      <c r="F64" s="15">
        <v>20555</v>
      </c>
      <c r="G64" s="15">
        <f>Tabla1[[#This Row],[VALOR UNITARIO]]*19%</f>
        <v>3905.4500000000003</v>
      </c>
      <c r="H64" s="15">
        <f>Tabla1[[#This Row],[IMPUESTO]]+Tabla1[[#This Row],[VALOR UNITARIO]]</f>
        <v>24460.45</v>
      </c>
      <c r="I64" s="17">
        <f>Tabla1[[#This Row],[VALOR UNITARIO INCLUIDO IMPUESTO ]]*Tabla1[[#This Row],[CANTIDAD TOTAL]]</f>
        <v>978418</v>
      </c>
      <c r="L64" s="23"/>
      <c r="M64" s="23"/>
      <c r="N64" s="25"/>
    </row>
    <row r="65" spans="1:14" ht="38.25" x14ac:dyDescent="0.25">
      <c r="A65" s="6">
        <v>63</v>
      </c>
      <c r="B65" s="2" t="s">
        <v>116</v>
      </c>
      <c r="C65" s="2" t="s">
        <v>125</v>
      </c>
      <c r="D65" s="2" t="s">
        <v>126</v>
      </c>
      <c r="E65" s="1">
        <v>40</v>
      </c>
      <c r="F65" s="15">
        <v>86920</v>
      </c>
      <c r="G65" s="15">
        <f>Tabla1[[#This Row],[VALOR UNITARIO]]*19%</f>
        <v>16514.8</v>
      </c>
      <c r="H65" s="15">
        <f>Tabla1[[#This Row],[IMPUESTO]]+Tabla1[[#This Row],[VALOR UNITARIO]]</f>
        <v>103434.8</v>
      </c>
      <c r="I65" s="17">
        <f>Tabla1[[#This Row],[VALOR UNITARIO INCLUIDO IMPUESTO ]]*Tabla1[[#This Row],[CANTIDAD TOTAL]]</f>
        <v>4137392</v>
      </c>
      <c r="L65" s="23"/>
      <c r="M65" s="23"/>
      <c r="N65" s="25"/>
    </row>
    <row r="66" spans="1:14" ht="25.5" x14ac:dyDescent="0.25">
      <c r="A66" s="6">
        <v>64</v>
      </c>
      <c r="B66" s="1" t="s">
        <v>116</v>
      </c>
      <c r="C66" s="1" t="s">
        <v>127</v>
      </c>
      <c r="D66" s="1" t="s">
        <v>118</v>
      </c>
      <c r="E66" s="1">
        <v>40</v>
      </c>
      <c r="F66" s="15">
        <v>19316</v>
      </c>
      <c r="G66" s="15">
        <f>Tabla1[[#This Row],[VALOR UNITARIO]]*19%</f>
        <v>3670.04</v>
      </c>
      <c r="H66" s="15">
        <f>Tabla1[[#This Row],[IMPUESTO]]+Tabla1[[#This Row],[VALOR UNITARIO]]</f>
        <v>22986.04</v>
      </c>
      <c r="I66" s="17">
        <f>Tabla1[[#This Row],[VALOR UNITARIO INCLUIDO IMPUESTO ]]*Tabla1[[#This Row],[CANTIDAD TOTAL]]</f>
        <v>919441.60000000009</v>
      </c>
      <c r="L66" s="23"/>
      <c r="M66" s="23"/>
      <c r="N66" s="25"/>
    </row>
    <row r="67" spans="1:14" ht="25.5" x14ac:dyDescent="0.25">
      <c r="A67" s="6">
        <v>65</v>
      </c>
      <c r="B67" s="1" t="s">
        <v>116</v>
      </c>
      <c r="C67" s="1" t="s">
        <v>128</v>
      </c>
      <c r="D67" s="1" t="s">
        <v>118</v>
      </c>
      <c r="E67" s="1">
        <v>40</v>
      </c>
      <c r="F67" s="15">
        <v>17749</v>
      </c>
      <c r="G67" s="15">
        <f>Tabla1[[#This Row],[VALOR UNITARIO]]*19%</f>
        <v>3372.31</v>
      </c>
      <c r="H67" s="15">
        <f>Tabla1[[#This Row],[IMPUESTO]]+Tabla1[[#This Row],[VALOR UNITARIO]]</f>
        <v>21121.31</v>
      </c>
      <c r="I67" s="17">
        <f>Tabla1[[#This Row],[VALOR UNITARIO INCLUIDO IMPUESTO ]]*Tabla1[[#This Row],[CANTIDAD TOTAL]]</f>
        <v>844852.4</v>
      </c>
      <c r="L67" s="23"/>
      <c r="M67" s="23"/>
      <c r="N67" s="25"/>
    </row>
    <row r="68" spans="1:14" x14ac:dyDescent="0.25">
      <c r="A68" s="6">
        <v>66</v>
      </c>
      <c r="B68" s="1" t="s">
        <v>129</v>
      </c>
      <c r="C68" s="1" t="s">
        <v>130</v>
      </c>
      <c r="D68" s="1" t="s">
        <v>131</v>
      </c>
      <c r="E68" s="1">
        <v>2</v>
      </c>
      <c r="F68" s="15">
        <v>28582</v>
      </c>
      <c r="G68" s="15">
        <f>Tabla1[[#This Row],[VALOR UNITARIO]]*19%</f>
        <v>5430.58</v>
      </c>
      <c r="H68" s="15">
        <f>Tabla1[[#This Row],[IMPUESTO]]+Tabla1[[#This Row],[VALOR UNITARIO]]</f>
        <v>34012.58</v>
      </c>
      <c r="I68" s="17">
        <f>Tabla1[[#This Row],[VALOR UNITARIO INCLUIDO IMPUESTO ]]*Tabla1[[#This Row],[CANTIDAD TOTAL]]</f>
        <v>68025.16</v>
      </c>
      <c r="L68" s="23"/>
      <c r="M68" s="23"/>
      <c r="N68" s="25"/>
    </row>
    <row r="69" spans="1:14" ht="38.25" x14ac:dyDescent="0.25">
      <c r="A69" s="9">
        <v>67</v>
      </c>
      <c r="B69" s="3" t="s">
        <v>132</v>
      </c>
      <c r="C69" s="3" t="s">
        <v>133</v>
      </c>
      <c r="D69" s="3" t="s">
        <v>131</v>
      </c>
      <c r="E69" s="10">
        <v>20</v>
      </c>
      <c r="F69" s="16">
        <v>7178</v>
      </c>
      <c r="G69" s="16">
        <f>Tabla1[[#This Row],[VALOR UNITARIO]]*19%</f>
        <v>1363.82</v>
      </c>
      <c r="H69" s="16">
        <f>Tabla1[[#This Row],[IMPUESTO]]+Tabla1[[#This Row],[VALOR UNITARIO]]</f>
        <v>8541.82</v>
      </c>
      <c r="I69" s="18">
        <f>Tabla1[[#This Row],[VALOR UNITARIO INCLUIDO IMPUESTO ]]*Tabla1[[#This Row],[CANTIDAD TOTAL]]</f>
        <v>170836.4</v>
      </c>
      <c r="L69" s="23"/>
      <c r="M69" s="23"/>
      <c r="N69" s="25"/>
    </row>
    <row r="70" spans="1:14" x14ac:dyDescent="0.25">
      <c r="A70" s="9" t="s">
        <v>134</v>
      </c>
      <c r="B70" s="3"/>
      <c r="C70" s="3"/>
      <c r="D70" s="3"/>
      <c r="E70" s="3"/>
      <c r="F70" s="11"/>
      <c r="G70" s="20" t="s">
        <v>140</v>
      </c>
      <c r="H70" s="20"/>
      <c r="I70" s="21">
        <f>SUM(Tabla1[VALOR TOTAL INCLUIDO IMPUESTO])</f>
        <v>87132999.519999981</v>
      </c>
    </row>
    <row r="72" spans="1:14" x14ac:dyDescent="0.25">
      <c r="A72" s="27" t="s">
        <v>141</v>
      </c>
      <c r="B72" s="27"/>
      <c r="C72" s="27"/>
      <c r="D72" s="27"/>
    </row>
    <row r="73" spans="1:14" x14ac:dyDescent="0.25">
      <c r="A73" s="27"/>
      <c r="B73" s="27"/>
      <c r="C73" s="27"/>
      <c r="D73" s="27"/>
      <c r="I73" s="19"/>
      <c r="L73" s="26"/>
    </row>
    <row r="74" spans="1:14" x14ac:dyDescent="0.25">
      <c r="A74" s="27" t="s">
        <v>142</v>
      </c>
      <c r="B74" s="27"/>
      <c r="C74" s="27"/>
      <c r="D74" s="27"/>
    </row>
    <row r="75" spans="1:14" x14ac:dyDescent="0.25">
      <c r="A75" s="27" t="s">
        <v>143</v>
      </c>
      <c r="B75" s="27"/>
      <c r="C75" s="27" t="s">
        <v>144</v>
      </c>
      <c r="D75" s="27"/>
    </row>
    <row r="76" spans="1:14" x14ac:dyDescent="0.25">
      <c r="A76" s="27" t="s">
        <v>145</v>
      </c>
      <c r="B76" s="27"/>
      <c r="C76" s="27" t="s">
        <v>146</v>
      </c>
      <c r="D76" s="27"/>
    </row>
    <row r="77" spans="1:14" x14ac:dyDescent="0.25">
      <c r="A77" s="27" t="s">
        <v>147</v>
      </c>
      <c r="B77" s="27"/>
      <c r="C77" s="27" t="s">
        <v>148</v>
      </c>
      <c r="D77" s="27"/>
    </row>
    <row r="78" spans="1:14" x14ac:dyDescent="0.25">
      <c r="A78" s="27" t="s">
        <v>149</v>
      </c>
      <c r="B78" s="27"/>
      <c r="C78" s="28">
        <v>79966791</v>
      </c>
      <c r="D78" s="28"/>
    </row>
    <row r="79" spans="1:14" x14ac:dyDescent="0.25">
      <c r="A79" s="27" t="s">
        <v>150</v>
      </c>
      <c r="B79" s="27"/>
      <c r="C79" s="27" t="s">
        <v>151</v>
      </c>
      <c r="D79" s="27"/>
    </row>
    <row r="80" spans="1:14" x14ac:dyDescent="0.25">
      <c r="A80" s="27" t="s">
        <v>152</v>
      </c>
      <c r="B80" s="27"/>
      <c r="C80" s="27">
        <v>3156910742</v>
      </c>
      <c r="D80" s="27"/>
    </row>
    <row r="81" spans="1:4" ht="15.75" x14ac:dyDescent="0.25">
      <c r="A81" s="27" t="s">
        <v>153</v>
      </c>
      <c r="B81" s="27"/>
      <c r="C81" s="29" t="s">
        <v>154</v>
      </c>
      <c r="D81" s="29"/>
    </row>
  </sheetData>
  <sheetProtection algorithmName="SHA-512" hashValue="HeHQYIhdnqsHA1BFvDIl/LTZqyfJNjeF0yuKp9S+Cd6qapaZQCzISuBw4g0GerACdxf4bpf5aCw00UtDbCMQnA==" saltValue="Lglplx518dRTF95muj+VKw==" spinCount="100000" sheet="1" objects="1" scenarios="1"/>
  <mergeCells count="1">
    <mergeCell ref="A1:G1"/>
  </mergeCells>
  <dataValidations count="2">
    <dataValidation allowBlank="1" showInputMessage="1" showErrorMessage="1" promptTitle="CANTIDAD SOLICITADA" prompt="Digite la cantidad de unidades solicitadas del bien" sqref="E38:E46 E48:E58" xr:uid="{39CCC935-5D4F-4A50-B8D1-3AC7D7EB3B96}"/>
    <dataValidation allowBlank="1" showInputMessage="1" showErrorMessage="1" promptTitle="DESCRIPCIÓN DEL BIEN" prompt="Describa de manera clara el nombre del elemento que se esta solicitando y las caracteristicas del mismo si es necesario." sqref="B38:B58" xr:uid="{18EBF9E7-FAB2-4824-8A08-F56DCEF5BC5C}"/>
  </dataValidations>
  <hyperlinks>
    <hyperlink ref="C81" r:id="rId1" xr:uid="{A0A2B3C9-9B57-489E-A0DD-F93CA3BFC9F7}"/>
  </hyperlinks>
  <pageMargins left="0.20833333333333334" right="0.125" top="0.27083333333333331" bottom="0.23333333333333334" header="0.3" footer="0.3"/>
  <pageSetup paperSize="9" scale="70" orientation="portrait" horizontalDpi="0" verticalDpi="0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Organizacion de eventos 5</vt:lpstr>
      <vt:lpstr>'Organizacion de eventos 5'!Área_de_impresión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Jhanerys Paola Gomez Bayona</dc:creator>
  <cp:lastModifiedBy>Jhanerys Paola Gomez Bayona</cp:lastModifiedBy>
  <cp:lastPrinted>2024-09-12T14:28:47Z</cp:lastPrinted>
  <dcterms:created xsi:type="dcterms:W3CDTF">2024-03-06T14:33:24Z</dcterms:created>
  <dcterms:modified xsi:type="dcterms:W3CDTF">2024-09-12T15:27:29Z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2024-03-06T14:38:28Z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de1fd810-855c-4bc6-a0ef-b6d7077dd604</vt:lpwstr>
  </property>
  <property fmtid="{D5CDD505-2E9C-101B-9397-08002B2CF9AE}" pid="8" name="MSIP_Label_fc111285-cafa-4fc9-8a9a-bd902089b24f_ContentBits">
    <vt:lpwstr>0</vt:lpwstr>
  </property>
</Properties>
</file>