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EsteLibro" hidePivotFieldList="1" autoCompressPictures="0"/>
  <mc:AlternateContent xmlns:mc="http://schemas.openxmlformats.org/markup-compatibility/2006">
    <mc:Choice Requires="x15">
      <x15ac:absPath xmlns:x15ac="http://schemas.microsoft.com/office/spreadsheetml/2010/11/ac" url="D:\DOCUMENTOS VARIOS - 18 de ENERO de 2024\ALCALDIA 2024\SUBASTA INVERSA\SA-SI-016-2024 DOTACIÓN DOCENTES VIGENCIA 2024 (Lucia Aldana)\Informe preliminar de Evaluación\"/>
    </mc:Choice>
  </mc:AlternateContent>
  <xr:revisionPtr revIDLastSave="0" documentId="8_{53FF81B1-3167-452F-A1AC-56F3F3B6926F}" xr6:coauthVersionLast="47" xr6:coauthVersionMax="47" xr10:uidLastSave="{00000000-0000-0000-0000-000000000000}"/>
  <bookViews>
    <workbookView xWindow="-120" yWindow="-120" windowWidth="24240" windowHeight="13020" tabRatio="796" firstSheet="2" activeTab="2" xr2:uid="{00000000-000D-0000-FFFF-FFFF00000000}"/>
  </bookViews>
  <sheets>
    <sheet name="POA" sheetId="6" state="hidden" r:id="rId1"/>
    <sheet name="ESTADOS FINANCIEROS GRAN EMPRES" sheetId="4" state="hidden" r:id="rId2"/>
    <sheet name="ESTADOS FINANCIEROS" sheetId="10" r:id="rId3"/>
    <sheet name="ESTADOS FINANCIEROS MIPYMES" sheetId="9" r:id="rId4"/>
    <sheet name="PO" sheetId="7" state="hidden" r:id="rId5"/>
  </sheets>
  <definedNames>
    <definedName name="AnticipoM1">POA!$D$2</definedName>
    <definedName name="AnticipoM2">POA!$D$12</definedName>
    <definedName name="AnticipoM3">POA!$D$13</definedName>
    <definedName name="AnticipoM4">POA!$D$14</definedName>
    <definedName name="_xlnm.Print_Area" localSheetId="1">'ESTADOS FINANCIEROS GRAN EMPRES'!$B$1:$Y$11</definedName>
    <definedName name="_xlnm.Print_Area" localSheetId="3">'ESTADOS FINANCIEROS MIPYMES'!$B$1:$W$11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lazoM1">POA!$C$2</definedName>
    <definedName name="PlazoM2">POA!$C$12</definedName>
    <definedName name="PlazoM3">POA!$C$13</definedName>
    <definedName name="PlazoM4">POA!$C$14</definedName>
    <definedName name="prueba">#REF!</definedName>
    <definedName name="SALACTUAL">POA!$F$2</definedName>
    <definedName name="Z_7043DB3C_32B3_43B5_9ACE_4B1C78863594_.wvu.PrintArea" localSheetId="1" hidden="1">'ESTADOS FINANCIEROS GRAN EMPRES'!$B$1:$Y$11</definedName>
    <definedName name="Z_7043DB3C_32B3_43B5_9ACE_4B1C78863594_.wvu.PrintArea" localSheetId="3" hidden="1">'ESTADOS FINANCIEROS MIPYMES'!$B$1:$W$11</definedName>
  </definedNames>
  <calcPr calcId="191029"/>
  <customWorkbookViews>
    <customWorkbookView name="Diana Carolina Bernal Bustos - Vista personalizada" guid="{7043DB3C-32B3-43B5-9ACE-4B1C78863594}" mergeInterval="0" personalView="1" maximized="1" windowWidth="1276" windowHeight="799" activeSheetId="4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C30" i="10" l="1"/>
  <c r="AA30" i="10"/>
  <c r="AD30" i="10" s="1"/>
  <c r="X30" i="10"/>
  <c r="Y30" i="10" s="1"/>
  <c r="V30" i="10"/>
  <c r="T30" i="10"/>
  <c r="R30" i="10"/>
  <c r="W30" i="10" s="1"/>
  <c r="J30" i="10"/>
  <c r="K30" i="10" s="1"/>
  <c r="I30" i="10"/>
  <c r="AC29" i="10"/>
  <c r="AA29" i="10"/>
  <c r="AD29" i="10" s="1"/>
  <c r="X29" i="10"/>
  <c r="Y29" i="10" s="1"/>
  <c r="V29" i="10"/>
  <c r="T29" i="10"/>
  <c r="R29" i="10"/>
  <c r="W29" i="10" s="1"/>
  <c r="J29" i="10"/>
  <c r="K29" i="10" s="1"/>
  <c r="I29" i="10"/>
  <c r="AC28" i="10"/>
  <c r="AA28" i="10"/>
  <c r="X28" i="10"/>
  <c r="Y28" i="10" s="1"/>
  <c r="V28" i="10"/>
  <c r="T28" i="10"/>
  <c r="R28" i="10"/>
  <c r="W28" i="10" s="1"/>
  <c r="J28" i="10"/>
  <c r="K28" i="10" s="1"/>
  <c r="I28" i="10"/>
  <c r="AC27" i="10"/>
  <c r="AA27" i="10"/>
  <c r="AD27" i="10" s="1"/>
  <c r="X27" i="10"/>
  <c r="Y27" i="10" s="1"/>
  <c r="V27" i="10"/>
  <c r="T27" i="10"/>
  <c r="R27" i="10"/>
  <c r="W27" i="10" s="1"/>
  <c r="J27" i="10"/>
  <c r="K27" i="10" s="1"/>
  <c r="I27" i="10"/>
  <c r="AC26" i="10"/>
  <c r="AA26" i="10"/>
  <c r="AD26" i="10" s="1"/>
  <c r="X26" i="10"/>
  <c r="Y26" i="10" s="1"/>
  <c r="V26" i="10"/>
  <c r="T26" i="10"/>
  <c r="R26" i="10"/>
  <c r="W26" i="10" s="1"/>
  <c r="J26" i="10"/>
  <c r="K26" i="10" s="1"/>
  <c r="I26" i="10"/>
  <c r="AC25" i="10"/>
  <c r="AA25" i="10"/>
  <c r="AD25" i="10" s="1"/>
  <c r="X25" i="10"/>
  <c r="Y25" i="10" s="1"/>
  <c r="V25" i="10"/>
  <c r="T25" i="10"/>
  <c r="R25" i="10"/>
  <c r="W25" i="10" s="1"/>
  <c r="J25" i="10"/>
  <c r="K25" i="10" s="1"/>
  <c r="I25" i="10"/>
  <c r="AC24" i="10"/>
  <c r="AA24" i="10"/>
  <c r="AD24" i="10" s="1"/>
  <c r="X24" i="10"/>
  <c r="Y24" i="10" s="1"/>
  <c r="V24" i="10"/>
  <c r="T24" i="10"/>
  <c r="R24" i="10"/>
  <c r="W24" i="10" s="1"/>
  <c r="J24" i="10"/>
  <c r="K24" i="10" s="1"/>
  <c r="I24" i="10"/>
  <c r="AC23" i="10"/>
  <c r="AA23" i="10"/>
  <c r="AD23" i="10" s="1"/>
  <c r="X23" i="10"/>
  <c r="Y23" i="10" s="1"/>
  <c r="V23" i="10"/>
  <c r="T23" i="10"/>
  <c r="R23" i="10"/>
  <c r="W23" i="10" s="1"/>
  <c r="J23" i="10"/>
  <c r="K23" i="10" s="1"/>
  <c r="I23" i="10"/>
  <c r="AC22" i="10"/>
  <c r="AA22" i="10"/>
  <c r="AD22" i="10" s="1"/>
  <c r="X22" i="10"/>
  <c r="Y22" i="10" s="1"/>
  <c r="V22" i="10"/>
  <c r="T22" i="10"/>
  <c r="R22" i="10"/>
  <c r="W22" i="10" s="1"/>
  <c r="J22" i="10"/>
  <c r="K22" i="10" s="1"/>
  <c r="I22" i="10"/>
  <c r="AC21" i="10"/>
  <c r="AA21" i="10"/>
  <c r="AD21" i="10" s="1"/>
  <c r="X21" i="10"/>
  <c r="Y21" i="10" s="1"/>
  <c r="V21" i="10"/>
  <c r="T21" i="10"/>
  <c r="R21" i="10"/>
  <c r="W21" i="10" s="1"/>
  <c r="J21" i="10"/>
  <c r="K21" i="10" s="1"/>
  <c r="I21" i="10"/>
  <c r="AC20" i="10"/>
  <c r="AA20" i="10"/>
  <c r="AD20" i="10" s="1"/>
  <c r="X20" i="10"/>
  <c r="Y20" i="10" s="1"/>
  <c r="V20" i="10"/>
  <c r="T20" i="10"/>
  <c r="R20" i="10"/>
  <c r="W20" i="10" s="1"/>
  <c r="J20" i="10"/>
  <c r="K20" i="10" s="1"/>
  <c r="I20" i="10"/>
  <c r="AC19" i="10"/>
  <c r="AA19" i="10"/>
  <c r="AD19" i="10" s="1"/>
  <c r="X19" i="10"/>
  <c r="Y19" i="10" s="1"/>
  <c r="V19" i="10"/>
  <c r="T19" i="10"/>
  <c r="R19" i="10"/>
  <c r="W19" i="10" s="1"/>
  <c r="J19" i="10"/>
  <c r="K19" i="10" s="1"/>
  <c r="I19" i="10"/>
  <c r="AC18" i="10"/>
  <c r="AA18" i="10"/>
  <c r="AD18" i="10" s="1"/>
  <c r="X18" i="10"/>
  <c r="Y18" i="10" s="1"/>
  <c r="V18" i="10"/>
  <c r="T18" i="10"/>
  <c r="R18" i="10"/>
  <c r="W18" i="10" s="1"/>
  <c r="J18" i="10"/>
  <c r="K18" i="10" s="1"/>
  <c r="I18" i="10"/>
  <c r="AC17" i="10"/>
  <c r="AA17" i="10"/>
  <c r="AD17" i="10" s="1"/>
  <c r="X17" i="10"/>
  <c r="Y17" i="10" s="1"/>
  <c r="V17" i="10"/>
  <c r="T17" i="10"/>
  <c r="R17" i="10"/>
  <c r="W17" i="10" s="1"/>
  <c r="J17" i="10"/>
  <c r="K17" i="10" s="1"/>
  <c r="I17" i="10"/>
  <c r="AC16" i="10"/>
  <c r="AA16" i="10"/>
  <c r="AD16" i="10" s="1"/>
  <c r="X16" i="10"/>
  <c r="Y16" i="10" s="1"/>
  <c r="V16" i="10"/>
  <c r="T16" i="10"/>
  <c r="R16" i="10"/>
  <c r="W16" i="10" s="1"/>
  <c r="J16" i="10"/>
  <c r="K16" i="10" s="1"/>
  <c r="I16" i="10"/>
  <c r="AC15" i="10"/>
  <c r="AA15" i="10"/>
  <c r="AD15" i="10" s="1"/>
  <c r="X15" i="10"/>
  <c r="Y15" i="10" s="1"/>
  <c r="V15" i="10"/>
  <c r="T15" i="10"/>
  <c r="R15" i="10"/>
  <c r="W15" i="10" s="1"/>
  <c r="J15" i="10"/>
  <c r="K15" i="10" s="1"/>
  <c r="I15" i="10"/>
  <c r="X14" i="10"/>
  <c r="Y14" i="10" s="1"/>
  <c r="J14" i="10"/>
  <c r="K14" i="10" s="1"/>
  <c r="I14" i="10"/>
  <c r="AC13" i="10"/>
  <c r="AA13" i="10"/>
  <c r="X13" i="10"/>
  <c r="Y13" i="10" s="1"/>
  <c r="V13" i="10"/>
  <c r="T13" i="10"/>
  <c r="R13" i="10"/>
  <c r="W13" i="10" s="1"/>
  <c r="J13" i="10"/>
  <c r="K13" i="10" s="1"/>
  <c r="I13" i="10"/>
  <c r="I12" i="10" s="1"/>
  <c r="Q12" i="10"/>
  <c r="R14" i="10" s="1"/>
  <c r="O12" i="10"/>
  <c r="M12" i="10"/>
  <c r="L12" i="10"/>
  <c r="H12" i="10"/>
  <c r="S12" i="10" s="1"/>
  <c r="G12" i="10"/>
  <c r="F12" i="10"/>
  <c r="E12" i="10"/>
  <c r="D12" i="10"/>
  <c r="T12" i="9"/>
  <c r="E42" i="9"/>
  <c r="Q42" i="9" s="1"/>
  <c r="R42" i="9" s="1"/>
  <c r="AC43" i="9"/>
  <c r="AA43" i="9"/>
  <c r="AD43" i="9" s="1"/>
  <c r="X43" i="9"/>
  <c r="Y43" i="9" s="1"/>
  <c r="V43" i="9"/>
  <c r="T43" i="9"/>
  <c r="R43" i="9"/>
  <c r="J43" i="9"/>
  <c r="K43" i="9" s="1"/>
  <c r="K42" i="9" s="1"/>
  <c r="I43" i="9"/>
  <c r="I42" i="9" s="1"/>
  <c r="O42" i="9"/>
  <c r="M42" i="9"/>
  <c r="L42" i="9"/>
  <c r="H42" i="9"/>
  <c r="G42" i="9"/>
  <c r="F42" i="9"/>
  <c r="D42" i="9"/>
  <c r="E31" i="9"/>
  <c r="AC32" i="9"/>
  <c r="AA32" i="9"/>
  <c r="AD32" i="9" s="1"/>
  <c r="X32" i="9"/>
  <c r="Y32" i="9" s="1"/>
  <c r="V32" i="9"/>
  <c r="T32" i="9"/>
  <c r="R32" i="9"/>
  <c r="W32" i="9" s="1"/>
  <c r="J32" i="9"/>
  <c r="J31" i="9" s="1"/>
  <c r="I32" i="9"/>
  <c r="I31" i="9" s="1"/>
  <c r="O31" i="9"/>
  <c r="M31" i="9"/>
  <c r="L31" i="9"/>
  <c r="H31" i="9"/>
  <c r="G31" i="9"/>
  <c r="F31" i="9"/>
  <c r="D31" i="9"/>
  <c r="O12" i="9"/>
  <c r="E12" i="9"/>
  <c r="I14" i="9"/>
  <c r="J14" i="9"/>
  <c r="K14" i="9"/>
  <c r="X14" i="9"/>
  <c r="Y14" i="9" s="1"/>
  <c r="I15" i="9"/>
  <c r="J15" i="9"/>
  <c r="K15" i="9" s="1"/>
  <c r="R15" i="9"/>
  <c r="T15" i="9"/>
  <c r="V15" i="9"/>
  <c r="X15" i="9"/>
  <c r="Y15" i="9" s="1"/>
  <c r="AA15" i="9"/>
  <c r="AC15" i="9"/>
  <c r="I16" i="9"/>
  <c r="J16" i="9"/>
  <c r="K16" i="9"/>
  <c r="R16" i="9"/>
  <c r="T16" i="9"/>
  <c r="V16" i="9"/>
  <c r="X16" i="9"/>
  <c r="Y16" i="9" s="1"/>
  <c r="AA16" i="9"/>
  <c r="AC16" i="9"/>
  <c r="I17" i="9"/>
  <c r="J17" i="9"/>
  <c r="K17" i="9" s="1"/>
  <c r="R17" i="9"/>
  <c r="T17" i="9"/>
  <c r="V17" i="9"/>
  <c r="X17" i="9"/>
  <c r="Y17" i="9" s="1"/>
  <c r="AA17" i="9"/>
  <c r="AC17" i="9"/>
  <c r="AD17" i="9"/>
  <c r="I18" i="9"/>
  <c r="J18" i="9"/>
  <c r="K18" i="9"/>
  <c r="R18" i="9"/>
  <c r="T18" i="9"/>
  <c r="V18" i="9"/>
  <c r="X18" i="9"/>
  <c r="Y18" i="9" s="1"/>
  <c r="AA18" i="9"/>
  <c r="AC18" i="9"/>
  <c r="AD18" i="9"/>
  <c r="I19" i="9"/>
  <c r="J19" i="9"/>
  <c r="K19" i="9" s="1"/>
  <c r="R19" i="9"/>
  <c r="T19" i="9"/>
  <c r="V19" i="9"/>
  <c r="X19" i="9"/>
  <c r="Y19" i="9"/>
  <c r="AA19" i="9"/>
  <c r="AC19" i="9"/>
  <c r="I20" i="9"/>
  <c r="J20" i="9"/>
  <c r="K20" i="9"/>
  <c r="R20" i="9"/>
  <c r="W20" i="9" s="1"/>
  <c r="T20" i="9"/>
  <c r="V20" i="9"/>
  <c r="X20" i="9"/>
  <c r="Y20" i="9"/>
  <c r="AA20" i="9"/>
  <c r="AC20" i="9"/>
  <c r="I21" i="9"/>
  <c r="J21" i="9"/>
  <c r="K21" i="9" s="1"/>
  <c r="R21" i="9"/>
  <c r="T21" i="9"/>
  <c r="V21" i="9"/>
  <c r="X21" i="9"/>
  <c r="Y21" i="9"/>
  <c r="AA21" i="9"/>
  <c r="AC21" i="9"/>
  <c r="I22" i="9"/>
  <c r="J22" i="9"/>
  <c r="K22" i="9"/>
  <c r="R22" i="9"/>
  <c r="T22" i="9"/>
  <c r="V22" i="9"/>
  <c r="X22" i="9"/>
  <c r="Y22" i="9"/>
  <c r="AA22" i="9"/>
  <c r="AD22" i="9" s="1"/>
  <c r="AC22" i="9"/>
  <c r="I23" i="9"/>
  <c r="J23" i="9"/>
  <c r="K23" i="9" s="1"/>
  <c r="R23" i="9"/>
  <c r="T23" i="9"/>
  <c r="V23" i="9"/>
  <c r="X23" i="9"/>
  <c r="Y23" i="9"/>
  <c r="AA23" i="9"/>
  <c r="AC23" i="9"/>
  <c r="I24" i="9"/>
  <c r="J24" i="9"/>
  <c r="K24" i="9" s="1"/>
  <c r="R24" i="9"/>
  <c r="T24" i="9"/>
  <c r="V24" i="9"/>
  <c r="W24" i="9"/>
  <c r="X24" i="9"/>
  <c r="Y24" i="9" s="1"/>
  <c r="AA24" i="9"/>
  <c r="AC24" i="9"/>
  <c r="AD24" i="9"/>
  <c r="I25" i="9"/>
  <c r="J25" i="9"/>
  <c r="K25" i="9" s="1"/>
  <c r="R25" i="9"/>
  <c r="T25" i="9"/>
  <c r="V25" i="9"/>
  <c r="X25" i="9"/>
  <c r="Y25" i="9"/>
  <c r="AA25" i="9"/>
  <c r="AC25" i="9"/>
  <c r="I26" i="9"/>
  <c r="J26" i="9"/>
  <c r="K26" i="9" s="1"/>
  <c r="R26" i="9"/>
  <c r="T26" i="9"/>
  <c r="V26" i="9"/>
  <c r="X26" i="9"/>
  <c r="Y26" i="9" s="1"/>
  <c r="AA26" i="9"/>
  <c r="AC26" i="9"/>
  <c r="AD26" i="9"/>
  <c r="I27" i="9"/>
  <c r="J27" i="9"/>
  <c r="K27" i="9" s="1"/>
  <c r="R27" i="9"/>
  <c r="T27" i="9"/>
  <c r="V27" i="9"/>
  <c r="X27" i="9"/>
  <c r="Y27" i="9"/>
  <c r="AA27" i="9"/>
  <c r="AC27" i="9"/>
  <c r="AD27" i="9"/>
  <c r="I28" i="9"/>
  <c r="J28" i="9"/>
  <c r="K28" i="9"/>
  <c r="R28" i="9"/>
  <c r="T28" i="9"/>
  <c r="V28" i="9"/>
  <c r="X28" i="9"/>
  <c r="Y28" i="9"/>
  <c r="AA28" i="9"/>
  <c r="AD28" i="9" s="1"/>
  <c r="AC28" i="9"/>
  <c r="I29" i="9"/>
  <c r="J29" i="9"/>
  <c r="K29" i="9" s="1"/>
  <c r="R29" i="9"/>
  <c r="T29" i="9"/>
  <c r="V29" i="9"/>
  <c r="X29" i="9"/>
  <c r="Y29" i="9"/>
  <c r="AA29" i="9"/>
  <c r="AC29" i="9"/>
  <c r="AD29" i="9"/>
  <c r="I30" i="9"/>
  <c r="J30" i="9"/>
  <c r="K30" i="9"/>
  <c r="R30" i="9"/>
  <c r="T30" i="9"/>
  <c r="V30" i="9"/>
  <c r="X30" i="9"/>
  <c r="Y30" i="9" s="1"/>
  <c r="AA30" i="9"/>
  <c r="AC30" i="9"/>
  <c r="AD30" i="9"/>
  <c r="D12" i="9"/>
  <c r="T14" i="10" l="1"/>
  <c r="T12" i="10"/>
  <c r="AD28" i="10"/>
  <c r="AD13" i="10"/>
  <c r="J12" i="10"/>
  <c r="AB12" i="10"/>
  <c r="W28" i="9"/>
  <c r="W22" i="9"/>
  <c r="AC14" i="10"/>
  <c r="AC12" i="10"/>
  <c r="K12" i="10"/>
  <c r="Z12" i="10" s="1"/>
  <c r="R12" i="10"/>
  <c r="U12" i="10"/>
  <c r="AD16" i="9"/>
  <c r="AD23" i="9"/>
  <c r="Q31" i="9"/>
  <c r="AD25" i="9"/>
  <c r="AD19" i="9"/>
  <c r="AD21" i="9"/>
  <c r="W26" i="9"/>
  <c r="AB31" i="9"/>
  <c r="AC31" i="9" s="1"/>
  <c r="W30" i="9"/>
  <c r="S31" i="9"/>
  <c r="T31" i="9" s="1"/>
  <c r="W43" i="9"/>
  <c r="W16" i="9"/>
  <c r="W18" i="9"/>
  <c r="S42" i="9"/>
  <c r="T42" i="9" s="1"/>
  <c r="AB42" i="9"/>
  <c r="AC42" i="9" s="1"/>
  <c r="U42" i="9"/>
  <c r="V42" i="9" s="1"/>
  <c r="Z42" i="9"/>
  <c r="AA42" i="9" s="1"/>
  <c r="J42" i="9"/>
  <c r="R31" i="9"/>
  <c r="K32" i="9"/>
  <c r="K31" i="9" s="1"/>
  <c r="Z31" i="9" s="1"/>
  <c r="AA31" i="9" s="1"/>
  <c r="AD20" i="9"/>
  <c r="AD15" i="9"/>
  <c r="W25" i="9"/>
  <c r="W27" i="9"/>
  <c r="W29" i="9"/>
  <c r="W15" i="9"/>
  <c r="W17" i="9"/>
  <c r="W19" i="9"/>
  <c r="W21" i="9"/>
  <c r="W23" i="9"/>
  <c r="AC13" i="9"/>
  <c r="AA13" i="9"/>
  <c r="X13" i="9"/>
  <c r="Y13" i="9" s="1"/>
  <c r="V13" i="9"/>
  <c r="T13" i="9"/>
  <c r="R13" i="9"/>
  <c r="J13" i="9"/>
  <c r="I13" i="9"/>
  <c r="M12" i="9"/>
  <c r="L12" i="9"/>
  <c r="H12" i="9"/>
  <c r="G12" i="9"/>
  <c r="Q12" i="9" s="1"/>
  <c r="F12" i="9"/>
  <c r="AE440" i="4"/>
  <c r="AC440" i="4"/>
  <c r="Z440" i="4"/>
  <c r="AA440" i="4" s="1"/>
  <c r="X440" i="4"/>
  <c r="V440" i="4"/>
  <c r="T440" i="4"/>
  <c r="R440" i="4"/>
  <c r="Y440" i="4" s="1"/>
  <c r="J440" i="4"/>
  <c r="K440" i="4" s="1"/>
  <c r="I440" i="4"/>
  <c r="AE439" i="4"/>
  <c r="AC439" i="4"/>
  <c r="Z439" i="4"/>
  <c r="AA439" i="4" s="1"/>
  <c r="X439" i="4"/>
  <c r="V439" i="4"/>
  <c r="T439" i="4"/>
  <c r="R439" i="4"/>
  <c r="J439" i="4"/>
  <c r="K439" i="4" s="1"/>
  <c r="I439" i="4"/>
  <c r="AE438" i="4"/>
  <c r="AC438" i="4"/>
  <c r="AF438" i="4" s="1"/>
  <c r="Z438" i="4"/>
  <c r="AA438" i="4" s="1"/>
  <c r="X438" i="4"/>
  <c r="V438" i="4"/>
  <c r="T438" i="4"/>
  <c r="R438" i="4"/>
  <c r="J438" i="4"/>
  <c r="K438" i="4" s="1"/>
  <c r="I438" i="4"/>
  <c r="AE437" i="4"/>
  <c r="AC437" i="4"/>
  <c r="Z437" i="4"/>
  <c r="AA437" i="4" s="1"/>
  <c r="X437" i="4"/>
  <c r="V437" i="4"/>
  <c r="T437" i="4"/>
  <c r="R437" i="4"/>
  <c r="J437" i="4"/>
  <c r="K437" i="4" s="1"/>
  <c r="I437" i="4"/>
  <c r="AE436" i="4"/>
  <c r="AC436" i="4"/>
  <c r="Z436" i="4"/>
  <c r="AA436" i="4" s="1"/>
  <c r="X436" i="4"/>
  <c r="V436" i="4"/>
  <c r="T436" i="4"/>
  <c r="R436" i="4"/>
  <c r="J436" i="4"/>
  <c r="K436" i="4" s="1"/>
  <c r="I436" i="4"/>
  <c r="AE435" i="4"/>
  <c r="AC435" i="4"/>
  <c r="Z435" i="4"/>
  <c r="AA435" i="4" s="1"/>
  <c r="X435" i="4"/>
  <c r="V435" i="4"/>
  <c r="T435" i="4"/>
  <c r="R435" i="4"/>
  <c r="J435" i="4"/>
  <c r="K435" i="4" s="1"/>
  <c r="I435" i="4"/>
  <c r="AE434" i="4"/>
  <c r="AC434" i="4"/>
  <c r="Z434" i="4"/>
  <c r="AA434" i="4" s="1"/>
  <c r="X434" i="4"/>
  <c r="V434" i="4"/>
  <c r="T434" i="4"/>
  <c r="R434" i="4"/>
  <c r="J434" i="4"/>
  <c r="K434" i="4" s="1"/>
  <c r="I434" i="4"/>
  <c r="AE433" i="4"/>
  <c r="AC433" i="4"/>
  <c r="Z433" i="4"/>
  <c r="AA433" i="4" s="1"/>
  <c r="X433" i="4"/>
  <c r="V433" i="4"/>
  <c r="T433" i="4"/>
  <c r="R433" i="4"/>
  <c r="Y433" i="4" s="1"/>
  <c r="J433" i="4"/>
  <c r="K433" i="4" s="1"/>
  <c r="I433" i="4"/>
  <c r="Z432" i="4"/>
  <c r="AA432" i="4" s="1"/>
  <c r="R432" i="4"/>
  <c r="J432" i="4"/>
  <c r="K432" i="4" s="1"/>
  <c r="I432" i="4"/>
  <c r="AE431" i="4"/>
  <c r="AC431" i="4"/>
  <c r="Z431" i="4"/>
  <c r="AA431" i="4" s="1"/>
  <c r="X431" i="4"/>
  <c r="V431" i="4"/>
  <c r="T431" i="4"/>
  <c r="R431" i="4"/>
  <c r="J431" i="4"/>
  <c r="K431" i="4" s="1"/>
  <c r="I431" i="4"/>
  <c r="P430" i="4"/>
  <c r="O430" i="4"/>
  <c r="M430" i="4"/>
  <c r="L430" i="4"/>
  <c r="H430" i="4"/>
  <c r="U430" i="4" s="1"/>
  <c r="G430" i="4"/>
  <c r="F430" i="4"/>
  <c r="E430" i="4"/>
  <c r="D430" i="4"/>
  <c r="AE429" i="4"/>
  <c r="AC429" i="4"/>
  <c r="AF429" i="4" s="1"/>
  <c r="Z429" i="4"/>
  <c r="AA429" i="4" s="1"/>
  <c r="X429" i="4"/>
  <c r="V429" i="4"/>
  <c r="T429" i="4"/>
  <c r="R429" i="4"/>
  <c r="J429" i="4"/>
  <c r="K429" i="4" s="1"/>
  <c r="I429" i="4"/>
  <c r="AE428" i="4"/>
  <c r="AC428" i="4"/>
  <c r="AF428" i="4" s="1"/>
  <c r="Z428" i="4"/>
  <c r="AA428" i="4" s="1"/>
  <c r="X428" i="4"/>
  <c r="V428" i="4"/>
  <c r="T428" i="4"/>
  <c r="R428" i="4"/>
  <c r="J428" i="4"/>
  <c r="K428" i="4" s="1"/>
  <c r="I428" i="4"/>
  <c r="AE427" i="4"/>
  <c r="AC427" i="4"/>
  <c r="Z427" i="4"/>
  <c r="AA427" i="4" s="1"/>
  <c r="X427" i="4"/>
  <c r="V427" i="4"/>
  <c r="T427" i="4"/>
  <c r="R427" i="4"/>
  <c r="J427" i="4"/>
  <c r="K427" i="4" s="1"/>
  <c r="I427" i="4"/>
  <c r="AE426" i="4"/>
  <c r="AC426" i="4"/>
  <c r="Z426" i="4"/>
  <c r="AA426" i="4" s="1"/>
  <c r="X426" i="4"/>
  <c r="V426" i="4"/>
  <c r="T426" i="4"/>
  <c r="Y426" i="4" s="1"/>
  <c r="R426" i="4"/>
  <c r="J426" i="4"/>
  <c r="K426" i="4" s="1"/>
  <c r="I426" i="4"/>
  <c r="AE425" i="4"/>
  <c r="AC425" i="4"/>
  <c r="AF425" i="4" s="1"/>
  <c r="Z425" i="4"/>
  <c r="AA425" i="4" s="1"/>
  <c r="X425" i="4"/>
  <c r="V425" i="4"/>
  <c r="T425" i="4"/>
  <c r="R425" i="4"/>
  <c r="J425" i="4"/>
  <c r="K425" i="4" s="1"/>
  <c r="I425" i="4"/>
  <c r="AE424" i="4"/>
  <c r="AC424" i="4"/>
  <c r="AF424" i="4" s="1"/>
  <c r="Z424" i="4"/>
  <c r="AA424" i="4" s="1"/>
  <c r="X424" i="4"/>
  <c r="V424" i="4"/>
  <c r="T424" i="4"/>
  <c r="R424" i="4"/>
  <c r="J424" i="4"/>
  <c r="K424" i="4" s="1"/>
  <c r="I424" i="4"/>
  <c r="AE423" i="4"/>
  <c r="AF423" i="4" s="1"/>
  <c r="AC423" i="4"/>
  <c r="Z423" i="4"/>
  <c r="AA423" i="4" s="1"/>
  <c r="X423" i="4"/>
  <c r="V423" i="4"/>
  <c r="T423" i="4"/>
  <c r="R423" i="4"/>
  <c r="J423" i="4"/>
  <c r="K423" i="4" s="1"/>
  <c r="I423" i="4"/>
  <c r="AE422" i="4"/>
  <c r="AC422" i="4"/>
  <c r="Z422" i="4"/>
  <c r="AA422" i="4" s="1"/>
  <c r="X422" i="4"/>
  <c r="V422" i="4"/>
  <c r="T422" i="4"/>
  <c r="R422" i="4"/>
  <c r="J422" i="4"/>
  <c r="K422" i="4" s="1"/>
  <c r="I422" i="4"/>
  <c r="Z421" i="4"/>
  <c r="AA421" i="4" s="1"/>
  <c r="R421" i="4"/>
  <c r="J421" i="4"/>
  <c r="K421" i="4" s="1"/>
  <c r="I421" i="4"/>
  <c r="AE420" i="4"/>
  <c r="AC420" i="4"/>
  <c r="AF420" i="4" s="1"/>
  <c r="Z420" i="4"/>
  <c r="AA420" i="4" s="1"/>
  <c r="X420" i="4"/>
  <c r="V420" i="4"/>
  <c r="T420" i="4"/>
  <c r="R420" i="4"/>
  <c r="J420" i="4"/>
  <c r="K420" i="4" s="1"/>
  <c r="I420" i="4"/>
  <c r="P419" i="4"/>
  <c r="O419" i="4"/>
  <c r="M419" i="4"/>
  <c r="L419" i="4"/>
  <c r="H419" i="4"/>
  <c r="G419" i="4"/>
  <c r="F419" i="4"/>
  <c r="E419" i="4"/>
  <c r="D419" i="4"/>
  <c r="AE418" i="4"/>
  <c r="AC418" i="4"/>
  <c r="Z418" i="4"/>
  <c r="AA418" i="4" s="1"/>
  <c r="X418" i="4"/>
  <c r="V418" i="4"/>
  <c r="T418" i="4"/>
  <c r="R418" i="4"/>
  <c r="Y418" i="4" s="1"/>
  <c r="J418" i="4"/>
  <c r="K418" i="4" s="1"/>
  <c r="I418" i="4"/>
  <c r="AE417" i="4"/>
  <c r="AC417" i="4"/>
  <c r="Z417" i="4"/>
  <c r="AA417" i="4" s="1"/>
  <c r="X417" i="4"/>
  <c r="V417" i="4"/>
  <c r="T417" i="4"/>
  <c r="R417" i="4"/>
  <c r="J417" i="4"/>
  <c r="K417" i="4" s="1"/>
  <c r="I417" i="4"/>
  <c r="AE416" i="4"/>
  <c r="AC416" i="4"/>
  <c r="Z416" i="4"/>
  <c r="AA416" i="4" s="1"/>
  <c r="X416" i="4"/>
  <c r="V416" i="4"/>
  <c r="T416" i="4"/>
  <c r="R416" i="4"/>
  <c r="J416" i="4"/>
  <c r="K416" i="4" s="1"/>
  <c r="I416" i="4"/>
  <c r="AE415" i="4"/>
  <c r="AC415" i="4"/>
  <c r="AF415" i="4" s="1"/>
  <c r="Z415" i="4"/>
  <c r="AA415" i="4" s="1"/>
  <c r="X415" i="4"/>
  <c r="V415" i="4"/>
  <c r="T415" i="4"/>
  <c r="R415" i="4"/>
  <c r="J415" i="4"/>
  <c r="K415" i="4" s="1"/>
  <c r="I415" i="4"/>
  <c r="AE414" i="4"/>
  <c r="AC414" i="4"/>
  <c r="Z414" i="4"/>
  <c r="AA414" i="4" s="1"/>
  <c r="X414" i="4"/>
  <c r="V414" i="4"/>
  <c r="T414" i="4"/>
  <c r="R414" i="4"/>
  <c r="J414" i="4"/>
  <c r="I414" i="4"/>
  <c r="AE413" i="4"/>
  <c r="AC413" i="4"/>
  <c r="Z413" i="4"/>
  <c r="AA413" i="4" s="1"/>
  <c r="X413" i="4"/>
  <c r="V413" i="4"/>
  <c r="T413" i="4"/>
  <c r="R413" i="4"/>
  <c r="J413" i="4"/>
  <c r="K413" i="4" s="1"/>
  <c r="I413" i="4"/>
  <c r="AE412" i="4"/>
  <c r="AC412" i="4"/>
  <c r="Z412" i="4"/>
  <c r="AA412" i="4" s="1"/>
  <c r="X412" i="4"/>
  <c r="V412" i="4"/>
  <c r="T412" i="4"/>
  <c r="R412" i="4"/>
  <c r="J412" i="4"/>
  <c r="K412" i="4" s="1"/>
  <c r="I412" i="4"/>
  <c r="AE411" i="4"/>
  <c r="AC411" i="4"/>
  <c r="Z411" i="4"/>
  <c r="AA411" i="4" s="1"/>
  <c r="X411" i="4"/>
  <c r="V411" i="4"/>
  <c r="T411" i="4"/>
  <c r="R411" i="4"/>
  <c r="J411" i="4"/>
  <c r="K411" i="4" s="1"/>
  <c r="I411" i="4"/>
  <c r="Z410" i="4"/>
  <c r="AA410" i="4" s="1"/>
  <c r="R410" i="4"/>
  <c r="J410" i="4"/>
  <c r="K410" i="4" s="1"/>
  <c r="I410" i="4"/>
  <c r="AE409" i="4"/>
  <c r="AC409" i="4"/>
  <c r="AF409" i="4" s="1"/>
  <c r="Z409" i="4"/>
  <c r="AA409" i="4" s="1"/>
  <c r="X409" i="4"/>
  <c r="V409" i="4"/>
  <c r="T409" i="4"/>
  <c r="Y409" i="4" s="1"/>
  <c r="R409" i="4"/>
  <c r="J409" i="4"/>
  <c r="K409" i="4" s="1"/>
  <c r="I409" i="4"/>
  <c r="P408" i="4"/>
  <c r="O408" i="4"/>
  <c r="M408" i="4"/>
  <c r="L408" i="4"/>
  <c r="H408" i="4"/>
  <c r="G408" i="4"/>
  <c r="F408" i="4"/>
  <c r="E408" i="4"/>
  <c r="D408" i="4"/>
  <c r="AE407" i="4"/>
  <c r="AC407" i="4"/>
  <c r="AF407" i="4" s="1"/>
  <c r="Z407" i="4"/>
  <c r="AA407" i="4" s="1"/>
  <c r="X407" i="4"/>
  <c r="V407" i="4"/>
  <c r="T407" i="4"/>
  <c r="R407" i="4"/>
  <c r="J407" i="4"/>
  <c r="K407" i="4" s="1"/>
  <c r="I407" i="4"/>
  <c r="AE406" i="4"/>
  <c r="AC406" i="4"/>
  <c r="AF406" i="4" s="1"/>
  <c r="Z406" i="4"/>
  <c r="AA406" i="4" s="1"/>
  <c r="X406" i="4"/>
  <c r="V406" i="4"/>
  <c r="T406" i="4"/>
  <c r="R406" i="4"/>
  <c r="J406" i="4"/>
  <c r="K406" i="4" s="1"/>
  <c r="I406" i="4"/>
  <c r="AE405" i="4"/>
  <c r="AC405" i="4"/>
  <c r="Z405" i="4"/>
  <c r="AA405" i="4" s="1"/>
  <c r="X405" i="4"/>
  <c r="V405" i="4"/>
  <c r="T405" i="4"/>
  <c r="R405" i="4"/>
  <c r="J405" i="4"/>
  <c r="K405" i="4" s="1"/>
  <c r="I405" i="4"/>
  <c r="AE404" i="4"/>
  <c r="AC404" i="4"/>
  <c r="AF404" i="4" s="1"/>
  <c r="Z404" i="4"/>
  <c r="AA404" i="4" s="1"/>
  <c r="X404" i="4"/>
  <c r="V404" i="4"/>
  <c r="T404" i="4"/>
  <c r="R404" i="4"/>
  <c r="J404" i="4"/>
  <c r="K404" i="4" s="1"/>
  <c r="I404" i="4"/>
  <c r="AE403" i="4"/>
  <c r="AC403" i="4"/>
  <c r="AF403" i="4" s="1"/>
  <c r="Z403" i="4"/>
  <c r="AA403" i="4" s="1"/>
  <c r="X403" i="4"/>
  <c r="V403" i="4"/>
  <c r="T403" i="4"/>
  <c r="R403" i="4"/>
  <c r="J403" i="4"/>
  <c r="K403" i="4" s="1"/>
  <c r="I403" i="4"/>
  <c r="AE402" i="4"/>
  <c r="AC402" i="4"/>
  <c r="Z402" i="4"/>
  <c r="AA402" i="4" s="1"/>
  <c r="X402" i="4"/>
  <c r="V402" i="4"/>
  <c r="T402" i="4"/>
  <c r="R402" i="4"/>
  <c r="J402" i="4"/>
  <c r="K402" i="4" s="1"/>
  <c r="I402" i="4"/>
  <c r="AE401" i="4"/>
  <c r="AC401" i="4"/>
  <c r="Z401" i="4"/>
  <c r="AA401" i="4" s="1"/>
  <c r="X401" i="4"/>
  <c r="V401" i="4"/>
  <c r="T401" i="4"/>
  <c r="R401" i="4"/>
  <c r="Y401" i="4" s="1"/>
  <c r="K401" i="4"/>
  <c r="J401" i="4"/>
  <c r="I401" i="4"/>
  <c r="AE400" i="4"/>
  <c r="AC400" i="4"/>
  <c r="AF400" i="4" s="1"/>
  <c r="Z400" i="4"/>
  <c r="AA400" i="4" s="1"/>
  <c r="X400" i="4"/>
  <c r="V400" i="4"/>
  <c r="T400" i="4"/>
  <c r="R400" i="4"/>
  <c r="J400" i="4"/>
  <c r="K400" i="4" s="1"/>
  <c r="I400" i="4"/>
  <c r="Z399" i="4"/>
  <c r="AA399" i="4" s="1"/>
  <c r="R399" i="4"/>
  <c r="J399" i="4"/>
  <c r="I399" i="4"/>
  <c r="AE398" i="4"/>
  <c r="AC398" i="4"/>
  <c r="Z398" i="4"/>
  <c r="AA398" i="4" s="1"/>
  <c r="X398" i="4"/>
  <c r="V398" i="4"/>
  <c r="T398" i="4"/>
  <c r="R398" i="4"/>
  <c r="J398" i="4"/>
  <c r="K398" i="4" s="1"/>
  <c r="I398" i="4"/>
  <c r="P397" i="4"/>
  <c r="O397" i="4"/>
  <c r="M397" i="4"/>
  <c r="L397" i="4"/>
  <c r="H397" i="4"/>
  <c r="G397" i="4"/>
  <c r="F397" i="4"/>
  <c r="E397" i="4"/>
  <c r="D397" i="4"/>
  <c r="AE396" i="4"/>
  <c r="AC396" i="4"/>
  <c r="Z396" i="4"/>
  <c r="AA396" i="4" s="1"/>
  <c r="X396" i="4"/>
  <c r="V396" i="4"/>
  <c r="T396" i="4"/>
  <c r="R396" i="4"/>
  <c r="Y396" i="4" s="1"/>
  <c r="J396" i="4"/>
  <c r="K396" i="4" s="1"/>
  <c r="I396" i="4"/>
  <c r="AE395" i="4"/>
  <c r="AC395" i="4"/>
  <c r="AF395" i="4" s="1"/>
  <c r="Z395" i="4"/>
  <c r="AA395" i="4" s="1"/>
  <c r="X395" i="4"/>
  <c r="V395" i="4"/>
  <c r="T395" i="4"/>
  <c r="R395" i="4"/>
  <c r="J395" i="4"/>
  <c r="K395" i="4" s="1"/>
  <c r="I395" i="4"/>
  <c r="AE394" i="4"/>
  <c r="AC394" i="4"/>
  <c r="AF394" i="4" s="1"/>
  <c r="Z394" i="4"/>
  <c r="AA394" i="4" s="1"/>
  <c r="X394" i="4"/>
  <c r="V394" i="4"/>
  <c r="T394" i="4"/>
  <c r="R394" i="4"/>
  <c r="J394" i="4"/>
  <c r="K394" i="4" s="1"/>
  <c r="I394" i="4"/>
  <c r="AE393" i="4"/>
  <c r="AC393" i="4"/>
  <c r="AF393" i="4" s="1"/>
  <c r="Z393" i="4"/>
  <c r="AA393" i="4" s="1"/>
  <c r="X393" i="4"/>
  <c r="V393" i="4"/>
  <c r="T393" i="4"/>
  <c r="R393" i="4"/>
  <c r="J393" i="4"/>
  <c r="K393" i="4" s="1"/>
  <c r="I393" i="4"/>
  <c r="AE392" i="4"/>
  <c r="AC392" i="4"/>
  <c r="Z392" i="4"/>
  <c r="AA392" i="4" s="1"/>
  <c r="X392" i="4"/>
  <c r="V392" i="4"/>
  <c r="T392" i="4"/>
  <c r="R392" i="4"/>
  <c r="J392" i="4"/>
  <c r="I392" i="4"/>
  <c r="AE391" i="4"/>
  <c r="AC391" i="4"/>
  <c r="Z391" i="4"/>
  <c r="AA391" i="4" s="1"/>
  <c r="X391" i="4"/>
  <c r="V391" i="4"/>
  <c r="T391" i="4"/>
  <c r="R391" i="4"/>
  <c r="J391" i="4"/>
  <c r="K391" i="4" s="1"/>
  <c r="I391" i="4"/>
  <c r="AE390" i="4"/>
  <c r="AC390" i="4"/>
  <c r="Z390" i="4"/>
  <c r="AA390" i="4" s="1"/>
  <c r="X390" i="4"/>
  <c r="V390" i="4"/>
  <c r="T390" i="4"/>
  <c r="R390" i="4"/>
  <c r="J390" i="4"/>
  <c r="K390" i="4" s="1"/>
  <c r="I390" i="4"/>
  <c r="AE389" i="4"/>
  <c r="AC389" i="4"/>
  <c r="Z389" i="4"/>
  <c r="AA389" i="4" s="1"/>
  <c r="X389" i="4"/>
  <c r="V389" i="4"/>
  <c r="T389" i="4"/>
  <c r="R389" i="4"/>
  <c r="Y389" i="4" s="1"/>
  <c r="J389" i="4"/>
  <c r="K389" i="4" s="1"/>
  <c r="I389" i="4"/>
  <c r="Z388" i="4"/>
  <c r="AA388" i="4" s="1"/>
  <c r="R388" i="4"/>
  <c r="J388" i="4"/>
  <c r="K388" i="4" s="1"/>
  <c r="I388" i="4"/>
  <c r="AE387" i="4"/>
  <c r="AC387" i="4"/>
  <c r="Z387" i="4"/>
  <c r="AA387" i="4" s="1"/>
  <c r="X387" i="4"/>
  <c r="V387" i="4"/>
  <c r="T387" i="4"/>
  <c r="R387" i="4"/>
  <c r="J387" i="4"/>
  <c r="K387" i="4" s="1"/>
  <c r="I387" i="4"/>
  <c r="P386" i="4"/>
  <c r="O386" i="4"/>
  <c r="M386" i="4"/>
  <c r="L386" i="4"/>
  <c r="H386" i="4"/>
  <c r="G386" i="4"/>
  <c r="F386" i="4"/>
  <c r="E386" i="4"/>
  <c r="S386" i="4" s="1"/>
  <c r="T388" i="4" s="1"/>
  <c r="D386" i="4"/>
  <c r="AE385" i="4"/>
  <c r="AC385" i="4"/>
  <c r="AF385" i="4" s="1"/>
  <c r="Z385" i="4"/>
  <c r="AA385" i="4" s="1"/>
  <c r="X385" i="4"/>
  <c r="V385" i="4"/>
  <c r="T385" i="4"/>
  <c r="R385" i="4"/>
  <c r="J385" i="4"/>
  <c r="K385" i="4" s="1"/>
  <c r="I385" i="4"/>
  <c r="AE384" i="4"/>
  <c r="AC384" i="4"/>
  <c r="Z384" i="4"/>
  <c r="AA384" i="4" s="1"/>
  <c r="X384" i="4"/>
  <c r="V384" i="4"/>
  <c r="T384" i="4"/>
  <c r="R384" i="4"/>
  <c r="J384" i="4"/>
  <c r="K384" i="4" s="1"/>
  <c r="I384" i="4"/>
  <c r="AE383" i="4"/>
  <c r="AC383" i="4"/>
  <c r="AF383" i="4" s="1"/>
  <c r="Z383" i="4"/>
  <c r="AA383" i="4" s="1"/>
  <c r="X383" i="4"/>
  <c r="V383" i="4"/>
  <c r="T383" i="4"/>
  <c r="R383" i="4"/>
  <c r="Y383" i="4" s="1"/>
  <c r="J383" i="4"/>
  <c r="K383" i="4" s="1"/>
  <c r="I383" i="4"/>
  <c r="AE382" i="4"/>
  <c r="AC382" i="4"/>
  <c r="AF382" i="4" s="1"/>
  <c r="Z382" i="4"/>
  <c r="AA382" i="4" s="1"/>
  <c r="X382" i="4"/>
  <c r="V382" i="4"/>
  <c r="T382" i="4"/>
  <c r="R382" i="4"/>
  <c r="J382" i="4"/>
  <c r="K382" i="4" s="1"/>
  <c r="I382" i="4"/>
  <c r="AE381" i="4"/>
  <c r="AC381" i="4"/>
  <c r="Z381" i="4"/>
  <c r="AA381" i="4" s="1"/>
  <c r="X381" i="4"/>
  <c r="V381" i="4"/>
  <c r="T381" i="4"/>
  <c r="R381" i="4"/>
  <c r="J381" i="4"/>
  <c r="I381" i="4"/>
  <c r="AE380" i="4"/>
  <c r="AC380" i="4"/>
  <c r="Z380" i="4"/>
  <c r="AA380" i="4" s="1"/>
  <c r="X380" i="4"/>
  <c r="V380" i="4"/>
  <c r="T380" i="4"/>
  <c r="R380" i="4"/>
  <c r="J380" i="4"/>
  <c r="K380" i="4" s="1"/>
  <c r="I380" i="4"/>
  <c r="AE379" i="4"/>
  <c r="AC379" i="4"/>
  <c r="Z379" i="4"/>
  <c r="AA379" i="4" s="1"/>
  <c r="X379" i="4"/>
  <c r="V379" i="4"/>
  <c r="T379" i="4"/>
  <c r="R379" i="4"/>
  <c r="J379" i="4"/>
  <c r="K379" i="4" s="1"/>
  <c r="I379" i="4"/>
  <c r="AE378" i="4"/>
  <c r="AC378" i="4"/>
  <c r="Z378" i="4"/>
  <c r="AA378" i="4" s="1"/>
  <c r="X378" i="4"/>
  <c r="V378" i="4"/>
  <c r="T378" i="4"/>
  <c r="R378" i="4"/>
  <c r="J378" i="4"/>
  <c r="K378" i="4" s="1"/>
  <c r="I378" i="4"/>
  <c r="Z377" i="4"/>
  <c r="AA377" i="4" s="1"/>
  <c r="R377" i="4"/>
  <c r="J377" i="4"/>
  <c r="K377" i="4" s="1"/>
  <c r="I377" i="4"/>
  <c r="AE376" i="4"/>
  <c r="AC376" i="4"/>
  <c r="AF376" i="4" s="1"/>
  <c r="Z376" i="4"/>
  <c r="AA376" i="4" s="1"/>
  <c r="X376" i="4"/>
  <c r="V376" i="4"/>
  <c r="T376" i="4"/>
  <c r="R376" i="4"/>
  <c r="J376" i="4"/>
  <c r="K376" i="4" s="1"/>
  <c r="I376" i="4"/>
  <c r="P375" i="4"/>
  <c r="O375" i="4"/>
  <c r="M375" i="4"/>
  <c r="L375" i="4"/>
  <c r="H375" i="4"/>
  <c r="G375" i="4"/>
  <c r="F375" i="4"/>
  <c r="E375" i="4"/>
  <c r="S375" i="4" s="1"/>
  <c r="T377" i="4" s="1"/>
  <c r="D375" i="4"/>
  <c r="AE374" i="4"/>
  <c r="AC374" i="4"/>
  <c r="Z374" i="4"/>
  <c r="AA374" i="4" s="1"/>
  <c r="X374" i="4"/>
  <c r="V374" i="4"/>
  <c r="T374" i="4"/>
  <c r="R374" i="4"/>
  <c r="J374" i="4"/>
  <c r="K374" i="4" s="1"/>
  <c r="I374" i="4"/>
  <c r="AE373" i="4"/>
  <c r="AC373" i="4"/>
  <c r="AF373" i="4" s="1"/>
  <c r="Z373" i="4"/>
  <c r="AA373" i="4" s="1"/>
  <c r="X373" i="4"/>
  <c r="V373" i="4"/>
  <c r="T373" i="4"/>
  <c r="R373" i="4"/>
  <c r="J373" i="4"/>
  <c r="K373" i="4" s="1"/>
  <c r="I373" i="4"/>
  <c r="AE372" i="4"/>
  <c r="AC372" i="4"/>
  <c r="Z372" i="4"/>
  <c r="AA372" i="4" s="1"/>
  <c r="X372" i="4"/>
  <c r="V372" i="4"/>
  <c r="T372" i="4"/>
  <c r="R372" i="4"/>
  <c r="Y372" i="4" s="1"/>
  <c r="J372" i="4"/>
  <c r="K372" i="4" s="1"/>
  <c r="I372" i="4"/>
  <c r="AE371" i="4"/>
  <c r="AC371" i="4"/>
  <c r="AF371" i="4" s="1"/>
  <c r="Z371" i="4"/>
  <c r="AA371" i="4" s="1"/>
  <c r="X371" i="4"/>
  <c r="V371" i="4"/>
  <c r="T371" i="4"/>
  <c r="R371" i="4"/>
  <c r="J371" i="4"/>
  <c r="K371" i="4" s="1"/>
  <c r="I371" i="4"/>
  <c r="AE370" i="4"/>
  <c r="AC370" i="4"/>
  <c r="AF370" i="4" s="1"/>
  <c r="Z370" i="4"/>
  <c r="AA370" i="4" s="1"/>
  <c r="X370" i="4"/>
  <c r="V370" i="4"/>
  <c r="T370" i="4"/>
  <c r="R370" i="4"/>
  <c r="J370" i="4"/>
  <c r="K370" i="4" s="1"/>
  <c r="I370" i="4"/>
  <c r="AE369" i="4"/>
  <c r="AC369" i="4"/>
  <c r="Z369" i="4"/>
  <c r="AA369" i="4" s="1"/>
  <c r="X369" i="4"/>
  <c r="V369" i="4"/>
  <c r="T369" i="4"/>
  <c r="R369" i="4"/>
  <c r="J369" i="4"/>
  <c r="I369" i="4"/>
  <c r="AE368" i="4"/>
  <c r="AC368" i="4"/>
  <c r="Z368" i="4"/>
  <c r="AA368" i="4" s="1"/>
  <c r="X368" i="4"/>
  <c r="V368" i="4"/>
  <c r="T368" i="4"/>
  <c r="R368" i="4"/>
  <c r="J368" i="4"/>
  <c r="K368" i="4" s="1"/>
  <c r="I368" i="4"/>
  <c r="AE367" i="4"/>
  <c r="AC367" i="4"/>
  <c r="Z367" i="4"/>
  <c r="AA367" i="4" s="1"/>
  <c r="X367" i="4"/>
  <c r="V367" i="4"/>
  <c r="T367" i="4"/>
  <c r="R367" i="4"/>
  <c r="J367" i="4"/>
  <c r="K367" i="4" s="1"/>
  <c r="I367" i="4"/>
  <c r="Z366" i="4"/>
  <c r="AA366" i="4" s="1"/>
  <c r="R366" i="4"/>
  <c r="J366" i="4"/>
  <c r="K366" i="4" s="1"/>
  <c r="I366" i="4"/>
  <c r="AE365" i="4"/>
  <c r="AC365" i="4"/>
  <c r="AF365" i="4" s="1"/>
  <c r="Z365" i="4"/>
  <c r="AA365" i="4" s="1"/>
  <c r="X365" i="4"/>
  <c r="V365" i="4"/>
  <c r="T365" i="4"/>
  <c r="R365" i="4"/>
  <c r="J365" i="4"/>
  <c r="K365" i="4" s="1"/>
  <c r="I365" i="4"/>
  <c r="P364" i="4"/>
  <c r="O364" i="4"/>
  <c r="M364" i="4"/>
  <c r="L364" i="4"/>
  <c r="H364" i="4"/>
  <c r="G364" i="4"/>
  <c r="F364" i="4"/>
  <c r="E364" i="4"/>
  <c r="D364" i="4"/>
  <c r="AE363" i="4"/>
  <c r="AC363" i="4"/>
  <c r="AF363" i="4" s="1"/>
  <c r="Z363" i="4"/>
  <c r="AA363" i="4" s="1"/>
  <c r="X363" i="4"/>
  <c r="V363" i="4"/>
  <c r="T363" i="4"/>
  <c r="R363" i="4"/>
  <c r="J363" i="4"/>
  <c r="K363" i="4" s="1"/>
  <c r="I363" i="4"/>
  <c r="AE362" i="4"/>
  <c r="AC362" i="4"/>
  <c r="AF362" i="4" s="1"/>
  <c r="Z362" i="4"/>
  <c r="AA362" i="4" s="1"/>
  <c r="X362" i="4"/>
  <c r="V362" i="4"/>
  <c r="T362" i="4"/>
  <c r="R362" i="4"/>
  <c r="J362" i="4"/>
  <c r="K362" i="4" s="1"/>
  <c r="I362" i="4"/>
  <c r="AE361" i="4"/>
  <c r="AC361" i="4"/>
  <c r="Z361" i="4"/>
  <c r="AA361" i="4" s="1"/>
  <c r="X361" i="4"/>
  <c r="V361" i="4"/>
  <c r="T361" i="4"/>
  <c r="R361" i="4"/>
  <c r="Y361" i="4" s="1"/>
  <c r="J361" i="4"/>
  <c r="K361" i="4" s="1"/>
  <c r="I361" i="4"/>
  <c r="AE360" i="4"/>
  <c r="AC360" i="4"/>
  <c r="Z360" i="4"/>
  <c r="AA360" i="4" s="1"/>
  <c r="X360" i="4"/>
  <c r="V360" i="4"/>
  <c r="T360" i="4"/>
  <c r="R360" i="4"/>
  <c r="J360" i="4"/>
  <c r="K360" i="4" s="1"/>
  <c r="I360" i="4"/>
  <c r="AE359" i="4"/>
  <c r="AC359" i="4"/>
  <c r="Z359" i="4"/>
  <c r="AA359" i="4" s="1"/>
  <c r="X359" i="4"/>
  <c r="V359" i="4"/>
  <c r="T359" i="4"/>
  <c r="R359" i="4"/>
  <c r="J359" i="4"/>
  <c r="K359" i="4" s="1"/>
  <c r="I359" i="4"/>
  <c r="AE358" i="4"/>
  <c r="AC358" i="4"/>
  <c r="Z358" i="4"/>
  <c r="AA358" i="4" s="1"/>
  <c r="X358" i="4"/>
  <c r="V358" i="4"/>
  <c r="T358" i="4"/>
  <c r="R358" i="4"/>
  <c r="J358" i="4"/>
  <c r="K358" i="4" s="1"/>
  <c r="I358" i="4"/>
  <c r="AE357" i="4"/>
  <c r="AC357" i="4"/>
  <c r="Z357" i="4"/>
  <c r="AA357" i="4" s="1"/>
  <c r="X357" i="4"/>
  <c r="V357" i="4"/>
  <c r="T357" i="4"/>
  <c r="R357" i="4"/>
  <c r="J357" i="4"/>
  <c r="K357" i="4" s="1"/>
  <c r="I357" i="4"/>
  <c r="AE356" i="4"/>
  <c r="AC356" i="4"/>
  <c r="Z356" i="4"/>
  <c r="AA356" i="4" s="1"/>
  <c r="X356" i="4"/>
  <c r="V356" i="4"/>
  <c r="T356" i="4"/>
  <c r="R356" i="4"/>
  <c r="J356" i="4"/>
  <c r="K356" i="4" s="1"/>
  <c r="I356" i="4"/>
  <c r="Z355" i="4"/>
  <c r="AA355" i="4" s="1"/>
  <c r="R355" i="4"/>
  <c r="J355" i="4"/>
  <c r="K355" i="4" s="1"/>
  <c r="I355" i="4"/>
  <c r="AE354" i="4"/>
  <c r="AC354" i="4"/>
  <c r="AF354" i="4" s="1"/>
  <c r="Z354" i="4"/>
  <c r="AA354" i="4" s="1"/>
  <c r="X354" i="4"/>
  <c r="V354" i="4"/>
  <c r="T354" i="4"/>
  <c r="R354" i="4"/>
  <c r="K354" i="4"/>
  <c r="J354" i="4"/>
  <c r="I354" i="4"/>
  <c r="P353" i="4"/>
  <c r="O353" i="4"/>
  <c r="M353" i="4"/>
  <c r="L353" i="4"/>
  <c r="H353" i="4"/>
  <c r="U353" i="4" s="1"/>
  <c r="G353" i="4"/>
  <c r="F353" i="4"/>
  <c r="E353" i="4"/>
  <c r="D353" i="4"/>
  <c r="AE352" i="4"/>
  <c r="AC352" i="4"/>
  <c r="Z352" i="4"/>
  <c r="AA352" i="4" s="1"/>
  <c r="X352" i="4"/>
  <c r="V352" i="4"/>
  <c r="T352" i="4"/>
  <c r="R352" i="4"/>
  <c r="J352" i="4"/>
  <c r="K352" i="4" s="1"/>
  <c r="I352" i="4"/>
  <c r="AE351" i="4"/>
  <c r="AC351" i="4"/>
  <c r="Z351" i="4"/>
  <c r="AA351" i="4" s="1"/>
  <c r="X351" i="4"/>
  <c r="V351" i="4"/>
  <c r="T351" i="4"/>
  <c r="R351" i="4"/>
  <c r="J351" i="4"/>
  <c r="K351" i="4" s="1"/>
  <c r="I351" i="4"/>
  <c r="AE350" i="4"/>
  <c r="AC350" i="4"/>
  <c r="Z350" i="4"/>
  <c r="AA350" i="4" s="1"/>
  <c r="X350" i="4"/>
  <c r="V350" i="4"/>
  <c r="T350" i="4"/>
  <c r="R350" i="4"/>
  <c r="J350" i="4"/>
  <c r="K350" i="4" s="1"/>
  <c r="I350" i="4"/>
  <c r="AE349" i="4"/>
  <c r="AC349" i="4"/>
  <c r="Z349" i="4"/>
  <c r="AA349" i="4" s="1"/>
  <c r="X349" i="4"/>
  <c r="V349" i="4"/>
  <c r="T349" i="4"/>
  <c r="Y349" i="4" s="1"/>
  <c r="R349" i="4"/>
  <c r="J349" i="4"/>
  <c r="K349" i="4" s="1"/>
  <c r="I349" i="4"/>
  <c r="AE348" i="4"/>
  <c r="AC348" i="4"/>
  <c r="Z348" i="4"/>
  <c r="AA348" i="4" s="1"/>
  <c r="X348" i="4"/>
  <c r="V348" i="4"/>
  <c r="T348" i="4"/>
  <c r="R348" i="4"/>
  <c r="J348" i="4"/>
  <c r="I348" i="4"/>
  <c r="AE347" i="4"/>
  <c r="AC347" i="4"/>
  <c r="AF347" i="4" s="1"/>
  <c r="Z347" i="4"/>
  <c r="AA347" i="4" s="1"/>
  <c r="X347" i="4"/>
  <c r="V347" i="4"/>
  <c r="T347" i="4"/>
  <c r="R347" i="4"/>
  <c r="J347" i="4"/>
  <c r="K347" i="4" s="1"/>
  <c r="I347" i="4"/>
  <c r="AE346" i="4"/>
  <c r="AC346" i="4"/>
  <c r="Z346" i="4"/>
  <c r="AA346" i="4" s="1"/>
  <c r="X346" i="4"/>
  <c r="V346" i="4"/>
  <c r="T346" i="4"/>
  <c r="R346" i="4"/>
  <c r="J346" i="4"/>
  <c r="K346" i="4" s="1"/>
  <c r="I346" i="4"/>
  <c r="AE345" i="4"/>
  <c r="AC345" i="4"/>
  <c r="Z345" i="4"/>
  <c r="AA345" i="4" s="1"/>
  <c r="X345" i="4"/>
  <c r="V345" i="4"/>
  <c r="T345" i="4"/>
  <c r="R345" i="4"/>
  <c r="J345" i="4"/>
  <c r="K345" i="4" s="1"/>
  <c r="I345" i="4"/>
  <c r="Z344" i="4"/>
  <c r="AA344" i="4" s="1"/>
  <c r="R344" i="4"/>
  <c r="J344" i="4"/>
  <c r="K344" i="4" s="1"/>
  <c r="I344" i="4"/>
  <c r="AE343" i="4"/>
  <c r="AC343" i="4"/>
  <c r="AF343" i="4" s="1"/>
  <c r="Z343" i="4"/>
  <c r="AA343" i="4" s="1"/>
  <c r="X343" i="4"/>
  <c r="V343" i="4"/>
  <c r="T343" i="4"/>
  <c r="R343" i="4"/>
  <c r="J343" i="4"/>
  <c r="K343" i="4" s="1"/>
  <c r="I343" i="4"/>
  <c r="P342" i="4"/>
  <c r="O342" i="4"/>
  <c r="M342" i="4"/>
  <c r="L342" i="4"/>
  <c r="H342" i="4"/>
  <c r="G342" i="4"/>
  <c r="F342" i="4"/>
  <c r="E342" i="4"/>
  <c r="D342" i="4"/>
  <c r="AE341" i="4"/>
  <c r="AC341" i="4"/>
  <c r="AF341" i="4" s="1"/>
  <c r="Z341" i="4"/>
  <c r="AA341" i="4" s="1"/>
  <c r="X341" i="4"/>
  <c r="V341" i="4"/>
  <c r="T341" i="4"/>
  <c r="R341" i="4"/>
  <c r="J341" i="4"/>
  <c r="K341" i="4" s="1"/>
  <c r="I341" i="4"/>
  <c r="AE340" i="4"/>
  <c r="AC340" i="4"/>
  <c r="AF340" i="4" s="1"/>
  <c r="Z340" i="4"/>
  <c r="AA340" i="4" s="1"/>
  <c r="X340" i="4"/>
  <c r="V340" i="4"/>
  <c r="T340" i="4"/>
  <c r="R340" i="4"/>
  <c r="Y340" i="4" s="1"/>
  <c r="J340" i="4"/>
  <c r="K340" i="4" s="1"/>
  <c r="I340" i="4"/>
  <c r="AE339" i="4"/>
  <c r="AC339" i="4"/>
  <c r="AF339" i="4" s="1"/>
  <c r="Z339" i="4"/>
  <c r="AA339" i="4" s="1"/>
  <c r="X339" i="4"/>
  <c r="V339" i="4"/>
  <c r="T339" i="4"/>
  <c r="R339" i="4"/>
  <c r="Y339" i="4" s="1"/>
  <c r="J339" i="4"/>
  <c r="K339" i="4" s="1"/>
  <c r="I339" i="4"/>
  <c r="AE338" i="4"/>
  <c r="AC338" i="4"/>
  <c r="AF338" i="4" s="1"/>
  <c r="Z338" i="4"/>
  <c r="AA338" i="4" s="1"/>
  <c r="X338" i="4"/>
  <c r="V338" i="4"/>
  <c r="T338" i="4"/>
  <c r="R338" i="4"/>
  <c r="J338" i="4"/>
  <c r="K338" i="4" s="1"/>
  <c r="I338" i="4"/>
  <c r="AE337" i="4"/>
  <c r="AC337" i="4"/>
  <c r="Z337" i="4"/>
  <c r="AA337" i="4" s="1"/>
  <c r="X337" i="4"/>
  <c r="V337" i="4"/>
  <c r="T337" i="4"/>
  <c r="R337" i="4"/>
  <c r="J337" i="4"/>
  <c r="I337" i="4"/>
  <c r="AE336" i="4"/>
  <c r="AC336" i="4"/>
  <c r="Z336" i="4"/>
  <c r="AA336" i="4" s="1"/>
  <c r="X336" i="4"/>
  <c r="V336" i="4"/>
  <c r="T336" i="4"/>
  <c r="R336" i="4"/>
  <c r="J336" i="4"/>
  <c r="K336" i="4" s="1"/>
  <c r="I336" i="4"/>
  <c r="AE335" i="4"/>
  <c r="AC335" i="4"/>
  <c r="Z335" i="4"/>
  <c r="AA335" i="4" s="1"/>
  <c r="X335" i="4"/>
  <c r="V335" i="4"/>
  <c r="T335" i="4"/>
  <c r="R335" i="4"/>
  <c r="Y335" i="4" s="1"/>
  <c r="J335" i="4"/>
  <c r="K335" i="4" s="1"/>
  <c r="I335" i="4"/>
  <c r="AE334" i="4"/>
  <c r="AC334" i="4"/>
  <c r="Z334" i="4"/>
  <c r="AA334" i="4" s="1"/>
  <c r="X334" i="4"/>
  <c r="V334" i="4"/>
  <c r="T334" i="4"/>
  <c r="R334" i="4"/>
  <c r="J334" i="4"/>
  <c r="K334" i="4" s="1"/>
  <c r="I334" i="4"/>
  <c r="Z333" i="4"/>
  <c r="AA333" i="4" s="1"/>
  <c r="R333" i="4"/>
  <c r="J333" i="4"/>
  <c r="K333" i="4" s="1"/>
  <c r="I333" i="4"/>
  <c r="AE332" i="4"/>
  <c r="AC332" i="4"/>
  <c r="Z332" i="4"/>
  <c r="AA332" i="4" s="1"/>
  <c r="X332" i="4"/>
  <c r="V332" i="4"/>
  <c r="T332" i="4"/>
  <c r="R332" i="4"/>
  <c r="J332" i="4"/>
  <c r="K332" i="4" s="1"/>
  <c r="I332" i="4"/>
  <c r="P331" i="4"/>
  <c r="O331" i="4"/>
  <c r="M331" i="4"/>
  <c r="L331" i="4"/>
  <c r="AD331" i="4" s="1"/>
  <c r="H331" i="4"/>
  <c r="G331" i="4"/>
  <c r="F331" i="4"/>
  <c r="E331" i="4"/>
  <c r="D331" i="4"/>
  <c r="AE330" i="4"/>
  <c r="AC330" i="4"/>
  <c r="Z330" i="4"/>
  <c r="AA330" i="4" s="1"/>
  <c r="X330" i="4"/>
  <c r="V330" i="4"/>
  <c r="T330" i="4"/>
  <c r="R330" i="4"/>
  <c r="Y330" i="4" s="1"/>
  <c r="J330" i="4"/>
  <c r="K330" i="4" s="1"/>
  <c r="I330" i="4"/>
  <c r="AE329" i="4"/>
  <c r="AC329" i="4"/>
  <c r="AF329" i="4" s="1"/>
  <c r="Z329" i="4"/>
  <c r="AA329" i="4" s="1"/>
  <c r="X329" i="4"/>
  <c r="V329" i="4"/>
  <c r="T329" i="4"/>
  <c r="R329" i="4"/>
  <c r="Y329" i="4" s="1"/>
  <c r="J329" i="4"/>
  <c r="K329" i="4" s="1"/>
  <c r="I329" i="4"/>
  <c r="AE328" i="4"/>
  <c r="AC328" i="4"/>
  <c r="AF328" i="4" s="1"/>
  <c r="Z328" i="4"/>
  <c r="AA328" i="4" s="1"/>
  <c r="X328" i="4"/>
  <c r="V328" i="4"/>
  <c r="T328" i="4"/>
  <c r="R328" i="4"/>
  <c r="Y328" i="4" s="1"/>
  <c r="J328" i="4"/>
  <c r="K328" i="4" s="1"/>
  <c r="I328" i="4"/>
  <c r="AE327" i="4"/>
  <c r="AC327" i="4"/>
  <c r="AF327" i="4" s="1"/>
  <c r="Z327" i="4"/>
  <c r="AA327" i="4" s="1"/>
  <c r="X327" i="4"/>
  <c r="V327" i="4"/>
  <c r="T327" i="4"/>
  <c r="R327" i="4"/>
  <c r="J327" i="4"/>
  <c r="K327" i="4" s="1"/>
  <c r="I327" i="4"/>
  <c r="AE326" i="4"/>
  <c r="AC326" i="4"/>
  <c r="AF326" i="4" s="1"/>
  <c r="Z326" i="4"/>
  <c r="AA326" i="4" s="1"/>
  <c r="X326" i="4"/>
  <c r="V326" i="4"/>
  <c r="T326" i="4"/>
  <c r="R326" i="4"/>
  <c r="J326" i="4"/>
  <c r="K326" i="4" s="1"/>
  <c r="I326" i="4"/>
  <c r="AE325" i="4"/>
  <c r="AC325" i="4"/>
  <c r="Z325" i="4"/>
  <c r="AA325" i="4" s="1"/>
  <c r="X325" i="4"/>
  <c r="V325" i="4"/>
  <c r="T325" i="4"/>
  <c r="R325" i="4"/>
  <c r="J325" i="4"/>
  <c r="I325" i="4"/>
  <c r="AE324" i="4"/>
  <c r="AC324" i="4"/>
  <c r="Z324" i="4"/>
  <c r="AA324" i="4" s="1"/>
  <c r="X324" i="4"/>
  <c r="V324" i="4"/>
  <c r="T324" i="4"/>
  <c r="R324" i="4"/>
  <c r="J324" i="4"/>
  <c r="K324" i="4" s="1"/>
  <c r="I324" i="4"/>
  <c r="AE323" i="4"/>
  <c r="AC323" i="4"/>
  <c r="Z323" i="4"/>
  <c r="AA323" i="4" s="1"/>
  <c r="X323" i="4"/>
  <c r="V323" i="4"/>
  <c r="T323" i="4"/>
  <c r="R323" i="4"/>
  <c r="J323" i="4"/>
  <c r="K323" i="4" s="1"/>
  <c r="I323" i="4"/>
  <c r="Z322" i="4"/>
  <c r="AA322" i="4" s="1"/>
  <c r="R322" i="4"/>
  <c r="J322" i="4"/>
  <c r="K322" i="4" s="1"/>
  <c r="I322" i="4"/>
  <c r="AE321" i="4"/>
  <c r="AC321" i="4"/>
  <c r="Z321" i="4"/>
  <c r="AA321" i="4" s="1"/>
  <c r="X321" i="4"/>
  <c r="V321" i="4"/>
  <c r="T321" i="4"/>
  <c r="R321" i="4"/>
  <c r="Y321" i="4" s="1"/>
  <c r="J321" i="4"/>
  <c r="K321" i="4" s="1"/>
  <c r="I321" i="4"/>
  <c r="P320" i="4"/>
  <c r="O320" i="4"/>
  <c r="M320" i="4"/>
  <c r="L320" i="4"/>
  <c r="H320" i="4"/>
  <c r="G320" i="4"/>
  <c r="F320" i="4"/>
  <c r="AD320" i="4" s="1"/>
  <c r="E320" i="4"/>
  <c r="D320" i="4"/>
  <c r="AE319" i="4"/>
  <c r="AC319" i="4"/>
  <c r="AF319" i="4" s="1"/>
  <c r="Z319" i="4"/>
  <c r="AA319" i="4" s="1"/>
  <c r="X319" i="4"/>
  <c r="V319" i="4"/>
  <c r="T319" i="4"/>
  <c r="R319" i="4"/>
  <c r="Y319" i="4" s="1"/>
  <c r="J319" i="4"/>
  <c r="K319" i="4" s="1"/>
  <c r="I319" i="4"/>
  <c r="AE318" i="4"/>
  <c r="AC318" i="4"/>
  <c r="Z318" i="4"/>
  <c r="AA318" i="4" s="1"/>
  <c r="X318" i="4"/>
  <c r="V318" i="4"/>
  <c r="T318" i="4"/>
  <c r="R318" i="4"/>
  <c r="J318" i="4"/>
  <c r="K318" i="4" s="1"/>
  <c r="I318" i="4"/>
  <c r="AE317" i="4"/>
  <c r="AC317" i="4"/>
  <c r="Z317" i="4"/>
  <c r="AA317" i="4" s="1"/>
  <c r="X317" i="4"/>
  <c r="V317" i="4"/>
  <c r="T317" i="4"/>
  <c r="R317" i="4"/>
  <c r="J317" i="4"/>
  <c r="K317" i="4" s="1"/>
  <c r="I317" i="4"/>
  <c r="AE316" i="4"/>
  <c r="AC316" i="4"/>
  <c r="AF316" i="4" s="1"/>
  <c r="Z316" i="4"/>
  <c r="AA316" i="4" s="1"/>
  <c r="X316" i="4"/>
  <c r="V316" i="4"/>
  <c r="T316" i="4"/>
  <c r="R316" i="4"/>
  <c r="J316" i="4"/>
  <c r="K316" i="4" s="1"/>
  <c r="I316" i="4"/>
  <c r="AE315" i="4"/>
  <c r="AC315" i="4"/>
  <c r="Z315" i="4"/>
  <c r="AA315" i="4" s="1"/>
  <c r="X315" i="4"/>
  <c r="V315" i="4"/>
  <c r="T315" i="4"/>
  <c r="R315" i="4"/>
  <c r="J315" i="4"/>
  <c r="K315" i="4" s="1"/>
  <c r="I315" i="4"/>
  <c r="AE314" i="4"/>
  <c r="AC314" i="4"/>
  <c r="Z314" i="4"/>
  <c r="AA314" i="4" s="1"/>
  <c r="X314" i="4"/>
  <c r="V314" i="4"/>
  <c r="T314" i="4"/>
  <c r="R314" i="4"/>
  <c r="J314" i="4"/>
  <c r="K314" i="4" s="1"/>
  <c r="I314" i="4"/>
  <c r="AE313" i="4"/>
  <c r="AC313" i="4"/>
  <c r="Z313" i="4"/>
  <c r="AA313" i="4" s="1"/>
  <c r="X313" i="4"/>
  <c r="V313" i="4"/>
  <c r="T313" i="4"/>
  <c r="R313" i="4"/>
  <c r="Y313" i="4" s="1"/>
  <c r="J313" i="4"/>
  <c r="K313" i="4" s="1"/>
  <c r="I313" i="4"/>
  <c r="AE312" i="4"/>
  <c r="AC312" i="4"/>
  <c r="Z312" i="4"/>
  <c r="AA312" i="4" s="1"/>
  <c r="X312" i="4"/>
  <c r="V312" i="4"/>
  <c r="T312" i="4"/>
  <c r="R312" i="4"/>
  <c r="J312" i="4"/>
  <c r="K312" i="4" s="1"/>
  <c r="I312" i="4"/>
  <c r="Z311" i="4"/>
  <c r="AA311" i="4" s="1"/>
  <c r="R311" i="4"/>
  <c r="J311" i="4"/>
  <c r="K311" i="4" s="1"/>
  <c r="I311" i="4"/>
  <c r="AE310" i="4"/>
  <c r="AC310" i="4"/>
  <c r="AF310" i="4" s="1"/>
  <c r="Z310" i="4"/>
  <c r="AA310" i="4" s="1"/>
  <c r="X310" i="4"/>
  <c r="V310" i="4"/>
  <c r="T310" i="4"/>
  <c r="Y310" i="4" s="1"/>
  <c r="R310" i="4"/>
  <c r="K310" i="4"/>
  <c r="J310" i="4"/>
  <c r="I310" i="4"/>
  <c r="P309" i="4"/>
  <c r="O309" i="4"/>
  <c r="M309" i="4"/>
  <c r="L309" i="4"/>
  <c r="H309" i="4"/>
  <c r="G309" i="4"/>
  <c r="F309" i="4"/>
  <c r="E309" i="4"/>
  <c r="D309" i="4"/>
  <c r="AE308" i="4"/>
  <c r="AC308" i="4"/>
  <c r="Z308" i="4"/>
  <c r="AA308" i="4" s="1"/>
  <c r="X308" i="4"/>
  <c r="V308" i="4"/>
  <c r="T308" i="4"/>
  <c r="R308" i="4"/>
  <c r="K308" i="4"/>
  <c r="J308" i="4"/>
  <c r="I308" i="4"/>
  <c r="AE307" i="4"/>
  <c r="AC307" i="4"/>
  <c r="AF307" i="4" s="1"/>
  <c r="Z307" i="4"/>
  <c r="AA307" i="4" s="1"/>
  <c r="X307" i="4"/>
  <c r="V307" i="4"/>
  <c r="T307" i="4"/>
  <c r="R307" i="4"/>
  <c r="J307" i="4"/>
  <c r="K307" i="4" s="1"/>
  <c r="I307" i="4"/>
  <c r="AE306" i="4"/>
  <c r="AC306" i="4"/>
  <c r="AF306" i="4" s="1"/>
  <c r="Z306" i="4"/>
  <c r="AA306" i="4" s="1"/>
  <c r="X306" i="4"/>
  <c r="V306" i="4"/>
  <c r="T306" i="4"/>
  <c r="R306" i="4"/>
  <c r="Y306" i="4" s="1"/>
  <c r="J306" i="4"/>
  <c r="K306" i="4" s="1"/>
  <c r="I306" i="4"/>
  <c r="AE305" i="4"/>
  <c r="AC305" i="4"/>
  <c r="AF305" i="4" s="1"/>
  <c r="Z305" i="4"/>
  <c r="AA305" i="4" s="1"/>
  <c r="X305" i="4"/>
  <c r="V305" i="4"/>
  <c r="T305" i="4"/>
  <c r="R305" i="4"/>
  <c r="J305" i="4"/>
  <c r="K305" i="4" s="1"/>
  <c r="I305" i="4"/>
  <c r="AE304" i="4"/>
  <c r="AC304" i="4"/>
  <c r="Z304" i="4"/>
  <c r="AA304" i="4" s="1"/>
  <c r="X304" i="4"/>
  <c r="V304" i="4"/>
  <c r="T304" i="4"/>
  <c r="R304" i="4"/>
  <c r="J304" i="4"/>
  <c r="I304" i="4"/>
  <c r="AE303" i="4"/>
  <c r="AC303" i="4"/>
  <c r="Z303" i="4"/>
  <c r="AA303" i="4" s="1"/>
  <c r="X303" i="4"/>
  <c r="V303" i="4"/>
  <c r="T303" i="4"/>
  <c r="R303" i="4"/>
  <c r="J303" i="4"/>
  <c r="K303" i="4" s="1"/>
  <c r="I303" i="4"/>
  <c r="AE302" i="4"/>
  <c r="AC302" i="4"/>
  <c r="Z302" i="4"/>
  <c r="AA302" i="4" s="1"/>
  <c r="X302" i="4"/>
  <c r="V302" i="4"/>
  <c r="T302" i="4"/>
  <c r="R302" i="4"/>
  <c r="J302" i="4"/>
  <c r="K302" i="4" s="1"/>
  <c r="I302" i="4"/>
  <c r="AE301" i="4"/>
  <c r="AC301" i="4"/>
  <c r="AF301" i="4" s="1"/>
  <c r="Z301" i="4"/>
  <c r="AA301" i="4" s="1"/>
  <c r="X301" i="4"/>
  <c r="V301" i="4"/>
  <c r="T301" i="4"/>
  <c r="R301" i="4"/>
  <c r="J301" i="4"/>
  <c r="K301" i="4" s="1"/>
  <c r="I301" i="4"/>
  <c r="Z300" i="4"/>
  <c r="AA300" i="4" s="1"/>
  <c r="R300" i="4"/>
  <c r="J300" i="4"/>
  <c r="K300" i="4" s="1"/>
  <c r="I300" i="4"/>
  <c r="AE299" i="4"/>
  <c r="AC299" i="4"/>
  <c r="Z299" i="4"/>
  <c r="AA299" i="4" s="1"/>
  <c r="X299" i="4"/>
  <c r="V299" i="4"/>
  <c r="T299" i="4"/>
  <c r="R299" i="4"/>
  <c r="J299" i="4"/>
  <c r="K299" i="4" s="1"/>
  <c r="I299" i="4"/>
  <c r="P298" i="4"/>
  <c r="O298" i="4"/>
  <c r="M298" i="4"/>
  <c r="L298" i="4"/>
  <c r="H298" i="4"/>
  <c r="G298" i="4"/>
  <c r="F298" i="4"/>
  <c r="E298" i="4"/>
  <c r="S298" i="4" s="1"/>
  <c r="T300" i="4" s="1"/>
  <c r="D298" i="4"/>
  <c r="AE297" i="4"/>
  <c r="AC297" i="4"/>
  <c r="Z297" i="4"/>
  <c r="AA297" i="4" s="1"/>
  <c r="X297" i="4"/>
  <c r="V297" i="4"/>
  <c r="T297" i="4"/>
  <c r="R297" i="4"/>
  <c r="J297" i="4"/>
  <c r="K297" i="4" s="1"/>
  <c r="I297" i="4"/>
  <c r="AE296" i="4"/>
  <c r="AC296" i="4"/>
  <c r="Z296" i="4"/>
  <c r="AA296" i="4" s="1"/>
  <c r="X296" i="4"/>
  <c r="V296" i="4"/>
  <c r="T296" i="4"/>
  <c r="R296" i="4"/>
  <c r="J296" i="4"/>
  <c r="K296" i="4" s="1"/>
  <c r="I296" i="4"/>
  <c r="AE295" i="4"/>
  <c r="AC295" i="4"/>
  <c r="Z295" i="4"/>
  <c r="AA295" i="4" s="1"/>
  <c r="X295" i="4"/>
  <c r="V295" i="4"/>
  <c r="T295" i="4"/>
  <c r="R295" i="4"/>
  <c r="K295" i="4"/>
  <c r="J295" i="4"/>
  <c r="I295" i="4"/>
  <c r="AE294" i="4"/>
  <c r="AC294" i="4"/>
  <c r="AF294" i="4" s="1"/>
  <c r="Z294" i="4"/>
  <c r="AA294" i="4" s="1"/>
  <c r="X294" i="4"/>
  <c r="V294" i="4"/>
  <c r="T294" i="4"/>
  <c r="R294" i="4"/>
  <c r="J294" i="4"/>
  <c r="K294" i="4" s="1"/>
  <c r="I294" i="4"/>
  <c r="AE293" i="4"/>
  <c r="AC293" i="4"/>
  <c r="AF293" i="4" s="1"/>
  <c r="Z293" i="4"/>
  <c r="AA293" i="4" s="1"/>
  <c r="X293" i="4"/>
  <c r="V293" i="4"/>
  <c r="T293" i="4"/>
  <c r="R293" i="4"/>
  <c r="J293" i="4"/>
  <c r="K293" i="4" s="1"/>
  <c r="I293" i="4"/>
  <c r="AE292" i="4"/>
  <c r="AC292" i="4"/>
  <c r="AF292" i="4" s="1"/>
  <c r="Z292" i="4"/>
  <c r="AA292" i="4" s="1"/>
  <c r="X292" i="4"/>
  <c r="V292" i="4"/>
  <c r="T292" i="4"/>
  <c r="R292" i="4"/>
  <c r="J292" i="4"/>
  <c r="K292" i="4" s="1"/>
  <c r="I292" i="4"/>
  <c r="AE291" i="4"/>
  <c r="AC291" i="4"/>
  <c r="Z291" i="4"/>
  <c r="AA291" i="4" s="1"/>
  <c r="X291" i="4"/>
  <c r="Y291" i="4" s="1"/>
  <c r="V291" i="4"/>
  <c r="T291" i="4"/>
  <c r="R291" i="4"/>
  <c r="J291" i="4"/>
  <c r="K291" i="4" s="1"/>
  <c r="I291" i="4"/>
  <c r="AE290" i="4"/>
  <c r="AC290" i="4"/>
  <c r="Z290" i="4"/>
  <c r="AA290" i="4" s="1"/>
  <c r="X290" i="4"/>
  <c r="V290" i="4"/>
  <c r="T290" i="4"/>
  <c r="R290" i="4"/>
  <c r="J290" i="4"/>
  <c r="K290" i="4" s="1"/>
  <c r="I290" i="4"/>
  <c r="Z289" i="4"/>
  <c r="AA289" i="4" s="1"/>
  <c r="R289" i="4"/>
  <c r="J289" i="4"/>
  <c r="K289" i="4" s="1"/>
  <c r="I289" i="4"/>
  <c r="AE288" i="4"/>
  <c r="AC288" i="4"/>
  <c r="Z288" i="4"/>
  <c r="AA288" i="4" s="1"/>
  <c r="X288" i="4"/>
  <c r="V288" i="4"/>
  <c r="T288" i="4"/>
  <c r="R288" i="4"/>
  <c r="J288" i="4"/>
  <c r="K288" i="4" s="1"/>
  <c r="I288" i="4"/>
  <c r="P287" i="4"/>
  <c r="O287" i="4"/>
  <c r="M287" i="4"/>
  <c r="L287" i="4"/>
  <c r="H287" i="4"/>
  <c r="G287" i="4"/>
  <c r="F287" i="4"/>
  <c r="E287" i="4"/>
  <c r="S287" i="4" s="1"/>
  <c r="T289" i="4" s="1"/>
  <c r="D287" i="4"/>
  <c r="AE286" i="4"/>
  <c r="AC286" i="4"/>
  <c r="Z286" i="4"/>
  <c r="AA286" i="4" s="1"/>
  <c r="X286" i="4"/>
  <c r="V286" i="4"/>
  <c r="T286" i="4"/>
  <c r="R286" i="4"/>
  <c r="J286" i="4"/>
  <c r="K286" i="4" s="1"/>
  <c r="I286" i="4"/>
  <c r="AE285" i="4"/>
  <c r="AC285" i="4"/>
  <c r="Z285" i="4"/>
  <c r="AA285" i="4" s="1"/>
  <c r="X285" i="4"/>
  <c r="V285" i="4"/>
  <c r="T285" i="4"/>
  <c r="R285" i="4"/>
  <c r="J285" i="4"/>
  <c r="K285" i="4" s="1"/>
  <c r="I285" i="4"/>
  <c r="AE284" i="4"/>
  <c r="AC284" i="4"/>
  <c r="Z284" i="4"/>
  <c r="AA284" i="4" s="1"/>
  <c r="X284" i="4"/>
  <c r="V284" i="4"/>
  <c r="T284" i="4"/>
  <c r="R284" i="4"/>
  <c r="J284" i="4"/>
  <c r="K284" i="4" s="1"/>
  <c r="I284" i="4"/>
  <c r="AE283" i="4"/>
  <c r="AC283" i="4"/>
  <c r="Z283" i="4"/>
  <c r="AA283" i="4" s="1"/>
  <c r="X283" i="4"/>
  <c r="V283" i="4"/>
  <c r="T283" i="4"/>
  <c r="R283" i="4"/>
  <c r="J283" i="4"/>
  <c r="K283" i="4" s="1"/>
  <c r="I283" i="4"/>
  <c r="AE282" i="4"/>
  <c r="AC282" i="4"/>
  <c r="Z282" i="4"/>
  <c r="AA282" i="4" s="1"/>
  <c r="X282" i="4"/>
  <c r="V282" i="4"/>
  <c r="T282" i="4"/>
  <c r="R282" i="4"/>
  <c r="J282" i="4"/>
  <c r="K282" i="4" s="1"/>
  <c r="I282" i="4"/>
  <c r="AE281" i="4"/>
  <c r="AC281" i="4"/>
  <c r="AF281" i="4" s="1"/>
  <c r="Z281" i="4"/>
  <c r="AA281" i="4" s="1"/>
  <c r="X281" i="4"/>
  <c r="V281" i="4"/>
  <c r="T281" i="4"/>
  <c r="R281" i="4"/>
  <c r="J281" i="4"/>
  <c r="K281" i="4" s="1"/>
  <c r="I281" i="4"/>
  <c r="AE280" i="4"/>
  <c r="AC280" i="4"/>
  <c r="Z280" i="4"/>
  <c r="AA280" i="4" s="1"/>
  <c r="X280" i="4"/>
  <c r="V280" i="4"/>
  <c r="T280" i="4"/>
  <c r="R280" i="4"/>
  <c r="J280" i="4"/>
  <c r="K280" i="4" s="1"/>
  <c r="I280" i="4"/>
  <c r="AE279" i="4"/>
  <c r="AC279" i="4"/>
  <c r="Z279" i="4"/>
  <c r="AA279" i="4" s="1"/>
  <c r="X279" i="4"/>
  <c r="V279" i="4"/>
  <c r="T279" i="4"/>
  <c r="R279" i="4"/>
  <c r="J279" i="4"/>
  <c r="K279" i="4" s="1"/>
  <c r="I279" i="4"/>
  <c r="Z278" i="4"/>
  <c r="AA278" i="4" s="1"/>
  <c r="R278" i="4"/>
  <c r="J278" i="4"/>
  <c r="K278" i="4" s="1"/>
  <c r="I278" i="4"/>
  <c r="AE277" i="4"/>
  <c r="AC277" i="4"/>
  <c r="Z277" i="4"/>
  <c r="AA277" i="4" s="1"/>
  <c r="X277" i="4"/>
  <c r="V277" i="4"/>
  <c r="T277" i="4"/>
  <c r="R277" i="4"/>
  <c r="J277" i="4"/>
  <c r="K277" i="4" s="1"/>
  <c r="I277" i="4"/>
  <c r="P276" i="4"/>
  <c r="O276" i="4"/>
  <c r="M276" i="4"/>
  <c r="L276" i="4"/>
  <c r="H276" i="4"/>
  <c r="G276" i="4"/>
  <c r="F276" i="4"/>
  <c r="E276" i="4"/>
  <c r="D276" i="4"/>
  <c r="AE275" i="4"/>
  <c r="AC275" i="4"/>
  <c r="Z275" i="4"/>
  <c r="AA275" i="4" s="1"/>
  <c r="X275" i="4"/>
  <c r="V275" i="4"/>
  <c r="T275" i="4"/>
  <c r="R275" i="4"/>
  <c r="J275" i="4"/>
  <c r="K275" i="4" s="1"/>
  <c r="I275" i="4"/>
  <c r="AE274" i="4"/>
  <c r="AC274" i="4"/>
  <c r="Z274" i="4"/>
  <c r="AA274" i="4" s="1"/>
  <c r="X274" i="4"/>
  <c r="V274" i="4"/>
  <c r="T274" i="4"/>
  <c r="R274" i="4"/>
  <c r="J274" i="4"/>
  <c r="K274" i="4" s="1"/>
  <c r="I274" i="4"/>
  <c r="AE273" i="4"/>
  <c r="AC273" i="4"/>
  <c r="Z273" i="4"/>
  <c r="AA273" i="4" s="1"/>
  <c r="X273" i="4"/>
  <c r="V273" i="4"/>
  <c r="T273" i="4"/>
  <c r="R273" i="4"/>
  <c r="J273" i="4"/>
  <c r="K273" i="4" s="1"/>
  <c r="I273" i="4"/>
  <c r="AE272" i="4"/>
  <c r="AC272" i="4"/>
  <c r="Z272" i="4"/>
  <c r="AA272" i="4" s="1"/>
  <c r="X272" i="4"/>
  <c r="V272" i="4"/>
  <c r="T272" i="4"/>
  <c r="R272" i="4"/>
  <c r="J272" i="4"/>
  <c r="K272" i="4" s="1"/>
  <c r="I272" i="4"/>
  <c r="AE271" i="4"/>
  <c r="AF271" i="4" s="1"/>
  <c r="AC271" i="4"/>
  <c r="Z271" i="4"/>
  <c r="AA271" i="4" s="1"/>
  <c r="X271" i="4"/>
  <c r="V271" i="4"/>
  <c r="T271" i="4"/>
  <c r="R271" i="4"/>
  <c r="J271" i="4"/>
  <c r="K271" i="4" s="1"/>
  <c r="I271" i="4"/>
  <c r="AE270" i="4"/>
  <c r="AC270" i="4"/>
  <c r="Z270" i="4"/>
  <c r="AA270" i="4" s="1"/>
  <c r="X270" i="4"/>
  <c r="V270" i="4"/>
  <c r="T270" i="4"/>
  <c r="R270" i="4"/>
  <c r="J270" i="4"/>
  <c r="K270" i="4" s="1"/>
  <c r="I270" i="4"/>
  <c r="AE269" i="4"/>
  <c r="AC269" i="4"/>
  <c r="Z269" i="4"/>
  <c r="AA269" i="4" s="1"/>
  <c r="X269" i="4"/>
  <c r="V269" i="4"/>
  <c r="T269" i="4"/>
  <c r="R269" i="4"/>
  <c r="J269" i="4"/>
  <c r="K269" i="4" s="1"/>
  <c r="I269" i="4"/>
  <c r="AE268" i="4"/>
  <c r="AC268" i="4"/>
  <c r="Z268" i="4"/>
  <c r="AA268" i="4" s="1"/>
  <c r="X268" i="4"/>
  <c r="V268" i="4"/>
  <c r="T268" i="4"/>
  <c r="R268" i="4"/>
  <c r="J268" i="4"/>
  <c r="K268" i="4" s="1"/>
  <c r="I268" i="4"/>
  <c r="Z267" i="4"/>
  <c r="AA267" i="4" s="1"/>
  <c r="R267" i="4"/>
  <c r="J267" i="4"/>
  <c r="K267" i="4" s="1"/>
  <c r="I267" i="4"/>
  <c r="AE266" i="4"/>
  <c r="AC266" i="4"/>
  <c r="AF266" i="4" s="1"/>
  <c r="Z266" i="4"/>
  <c r="AA266" i="4" s="1"/>
  <c r="X266" i="4"/>
  <c r="V266" i="4"/>
  <c r="T266" i="4"/>
  <c r="R266" i="4"/>
  <c r="J266" i="4"/>
  <c r="K266" i="4" s="1"/>
  <c r="I266" i="4"/>
  <c r="P265" i="4"/>
  <c r="O265" i="4"/>
  <c r="M265" i="4"/>
  <c r="L265" i="4"/>
  <c r="H265" i="4"/>
  <c r="G265" i="4"/>
  <c r="F265" i="4"/>
  <c r="E265" i="4"/>
  <c r="D265" i="4"/>
  <c r="AE264" i="4"/>
  <c r="AC264" i="4"/>
  <c r="AF264" i="4" s="1"/>
  <c r="Z264" i="4"/>
  <c r="AA264" i="4" s="1"/>
  <c r="X264" i="4"/>
  <c r="V264" i="4"/>
  <c r="T264" i="4"/>
  <c r="R264" i="4"/>
  <c r="J264" i="4"/>
  <c r="K264" i="4" s="1"/>
  <c r="I264" i="4"/>
  <c r="AE263" i="4"/>
  <c r="AC263" i="4"/>
  <c r="Z263" i="4"/>
  <c r="AA263" i="4" s="1"/>
  <c r="X263" i="4"/>
  <c r="V263" i="4"/>
  <c r="T263" i="4"/>
  <c r="R263" i="4"/>
  <c r="J263" i="4"/>
  <c r="K263" i="4" s="1"/>
  <c r="I263" i="4"/>
  <c r="AE262" i="4"/>
  <c r="AC262" i="4"/>
  <c r="Z262" i="4"/>
  <c r="AA262" i="4" s="1"/>
  <c r="X262" i="4"/>
  <c r="V262" i="4"/>
  <c r="T262" i="4"/>
  <c r="R262" i="4"/>
  <c r="Y262" i="4" s="1"/>
  <c r="J262" i="4"/>
  <c r="K262" i="4" s="1"/>
  <c r="I262" i="4"/>
  <c r="AE261" i="4"/>
  <c r="AC261" i="4"/>
  <c r="Z261" i="4"/>
  <c r="AA261" i="4" s="1"/>
  <c r="X261" i="4"/>
  <c r="V261" i="4"/>
  <c r="T261" i="4"/>
  <c r="R261" i="4"/>
  <c r="K261" i="4"/>
  <c r="J261" i="4"/>
  <c r="I261" i="4"/>
  <c r="AE260" i="4"/>
  <c r="AC260" i="4"/>
  <c r="Z260" i="4"/>
  <c r="AA260" i="4" s="1"/>
  <c r="X260" i="4"/>
  <c r="V260" i="4"/>
  <c r="T260" i="4"/>
  <c r="R260" i="4"/>
  <c r="J260" i="4"/>
  <c r="K260" i="4" s="1"/>
  <c r="I260" i="4"/>
  <c r="AE259" i="4"/>
  <c r="AC259" i="4"/>
  <c r="Z259" i="4"/>
  <c r="AA259" i="4" s="1"/>
  <c r="X259" i="4"/>
  <c r="V259" i="4"/>
  <c r="T259" i="4"/>
  <c r="R259" i="4"/>
  <c r="J259" i="4"/>
  <c r="K259" i="4" s="1"/>
  <c r="I259" i="4"/>
  <c r="AE258" i="4"/>
  <c r="AC258" i="4"/>
  <c r="Z258" i="4"/>
  <c r="AA258" i="4" s="1"/>
  <c r="X258" i="4"/>
  <c r="V258" i="4"/>
  <c r="T258" i="4"/>
  <c r="R258" i="4"/>
  <c r="J258" i="4"/>
  <c r="K258" i="4" s="1"/>
  <c r="I258" i="4"/>
  <c r="AE257" i="4"/>
  <c r="AC257" i="4"/>
  <c r="Z257" i="4"/>
  <c r="AA257" i="4" s="1"/>
  <c r="X257" i="4"/>
  <c r="V257" i="4"/>
  <c r="T257" i="4"/>
  <c r="R257" i="4"/>
  <c r="Y257" i="4" s="1"/>
  <c r="J257" i="4"/>
  <c r="K257" i="4" s="1"/>
  <c r="I257" i="4"/>
  <c r="Z256" i="4"/>
  <c r="AA256" i="4" s="1"/>
  <c r="R256" i="4"/>
  <c r="J256" i="4"/>
  <c r="K256" i="4" s="1"/>
  <c r="I256" i="4"/>
  <c r="AE255" i="4"/>
  <c r="AC255" i="4"/>
  <c r="AF255" i="4" s="1"/>
  <c r="Z255" i="4"/>
  <c r="AA255" i="4" s="1"/>
  <c r="X255" i="4"/>
  <c r="V255" i="4"/>
  <c r="T255" i="4"/>
  <c r="R255" i="4"/>
  <c r="J255" i="4"/>
  <c r="K255" i="4" s="1"/>
  <c r="I255" i="4"/>
  <c r="P254" i="4"/>
  <c r="O254" i="4"/>
  <c r="M254" i="4"/>
  <c r="L254" i="4"/>
  <c r="H254" i="4"/>
  <c r="U254" i="4" s="1"/>
  <c r="G254" i="4"/>
  <c r="F254" i="4"/>
  <c r="E254" i="4"/>
  <c r="D254" i="4"/>
  <c r="AE253" i="4"/>
  <c r="AC253" i="4"/>
  <c r="AF253" i="4" s="1"/>
  <c r="Z253" i="4"/>
  <c r="AA253" i="4" s="1"/>
  <c r="X253" i="4"/>
  <c r="V253" i="4"/>
  <c r="T253" i="4"/>
  <c r="R253" i="4"/>
  <c r="J253" i="4"/>
  <c r="K253" i="4" s="1"/>
  <c r="I253" i="4"/>
  <c r="AE252" i="4"/>
  <c r="AC252" i="4"/>
  <c r="AF252" i="4" s="1"/>
  <c r="Z252" i="4"/>
  <c r="AA252" i="4" s="1"/>
  <c r="X252" i="4"/>
  <c r="V252" i="4"/>
  <c r="T252" i="4"/>
  <c r="R252" i="4"/>
  <c r="J252" i="4"/>
  <c r="K252" i="4" s="1"/>
  <c r="I252" i="4"/>
  <c r="AE251" i="4"/>
  <c r="AC251" i="4"/>
  <c r="Z251" i="4"/>
  <c r="AA251" i="4" s="1"/>
  <c r="X251" i="4"/>
  <c r="V251" i="4"/>
  <c r="T251" i="4"/>
  <c r="R251" i="4"/>
  <c r="Y251" i="4" s="1"/>
  <c r="J251" i="4"/>
  <c r="K251" i="4" s="1"/>
  <c r="I251" i="4"/>
  <c r="AE250" i="4"/>
  <c r="AC250" i="4"/>
  <c r="AF250" i="4" s="1"/>
  <c r="Z250" i="4"/>
  <c r="AA250" i="4" s="1"/>
  <c r="X250" i="4"/>
  <c r="V250" i="4"/>
  <c r="T250" i="4"/>
  <c r="R250" i="4"/>
  <c r="J250" i="4"/>
  <c r="K250" i="4" s="1"/>
  <c r="I250" i="4"/>
  <c r="AE249" i="4"/>
  <c r="AC249" i="4"/>
  <c r="Z249" i="4"/>
  <c r="AA249" i="4" s="1"/>
  <c r="X249" i="4"/>
  <c r="V249" i="4"/>
  <c r="T249" i="4"/>
  <c r="R249" i="4"/>
  <c r="J249" i="4"/>
  <c r="I249" i="4"/>
  <c r="AE248" i="4"/>
  <c r="AC248" i="4"/>
  <c r="AF248" i="4" s="1"/>
  <c r="Z248" i="4"/>
  <c r="AA248" i="4" s="1"/>
  <c r="X248" i="4"/>
  <c r="V248" i="4"/>
  <c r="T248" i="4"/>
  <c r="R248" i="4"/>
  <c r="J248" i="4"/>
  <c r="K248" i="4" s="1"/>
  <c r="I248" i="4"/>
  <c r="AE247" i="4"/>
  <c r="AC247" i="4"/>
  <c r="Z247" i="4"/>
  <c r="AA247" i="4" s="1"/>
  <c r="X247" i="4"/>
  <c r="V247" i="4"/>
  <c r="T247" i="4"/>
  <c r="R247" i="4"/>
  <c r="J247" i="4"/>
  <c r="K247" i="4" s="1"/>
  <c r="I247" i="4"/>
  <c r="AE246" i="4"/>
  <c r="AC246" i="4"/>
  <c r="Z246" i="4"/>
  <c r="AA246" i="4" s="1"/>
  <c r="X246" i="4"/>
  <c r="V246" i="4"/>
  <c r="T246" i="4"/>
  <c r="R246" i="4"/>
  <c r="J246" i="4"/>
  <c r="K246" i="4" s="1"/>
  <c r="I246" i="4"/>
  <c r="Z245" i="4"/>
  <c r="AA245" i="4" s="1"/>
  <c r="R245" i="4"/>
  <c r="J245" i="4"/>
  <c r="K245" i="4" s="1"/>
  <c r="I245" i="4"/>
  <c r="AE244" i="4"/>
  <c r="AC244" i="4"/>
  <c r="Z244" i="4"/>
  <c r="AA244" i="4" s="1"/>
  <c r="X244" i="4"/>
  <c r="V244" i="4"/>
  <c r="T244" i="4"/>
  <c r="R244" i="4"/>
  <c r="J244" i="4"/>
  <c r="K244" i="4" s="1"/>
  <c r="I244" i="4"/>
  <c r="P243" i="4"/>
  <c r="O243" i="4"/>
  <c r="M243" i="4"/>
  <c r="L243" i="4"/>
  <c r="H243" i="4"/>
  <c r="G243" i="4"/>
  <c r="F243" i="4"/>
  <c r="E243" i="4"/>
  <c r="D243" i="4"/>
  <c r="AE242" i="4"/>
  <c r="AC242" i="4"/>
  <c r="AF242" i="4" s="1"/>
  <c r="Z242" i="4"/>
  <c r="AA242" i="4" s="1"/>
  <c r="X242" i="4"/>
  <c r="V242" i="4"/>
  <c r="T242" i="4"/>
  <c r="R242" i="4"/>
  <c r="J242" i="4"/>
  <c r="K242" i="4" s="1"/>
  <c r="I242" i="4"/>
  <c r="AE241" i="4"/>
  <c r="AC241" i="4"/>
  <c r="AF241" i="4" s="1"/>
  <c r="Z241" i="4"/>
  <c r="AA241" i="4" s="1"/>
  <c r="X241" i="4"/>
  <c r="V241" i="4"/>
  <c r="T241" i="4"/>
  <c r="R241" i="4"/>
  <c r="J241" i="4"/>
  <c r="K241" i="4" s="1"/>
  <c r="I241" i="4"/>
  <c r="AE240" i="4"/>
  <c r="AC240" i="4"/>
  <c r="Z240" i="4"/>
  <c r="AA240" i="4" s="1"/>
  <c r="X240" i="4"/>
  <c r="V240" i="4"/>
  <c r="T240" i="4"/>
  <c r="R240" i="4"/>
  <c r="J240" i="4"/>
  <c r="K240" i="4" s="1"/>
  <c r="I240" i="4"/>
  <c r="AE239" i="4"/>
  <c r="AC239" i="4"/>
  <c r="Z239" i="4"/>
  <c r="AA239" i="4" s="1"/>
  <c r="X239" i="4"/>
  <c r="V239" i="4"/>
  <c r="T239" i="4"/>
  <c r="R239" i="4"/>
  <c r="J239" i="4"/>
  <c r="K239" i="4" s="1"/>
  <c r="I239" i="4"/>
  <c r="AE238" i="4"/>
  <c r="AC238" i="4"/>
  <c r="Z238" i="4"/>
  <c r="AA238" i="4" s="1"/>
  <c r="X238" i="4"/>
  <c r="V238" i="4"/>
  <c r="T238" i="4"/>
  <c r="R238" i="4"/>
  <c r="J238" i="4"/>
  <c r="I238" i="4"/>
  <c r="AE237" i="4"/>
  <c r="AC237" i="4"/>
  <c r="AF237" i="4" s="1"/>
  <c r="Z237" i="4"/>
  <c r="AA237" i="4" s="1"/>
  <c r="X237" i="4"/>
  <c r="V237" i="4"/>
  <c r="T237" i="4"/>
  <c r="R237" i="4"/>
  <c r="J237" i="4"/>
  <c r="K237" i="4" s="1"/>
  <c r="I237" i="4"/>
  <c r="AE236" i="4"/>
  <c r="AC236" i="4"/>
  <c r="Z236" i="4"/>
  <c r="AA236" i="4" s="1"/>
  <c r="X236" i="4"/>
  <c r="V236" i="4"/>
  <c r="T236" i="4"/>
  <c r="R236" i="4"/>
  <c r="J236" i="4"/>
  <c r="K236" i="4" s="1"/>
  <c r="I236" i="4"/>
  <c r="AE235" i="4"/>
  <c r="AC235" i="4"/>
  <c r="Z235" i="4"/>
  <c r="AA235" i="4" s="1"/>
  <c r="X235" i="4"/>
  <c r="V235" i="4"/>
  <c r="T235" i="4"/>
  <c r="R235" i="4"/>
  <c r="Y235" i="4" s="1"/>
  <c r="J235" i="4"/>
  <c r="K235" i="4" s="1"/>
  <c r="I235" i="4"/>
  <c r="Z234" i="4"/>
  <c r="AA234" i="4" s="1"/>
  <c r="R234" i="4"/>
  <c r="J234" i="4"/>
  <c r="K234" i="4" s="1"/>
  <c r="I234" i="4"/>
  <c r="AE233" i="4"/>
  <c r="AC233" i="4"/>
  <c r="Z233" i="4"/>
  <c r="AA233" i="4" s="1"/>
  <c r="X233" i="4"/>
  <c r="V233" i="4"/>
  <c r="T233" i="4"/>
  <c r="R233" i="4"/>
  <c r="J233" i="4"/>
  <c r="K233" i="4" s="1"/>
  <c r="I233" i="4"/>
  <c r="P232" i="4"/>
  <c r="O232" i="4"/>
  <c r="M232" i="4"/>
  <c r="L232" i="4"/>
  <c r="H232" i="4"/>
  <c r="G232" i="4"/>
  <c r="S232" i="4" s="1"/>
  <c r="F232" i="4"/>
  <c r="E232" i="4"/>
  <c r="D232" i="4"/>
  <c r="AE231" i="4"/>
  <c r="AC231" i="4"/>
  <c r="Z231" i="4"/>
  <c r="AA231" i="4" s="1"/>
  <c r="X231" i="4"/>
  <c r="V231" i="4"/>
  <c r="T231" i="4"/>
  <c r="R231" i="4"/>
  <c r="J231" i="4"/>
  <c r="K231" i="4" s="1"/>
  <c r="I231" i="4"/>
  <c r="AE230" i="4"/>
  <c r="AC230" i="4"/>
  <c r="Z230" i="4"/>
  <c r="AA230" i="4" s="1"/>
  <c r="X230" i="4"/>
  <c r="V230" i="4"/>
  <c r="T230" i="4"/>
  <c r="R230" i="4"/>
  <c r="K230" i="4"/>
  <c r="J230" i="4"/>
  <c r="I230" i="4"/>
  <c r="AE229" i="4"/>
  <c r="AC229" i="4"/>
  <c r="Z229" i="4"/>
  <c r="AA229" i="4" s="1"/>
  <c r="X229" i="4"/>
  <c r="V229" i="4"/>
  <c r="T229" i="4"/>
  <c r="R229" i="4"/>
  <c r="Y229" i="4" s="1"/>
  <c r="J229" i="4"/>
  <c r="K229" i="4" s="1"/>
  <c r="I229" i="4"/>
  <c r="AE228" i="4"/>
  <c r="AC228" i="4"/>
  <c r="Z228" i="4"/>
  <c r="AA228" i="4" s="1"/>
  <c r="X228" i="4"/>
  <c r="V228" i="4"/>
  <c r="T228" i="4"/>
  <c r="R228" i="4"/>
  <c r="J228" i="4"/>
  <c r="K228" i="4" s="1"/>
  <c r="I228" i="4"/>
  <c r="AE227" i="4"/>
  <c r="AC227" i="4"/>
  <c r="Z227" i="4"/>
  <c r="AA227" i="4" s="1"/>
  <c r="X227" i="4"/>
  <c r="V227" i="4"/>
  <c r="T227" i="4"/>
  <c r="R227" i="4"/>
  <c r="J227" i="4"/>
  <c r="K227" i="4" s="1"/>
  <c r="I227" i="4"/>
  <c r="AE226" i="4"/>
  <c r="AC226" i="4"/>
  <c r="Z226" i="4"/>
  <c r="AA226" i="4" s="1"/>
  <c r="X226" i="4"/>
  <c r="V226" i="4"/>
  <c r="T226" i="4"/>
  <c r="R226" i="4"/>
  <c r="J226" i="4"/>
  <c r="K226" i="4" s="1"/>
  <c r="I226" i="4"/>
  <c r="AE225" i="4"/>
  <c r="AF225" i="4" s="1"/>
  <c r="AC225" i="4"/>
  <c r="Z225" i="4"/>
  <c r="AA225" i="4" s="1"/>
  <c r="X225" i="4"/>
  <c r="V225" i="4"/>
  <c r="T225" i="4"/>
  <c r="R225" i="4"/>
  <c r="J225" i="4"/>
  <c r="K225" i="4" s="1"/>
  <c r="I225" i="4"/>
  <c r="AE224" i="4"/>
  <c r="AC224" i="4"/>
  <c r="Z224" i="4"/>
  <c r="AA224" i="4" s="1"/>
  <c r="X224" i="4"/>
  <c r="V224" i="4"/>
  <c r="T224" i="4"/>
  <c r="R224" i="4"/>
  <c r="J224" i="4"/>
  <c r="K224" i="4" s="1"/>
  <c r="I224" i="4"/>
  <c r="Z223" i="4"/>
  <c r="AA223" i="4" s="1"/>
  <c r="R223" i="4"/>
  <c r="J223" i="4"/>
  <c r="K223" i="4" s="1"/>
  <c r="I223" i="4"/>
  <c r="AE222" i="4"/>
  <c r="AC222" i="4"/>
  <c r="AF222" i="4" s="1"/>
  <c r="Z222" i="4"/>
  <c r="AA222" i="4" s="1"/>
  <c r="X222" i="4"/>
  <c r="V222" i="4"/>
  <c r="T222" i="4"/>
  <c r="R222" i="4"/>
  <c r="J222" i="4"/>
  <c r="K222" i="4" s="1"/>
  <c r="I222" i="4"/>
  <c r="P221" i="4"/>
  <c r="O221" i="4"/>
  <c r="M221" i="4"/>
  <c r="L221" i="4"/>
  <c r="H221" i="4"/>
  <c r="G221" i="4"/>
  <c r="F221" i="4"/>
  <c r="E221" i="4"/>
  <c r="D221" i="4"/>
  <c r="AE220" i="4"/>
  <c r="AC220" i="4"/>
  <c r="AF220" i="4" s="1"/>
  <c r="Z220" i="4"/>
  <c r="AA220" i="4" s="1"/>
  <c r="X220" i="4"/>
  <c r="V220" i="4"/>
  <c r="T220" i="4"/>
  <c r="R220" i="4"/>
  <c r="J220" i="4"/>
  <c r="K220" i="4" s="1"/>
  <c r="I220" i="4"/>
  <c r="AE219" i="4"/>
  <c r="AC219" i="4"/>
  <c r="AF219" i="4" s="1"/>
  <c r="Z219" i="4"/>
  <c r="AA219" i="4" s="1"/>
  <c r="X219" i="4"/>
  <c r="V219" i="4"/>
  <c r="T219" i="4"/>
  <c r="R219" i="4"/>
  <c r="J219" i="4"/>
  <c r="K219" i="4" s="1"/>
  <c r="I219" i="4"/>
  <c r="AE218" i="4"/>
  <c r="AC218" i="4"/>
  <c r="AF218" i="4" s="1"/>
  <c r="AA218" i="4"/>
  <c r="Z218" i="4"/>
  <c r="X218" i="4"/>
  <c r="V218" i="4"/>
  <c r="T218" i="4"/>
  <c r="R218" i="4"/>
  <c r="K218" i="4"/>
  <c r="J218" i="4"/>
  <c r="I218" i="4"/>
  <c r="AE217" i="4"/>
  <c r="AC217" i="4"/>
  <c r="Z217" i="4"/>
  <c r="AA217" i="4" s="1"/>
  <c r="X217" i="4"/>
  <c r="V217" i="4"/>
  <c r="T217" i="4"/>
  <c r="R217" i="4"/>
  <c r="J217" i="4"/>
  <c r="K217" i="4" s="1"/>
  <c r="I217" i="4"/>
  <c r="AE216" i="4"/>
  <c r="AC216" i="4"/>
  <c r="Z216" i="4"/>
  <c r="AA216" i="4" s="1"/>
  <c r="X216" i="4"/>
  <c r="V216" i="4"/>
  <c r="T216" i="4"/>
  <c r="R216" i="4"/>
  <c r="J216" i="4"/>
  <c r="K216" i="4" s="1"/>
  <c r="I216" i="4"/>
  <c r="AE215" i="4"/>
  <c r="AC215" i="4"/>
  <c r="Z215" i="4"/>
  <c r="AA215" i="4" s="1"/>
  <c r="X215" i="4"/>
  <c r="V215" i="4"/>
  <c r="T215" i="4"/>
  <c r="R215" i="4"/>
  <c r="J215" i="4"/>
  <c r="K215" i="4" s="1"/>
  <c r="I215" i="4"/>
  <c r="AE214" i="4"/>
  <c r="AF214" i="4" s="1"/>
  <c r="AC214" i="4"/>
  <c r="Z214" i="4"/>
  <c r="AA214" i="4" s="1"/>
  <c r="X214" i="4"/>
  <c r="V214" i="4"/>
  <c r="T214" i="4"/>
  <c r="R214" i="4"/>
  <c r="J214" i="4"/>
  <c r="K214" i="4" s="1"/>
  <c r="I214" i="4"/>
  <c r="AE213" i="4"/>
  <c r="AC213" i="4"/>
  <c r="Z213" i="4"/>
  <c r="AA213" i="4" s="1"/>
  <c r="X213" i="4"/>
  <c r="V213" i="4"/>
  <c r="T213" i="4"/>
  <c r="R213" i="4"/>
  <c r="J213" i="4"/>
  <c r="K213" i="4" s="1"/>
  <c r="I213" i="4"/>
  <c r="Z212" i="4"/>
  <c r="AA212" i="4" s="1"/>
  <c r="R212" i="4"/>
  <c r="J212" i="4"/>
  <c r="I212" i="4"/>
  <c r="AE211" i="4"/>
  <c r="AF211" i="4" s="1"/>
  <c r="AC211" i="4"/>
  <c r="Z211" i="4"/>
  <c r="AA211" i="4" s="1"/>
  <c r="X211" i="4"/>
  <c r="V211" i="4"/>
  <c r="T211" i="4"/>
  <c r="R211" i="4"/>
  <c r="J211" i="4"/>
  <c r="K211" i="4" s="1"/>
  <c r="I211" i="4"/>
  <c r="P210" i="4"/>
  <c r="O210" i="4"/>
  <c r="M210" i="4"/>
  <c r="L210" i="4"/>
  <c r="H210" i="4"/>
  <c r="G210" i="4"/>
  <c r="F210" i="4"/>
  <c r="E210" i="4"/>
  <c r="D210" i="4"/>
  <c r="AE209" i="4"/>
  <c r="AC209" i="4"/>
  <c r="Z209" i="4"/>
  <c r="AA209" i="4" s="1"/>
  <c r="X209" i="4"/>
  <c r="V209" i="4"/>
  <c r="T209" i="4"/>
  <c r="R209" i="4"/>
  <c r="J209" i="4"/>
  <c r="K209" i="4" s="1"/>
  <c r="I209" i="4"/>
  <c r="AE208" i="4"/>
  <c r="AC208" i="4"/>
  <c r="Z208" i="4"/>
  <c r="AA208" i="4" s="1"/>
  <c r="X208" i="4"/>
  <c r="V208" i="4"/>
  <c r="T208" i="4"/>
  <c r="R208" i="4"/>
  <c r="J208" i="4"/>
  <c r="K208" i="4" s="1"/>
  <c r="I208" i="4"/>
  <c r="AE207" i="4"/>
  <c r="AC207" i="4"/>
  <c r="AF207" i="4" s="1"/>
  <c r="Z207" i="4"/>
  <c r="AA207" i="4" s="1"/>
  <c r="X207" i="4"/>
  <c r="V207" i="4"/>
  <c r="T207" i="4"/>
  <c r="R207" i="4"/>
  <c r="J207" i="4"/>
  <c r="K207" i="4" s="1"/>
  <c r="I207" i="4"/>
  <c r="AE206" i="4"/>
  <c r="AC206" i="4"/>
  <c r="AF206" i="4" s="1"/>
  <c r="Z206" i="4"/>
  <c r="AA206" i="4" s="1"/>
  <c r="X206" i="4"/>
  <c r="V206" i="4"/>
  <c r="T206" i="4"/>
  <c r="R206" i="4"/>
  <c r="J206" i="4"/>
  <c r="K206" i="4" s="1"/>
  <c r="I206" i="4"/>
  <c r="AE205" i="4"/>
  <c r="AC205" i="4"/>
  <c r="Z205" i="4"/>
  <c r="AA205" i="4" s="1"/>
  <c r="X205" i="4"/>
  <c r="V205" i="4"/>
  <c r="T205" i="4"/>
  <c r="R205" i="4"/>
  <c r="J205" i="4"/>
  <c r="K205" i="4" s="1"/>
  <c r="I205" i="4"/>
  <c r="AE204" i="4"/>
  <c r="AC204" i="4"/>
  <c r="Z204" i="4"/>
  <c r="AA204" i="4" s="1"/>
  <c r="X204" i="4"/>
  <c r="V204" i="4"/>
  <c r="T204" i="4"/>
  <c r="R204" i="4"/>
  <c r="J204" i="4"/>
  <c r="K204" i="4" s="1"/>
  <c r="I204" i="4"/>
  <c r="AE203" i="4"/>
  <c r="AC203" i="4"/>
  <c r="Z203" i="4"/>
  <c r="AA203" i="4" s="1"/>
  <c r="X203" i="4"/>
  <c r="V203" i="4"/>
  <c r="T203" i="4"/>
  <c r="R203" i="4"/>
  <c r="J203" i="4"/>
  <c r="K203" i="4" s="1"/>
  <c r="I203" i="4"/>
  <c r="AE202" i="4"/>
  <c r="AC202" i="4"/>
  <c r="Z202" i="4"/>
  <c r="AA202" i="4" s="1"/>
  <c r="X202" i="4"/>
  <c r="V202" i="4"/>
  <c r="T202" i="4"/>
  <c r="R202" i="4"/>
  <c r="K202" i="4"/>
  <c r="J202" i="4"/>
  <c r="I202" i="4"/>
  <c r="Z201" i="4"/>
  <c r="AA201" i="4" s="1"/>
  <c r="R201" i="4"/>
  <c r="J201" i="4"/>
  <c r="K201" i="4" s="1"/>
  <c r="I201" i="4"/>
  <c r="AE200" i="4"/>
  <c r="AC200" i="4"/>
  <c r="Z200" i="4"/>
  <c r="AA200" i="4" s="1"/>
  <c r="X200" i="4"/>
  <c r="V200" i="4"/>
  <c r="T200" i="4"/>
  <c r="R200" i="4"/>
  <c r="J200" i="4"/>
  <c r="K200" i="4" s="1"/>
  <c r="I200" i="4"/>
  <c r="P199" i="4"/>
  <c r="O199" i="4"/>
  <c r="M199" i="4"/>
  <c r="L199" i="4"/>
  <c r="H199" i="4"/>
  <c r="G199" i="4"/>
  <c r="F199" i="4"/>
  <c r="E199" i="4"/>
  <c r="D199" i="4"/>
  <c r="AE198" i="4"/>
  <c r="AC198" i="4"/>
  <c r="Z198" i="4"/>
  <c r="AA198" i="4" s="1"/>
  <c r="X198" i="4"/>
  <c r="V198" i="4"/>
  <c r="T198" i="4"/>
  <c r="R198" i="4"/>
  <c r="J198" i="4"/>
  <c r="K198" i="4" s="1"/>
  <c r="I198" i="4"/>
  <c r="AE197" i="4"/>
  <c r="AC197" i="4"/>
  <c r="Z197" i="4"/>
  <c r="AA197" i="4" s="1"/>
  <c r="X197" i="4"/>
  <c r="V197" i="4"/>
  <c r="T197" i="4"/>
  <c r="R197" i="4"/>
  <c r="J197" i="4"/>
  <c r="K197" i="4" s="1"/>
  <c r="I197" i="4"/>
  <c r="AE196" i="4"/>
  <c r="AC196" i="4"/>
  <c r="AF196" i="4" s="1"/>
  <c r="Z196" i="4"/>
  <c r="AA196" i="4" s="1"/>
  <c r="X196" i="4"/>
  <c r="V196" i="4"/>
  <c r="T196" i="4"/>
  <c r="R196" i="4"/>
  <c r="Y196" i="4" s="1"/>
  <c r="J196" i="4"/>
  <c r="K196" i="4" s="1"/>
  <c r="I196" i="4"/>
  <c r="AE195" i="4"/>
  <c r="AC195" i="4"/>
  <c r="Z195" i="4"/>
  <c r="AA195" i="4" s="1"/>
  <c r="X195" i="4"/>
  <c r="V195" i="4"/>
  <c r="T195" i="4"/>
  <c r="R195" i="4"/>
  <c r="J195" i="4"/>
  <c r="K195" i="4" s="1"/>
  <c r="I195" i="4"/>
  <c r="AE194" i="4"/>
  <c r="AC194" i="4"/>
  <c r="Z194" i="4"/>
  <c r="AA194" i="4" s="1"/>
  <c r="X194" i="4"/>
  <c r="V194" i="4"/>
  <c r="T194" i="4"/>
  <c r="R194" i="4"/>
  <c r="Y194" i="4" s="1"/>
  <c r="J194" i="4"/>
  <c r="K194" i="4" s="1"/>
  <c r="I194" i="4"/>
  <c r="AE193" i="4"/>
  <c r="AC193" i="4"/>
  <c r="AF193" i="4" s="1"/>
  <c r="Z193" i="4"/>
  <c r="AA193" i="4" s="1"/>
  <c r="X193" i="4"/>
  <c r="V193" i="4"/>
  <c r="T193" i="4"/>
  <c r="R193" i="4"/>
  <c r="J193" i="4"/>
  <c r="K193" i="4" s="1"/>
  <c r="I193" i="4"/>
  <c r="AE192" i="4"/>
  <c r="AC192" i="4"/>
  <c r="Z192" i="4"/>
  <c r="AA192" i="4" s="1"/>
  <c r="X192" i="4"/>
  <c r="V192" i="4"/>
  <c r="T192" i="4"/>
  <c r="R192" i="4"/>
  <c r="J192" i="4"/>
  <c r="K192" i="4" s="1"/>
  <c r="I192" i="4"/>
  <c r="AE191" i="4"/>
  <c r="AC191" i="4"/>
  <c r="AF191" i="4" s="1"/>
  <c r="Z191" i="4"/>
  <c r="AA191" i="4" s="1"/>
  <c r="X191" i="4"/>
  <c r="V191" i="4"/>
  <c r="T191" i="4"/>
  <c r="R191" i="4"/>
  <c r="K191" i="4"/>
  <c r="J191" i="4"/>
  <c r="I191" i="4"/>
  <c r="Z190" i="4"/>
  <c r="AA190" i="4" s="1"/>
  <c r="R190" i="4"/>
  <c r="J190" i="4"/>
  <c r="K190" i="4" s="1"/>
  <c r="I190" i="4"/>
  <c r="AE189" i="4"/>
  <c r="AC189" i="4"/>
  <c r="Z189" i="4"/>
  <c r="AA189" i="4" s="1"/>
  <c r="X189" i="4"/>
  <c r="V189" i="4"/>
  <c r="T189" i="4"/>
  <c r="R189" i="4"/>
  <c r="K189" i="4"/>
  <c r="J189" i="4"/>
  <c r="I189" i="4"/>
  <c r="P188" i="4"/>
  <c r="O188" i="4"/>
  <c r="M188" i="4"/>
  <c r="L188" i="4"/>
  <c r="H188" i="4"/>
  <c r="G188" i="4"/>
  <c r="F188" i="4"/>
  <c r="E188" i="4"/>
  <c r="D188" i="4"/>
  <c r="AE187" i="4"/>
  <c r="AC187" i="4"/>
  <c r="Z187" i="4"/>
  <c r="AA187" i="4" s="1"/>
  <c r="X187" i="4"/>
  <c r="V187" i="4"/>
  <c r="T187" i="4"/>
  <c r="R187" i="4"/>
  <c r="Y187" i="4" s="1"/>
  <c r="J187" i="4"/>
  <c r="K187" i="4" s="1"/>
  <c r="I187" i="4"/>
  <c r="AE186" i="4"/>
  <c r="AC186" i="4"/>
  <c r="Z186" i="4"/>
  <c r="AA186" i="4" s="1"/>
  <c r="X186" i="4"/>
  <c r="V186" i="4"/>
  <c r="T186" i="4"/>
  <c r="R186" i="4"/>
  <c r="J186" i="4"/>
  <c r="K186" i="4" s="1"/>
  <c r="I186" i="4"/>
  <c r="AE185" i="4"/>
  <c r="AC185" i="4"/>
  <c r="Z185" i="4"/>
  <c r="AA185" i="4" s="1"/>
  <c r="X185" i="4"/>
  <c r="V185" i="4"/>
  <c r="T185" i="4"/>
  <c r="R185" i="4"/>
  <c r="J185" i="4"/>
  <c r="K185" i="4" s="1"/>
  <c r="I185" i="4"/>
  <c r="AE184" i="4"/>
  <c r="AC184" i="4"/>
  <c r="Z184" i="4"/>
  <c r="AA184" i="4" s="1"/>
  <c r="X184" i="4"/>
  <c r="V184" i="4"/>
  <c r="T184" i="4"/>
  <c r="Y184" i="4" s="1"/>
  <c r="R184" i="4"/>
  <c r="J184" i="4"/>
  <c r="K184" i="4" s="1"/>
  <c r="I184" i="4"/>
  <c r="AE183" i="4"/>
  <c r="AC183" i="4"/>
  <c r="Z183" i="4"/>
  <c r="AA183" i="4" s="1"/>
  <c r="X183" i="4"/>
  <c r="V183" i="4"/>
  <c r="T183" i="4"/>
  <c r="R183" i="4"/>
  <c r="J183" i="4"/>
  <c r="K183" i="4" s="1"/>
  <c r="I183" i="4"/>
  <c r="AE182" i="4"/>
  <c r="AC182" i="4"/>
  <c r="Z182" i="4"/>
  <c r="AA182" i="4" s="1"/>
  <c r="X182" i="4"/>
  <c r="V182" i="4"/>
  <c r="T182" i="4"/>
  <c r="R182" i="4"/>
  <c r="K182" i="4"/>
  <c r="J182" i="4"/>
  <c r="I182" i="4"/>
  <c r="AE181" i="4"/>
  <c r="AC181" i="4"/>
  <c r="Z181" i="4"/>
  <c r="AA181" i="4" s="1"/>
  <c r="X181" i="4"/>
  <c r="V181" i="4"/>
  <c r="T181" i="4"/>
  <c r="R181" i="4"/>
  <c r="J181" i="4"/>
  <c r="K181" i="4" s="1"/>
  <c r="I181" i="4"/>
  <c r="AE180" i="4"/>
  <c r="AC180" i="4"/>
  <c r="Z180" i="4"/>
  <c r="AA180" i="4" s="1"/>
  <c r="X180" i="4"/>
  <c r="V180" i="4"/>
  <c r="T180" i="4"/>
  <c r="R180" i="4"/>
  <c r="J180" i="4"/>
  <c r="K180" i="4" s="1"/>
  <c r="I180" i="4"/>
  <c r="Z179" i="4"/>
  <c r="AA179" i="4" s="1"/>
  <c r="R179" i="4"/>
  <c r="J179" i="4"/>
  <c r="K179" i="4" s="1"/>
  <c r="I179" i="4"/>
  <c r="AE178" i="4"/>
  <c r="AC178" i="4"/>
  <c r="AF178" i="4" s="1"/>
  <c r="Z178" i="4"/>
  <c r="AA178" i="4" s="1"/>
  <c r="X178" i="4"/>
  <c r="V178" i="4"/>
  <c r="T178" i="4"/>
  <c r="R178" i="4"/>
  <c r="J178" i="4"/>
  <c r="K178" i="4" s="1"/>
  <c r="I178" i="4"/>
  <c r="P177" i="4"/>
  <c r="O177" i="4"/>
  <c r="M177" i="4"/>
  <c r="L177" i="4"/>
  <c r="H177" i="4"/>
  <c r="G177" i="4"/>
  <c r="F177" i="4"/>
  <c r="E177" i="4"/>
  <c r="S177" i="4" s="1"/>
  <c r="T179" i="4" s="1"/>
  <c r="D177" i="4"/>
  <c r="AE176" i="4"/>
  <c r="AC176" i="4"/>
  <c r="Z176" i="4"/>
  <c r="AA176" i="4" s="1"/>
  <c r="X176" i="4"/>
  <c r="V176" i="4"/>
  <c r="T176" i="4"/>
  <c r="R176" i="4"/>
  <c r="J176" i="4"/>
  <c r="K176" i="4" s="1"/>
  <c r="I176" i="4"/>
  <c r="AE175" i="4"/>
  <c r="AC175" i="4"/>
  <c r="Z175" i="4"/>
  <c r="AA175" i="4" s="1"/>
  <c r="X175" i="4"/>
  <c r="V175" i="4"/>
  <c r="T175" i="4"/>
  <c r="R175" i="4"/>
  <c r="J175" i="4"/>
  <c r="K175" i="4" s="1"/>
  <c r="I175" i="4"/>
  <c r="AE174" i="4"/>
  <c r="AC174" i="4"/>
  <c r="Z174" i="4"/>
  <c r="AA174" i="4" s="1"/>
  <c r="X174" i="4"/>
  <c r="V174" i="4"/>
  <c r="T174" i="4"/>
  <c r="R174" i="4"/>
  <c r="J174" i="4"/>
  <c r="K174" i="4" s="1"/>
  <c r="I174" i="4"/>
  <c r="AE173" i="4"/>
  <c r="AC173" i="4"/>
  <c r="Z173" i="4"/>
  <c r="AA173" i="4" s="1"/>
  <c r="X173" i="4"/>
  <c r="V173" i="4"/>
  <c r="T173" i="4"/>
  <c r="R173" i="4"/>
  <c r="J173" i="4"/>
  <c r="K173" i="4" s="1"/>
  <c r="I173" i="4"/>
  <c r="AE172" i="4"/>
  <c r="AC172" i="4"/>
  <c r="Z172" i="4"/>
  <c r="AA172" i="4" s="1"/>
  <c r="X172" i="4"/>
  <c r="V172" i="4"/>
  <c r="T172" i="4"/>
  <c r="R172" i="4"/>
  <c r="J172" i="4"/>
  <c r="K172" i="4" s="1"/>
  <c r="I172" i="4"/>
  <c r="AE171" i="4"/>
  <c r="AC171" i="4"/>
  <c r="Z171" i="4"/>
  <c r="AA171" i="4" s="1"/>
  <c r="X171" i="4"/>
  <c r="V171" i="4"/>
  <c r="T171" i="4"/>
  <c r="R171" i="4"/>
  <c r="J171" i="4"/>
  <c r="K171" i="4" s="1"/>
  <c r="I171" i="4"/>
  <c r="AE170" i="4"/>
  <c r="AC170" i="4"/>
  <c r="Z170" i="4"/>
  <c r="AA170" i="4" s="1"/>
  <c r="X170" i="4"/>
  <c r="V170" i="4"/>
  <c r="T170" i="4"/>
  <c r="R170" i="4"/>
  <c r="K170" i="4"/>
  <c r="J170" i="4"/>
  <c r="I170" i="4"/>
  <c r="AE169" i="4"/>
  <c r="AC169" i="4"/>
  <c r="Z169" i="4"/>
  <c r="AA169" i="4" s="1"/>
  <c r="X169" i="4"/>
  <c r="V169" i="4"/>
  <c r="T169" i="4"/>
  <c r="R169" i="4"/>
  <c r="J169" i="4"/>
  <c r="K169" i="4" s="1"/>
  <c r="I169" i="4"/>
  <c r="Z168" i="4"/>
  <c r="AA168" i="4" s="1"/>
  <c r="R168" i="4"/>
  <c r="J168" i="4"/>
  <c r="K168" i="4" s="1"/>
  <c r="I168" i="4"/>
  <c r="AE167" i="4"/>
  <c r="AC167" i="4"/>
  <c r="Z167" i="4"/>
  <c r="AA167" i="4" s="1"/>
  <c r="X167" i="4"/>
  <c r="V167" i="4"/>
  <c r="T167" i="4"/>
  <c r="R167" i="4"/>
  <c r="J167" i="4"/>
  <c r="K167" i="4" s="1"/>
  <c r="I167" i="4"/>
  <c r="P166" i="4"/>
  <c r="O166" i="4"/>
  <c r="M166" i="4"/>
  <c r="L166" i="4"/>
  <c r="H166" i="4"/>
  <c r="G166" i="4"/>
  <c r="F166" i="4"/>
  <c r="E166" i="4"/>
  <c r="D166" i="4"/>
  <c r="AE165" i="4"/>
  <c r="AC165" i="4"/>
  <c r="Z165" i="4"/>
  <c r="AA165" i="4" s="1"/>
  <c r="X165" i="4"/>
  <c r="V165" i="4"/>
  <c r="T165" i="4"/>
  <c r="R165" i="4"/>
  <c r="K165" i="4"/>
  <c r="J165" i="4"/>
  <c r="I165" i="4"/>
  <c r="AE164" i="4"/>
  <c r="AC164" i="4"/>
  <c r="Z164" i="4"/>
  <c r="AA164" i="4" s="1"/>
  <c r="X164" i="4"/>
  <c r="V164" i="4"/>
  <c r="T164" i="4"/>
  <c r="R164" i="4"/>
  <c r="J164" i="4"/>
  <c r="K164" i="4" s="1"/>
  <c r="I164" i="4"/>
  <c r="AE163" i="4"/>
  <c r="AC163" i="4"/>
  <c r="Z163" i="4"/>
  <c r="AA163" i="4" s="1"/>
  <c r="X163" i="4"/>
  <c r="V163" i="4"/>
  <c r="T163" i="4"/>
  <c r="R163" i="4"/>
  <c r="J163" i="4"/>
  <c r="K163" i="4" s="1"/>
  <c r="I163" i="4"/>
  <c r="AE162" i="4"/>
  <c r="AC162" i="4"/>
  <c r="Z162" i="4"/>
  <c r="AA162" i="4" s="1"/>
  <c r="X162" i="4"/>
  <c r="V162" i="4"/>
  <c r="T162" i="4"/>
  <c r="R162" i="4"/>
  <c r="J162" i="4"/>
  <c r="K162" i="4" s="1"/>
  <c r="I162" i="4"/>
  <c r="AE161" i="4"/>
  <c r="AC161" i="4"/>
  <c r="Z161" i="4"/>
  <c r="AA161" i="4" s="1"/>
  <c r="X161" i="4"/>
  <c r="V161" i="4"/>
  <c r="T161" i="4"/>
  <c r="R161" i="4"/>
  <c r="J161" i="4"/>
  <c r="K161" i="4" s="1"/>
  <c r="I161" i="4"/>
  <c r="AE160" i="4"/>
  <c r="AC160" i="4"/>
  <c r="Z160" i="4"/>
  <c r="AA160" i="4" s="1"/>
  <c r="X160" i="4"/>
  <c r="V160" i="4"/>
  <c r="T160" i="4"/>
  <c r="R160" i="4"/>
  <c r="J160" i="4"/>
  <c r="K160" i="4" s="1"/>
  <c r="I160" i="4"/>
  <c r="AE159" i="4"/>
  <c r="AC159" i="4"/>
  <c r="Z159" i="4"/>
  <c r="AA159" i="4" s="1"/>
  <c r="X159" i="4"/>
  <c r="V159" i="4"/>
  <c r="T159" i="4"/>
  <c r="R159" i="4"/>
  <c r="J159" i="4"/>
  <c r="K159" i="4" s="1"/>
  <c r="I159" i="4"/>
  <c r="AE158" i="4"/>
  <c r="AC158" i="4"/>
  <c r="Z158" i="4"/>
  <c r="AA158" i="4" s="1"/>
  <c r="X158" i="4"/>
  <c r="V158" i="4"/>
  <c r="T158" i="4"/>
  <c r="R158" i="4"/>
  <c r="J158" i="4"/>
  <c r="K158" i="4" s="1"/>
  <c r="I158" i="4"/>
  <c r="Z157" i="4"/>
  <c r="AA157" i="4" s="1"/>
  <c r="R157" i="4"/>
  <c r="J157" i="4"/>
  <c r="K157" i="4" s="1"/>
  <c r="I157" i="4"/>
  <c r="AE156" i="4"/>
  <c r="AC156" i="4"/>
  <c r="Z156" i="4"/>
  <c r="AA156" i="4" s="1"/>
  <c r="X156" i="4"/>
  <c r="V156" i="4"/>
  <c r="T156" i="4"/>
  <c r="R156" i="4"/>
  <c r="J156" i="4"/>
  <c r="K156" i="4" s="1"/>
  <c r="I156" i="4"/>
  <c r="P155" i="4"/>
  <c r="O155" i="4"/>
  <c r="M155" i="4"/>
  <c r="L155" i="4"/>
  <c r="H155" i="4"/>
  <c r="U155" i="4" s="1"/>
  <c r="G155" i="4"/>
  <c r="F155" i="4"/>
  <c r="E155" i="4"/>
  <c r="D155" i="4"/>
  <c r="AE154" i="4"/>
  <c r="AC154" i="4"/>
  <c r="AF154" i="4" s="1"/>
  <c r="Z154" i="4"/>
  <c r="AA154" i="4" s="1"/>
  <c r="X154" i="4"/>
  <c r="V154" i="4"/>
  <c r="T154" i="4"/>
  <c r="R154" i="4"/>
  <c r="J154" i="4"/>
  <c r="K154" i="4" s="1"/>
  <c r="I154" i="4"/>
  <c r="AE153" i="4"/>
  <c r="AC153" i="4"/>
  <c r="Z153" i="4"/>
  <c r="AA153" i="4" s="1"/>
  <c r="X153" i="4"/>
  <c r="V153" i="4"/>
  <c r="T153" i="4"/>
  <c r="R153" i="4"/>
  <c r="J153" i="4"/>
  <c r="K153" i="4" s="1"/>
  <c r="I153" i="4"/>
  <c r="AE152" i="4"/>
  <c r="AC152" i="4"/>
  <c r="Z152" i="4"/>
  <c r="AA152" i="4" s="1"/>
  <c r="X152" i="4"/>
  <c r="V152" i="4"/>
  <c r="T152" i="4"/>
  <c r="R152" i="4"/>
  <c r="J152" i="4"/>
  <c r="K152" i="4" s="1"/>
  <c r="I152" i="4"/>
  <c r="AE151" i="4"/>
  <c r="AC151" i="4"/>
  <c r="Z151" i="4"/>
  <c r="AA151" i="4" s="1"/>
  <c r="X151" i="4"/>
  <c r="V151" i="4"/>
  <c r="T151" i="4"/>
  <c r="R151" i="4"/>
  <c r="J151" i="4"/>
  <c r="K151" i="4" s="1"/>
  <c r="I151" i="4"/>
  <c r="AE150" i="4"/>
  <c r="AC150" i="4"/>
  <c r="AF150" i="4" s="1"/>
  <c r="Z150" i="4"/>
  <c r="AA150" i="4" s="1"/>
  <c r="X150" i="4"/>
  <c r="V150" i="4"/>
  <c r="T150" i="4"/>
  <c r="R150" i="4"/>
  <c r="J150" i="4"/>
  <c r="K150" i="4" s="1"/>
  <c r="I150" i="4"/>
  <c r="AE149" i="4"/>
  <c r="AC149" i="4"/>
  <c r="Z149" i="4"/>
  <c r="AA149" i="4" s="1"/>
  <c r="X149" i="4"/>
  <c r="V149" i="4"/>
  <c r="T149" i="4"/>
  <c r="R149" i="4"/>
  <c r="J149" i="4"/>
  <c r="K149" i="4" s="1"/>
  <c r="I149" i="4"/>
  <c r="AE148" i="4"/>
  <c r="AC148" i="4"/>
  <c r="Z148" i="4"/>
  <c r="AA148" i="4" s="1"/>
  <c r="X148" i="4"/>
  <c r="V148" i="4"/>
  <c r="T148" i="4"/>
  <c r="R148" i="4"/>
  <c r="J148" i="4"/>
  <c r="K148" i="4" s="1"/>
  <c r="I148" i="4"/>
  <c r="AE147" i="4"/>
  <c r="AC147" i="4"/>
  <c r="AF147" i="4" s="1"/>
  <c r="Z147" i="4"/>
  <c r="AA147" i="4" s="1"/>
  <c r="X147" i="4"/>
  <c r="V147" i="4"/>
  <c r="T147" i="4"/>
  <c r="R147" i="4"/>
  <c r="J147" i="4"/>
  <c r="K147" i="4" s="1"/>
  <c r="I147" i="4"/>
  <c r="Z146" i="4"/>
  <c r="AA146" i="4" s="1"/>
  <c r="R146" i="4"/>
  <c r="J146" i="4"/>
  <c r="I146" i="4"/>
  <c r="AE145" i="4"/>
  <c r="AC145" i="4"/>
  <c r="Z145" i="4"/>
  <c r="AA145" i="4" s="1"/>
  <c r="X145" i="4"/>
  <c r="V145" i="4"/>
  <c r="T145" i="4"/>
  <c r="R145" i="4"/>
  <c r="J145" i="4"/>
  <c r="K145" i="4" s="1"/>
  <c r="I145" i="4"/>
  <c r="P144" i="4"/>
  <c r="O144" i="4"/>
  <c r="M144" i="4"/>
  <c r="L144" i="4"/>
  <c r="H144" i="4"/>
  <c r="U144" i="4" s="1"/>
  <c r="G144" i="4"/>
  <c r="F144" i="4"/>
  <c r="E144" i="4"/>
  <c r="D144" i="4"/>
  <c r="AE143" i="4"/>
  <c r="AC143" i="4"/>
  <c r="Z143" i="4"/>
  <c r="AA143" i="4" s="1"/>
  <c r="X143" i="4"/>
  <c r="V143" i="4"/>
  <c r="T143" i="4"/>
  <c r="R143" i="4"/>
  <c r="Y143" i="4" s="1"/>
  <c r="J143" i="4"/>
  <c r="K143" i="4" s="1"/>
  <c r="I143" i="4"/>
  <c r="AE142" i="4"/>
  <c r="AC142" i="4"/>
  <c r="AF142" i="4" s="1"/>
  <c r="Z142" i="4"/>
  <c r="AA142" i="4" s="1"/>
  <c r="X142" i="4"/>
  <c r="V142" i="4"/>
  <c r="T142" i="4"/>
  <c r="R142" i="4"/>
  <c r="Y142" i="4" s="1"/>
  <c r="J142" i="4"/>
  <c r="K142" i="4" s="1"/>
  <c r="I142" i="4"/>
  <c r="AE141" i="4"/>
  <c r="AC141" i="4"/>
  <c r="Z141" i="4"/>
  <c r="AA141" i="4" s="1"/>
  <c r="X141" i="4"/>
  <c r="V141" i="4"/>
  <c r="T141" i="4"/>
  <c r="R141" i="4"/>
  <c r="Y141" i="4" s="1"/>
  <c r="J141" i="4"/>
  <c r="K141" i="4" s="1"/>
  <c r="I141" i="4"/>
  <c r="AE140" i="4"/>
  <c r="AC140" i="4"/>
  <c r="Z140" i="4"/>
  <c r="AA140" i="4" s="1"/>
  <c r="X140" i="4"/>
  <c r="V140" i="4"/>
  <c r="T140" i="4"/>
  <c r="R140" i="4"/>
  <c r="J140" i="4"/>
  <c r="K140" i="4" s="1"/>
  <c r="I140" i="4"/>
  <c r="AE139" i="4"/>
  <c r="AC139" i="4"/>
  <c r="Z139" i="4"/>
  <c r="AA139" i="4" s="1"/>
  <c r="X139" i="4"/>
  <c r="V139" i="4"/>
  <c r="T139" i="4"/>
  <c r="R139" i="4"/>
  <c r="J139" i="4"/>
  <c r="K139" i="4" s="1"/>
  <c r="I139" i="4"/>
  <c r="AE138" i="4"/>
  <c r="AC138" i="4"/>
  <c r="Z138" i="4"/>
  <c r="AA138" i="4" s="1"/>
  <c r="X138" i="4"/>
  <c r="V138" i="4"/>
  <c r="T138" i="4"/>
  <c r="Y138" i="4" s="1"/>
  <c r="R138" i="4"/>
  <c r="J138" i="4"/>
  <c r="K138" i="4" s="1"/>
  <c r="I138" i="4"/>
  <c r="AE137" i="4"/>
  <c r="AF137" i="4" s="1"/>
  <c r="AC137" i="4"/>
  <c r="Z137" i="4"/>
  <c r="AA137" i="4" s="1"/>
  <c r="X137" i="4"/>
  <c r="V137" i="4"/>
  <c r="T137" i="4"/>
  <c r="R137" i="4"/>
  <c r="J137" i="4"/>
  <c r="K137" i="4" s="1"/>
  <c r="I137" i="4"/>
  <c r="AE136" i="4"/>
  <c r="AC136" i="4"/>
  <c r="Z136" i="4"/>
  <c r="AA136" i="4" s="1"/>
  <c r="X136" i="4"/>
  <c r="V136" i="4"/>
  <c r="T136" i="4"/>
  <c r="R136" i="4"/>
  <c r="J136" i="4"/>
  <c r="K136" i="4" s="1"/>
  <c r="I136" i="4"/>
  <c r="Z135" i="4"/>
  <c r="AA135" i="4" s="1"/>
  <c r="R135" i="4"/>
  <c r="J135" i="4"/>
  <c r="K135" i="4" s="1"/>
  <c r="I135" i="4"/>
  <c r="AE134" i="4"/>
  <c r="AC134" i="4"/>
  <c r="AF134" i="4" s="1"/>
  <c r="Z134" i="4"/>
  <c r="AA134" i="4" s="1"/>
  <c r="X134" i="4"/>
  <c r="V134" i="4"/>
  <c r="T134" i="4"/>
  <c r="R134" i="4"/>
  <c r="J134" i="4"/>
  <c r="K134" i="4" s="1"/>
  <c r="I134" i="4"/>
  <c r="P133" i="4"/>
  <c r="O133" i="4"/>
  <c r="M133" i="4"/>
  <c r="L133" i="4"/>
  <c r="H133" i="4"/>
  <c r="G133" i="4"/>
  <c r="F133" i="4"/>
  <c r="E133" i="4"/>
  <c r="D133" i="4"/>
  <c r="AE132" i="4"/>
  <c r="AC132" i="4"/>
  <c r="Z132" i="4"/>
  <c r="AA132" i="4" s="1"/>
  <c r="X132" i="4"/>
  <c r="V132" i="4"/>
  <c r="T132" i="4"/>
  <c r="R132" i="4"/>
  <c r="J132" i="4"/>
  <c r="K132" i="4" s="1"/>
  <c r="I132" i="4"/>
  <c r="AE131" i="4"/>
  <c r="AC131" i="4"/>
  <c r="Z131" i="4"/>
  <c r="AA131" i="4" s="1"/>
  <c r="X131" i="4"/>
  <c r="V131" i="4"/>
  <c r="T131" i="4"/>
  <c r="R131" i="4"/>
  <c r="J131" i="4"/>
  <c r="K131" i="4" s="1"/>
  <c r="I131" i="4"/>
  <c r="AE130" i="4"/>
  <c r="AC130" i="4"/>
  <c r="Z130" i="4"/>
  <c r="AA130" i="4" s="1"/>
  <c r="X130" i="4"/>
  <c r="V130" i="4"/>
  <c r="T130" i="4"/>
  <c r="R130" i="4"/>
  <c r="K130" i="4"/>
  <c r="J130" i="4"/>
  <c r="I130" i="4"/>
  <c r="AE129" i="4"/>
  <c r="AC129" i="4"/>
  <c r="Z129" i="4"/>
  <c r="AA129" i="4" s="1"/>
  <c r="X129" i="4"/>
  <c r="V129" i="4"/>
  <c r="T129" i="4"/>
  <c r="R129" i="4"/>
  <c r="J129" i="4"/>
  <c r="K129" i="4" s="1"/>
  <c r="I129" i="4"/>
  <c r="AE128" i="4"/>
  <c r="AC128" i="4"/>
  <c r="Z128" i="4"/>
  <c r="AA128" i="4" s="1"/>
  <c r="X128" i="4"/>
  <c r="V128" i="4"/>
  <c r="T128" i="4"/>
  <c r="R128" i="4"/>
  <c r="J128" i="4"/>
  <c r="K128" i="4" s="1"/>
  <c r="I128" i="4"/>
  <c r="AE127" i="4"/>
  <c r="AC127" i="4"/>
  <c r="Z127" i="4"/>
  <c r="AA127" i="4" s="1"/>
  <c r="X127" i="4"/>
  <c r="V127" i="4"/>
  <c r="T127" i="4"/>
  <c r="R127" i="4"/>
  <c r="J127" i="4"/>
  <c r="K127" i="4" s="1"/>
  <c r="I127" i="4"/>
  <c r="AE126" i="4"/>
  <c r="AC126" i="4"/>
  <c r="Z126" i="4"/>
  <c r="AA126" i="4" s="1"/>
  <c r="X126" i="4"/>
  <c r="V126" i="4"/>
  <c r="T126" i="4"/>
  <c r="R126" i="4"/>
  <c r="J126" i="4"/>
  <c r="K126" i="4" s="1"/>
  <c r="I126" i="4"/>
  <c r="AE125" i="4"/>
  <c r="AC125" i="4"/>
  <c r="Z125" i="4"/>
  <c r="AA125" i="4" s="1"/>
  <c r="X125" i="4"/>
  <c r="V125" i="4"/>
  <c r="T125" i="4"/>
  <c r="R125" i="4"/>
  <c r="J125" i="4"/>
  <c r="K125" i="4" s="1"/>
  <c r="I125" i="4"/>
  <c r="Z124" i="4"/>
  <c r="AA124" i="4" s="1"/>
  <c r="R124" i="4"/>
  <c r="J124" i="4"/>
  <c r="K124" i="4" s="1"/>
  <c r="I124" i="4"/>
  <c r="AE123" i="4"/>
  <c r="AC123" i="4"/>
  <c r="Z123" i="4"/>
  <c r="AA123" i="4" s="1"/>
  <c r="X123" i="4"/>
  <c r="V123" i="4"/>
  <c r="T123" i="4"/>
  <c r="R123" i="4"/>
  <c r="J123" i="4"/>
  <c r="K123" i="4" s="1"/>
  <c r="I123" i="4"/>
  <c r="P122" i="4"/>
  <c r="O122" i="4"/>
  <c r="M122" i="4"/>
  <c r="L122" i="4"/>
  <c r="H122" i="4"/>
  <c r="G122" i="4"/>
  <c r="F122" i="4"/>
  <c r="E122" i="4"/>
  <c r="D122" i="4"/>
  <c r="AE121" i="4"/>
  <c r="AC121" i="4"/>
  <c r="Z121" i="4"/>
  <c r="AA121" i="4" s="1"/>
  <c r="X121" i="4"/>
  <c r="V121" i="4"/>
  <c r="T121" i="4"/>
  <c r="R121" i="4"/>
  <c r="J121" i="4"/>
  <c r="K121" i="4" s="1"/>
  <c r="I121" i="4"/>
  <c r="AE120" i="4"/>
  <c r="AC120" i="4"/>
  <c r="Z120" i="4"/>
  <c r="AA120" i="4" s="1"/>
  <c r="X120" i="4"/>
  <c r="V120" i="4"/>
  <c r="T120" i="4"/>
  <c r="R120" i="4"/>
  <c r="J120" i="4"/>
  <c r="K120" i="4" s="1"/>
  <c r="I120" i="4"/>
  <c r="AE119" i="4"/>
  <c r="AC119" i="4"/>
  <c r="Z119" i="4"/>
  <c r="AA119" i="4" s="1"/>
  <c r="X119" i="4"/>
  <c r="V119" i="4"/>
  <c r="T119" i="4"/>
  <c r="R119" i="4"/>
  <c r="J119" i="4"/>
  <c r="K119" i="4" s="1"/>
  <c r="I119" i="4"/>
  <c r="AE118" i="4"/>
  <c r="AC118" i="4"/>
  <c r="AF118" i="4" s="1"/>
  <c r="Z118" i="4"/>
  <c r="AA118" i="4" s="1"/>
  <c r="X118" i="4"/>
  <c r="V118" i="4"/>
  <c r="T118" i="4"/>
  <c r="R118" i="4"/>
  <c r="J118" i="4"/>
  <c r="K118" i="4" s="1"/>
  <c r="I118" i="4"/>
  <c r="AE117" i="4"/>
  <c r="AC117" i="4"/>
  <c r="Z117" i="4"/>
  <c r="AA117" i="4" s="1"/>
  <c r="X117" i="4"/>
  <c r="V117" i="4"/>
  <c r="T117" i="4"/>
  <c r="R117" i="4"/>
  <c r="J117" i="4"/>
  <c r="K117" i="4" s="1"/>
  <c r="I117" i="4"/>
  <c r="AE116" i="4"/>
  <c r="AC116" i="4"/>
  <c r="AF116" i="4" s="1"/>
  <c r="Z116" i="4"/>
  <c r="AA116" i="4" s="1"/>
  <c r="X116" i="4"/>
  <c r="V116" i="4"/>
  <c r="T116" i="4"/>
  <c r="R116" i="4"/>
  <c r="J116" i="4"/>
  <c r="I116" i="4"/>
  <c r="AE115" i="4"/>
  <c r="AC115" i="4"/>
  <c r="Z115" i="4"/>
  <c r="AA115" i="4" s="1"/>
  <c r="X115" i="4"/>
  <c r="V115" i="4"/>
  <c r="T115" i="4"/>
  <c r="R115" i="4"/>
  <c r="J115" i="4"/>
  <c r="K115" i="4" s="1"/>
  <c r="I115" i="4"/>
  <c r="AE114" i="4"/>
  <c r="AC114" i="4"/>
  <c r="AF114" i="4" s="1"/>
  <c r="Z114" i="4"/>
  <c r="AA114" i="4" s="1"/>
  <c r="X114" i="4"/>
  <c r="V114" i="4"/>
  <c r="T114" i="4"/>
  <c r="R114" i="4"/>
  <c r="J114" i="4"/>
  <c r="K114" i="4" s="1"/>
  <c r="I114" i="4"/>
  <c r="Z113" i="4"/>
  <c r="AA113" i="4" s="1"/>
  <c r="R113" i="4"/>
  <c r="J113" i="4"/>
  <c r="K113" i="4" s="1"/>
  <c r="I113" i="4"/>
  <c r="AE112" i="4"/>
  <c r="AC112" i="4"/>
  <c r="Z112" i="4"/>
  <c r="AA112" i="4" s="1"/>
  <c r="X112" i="4"/>
  <c r="V112" i="4"/>
  <c r="T112" i="4"/>
  <c r="R112" i="4"/>
  <c r="J112" i="4"/>
  <c r="K112" i="4" s="1"/>
  <c r="I112" i="4"/>
  <c r="P111" i="4"/>
  <c r="O111" i="4"/>
  <c r="M111" i="4"/>
  <c r="L111" i="4"/>
  <c r="H111" i="4"/>
  <c r="U111" i="4" s="1"/>
  <c r="G111" i="4"/>
  <c r="F111" i="4"/>
  <c r="E111" i="4"/>
  <c r="D111" i="4"/>
  <c r="AE110" i="4"/>
  <c r="AC110" i="4"/>
  <c r="Z110" i="4"/>
  <c r="AA110" i="4" s="1"/>
  <c r="X110" i="4"/>
  <c r="V110" i="4"/>
  <c r="T110" i="4"/>
  <c r="R110" i="4"/>
  <c r="J110" i="4"/>
  <c r="K110" i="4" s="1"/>
  <c r="I110" i="4"/>
  <c r="AE109" i="4"/>
  <c r="AC109" i="4"/>
  <c r="Z109" i="4"/>
  <c r="AA109" i="4" s="1"/>
  <c r="X109" i="4"/>
  <c r="V109" i="4"/>
  <c r="T109" i="4"/>
  <c r="R109" i="4"/>
  <c r="J109" i="4"/>
  <c r="K109" i="4" s="1"/>
  <c r="I109" i="4"/>
  <c r="AE108" i="4"/>
  <c r="AC108" i="4"/>
  <c r="Z108" i="4"/>
  <c r="AA108" i="4" s="1"/>
  <c r="X108" i="4"/>
  <c r="V108" i="4"/>
  <c r="T108" i="4"/>
  <c r="R108" i="4"/>
  <c r="K108" i="4"/>
  <c r="J108" i="4"/>
  <c r="I108" i="4"/>
  <c r="AE107" i="4"/>
  <c r="AC107" i="4"/>
  <c r="Z107" i="4"/>
  <c r="AA107" i="4" s="1"/>
  <c r="X107" i="4"/>
  <c r="V107" i="4"/>
  <c r="T107" i="4"/>
  <c r="R107" i="4"/>
  <c r="J107" i="4"/>
  <c r="K107" i="4" s="1"/>
  <c r="I107" i="4"/>
  <c r="AE106" i="4"/>
  <c r="AF106" i="4" s="1"/>
  <c r="AC106" i="4"/>
  <c r="Z106" i="4"/>
  <c r="AA106" i="4" s="1"/>
  <c r="X106" i="4"/>
  <c r="V106" i="4"/>
  <c r="T106" i="4"/>
  <c r="R106" i="4"/>
  <c r="J106" i="4"/>
  <c r="K106" i="4" s="1"/>
  <c r="I106" i="4"/>
  <c r="AE105" i="4"/>
  <c r="AC105" i="4"/>
  <c r="AA105" i="4"/>
  <c r="Z105" i="4"/>
  <c r="X105" i="4"/>
  <c r="V105" i="4"/>
  <c r="T105" i="4"/>
  <c r="R105" i="4"/>
  <c r="J105" i="4"/>
  <c r="K105" i="4" s="1"/>
  <c r="I105" i="4"/>
  <c r="AE104" i="4"/>
  <c r="AC104" i="4"/>
  <c r="Z104" i="4"/>
  <c r="AA104" i="4" s="1"/>
  <c r="X104" i="4"/>
  <c r="V104" i="4"/>
  <c r="T104" i="4"/>
  <c r="R104" i="4"/>
  <c r="J104" i="4"/>
  <c r="K104" i="4" s="1"/>
  <c r="I104" i="4"/>
  <c r="AE103" i="4"/>
  <c r="AC103" i="4"/>
  <c r="Z103" i="4"/>
  <c r="AA103" i="4" s="1"/>
  <c r="X103" i="4"/>
  <c r="V103" i="4"/>
  <c r="T103" i="4"/>
  <c r="R103" i="4"/>
  <c r="J103" i="4"/>
  <c r="K103" i="4" s="1"/>
  <c r="I103" i="4"/>
  <c r="Z102" i="4"/>
  <c r="AA102" i="4" s="1"/>
  <c r="R102" i="4"/>
  <c r="J102" i="4"/>
  <c r="I102" i="4"/>
  <c r="AE101" i="4"/>
  <c r="AC101" i="4"/>
  <c r="AF101" i="4" s="1"/>
  <c r="Z101" i="4"/>
  <c r="AA101" i="4" s="1"/>
  <c r="X101" i="4"/>
  <c r="V101" i="4"/>
  <c r="T101" i="4"/>
  <c r="R101" i="4"/>
  <c r="J101" i="4"/>
  <c r="K101" i="4" s="1"/>
  <c r="I101" i="4"/>
  <c r="P100" i="4"/>
  <c r="O100" i="4"/>
  <c r="M100" i="4"/>
  <c r="L100" i="4"/>
  <c r="H100" i="4"/>
  <c r="G100" i="4"/>
  <c r="F100" i="4"/>
  <c r="E100" i="4"/>
  <c r="D100" i="4"/>
  <c r="AE99" i="4"/>
  <c r="AC99" i="4"/>
  <c r="Z99" i="4"/>
  <c r="AA99" i="4" s="1"/>
  <c r="X99" i="4"/>
  <c r="V99" i="4"/>
  <c r="T99" i="4"/>
  <c r="R99" i="4"/>
  <c r="J99" i="4"/>
  <c r="K99" i="4" s="1"/>
  <c r="I99" i="4"/>
  <c r="AE98" i="4"/>
  <c r="AC98" i="4"/>
  <c r="AF98" i="4" s="1"/>
  <c r="Z98" i="4"/>
  <c r="AA98" i="4" s="1"/>
  <c r="X98" i="4"/>
  <c r="V98" i="4"/>
  <c r="T98" i="4"/>
  <c r="R98" i="4"/>
  <c r="J98" i="4"/>
  <c r="K98" i="4" s="1"/>
  <c r="I98" i="4"/>
  <c r="AE97" i="4"/>
  <c r="AC97" i="4"/>
  <c r="AF97" i="4" s="1"/>
  <c r="Z97" i="4"/>
  <c r="AA97" i="4" s="1"/>
  <c r="X97" i="4"/>
  <c r="V97" i="4"/>
  <c r="T97" i="4"/>
  <c r="R97" i="4"/>
  <c r="J97" i="4"/>
  <c r="K97" i="4" s="1"/>
  <c r="I97" i="4"/>
  <c r="AE96" i="4"/>
  <c r="AC96" i="4"/>
  <c r="Z96" i="4"/>
  <c r="AA96" i="4" s="1"/>
  <c r="X96" i="4"/>
  <c r="V96" i="4"/>
  <c r="T96" i="4"/>
  <c r="R96" i="4"/>
  <c r="J96" i="4"/>
  <c r="K96" i="4" s="1"/>
  <c r="I96" i="4"/>
  <c r="AE95" i="4"/>
  <c r="AC95" i="4"/>
  <c r="Z95" i="4"/>
  <c r="AA95" i="4" s="1"/>
  <c r="X95" i="4"/>
  <c r="V95" i="4"/>
  <c r="T95" i="4"/>
  <c r="R95" i="4"/>
  <c r="Y95" i="4" s="1"/>
  <c r="J95" i="4"/>
  <c r="I95" i="4"/>
  <c r="AE94" i="4"/>
  <c r="AC94" i="4"/>
  <c r="Z94" i="4"/>
  <c r="AA94" i="4" s="1"/>
  <c r="X94" i="4"/>
  <c r="V94" i="4"/>
  <c r="T94" i="4"/>
  <c r="R94" i="4"/>
  <c r="J94" i="4"/>
  <c r="K94" i="4" s="1"/>
  <c r="I94" i="4"/>
  <c r="AE93" i="4"/>
  <c r="AF93" i="4" s="1"/>
  <c r="AC93" i="4"/>
  <c r="Z93" i="4"/>
  <c r="AA93" i="4" s="1"/>
  <c r="X93" i="4"/>
  <c r="V93" i="4"/>
  <c r="T93" i="4"/>
  <c r="R93" i="4"/>
  <c r="J93" i="4"/>
  <c r="K93" i="4" s="1"/>
  <c r="I93" i="4"/>
  <c r="AE92" i="4"/>
  <c r="AC92" i="4"/>
  <c r="Z92" i="4"/>
  <c r="AA92" i="4" s="1"/>
  <c r="X92" i="4"/>
  <c r="V92" i="4"/>
  <c r="T92" i="4"/>
  <c r="R92" i="4"/>
  <c r="K92" i="4"/>
  <c r="J92" i="4"/>
  <c r="I92" i="4"/>
  <c r="Z91" i="4"/>
  <c r="AA91" i="4" s="1"/>
  <c r="R91" i="4"/>
  <c r="J91" i="4"/>
  <c r="K91" i="4" s="1"/>
  <c r="I91" i="4"/>
  <c r="AE90" i="4"/>
  <c r="AF90" i="4" s="1"/>
  <c r="AC90" i="4"/>
  <c r="Z90" i="4"/>
  <c r="AA90" i="4" s="1"/>
  <c r="X90" i="4"/>
  <c r="V90" i="4"/>
  <c r="T90" i="4"/>
  <c r="R90" i="4"/>
  <c r="J90" i="4"/>
  <c r="K90" i="4" s="1"/>
  <c r="I90" i="4"/>
  <c r="P89" i="4"/>
  <c r="O89" i="4"/>
  <c r="M89" i="4"/>
  <c r="L89" i="4"/>
  <c r="H89" i="4"/>
  <c r="G89" i="4"/>
  <c r="F89" i="4"/>
  <c r="E89" i="4"/>
  <c r="D89" i="4"/>
  <c r="AE88" i="4"/>
  <c r="AC88" i="4"/>
  <c r="Z88" i="4"/>
  <c r="AA88" i="4" s="1"/>
  <c r="X88" i="4"/>
  <c r="V88" i="4"/>
  <c r="T88" i="4"/>
  <c r="R88" i="4"/>
  <c r="J88" i="4"/>
  <c r="K88" i="4" s="1"/>
  <c r="I88" i="4"/>
  <c r="AE87" i="4"/>
  <c r="AC87" i="4"/>
  <c r="Z87" i="4"/>
  <c r="AA87" i="4" s="1"/>
  <c r="X87" i="4"/>
  <c r="V87" i="4"/>
  <c r="T87" i="4"/>
  <c r="R87" i="4"/>
  <c r="J87" i="4"/>
  <c r="K87" i="4" s="1"/>
  <c r="I87" i="4"/>
  <c r="AE86" i="4"/>
  <c r="AC86" i="4"/>
  <c r="AF86" i="4" s="1"/>
  <c r="Z86" i="4"/>
  <c r="AA86" i="4" s="1"/>
  <c r="X86" i="4"/>
  <c r="V86" i="4"/>
  <c r="T86" i="4"/>
  <c r="R86" i="4"/>
  <c r="J86" i="4"/>
  <c r="K86" i="4" s="1"/>
  <c r="I86" i="4"/>
  <c r="AE85" i="4"/>
  <c r="AC85" i="4"/>
  <c r="Z85" i="4"/>
  <c r="AA85" i="4" s="1"/>
  <c r="X85" i="4"/>
  <c r="V85" i="4"/>
  <c r="T85" i="4"/>
  <c r="R85" i="4"/>
  <c r="J85" i="4"/>
  <c r="K85" i="4" s="1"/>
  <c r="I85" i="4"/>
  <c r="AE84" i="4"/>
  <c r="AC84" i="4"/>
  <c r="Z84" i="4"/>
  <c r="AA84" i="4" s="1"/>
  <c r="X84" i="4"/>
  <c r="V84" i="4"/>
  <c r="T84" i="4"/>
  <c r="R84" i="4"/>
  <c r="J84" i="4"/>
  <c r="I84" i="4"/>
  <c r="AE83" i="4"/>
  <c r="AC83" i="4"/>
  <c r="AF83" i="4" s="1"/>
  <c r="Z83" i="4"/>
  <c r="AA83" i="4" s="1"/>
  <c r="X83" i="4"/>
  <c r="V83" i="4"/>
  <c r="T83" i="4"/>
  <c r="R83" i="4"/>
  <c r="J83" i="4"/>
  <c r="K83" i="4" s="1"/>
  <c r="I83" i="4"/>
  <c r="AE82" i="4"/>
  <c r="AC82" i="4"/>
  <c r="Z82" i="4"/>
  <c r="AA82" i="4" s="1"/>
  <c r="X82" i="4"/>
  <c r="V82" i="4"/>
  <c r="T82" i="4"/>
  <c r="R82" i="4"/>
  <c r="J82" i="4"/>
  <c r="K82" i="4" s="1"/>
  <c r="I82" i="4"/>
  <c r="AE81" i="4"/>
  <c r="AC81" i="4"/>
  <c r="Z81" i="4"/>
  <c r="AA81" i="4" s="1"/>
  <c r="X81" i="4"/>
  <c r="V81" i="4"/>
  <c r="T81" i="4"/>
  <c r="R81" i="4"/>
  <c r="J81" i="4"/>
  <c r="K81" i="4" s="1"/>
  <c r="I81" i="4"/>
  <c r="Z80" i="4"/>
  <c r="AA80" i="4" s="1"/>
  <c r="R80" i="4"/>
  <c r="J80" i="4"/>
  <c r="K80" i="4" s="1"/>
  <c r="I80" i="4"/>
  <c r="AE79" i="4"/>
  <c r="AC79" i="4"/>
  <c r="AF79" i="4" s="1"/>
  <c r="Z79" i="4"/>
  <c r="AA79" i="4" s="1"/>
  <c r="X79" i="4"/>
  <c r="V79" i="4"/>
  <c r="T79" i="4"/>
  <c r="R79" i="4"/>
  <c r="J79" i="4"/>
  <c r="K79" i="4" s="1"/>
  <c r="I79" i="4"/>
  <c r="P78" i="4"/>
  <c r="O78" i="4"/>
  <c r="M78" i="4"/>
  <c r="L78" i="4"/>
  <c r="AD78" i="4" s="1"/>
  <c r="AE78" i="4" s="1"/>
  <c r="H78" i="4"/>
  <c r="G78" i="4"/>
  <c r="F78" i="4"/>
  <c r="E78" i="4"/>
  <c r="D78" i="4"/>
  <c r="AE77" i="4"/>
  <c r="AC77" i="4"/>
  <c r="Z77" i="4"/>
  <c r="AA77" i="4" s="1"/>
  <c r="X77" i="4"/>
  <c r="V77" i="4"/>
  <c r="T77" i="4"/>
  <c r="R77" i="4"/>
  <c r="J77" i="4"/>
  <c r="K77" i="4" s="1"/>
  <c r="I77" i="4"/>
  <c r="AE76" i="4"/>
  <c r="AC76" i="4"/>
  <c r="AF76" i="4" s="1"/>
  <c r="Z76" i="4"/>
  <c r="AA76" i="4" s="1"/>
  <c r="X76" i="4"/>
  <c r="V76" i="4"/>
  <c r="T76" i="4"/>
  <c r="R76" i="4"/>
  <c r="J76" i="4"/>
  <c r="K76" i="4" s="1"/>
  <c r="I76" i="4"/>
  <c r="AE75" i="4"/>
  <c r="AC75" i="4"/>
  <c r="AF75" i="4" s="1"/>
  <c r="Z75" i="4"/>
  <c r="AA75" i="4" s="1"/>
  <c r="X75" i="4"/>
  <c r="V75" i="4"/>
  <c r="T75" i="4"/>
  <c r="R75" i="4"/>
  <c r="Y75" i="4" s="1"/>
  <c r="J75" i="4"/>
  <c r="K75" i="4" s="1"/>
  <c r="I75" i="4"/>
  <c r="AF74" i="4"/>
  <c r="AE74" i="4"/>
  <c r="AC74" i="4"/>
  <c r="Z74" i="4"/>
  <c r="AA74" i="4" s="1"/>
  <c r="X74" i="4"/>
  <c r="V74" i="4"/>
  <c r="T74" i="4"/>
  <c r="R74" i="4"/>
  <c r="J74" i="4"/>
  <c r="K74" i="4" s="1"/>
  <c r="I74" i="4"/>
  <c r="AE73" i="4"/>
  <c r="AC73" i="4"/>
  <c r="AF73" i="4" s="1"/>
  <c r="Z73" i="4"/>
  <c r="AA73" i="4" s="1"/>
  <c r="X73" i="4"/>
  <c r="V73" i="4"/>
  <c r="T73" i="4"/>
  <c r="R73" i="4"/>
  <c r="J73" i="4"/>
  <c r="K73" i="4" s="1"/>
  <c r="I73" i="4"/>
  <c r="AE72" i="4"/>
  <c r="AC72" i="4"/>
  <c r="Z72" i="4"/>
  <c r="AA72" i="4" s="1"/>
  <c r="X72" i="4"/>
  <c r="V72" i="4"/>
  <c r="T72" i="4"/>
  <c r="R72" i="4"/>
  <c r="J72" i="4"/>
  <c r="K72" i="4" s="1"/>
  <c r="I72" i="4"/>
  <c r="AE71" i="4"/>
  <c r="AC71" i="4"/>
  <c r="Z71" i="4"/>
  <c r="AA71" i="4" s="1"/>
  <c r="X71" i="4"/>
  <c r="V71" i="4"/>
  <c r="T71" i="4"/>
  <c r="R71" i="4"/>
  <c r="J71" i="4"/>
  <c r="K71" i="4" s="1"/>
  <c r="I71" i="4"/>
  <c r="AE70" i="4"/>
  <c r="AC70" i="4"/>
  <c r="AF70" i="4" s="1"/>
  <c r="Z70" i="4"/>
  <c r="AA70" i="4" s="1"/>
  <c r="X70" i="4"/>
  <c r="V70" i="4"/>
  <c r="T70" i="4"/>
  <c r="R70" i="4"/>
  <c r="J70" i="4"/>
  <c r="K70" i="4" s="1"/>
  <c r="I70" i="4"/>
  <c r="Z69" i="4"/>
  <c r="AA69" i="4" s="1"/>
  <c r="R69" i="4"/>
  <c r="J69" i="4"/>
  <c r="K69" i="4" s="1"/>
  <c r="I69" i="4"/>
  <c r="AE68" i="4"/>
  <c r="AC68" i="4"/>
  <c r="AF68" i="4" s="1"/>
  <c r="Z68" i="4"/>
  <c r="AA68" i="4" s="1"/>
  <c r="X68" i="4"/>
  <c r="V68" i="4"/>
  <c r="T68" i="4"/>
  <c r="R68" i="4"/>
  <c r="J68" i="4"/>
  <c r="K68" i="4" s="1"/>
  <c r="I68" i="4"/>
  <c r="P67" i="4"/>
  <c r="O67" i="4"/>
  <c r="M67" i="4"/>
  <c r="L67" i="4"/>
  <c r="AD67" i="4" s="1"/>
  <c r="H67" i="4"/>
  <c r="G67" i="4"/>
  <c r="F67" i="4"/>
  <c r="E67" i="4"/>
  <c r="S67" i="4" s="1"/>
  <c r="T69" i="4" s="1"/>
  <c r="D67" i="4"/>
  <c r="AE66" i="4"/>
  <c r="AC66" i="4"/>
  <c r="Z66" i="4"/>
  <c r="AA66" i="4" s="1"/>
  <c r="X66" i="4"/>
  <c r="V66" i="4"/>
  <c r="T66" i="4"/>
  <c r="R66" i="4"/>
  <c r="J66" i="4"/>
  <c r="K66" i="4" s="1"/>
  <c r="I66" i="4"/>
  <c r="AE65" i="4"/>
  <c r="AC65" i="4"/>
  <c r="AF65" i="4" s="1"/>
  <c r="Z65" i="4"/>
  <c r="AA65" i="4" s="1"/>
  <c r="X65" i="4"/>
  <c r="V65" i="4"/>
  <c r="T65" i="4"/>
  <c r="R65" i="4"/>
  <c r="J65" i="4"/>
  <c r="K65" i="4" s="1"/>
  <c r="I65" i="4"/>
  <c r="AE64" i="4"/>
  <c r="AC64" i="4"/>
  <c r="AF64" i="4" s="1"/>
  <c r="Z64" i="4"/>
  <c r="AA64" i="4" s="1"/>
  <c r="X64" i="4"/>
  <c r="V64" i="4"/>
  <c r="T64" i="4"/>
  <c r="R64" i="4"/>
  <c r="Y64" i="4" s="1"/>
  <c r="J64" i="4"/>
  <c r="K64" i="4" s="1"/>
  <c r="I64" i="4"/>
  <c r="AE63" i="4"/>
  <c r="AC63" i="4"/>
  <c r="Z63" i="4"/>
  <c r="AA63" i="4" s="1"/>
  <c r="X63" i="4"/>
  <c r="V63" i="4"/>
  <c r="T63" i="4"/>
  <c r="R63" i="4"/>
  <c r="J63" i="4"/>
  <c r="K63" i="4" s="1"/>
  <c r="I63" i="4"/>
  <c r="AE62" i="4"/>
  <c r="AC62" i="4"/>
  <c r="AF62" i="4" s="1"/>
  <c r="Z62" i="4"/>
  <c r="AA62" i="4" s="1"/>
  <c r="X62" i="4"/>
  <c r="V62" i="4"/>
  <c r="T62" i="4"/>
  <c r="R62" i="4"/>
  <c r="J62" i="4"/>
  <c r="I62" i="4"/>
  <c r="AE61" i="4"/>
  <c r="AC61" i="4"/>
  <c r="Z61" i="4"/>
  <c r="AA61" i="4" s="1"/>
  <c r="X61" i="4"/>
  <c r="V61" i="4"/>
  <c r="T61" i="4"/>
  <c r="R61" i="4"/>
  <c r="J61" i="4"/>
  <c r="K61" i="4" s="1"/>
  <c r="I61" i="4"/>
  <c r="AE60" i="4"/>
  <c r="AC60" i="4"/>
  <c r="Z60" i="4"/>
  <c r="AA60" i="4" s="1"/>
  <c r="X60" i="4"/>
  <c r="V60" i="4"/>
  <c r="Y60" i="4" s="1"/>
  <c r="T60" i="4"/>
  <c r="R60" i="4"/>
  <c r="J60" i="4"/>
  <c r="K60" i="4" s="1"/>
  <c r="I60" i="4"/>
  <c r="AE59" i="4"/>
  <c r="AC59" i="4"/>
  <c r="Z59" i="4"/>
  <c r="AA59" i="4" s="1"/>
  <c r="X59" i="4"/>
  <c r="V59" i="4"/>
  <c r="T59" i="4"/>
  <c r="R59" i="4"/>
  <c r="J59" i="4"/>
  <c r="K59" i="4" s="1"/>
  <c r="I59" i="4"/>
  <c r="Z58" i="4"/>
  <c r="AA58" i="4" s="1"/>
  <c r="R58" i="4"/>
  <c r="J58" i="4"/>
  <c r="K58" i="4" s="1"/>
  <c r="I58" i="4"/>
  <c r="AE57" i="4"/>
  <c r="AC57" i="4"/>
  <c r="Z57" i="4"/>
  <c r="AA57" i="4" s="1"/>
  <c r="X57" i="4"/>
  <c r="V57" i="4"/>
  <c r="T57" i="4"/>
  <c r="R57" i="4"/>
  <c r="J57" i="4"/>
  <c r="K57" i="4" s="1"/>
  <c r="I57" i="4"/>
  <c r="P56" i="4"/>
  <c r="O56" i="4"/>
  <c r="M56" i="4"/>
  <c r="L56" i="4"/>
  <c r="AD56" i="4" s="1"/>
  <c r="H56" i="4"/>
  <c r="U56" i="4" s="1"/>
  <c r="G56" i="4"/>
  <c r="F56" i="4"/>
  <c r="E56" i="4"/>
  <c r="S56" i="4" s="1"/>
  <c r="T58" i="4" s="1"/>
  <c r="D56" i="4"/>
  <c r="AE55" i="4"/>
  <c r="AC55" i="4"/>
  <c r="AF55" i="4" s="1"/>
  <c r="Z55" i="4"/>
  <c r="AA55" i="4" s="1"/>
  <c r="X55" i="4"/>
  <c r="V55" i="4"/>
  <c r="T55" i="4"/>
  <c r="R55" i="4"/>
  <c r="J55" i="4"/>
  <c r="K55" i="4" s="1"/>
  <c r="I55" i="4"/>
  <c r="AE54" i="4"/>
  <c r="AC54" i="4"/>
  <c r="AF54" i="4" s="1"/>
  <c r="Z54" i="4"/>
  <c r="AA54" i="4" s="1"/>
  <c r="X54" i="4"/>
  <c r="V54" i="4"/>
  <c r="T54" i="4"/>
  <c r="R54" i="4"/>
  <c r="J54" i="4"/>
  <c r="K54" i="4" s="1"/>
  <c r="I54" i="4"/>
  <c r="AE53" i="4"/>
  <c r="AC53" i="4"/>
  <c r="AF53" i="4" s="1"/>
  <c r="Z53" i="4"/>
  <c r="AA53" i="4" s="1"/>
  <c r="X53" i="4"/>
  <c r="V53" i="4"/>
  <c r="T53" i="4"/>
  <c r="R53" i="4"/>
  <c r="Y53" i="4" s="1"/>
  <c r="J53" i="4"/>
  <c r="K53" i="4" s="1"/>
  <c r="I53" i="4"/>
  <c r="AE52" i="4"/>
  <c r="AC52" i="4"/>
  <c r="Z52" i="4"/>
  <c r="AA52" i="4" s="1"/>
  <c r="X52" i="4"/>
  <c r="V52" i="4"/>
  <c r="T52" i="4"/>
  <c r="Y52" i="4" s="1"/>
  <c r="R52" i="4"/>
  <c r="J52" i="4"/>
  <c r="K52" i="4" s="1"/>
  <c r="I52" i="4"/>
  <c r="AE51" i="4"/>
  <c r="AC51" i="4"/>
  <c r="Z51" i="4"/>
  <c r="AA51" i="4" s="1"/>
  <c r="X51" i="4"/>
  <c r="V51" i="4"/>
  <c r="T51" i="4"/>
  <c r="R51" i="4"/>
  <c r="J51" i="4"/>
  <c r="K51" i="4" s="1"/>
  <c r="I51" i="4"/>
  <c r="AE50" i="4"/>
  <c r="AC50" i="4"/>
  <c r="Z50" i="4"/>
  <c r="AA50" i="4" s="1"/>
  <c r="X50" i="4"/>
  <c r="V50" i="4"/>
  <c r="T50" i="4"/>
  <c r="R50" i="4"/>
  <c r="J50" i="4"/>
  <c r="K50" i="4" s="1"/>
  <c r="I50" i="4"/>
  <c r="AE49" i="4"/>
  <c r="AC49" i="4"/>
  <c r="Z49" i="4"/>
  <c r="AA49" i="4" s="1"/>
  <c r="X49" i="4"/>
  <c r="V49" i="4"/>
  <c r="T49" i="4"/>
  <c r="R49" i="4"/>
  <c r="J49" i="4"/>
  <c r="K49" i="4" s="1"/>
  <c r="I49" i="4"/>
  <c r="AE48" i="4"/>
  <c r="AC48" i="4"/>
  <c r="Z48" i="4"/>
  <c r="AA48" i="4" s="1"/>
  <c r="X48" i="4"/>
  <c r="V48" i="4"/>
  <c r="T48" i="4"/>
  <c r="R48" i="4"/>
  <c r="J48" i="4"/>
  <c r="K48" i="4" s="1"/>
  <c r="I48" i="4"/>
  <c r="Z47" i="4"/>
  <c r="AA47" i="4" s="1"/>
  <c r="R47" i="4"/>
  <c r="J47" i="4"/>
  <c r="K47" i="4" s="1"/>
  <c r="I47" i="4"/>
  <c r="AE46" i="4"/>
  <c r="AC46" i="4"/>
  <c r="AF46" i="4" s="1"/>
  <c r="Z46" i="4"/>
  <c r="AA46" i="4" s="1"/>
  <c r="X46" i="4"/>
  <c r="V46" i="4"/>
  <c r="T46" i="4"/>
  <c r="R46" i="4"/>
  <c r="J46" i="4"/>
  <c r="K46" i="4" s="1"/>
  <c r="I46" i="4"/>
  <c r="P45" i="4"/>
  <c r="O45" i="4"/>
  <c r="M45" i="4"/>
  <c r="L45" i="4"/>
  <c r="H45" i="4"/>
  <c r="G45" i="4"/>
  <c r="F45" i="4"/>
  <c r="E45" i="4"/>
  <c r="D45" i="4"/>
  <c r="AE44" i="4"/>
  <c r="AC44" i="4"/>
  <c r="AF44" i="4" s="1"/>
  <c r="Z44" i="4"/>
  <c r="AA44" i="4" s="1"/>
  <c r="X44" i="4"/>
  <c r="V44" i="4"/>
  <c r="T44" i="4"/>
  <c r="R44" i="4"/>
  <c r="J44" i="4"/>
  <c r="K44" i="4" s="1"/>
  <c r="I44" i="4"/>
  <c r="AE43" i="4"/>
  <c r="AC43" i="4"/>
  <c r="AF43" i="4" s="1"/>
  <c r="Z43" i="4"/>
  <c r="AA43" i="4" s="1"/>
  <c r="X43" i="4"/>
  <c r="V43" i="4"/>
  <c r="T43" i="4"/>
  <c r="R43" i="4"/>
  <c r="Y43" i="4" s="1"/>
  <c r="J43" i="4"/>
  <c r="K43" i="4" s="1"/>
  <c r="I43" i="4"/>
  <c r="AE42" i="4"/>
  <c r="AC42" i="4"/>
  <c r="Z42" i="4"/>
  <c r="AA42" i="4" s="1"/>
  <c r="X42" i="4"/>
  <c r="V42" i="4"/>
  <c r="T42" i="4"/>
  <c r="R42" i="4"/>
  <c r="Y42" i="4" s="1"/>
  <c r="J42" i="4"/>
  <c r="K42" i="4" s="1"/>
  <c r="I42" i="4"/>
  <c r="AE41" i="4"/>
  <c r="AC41" i="4"/>
  <c r="Z41" i="4"/>
  <c r="AA41" i="4" s="1"/>
  <c r="X41" i="4"/>
  <c r="V41" i="4"/>
  <c r="T41" i="4"/>
  <c r="R41" i="4"/>
  <c r="K41" i="4"/>
  <c r="J41" i="4"/>
  <c r="I41" i="4"/>
  <c r="AE40" i="4"/>
  <c r="AC40" i="4"/>
  <c r="AF40" i="4" s="1"/>
  <c r="Z40" i="4"/>
  <c r="AA40" i="4" s="1"/>
  <c r="X40" i="4"/>
  <c r="V40" i="4"/>
  <c r="T40" i="4"/>
  <c r="R40" i="4"/>
  <c r="Y40" i="4" s="1"/>
  <c r="J40" i="4"/>
  <c r="K40" i="4" s="1"/>
  <c r="I40" i="4"/>
  <c r="AE39" i="4"/>
  <c r="AC39" i="4"/>
  <c r="AF39" i="4" s="1"/>
  <c r="Z39" i="4"/>
  <c r="AA39" i="4" s="1"/>
  <c r="X39" i="4"/>
  <c r="V39" i="4"/>
  <c r="T39" i="4"/>
  <c r="R39" i="4"/>
  <c r="J39" i="4"/>
  <c r="K39" i="4" s="1"/>
  <c r="I39" i="4"/>
  <c r="AE38" i="4"/>
  <c r="AC38" i="4"/>
  <c r="Z38" i="4"/>
  <c r="AA38" i="4" s="1"/>
  <c r="X38" i="4"/>
  <c r="V38" i="4"/>
  <c r="T38" i="4"/>
  <c r="R38" i="4"/>
  <c r="Y38" i="4" s="1"/>
  <c r="J38" i="4"/>
  <c r="K38" i="4" s="1"/>
  <c r="I38" i="4"/>
  <c r="AE37" i="4"/>
  <c r="AC37" i="4"/>
  <c r="Z37" i="4"/>
  <c r="AA37" i="4" s="1"/>
  <c r="X37" i="4"/>
  <c r="V37" i="4"/>
  <c r="T37" i="4"/>
  <c r="R37" i="4"/>
  <c r="J37" i="4"/>
  <c r="K37" i="4" s="1"/>
  <c r="I37" i="4"/>
  <c r="Z36" i="4"/>
  <c r="AA36" i="4" s="1"/>
  <c r="R36" i="4"/>
  <c r="J36" i="4"/>
  <c r="K36" i="4" s="1"/>
  <c r="I36" i="4"/>
  <c r="AE35" i="4"/>
  <c r="AF35" i="4" s="1"/>
  <c r="AC35" i="4"/>
  <c r="Z35" i="4"/>
  <c r="AA35" i="4" s="1"/>
  <c r="X35" i="4"/>
  <c r="V35" i="4"/>
  <c r="T35" i="4"/>
  <c r="R35" i="4"/>
  <c r="J35" i="4"/>
  <c r="K35" i="4" s="1"/>
  <c r="I35" i="4"/>
  <c r="P34" i="4"/>
  <c r="O34" i="4"/>
  <c r="M34" i="4"/>
  <c r="L34" i="4"/>
  <c r="H34" i="4"/>
  <c r="G34" i="4"/>
  <c r="F34" i="4"/>
  <c r="E34" i="4"/>
  <c r="D34" i="4"/>
  <c r="AE33" i="4"/>
  <c r="AC33" i="4"/>
  <c r="AF33" i="4" s="1"/>
  <c r="Z33" i="4"/>
  <c r="AA33" i="4" s="1"/>
  <c r="X33" i="4"/>
  <c r="V33" i="4"/>
  <c r="T33" i="4"/>
  <c r="R33" i="4"/>
  <c r="J33" i="4"/>
  <c r="K33" i="4" s="1"/>
  <c r="I33" i="4"/>
  <c r="AE32" i="4"/>
  <c r="AC32" i="4"/>
  <c r="AF32" i="4" s="1"/>
  <c r="Z32" i="4"/>
  <c r="AA32" i="4" s="1"/>
  <c r="X32" i="4"/>
  <c r="V32" i="4"/>
  <c r="T32" i="4"/>
  <c r="R32" i="4"/>
  <c r="J32" i="4"/>
  <c r="K32" i="4" s="1"/>
  <c r="I32" i="4"/>
  <c r="AE31" i="4"/>
  <c r="AC31" i="4"/>
  <c r="AF31" i="4" s="1"/>
  <c r="Z31" i="4"/>
  <c r="AA31" i="4" s="1"/>
  <c r="X31" i="4"/>
  <c r="V31" i="4"/>
  <c r="T31" i="4"/>
  <c r="R31" i="4"/>
  <c r="Y31" i="4" s="1"/>
  <c r="J31" i="4"/>
  <c r="K31" i="4" s="1"/>
  <c r="I31" i="4"/>
  <c r="AE30" i="4"/>
  <c r="AC30" i="4"/>
  <c r="AF30" i="4" s="1"/>
  <c r="Z30" i="4"/>
  <c r="AA30" i="4" s="1"/>
  <c r="X30" i="4"/>
  <c r="V30" i="4"/>
  <c r="T30" i="4"/>
  <c r="R30" i="4"/>
  <c r="J30" i="4"/>
  <c r="K30" i="4" s="1"/>
  <c r="I30" i="4"/>
  <c r="AE29" i="4"/>
  <c r="AC29" i="4"/>
  <c r="Z29" i="4"/>
  <c r="AA29" i="4" s="1"/>
  <c r="X29" i="4"/>
  <c r="V29" i="4"/>
  <c r="T29" i="4"/>
  <c r="R29" i="4"/>
  <c r="J29" i="4"/>
  <c r="I29" i="4"/>
  <c r="AE28" i="4"/>
  <c r="AC28" i="4"/>
  <c r="Z28" i="4"/>
  <c r="AA28" i="4" s="1"/>
  <c r="X28" i="4"/>
  <c r="V28" i="4"/>
  <c r="T28" i="4"/>
  <c r="R28" i="4"/>
  <c r="J28" i="4"/>
  <c r="K28" i="4" s="1"/>
  <c r="I28" i="4"/>
  <c r="AE27" i="4"/>
  <c r="AC27" i="4"/>
  <c r="Z27" i="4"/>
  <c r="AA27" i="4" s="1"/>
  <c r="X27" i="4"/>
  <c r="V27" i="4"/>
  <c r="T27" i="4"/>
  <c r="R27" i="4"/>
  <c r="J27" i="4"/>
  <c r="K27" i="4" s="1"/>
  <c r="I27" i="4"/>
  <c r="AE26" i="4"/>
  <c r="AC26" i="4"/>
  <c r="Z26" i="4"/>
  <c r="AA26" i="4" s="1"/>
  <c r="X26" i="4"/>
  <c r="V26" i="4"/>
  <c r="T26" i="4"/>
  <c r="R26" i="4"/>
  <c r="J26" i="4"/>
  <c r="K26" i="4" s="1"/>
  <c r="I26" i="4"/>
  <c r="Z25" i="4"/>
  <c r="AA25" i="4" s="1"/>
  <c r="R25" i="4"/>
  <c r="J25" i="4"/>
  <c r="K25" i="4" s="1"/>
  <c r="I25" i="4"/>
  <c r="AE24" i="4"/>
  <c r="AC24" i="4"/>
  <c r="Z24" i="4"/>
  <c r="AA24" i="4" s="1"/>
  <c r="X24" i="4"/>
  <c r="V24" i="4"/>
  <c r="T24" i="4"/>
  <c r="R24" i="4"/>
  <c r="J24" i="4"/>
  <c r="K24" i="4" s="1"/>
  <c r="I24" i="4"/>
  <c r="P23" i="4"/>
  <c r="O23" i="4"/>
  <c r="M23" i="4"/>
  <c r="L23" i="4"/>
  <c r="H23" i="4"/>
  <c r="G23" i="4"/>
  <c r="F23" i="4"/>
  <c r="E23" i="4"/>
  <c r="D23" i="4"/>
  <c r="AE22" i="4"/>
  <c r="AC22" i="4"/>
  <c r="AF22" i="4" s="1"/>
  <c r="Z22" i="4"/>
  <c r="AA22" i="4" s="1"/>
  <c r="X22" i="4"/>
  <c r="V22" i="4"/>
  <c r="T22" i="4"/>
  <c r="R22" i="4"/>
  <c r="J22" i="4"/>
  <c r="K22" i="4" s="1"/>
  <c r="I22" i="4"/>
  <c r="AE21" i="4"/>
  <c r="AC21" i="4"/>
  <c r="Z21" i="4"/>
  <c r="AA21" i="4" s="1"/>
  <c r="X21" i="4"/>
  <c r="V21" i="4"/>
  <c r="T21" i="4"/>
  <c r="R21" i="4"/>
  <c r="J21" i="4"/>
  <c r="K21" i="4" s="1"/>
  <c r="I21" i="4"/>
  <c r="AE20" i="4"/>
  <c r="AC20" i="4"/>
  <c r="Z20" i="4"/>
  <c r="AA20" i="4" s="1"/>
  <c r="X20" i="4"/>
  <c r="V20" i="4"/>
  <c r="T20" i="4"/>
  <c r="R20" i="4"/>
  <c r="Y20" i="4" s="1"/>
  <c r="J20" i="4"/>
  <c r="K20" i="4" s="1"/>
  <c r="I20" i="4"/>
  <c r="AE19" i="4"/>
  <c r="AC19" i="4"/>
  <c r="AF19" i="4" s="1"/>
  <c r="Z19" i="4"/>
  <c r="AA19" i="4" s="1"/>
  <c r="X19" i="4"/>
  <c r="V19" i="4"/>
  <c r="T19" i="4"/>
  <c r="R19" i="4"/>
  <c r="J19" i="4"/>
  <c r="K19" i="4" s="1"/>
  <c r="I19" i="4"/>
  <c r="AE18" i="4"/>
  <c r="AC18" i="4"/>
  <c r="Z18" i="4"/>
  <c r="AA18" i="4" s="1"/>
  <c r="X18" i="4"/>
  <c r="V18" i="4"/>
  <c r="T18" i="4"/>
  <c r="R18" i="4"/>
  <c r="J18" i="4"/>
  <c r="K18" i="4" s="1"/>
  <c r="I18" i="4"/>
  <c r="AE17" i="4"/>
  <c r="AC17" i="4"/>
  <c r="Z17" i="4"/>
  <c r="AA17" i="4" s="1"/>
  <c r="X17" i="4"/>
  <c r="V17" i="4"/>
  <c r="T17" i="4"/>
  <c r="R17" i="4"/>
  <c r="J17" i="4"/>
  <c r="K17" i="4" s="1"/>
  <c r="I17" i="4"/>
  <c r="AE16" i="4"/>
  <c r="AC16" i="4"/>
  <c r="Z16" i="4"/>
  <c r="AA16" i="4" s="1"/>
  <c r="X16" i="4"/>
  <c r="V16" i="4"/>
  <c r="T16" i="4"/>
  <c r="R16" i="4"/>
  <c r="J16" i="4"/>
  <c r="K16" i="4" s="1"/>
  <c r="I16" i="4"/>
  <c r="AE15" i="4"/>
  <c r="AC15" i="4"/>
  <c r="AF15" i="4" s="1"/>
  <c r="Z15" i="4"/>
  <c r="AA15" i="4" s="1"/>
  <c r="X15" i="4"/>
  <c r="V15" i="4"/>
  <c r="T15" i="4"/>
  <c r="R15" i="4"/>
  <c r="J15" i="4"/>
  <c r="K15" i="4" s="1"/>
  <c r="I15" i="4"/>
  <c r="Z14" i="4"/>
  <c r="AA14" i="4" s="1"/>
  <c r="R14" i="4"/>
  <c r="J14" i="4"/>
  <c r="K14" i="4" s="1"/>
  <c r="I14" i="4"/>
  <c r="AE13" i="4"/>
  <c r="AC13" i="4"/>
  <c r="Z13" i="4"/>
  <c r="AA13" i="4" s="1"/>
  <c r="X13" i="4"/>
  <c r="V13" i="4"/>
  <c r="T13" i="4"/>
  <c r="R13" i="4"/>
  <c r="AA14" i="10" l="1"/>
  <c r="AD14" i="10" s="1"/>
  <c r="AA12" i="10"/>
  <c r="AD12" i="10" s="1"/>
  <c r="V12" i="10"/>
  <c r="W12" i="10" s="1"/>
  <c r="V14" i="10"/>
  <c r="W14" i="10" s="1"/>
  <c r="AD31" i="9"/>
  <c r="AD42" i="9"/>
  <c r="W42" i="9"/>
  <c r="W31" i="9"/>
  <c r="W13" i="9"/>
  <c r="AD13" i="9"/>
  <c r="AE320" i="4"/>
  <c r="AF87" i="4"/>
  <c r="AD89" i="4"/>
  <c r="J89" i="4"/>
  <c r="AF120" i="4"/>
  <c r="U133" i="4"/>
  <c r="AF197" i="4"/>
  <c r="AF208" i="4"/>
  <c r="Y225" i="4"/>
  <c r="AF230" i="4"/>
  <c r="Y240" i="4"/>
  <c r="AF282" i="4"/>
  <c r="Y303" i="4"/>
  <c r="AF315" i="4"/>
  <c r="AF368" i="4"/>
  <c r="Y405" i="4"/>
  <c r="AF414" i="4"/>
  <c r="J320" i="4"/>
  <c r="AF346" i="4"/>
  <c r="Y352" i="4"/>
  <c r="Y356" i="4"/>
  <c r="Y367" i="4"/>
  <c r="Y398" i="4"/>
  <c r="Y413" i="4"/>
  <c r="AF416" i="4"/>
  <c r="AF38" i="4"/>
  <c r="Y66" i="4"/>
  <c r="Y70" i="4"/>
  <c r="Y86" i="4"/>
  <c r="AD111" i="4"/>
  <c r="Y119" i="4"/>
  <c r="Y130" i="4"/>
  <c r="Y147" i="4"/>
  <c r="AF161" i="4"/>
  <c r="AF172" i="4"/>
  <c r="AF192" i="4"/>
  <c r="Y207" i="4"/>
  <c r="Y218" i="4"/>
  <c r="AF236" i="4"/>
  <c r="Y242" i="4"/>
  <c r="Y246" i="4"/>
  <c r="AF284" i="4"/>
  <c r="AF295" i="4"/>
  <c r="Y350" i="4"/>
  <c r="AF359" i="4"/>
  <c r="Y380" i="4"/>
  <c r="Y385" i="4"/>
  <c r="AF49" i="4"/>
  <c r="Y44" i="4"/>
  <c r="Y97" i="4"/>
  <c r="AF18" i="4"/>
  <c r="Y28" i="4"/>
  <c r="AF29" i="4"/>
  <c r="Y33" i="4"/>
  <c r="AF82" i="4"/>
  <c r="AF104" i="4"/>
  <c r="Y108" i="4"/>
  <c r="AF128" i="4"/>
  <c r="Y132" i="4"/>
  <c r="I133" i="4"/>
  <c r="Q133" i="4" s="1"/>
  <c r="R133" i="4" s="1"/>
  <c r="AF139" i="4"/>
  <c r="Y152" i="4"/>
  <c r="AF174" i="4"/>
  <c r="AF216" i="4"/>
  <c r="AF227" i="4"/>
  <c r="AF249" i="4"/>
  <c r="Y253" i="4"/>
  <c r="Y270" i="4"/>
  <c r="AF273" i="4"/>
  <c r="Y294" i="4"/>
  <c r="AF308" i="4"/>
  <c r="AF312" i="4"/>
  <c r="AF334" i="4"/>
  <c r="Y358" i="4"/>
  <c r="AF361" i="4"/>
  <c r="AF389" i="4"/>
  <c r="AF411" i="4"/>
  <c r="AF440" i="4"/>
  <c r="AD45" i="4"/>
  <c r="Y88" i="4"/>
  <c r="Y99" i="4"/>
  <c r="Y149" i="4"/>
  <c r="Y171" i="4"/>
  <c r="Y248" i="4"/>
  <c r="Y347" i="4"/>
  <c r="Y395" i="4"/>
  <c r="Y428" i="4"/>
  <c r="AF42" i="4"/>
  <c r="AF84" i="4"/>
  <c r="AF95" i="4"/>
  <c r="AF141" i="4"/>
  <c r="AF152" i="4"/>
  <c r="AF180" i="4"/>
  <c r="AF187" i="4"/>
  <c r="Y215" i="4"/>
  <c r="Y220" i="4"/>
  <c r="AF229" i="4"/>
  <c r="AF262" i="4"/>
  <c r="AF275" i="4"/>
  <c r="Y285" i="4"/>
  <c r="AF299" i="4"/>
  <c r="S320" i="4"/>
  <c r="T322" i="4" s="1"/>
  <c r="Y338" i="4"/>
  <c r="AF356" i="4"/>
  <c r="AF367" i="4"/>
  <c r="S397" i="4"/>
  <c r="T399" i="4" s="1"/>
  <c r="AF402" i="4"/>
  <c r="AF413" i="4"/>
  <c r="AF433" i="4"/>
  <c r="Y105" i="4"/>
  <c r="Y204" i="4"/>
  <c r="I419" i="4"/>
  <c r="Q419" i="4" s="1"/>
  <c r="R419" i="4" s="1"/>
  <c r="AF426" i="4"/>
  <c r="Y74" i="4"/>
  <c r="Y164" i="4"/>
  <c r="Y195" i="4"/>
  <c r="Y239" i="4"/>
  <c r="Y250" i="4"/>
  <c r="AF268" i="4"/>
  <c r="Y274" i="4"/>
  <c r="Y296" i="4"/>
  <c r="AF332" i="4"/>
  <c r="AF336" i="4"/>
  <c r="AF387" i="4"/>
  <c r="Y13" i="4"/>
  <c r="AF50" i="4"/>
  <c r="Y54" i="4"/>
  <c r="AF57" i="4"/>
  <c r="AF77" i="4"/>
  <c r="AF88" i="4"/>
  <c r="AF121" i="4"/>
  <c r="AF125" i="4"/>
  <c r="AF136" i="4"/>
  <c r="AF160" i="4"/>
  <c r="AF167" i="4"/>
  <c r="AF171" i="4"/>
  <c r="AF182" i="4"/>
  <c r="AF189" i="4"/>
  <c r="AF198" i="4"/>
  <c r="AF244" i="4"/>
  <c r="Y280" i="4"/>
  <c r="AF283" i="4"/>
  <c r="U320" i="4"/>
  <c r="AF369" i="4"/>
  <c r="AD386" i="4"/>
  <c r="AE386" i="4" s="1"/>
  <c r="U397" i="4"/>
  <c r="Y406" i="4"/>
  <c r="S331" i="4"/>
  <c r="S364" i="4"/>
  <c r="T366" i="4" s="1"/>
  <c r="Y414" i="4"/>
  <c r="Y434" i="4"/>
  <c r="AF437" i="4"/>
  <c r="AF13" i="4"/>
  <c r="Y27" i="4"/>
  <c r="Y49" i="4"/>
  <c r="AF110" i="4"/>
  <c r="AF127" i="4"/>
  <c r="AF138" i="4"/>
  <c r="Y159" i="4"/>
  <c r="I166" i="4"/>
  <c r="Q166" i="4" s="1"/>
  <c r="R166" i="4" s="1"/>
  <c r="Y170" i="4"/>
  <c r="AF200" i="4"/>
  <c r="AF226" i="4"/>
  <c r="AF233" i="4"/>
  <c r="S254" i="4"/>
  <c r="T256" i="4" s="1"/>
  <c r="AF272" i="4"/>
  <c r="S276" i="4"/>
  <c r="T278" i="4" s="1"/>
  <c r="Y282" i="4"/>
  <c r="AF285" i="4"/>
  <c r="AD287" i="4"/>
  <c r="AF296" i="4"/>
  <c r="U331" i="4"/>
  <c r="AF349" i="4"/>
  <c r="Y357" i="4"/>
  <c r="AF360" i="4"/>
  <c r="Y381" i="4"/>
  <c r="AF439" i="4"/>
  <c r="S89" i="4"/>
  <c r="T91" i="4" s="1"/>
  <c r="Y120" i="4"/>
  <c r="S122" i="4"/>
  <c r="Y153" i="4"/>
  <c r="U177" i="4"/>
  <c r="Y192" i="4"/>
  <c r="S199" i="4"/>
  <c r="T201" i="4" s="1"/>
  <c r="S243" i="4"/>
  <c r="Y258" i="4"/>
  <c r="U276" i="4"/>
  <c r="Y317" i="4"/>
  <c r="Y394" i="4"/>
  <c r="Y416" i="4"/>
  <c r="Y427" i="4"/>
  <c r="AF41" i="4"/>
  <c r="Y51" i="4"/>
  <c r="AF94" i="4"/>
  <c r="AF105" i="4"/>
  <c r="AF112" i="4"/>
  <c r="Y126" i="4"/>
  <c r="AF129" i="4"/>
  <c r="Y137" i="4"/>
  <c r="AF140" i="4"/>
  <c r="Y150" i="4"/>
  <c r="Y161" i="4"/>
  <c r="Y172" i="4"/>
  <c r="AF175" i="4"/>
  <c r="AF186" i="4"/>
  <c r="AD188" i="4"/>
  <c r="AF195" i="4"/>
  <c r="Y203" i="4"/>
  <c r="AF217" i="4"/>
  <c r="AF228" i="4"/>
  <c r="I232" i="4"/>
  <c r="Q232" i="4" s="1"/>
  <c r="R232" i="4" s="1"/>
  <c r="Y247" i="4"/>
  <c r="AF261" i="4"/>
  <c r="AF274" i="4"/>
  <c r="Y284" i="4"/>
  <c r="AF291" i="4"/>
  <c r="Y295" i="4"/>
  <c r="I331" i="4"/>
  <c r="Q331" i="4" s="1"/>
  <c r="R331" i="4" s="1"/>
  <c r="AF351" i="4"/>
  <c r="Y422" i="4"/>
  <c r="Y438" i="4"/>
  <c r="U78" i="4"/>
  <c r="Y109" i="4"/>
  <c r="Y139" i="4"/>
  <c r="Y163" i="4"/>
  <c r="Y174" i="4"/>
  <c r="Y185" i="4"/>
  <c r="U199" i="4"/>
  <c r="U210" i="4"/>
  <c r="J210" i="4"/>
  <c r="S221" i="4"/>
  <c r="T223" i="4" s="1"/>
  <c r="Y227" i="4"/>
  <c r="Y273" i="4"/>
  <c r="Y297" i="4"/>
  <c r="AF304" i="4"/>
  <c r="Y308" i="4"/>
  <c r="AF324" i="4"/>
  <c r="AF379" i="4"/>
  <c r="T14" i="9"/>
  <c r="AB12" i="9"/>
  <c r="AC14" i="9" s="1"/>
  <c r="I12" i="9"/>
  <c r="U12" i="9"/>
  <c r="V14" i="9" s="1"/>
  <c r="J12" i="9"/>
  <c r="R14" i="9"/>
  <c r="Y21" i="4"/>
  <c r="AF17" i="4"/>
  <c r="AF24" i="4"/>
  <c r="Y18" i="4"/>
  <c r="AF21" i="4"/>
  <c r="K13" i="9"/>
  <c r="K12" i="9" s="1"/>
  <c r="Z12" i="9" s="1"/>
  <c r="AA14" i="9" s="1"/>
  <c r="U419" i="4"/>
  <c r="AD419" i="4"/>
  <c r="AE419" i="4" s="1"/>
  <c r="S419" i="4"/>
  <c r="T421" i="4" s="1"/>
  <c r="S408" i="4"/>
  <c r="T410" i="4" s="1"/>
  <c r="AD408" i="4"/>
  <c r="AE410" i="4" s="1"/>
  <c r="AD397" i="4"/>
  <c r="AE397" i="4" s="1"/>
  <c r="U386" i="4"/>
  <c r="AD364" i="4"/>
  <c r="AE364" i="4" s="1"/>
  <c r="S353" i="4"/>
  <c r="T355" i="4" s="1"/>
  <c r="S309" i="4"/>
  <c r="T311" i="4" s="1"/>
  <c r="AD309" i="4"/>
  <c r="AE309" i="4" s="1"/>
  <c r="U298" i="4"/>
  <c r="U287" i="4"/>
  <c r="V287" i="4" s="1"/>
  <c r="AD276" i="4"/>
  <c r="AD265" i="4"/>
  <c r="AD254" i="4"/>
  <c r="AE254" i="4" s="1"/>
  <c r="U243" i="4"/>
  <c r="U232" i="4"/>
  <c r="AD232" i="4"/>
  <c r="AE234" i="4" s="1"/>
  <c r="U221" i="4"/>
  <c r="S188" i="4"/>
  <c r="T190" i="4" s="1"/>
  <c r="I188" i="4"/>
  <c r="Q188" i="4" s="1"/>
  <c r="R188" i="4" s="1"/>
  <c r="S166" i="4"/>
  <c r="AD166" i="4"/>
  <c r="S155" i="4"/>
  <c r="T157" i="4" s="1"/>
  <c r="AD155" i="4"/>
  <c r="AE155" i="4" s="1"/>
  <c r="S144" i="4"/>
  <c r="T146" i="4" s="1"/>
  <c r="AD144" i="4"/>
  <c r="AE146" i="4" s="1"/>
  <c r="J144" i="4"/>
  <c r="AD133" i="4"/>
  <c r="AE133" i="4" s="1"/>
  <c r="S111" i="4"/>
  <c r="T113" i="4" s="1"/>
  <c r="U100" i="4"/>
  <c r="S100" i="4"/>
  <c r="T102" i="4" s="1"/>
  <c r="U67" i="4"/>
  <c r="S45" i="4"/>
  <c r="T47" i="4" s="1"/>
  <c r="U45" i="4"/>
  <c r="V430" i="4"/>
  <c r="V432" i="4"/>
  <c r="K430" i="4"/>
  <c r="Y439" i="4"/>
  <c r="Y436" i="4"/>
  <c r="AF434" i="4"/>
  <c r="S430" i="4"/>
  <c r="T430" i="4" s="1"/>
  <c r="AF436" i="4"/>
  <c r="I430" i="4"/>
  <c r="Q430" i="4" s="1"/>
  <c r="R430" i="4" s="1"/>
  <c r="AD430" i="4"/>
  <c r="AE430" i="4" s="1"/>
  <c r="Y435" i="4"/>
  <c r="Y437" i="4"/>
  <c r="AF435" i="4"/>
  <c r="AF427" i="4"/>
  <c r="Y431" i="4"/>
  <c r="Y423" i="4"/>
  <c r="Y425" i="4"/>
  <c r="AF431" i="4"/>
  <c r="Y424" i="4"/>
  <c r="AF422" i="4"/>
  <c r="Y429" i="4"/>
  <c r="Y412" i="4"/>
  <c r="J408" i="4"/>
  <c r="AF417" i="4"/>
  <c r="I408" i="4"/>
  <c r="Q408" i="4" s="1"/>
  <c r="R408" i="4" s="1"/>
  <c r="Y411" i="4"/>
  <c r="AF412" i="4"/>
  <c r="U408" i="4"/>
  <c r="Y415" i="4"/>
  <c r="Y420" i="4"/>
  <c r="AF418" i="4"/>
  <c r="Y417" i="4"/>
  <c r="I397" i="4"/>
  <c r="Q397" i="4" s="1"/>
  <c r="R397" i="4" s="1"/>
  <c r="J397" i="4"/>
  <c r="Y404" i="4"/>
  <c r="K399" i="4"/>
  <c r="Y407" i="4"/>
  <c r="AF405" i="4"/>
  <c r="Y403" i="4"/>
  <c r="Y400" i="4"/>
  <c r="AF401" i="4"/>
  <c r="Y402" i="4"/>
  <c r="I386" i="4"/>
  <c r="Q386" i="4" s="1"/>
  <c r="R386" i="4" s="1"/>
  <c r="AF390" i="4"/>
  <c r="AF392" i="4"/>
  <c r="Y391" i="4"/>
  <c r="Y393" i="4"/>
  <c r="AF391" i="4"/>
  <c r="AF396" i="4"/>
  <c r="J386" i="4"/>
  <c r="Y390" i="4"/>
  <c r="Y392" i="4"/>
  <c r="AF398" i="4"/>
  <c r="AF380" i="4"/>
  <c r="Y382" i="4"/>
  <c r="U375" i="4"/>
  <c r="Y379" i="4"/>
  <c r="AD375" i="4"/>
  <c r="AE375" i="4" s="1"/>
  <c r="Y387" i="4"/>
  <c r="J375" i="4"/>
  <c r="Y384" i="4"/>
  <c r="I375" i="4"/>
  <c r="Q375" i="4" s="1"/>
  <c r="R375" i="4" s="1"/>
  <c r="Y378" i="4"/>
  <c r="AF384" i="4"/>
  <c r="AF381" i="4"/>
  <c r="AF378" i="4"/>
  <c r="J364" i="4"/>
  <c r="Y369" i="4"/>
  <c r="U364" i="4"/>
  <c r="Y374" i="4"/>
  <c r="Y368" i="4"/>
  <c r="Y371" i="4"/>
  <c r="AF372" i="4"/>
  <c r="Y376" i="4"/>
  <c r="AF374" i="4"/>
  <c r="Y370" i="4"/>
  <c r="Y373" i="4"/>
  <c r="I364" i="4"/>
  <c r="Q364" i="4" s="1"/>
  <c r="R364" i="4" s="1"/>
  <c r="V353" i="4"/>
  <c r="V355" i="4"/>
  <c r="AF358" i="4"/>
  <c r="Y365" i="4"/>
  <c r="Y362" i="4"/>
  <c r="Y359" i="4"/>
  <c r="AF357" i="4"/>
  <c r="Y363" i="4"/>
  <c r="AD353" i="4"/>
  <c r="AE355" i="4" s="1"/>
  <c r="I353" i="4"/>
  <c r="Q353" i="4" s="1"/>
  <c r="R353" i="4" s="1"/>
  <c r="Y360" i="4"/>
  <c r="AF345" i="4"/>
  <c r="AF350" i="4"/>
  <c r="S342" i="4"/>
  <c r="AF352" i="4"/>
  <c r="Y354" i="4"/>
  <c r="U342" i="4"/>
  <c r="V344" i="4" s="1"/>
  <c r="AD342" i="4"/>
  <c r="AE342" i="4" s="1"/>
  <c r="Y346" i="4"/>
  <c r="J342" i="4"/>
  <c r="Y351" i="4"/>
  <c r="Y348" i="4"/>
  <c r="Y345" i="4"/>
  <c r="I342" i="4"/>
  <c r="Q342" i="4" s="1"/>
  <c r="R342" i="4" s="1"/>
  <c r="AF348" i="4"/>
  <c r="J331" i="4"/>
  <c r="Y337" i="4"/>
  <c r="AF335" i="4"/>
  <c r="Y334" i="4"/>
  <c r="AF337" i="4"/>
  <c r="Y341" i="4"/>
  <c r="Y336" i="4"/>
  <c r="Y343" i="4"/>
  <c r="Y325" i="4"/>
  <c r="AF323" i="4"/>
  <c r="Y327" i="4"/>
  <c r="AF325" i="4"/>
  <c r="Y324" i="4"/>
  <c r="AF330" i="4"/>
  <c r="Y332" i="4"/>
  <c r="I320" i="4"/>
  <c r="Q320" i="4" s="1"/>
  <c r="R320" i="4" s="1"/>
  <c r="Y326" i="4"/>
  <c r="Y323" i="4"/>
  <c r="AF314" i="4"/>
  <c r="J309" i="4"/>
  <c r="W309" i="4"/>
  <c r="X309" i="4" s="1"/>
  <c r="Y318" i="4"/>
  <c r="Y315" i="4"/>
  <c r="AF318" i="4"/>
  <c r="AF321" i="4"/>
  <c r="AF313" i="4"/>
  <c r="Y312" i="4"/>
  <c r="Y314" i="4"/>
  <c r="AF317" i="4"/>
  <c r="I309" i="4"/>
  <c r="Q309" i="4" s="1"/>
  <c r="R309" i="4" s="1"/>
  <c r="Y316" i="4"/>
  <c r="U309" i="4"/>
  <c r="V309" i="4" s="1"/>
  <c r="V298" i="4"/>
  <c r="V300" i="4"/>
  <c r="Y305" i="4"/>
  <c r="AD298" i="4"/>
  <c r="AE298" i="4" s="1"/>
  <c r="AF303" i="4"/>
  <c r="Y307" i="4"/>
  <c r="Y302" i="4"/>
  <c r="J298" i="4"/>
  <c r="Y304" i="4"/>
  <c r="Y301" i="4"/>
  <c r="AF302" i="4"/>
  <c r="I298" i="4"/>
  <c r="Q298" i="4" s="1"/>
  <c r="R298" i="4" s="1"/>
  <c r="Y290" i="4"/>
  <c r="Y292" i="4"/>
  <c r="AF290" i="4"/>
  <c r="I287" i="4"/>
  <c r="Q287" i="4" s="1"/>
  <c r="R287" i="4" s="1"/>
  <c r="AF297" i="4"/>
  <c r="Y293" i="4"/>
  <c r="Y299" i="4"/>
  <c r="Y283" i="4"/>
  <c r="AF286" i="4"/>
  <c r="Y288" i="4"/>
  <c r="AF288" i="4"/>
  <c r="Y279" i="4"/>
  <c r="AF280" i="4"/>
  <c r="Y286" i="4"/>
  <c r="Y281" i="4"/>
  <c r="AF279" i="4"/>
  <c r="I276" i="4"/>
  <c r="Q276" i="4" s="1"/>
  <c r="R276" i="4" s="1"/>
  <c r="Y271" i="4"/>
  <c r="AF277" i="4"/>
  <c r="AF269" i="4"/>
  <c r="I265" i="4"/>
  <c r="Q265" i="4" s="1"/>
  <c r="R265" i="4" s="1"/>
  <c r="Y268" i="4"/>
  <c r="Y275" i="4"/>
  <c r="Y269" i="4"/>
  <c r="Y272" i="4"/>
  <c r="Y277" i="4"/>
  <c r="S265" i="4"/>
  <c r="AF270" i="4"/>
  <c r="U265" i="4"/>
  <c r="V265" i="4" s="1"/>
  <c r="AF258" i="4"/>
  <c r="K254" i="4"/>
  <c r="AF263" i="4"/>
  <c r="Y259" i="4"/>
  <c r="AF260" i="4"/>
  <c r="AF257" i="4"/>
  <c r="Y264" i="4"/>
  <c r="AF259" i="4"/>
  <c r="Y261" i="4"/>
  <c r="Y266" i="4"/>
  <c r="I254" i="4"/>
  <c r="Q254" i="4" s="1"/>
  <c r="R254" i="4" s="1"/>
  <c r="Y260" i="4"/>
  <c r="Y263" i="4"/>
  <c r="V243" i="4"/>
  <c r="V245" i="4"/>
  <c r="AF246" i="4"/>
  <c r="AF251" i="4"/>
  <c r="AD243" i="4"/>
  <c r="AE243" i="4" s="1"/>
  <c r="Y255" i="4"/>
  <c r="Y252" i="4"/>
  <c r="I243" i="4"/>
  <c r="Q243" i="4" s="1"/>
  <c r="R243" i="4" s="1"/>
  <c r="J243" i="4"/>
  <c r="Y249" i="4"/>
  <c r="AF247" i="4"/>
  <c r="Y238" i="4"/>
  <c r="AF238" i="4"/>
  <c r="Y237" i="4"/>
  <c r="AF235" i="4"/>
  <c r="AF240" i="4"/>
  <c r="Y244" i="4"/>
  <c r="AF239" i="4"/>
  <c r="Y236" i="4"/>
  <c r="J232" i="4"/>
  <c r="Y241" i="4"/>
  <c r="V221" i="4"/>
  <c r="V223" i="4"/>
  <c r="Y228" i="4"/>
  <c r="AD221" i="4"/>
  <c r="AE223" i="4" s="1"/>
  <c r="AF231" i="4"/>
  <c r="Y233" i="4"/>
  <c r="I221" i="4"/>
  <c r="Q221" i="4" s="1"/>
  <c r="R221" i="4" s="1"/>
  <c r="Y230" i="4"/>
  <c r="Y224" i="4"/>
  <c r="Y226" i="4"/>
  <c r="AF224" i="4"/>
  <c r="Y231" i="4"/>
  <c r="V212" i="4"/>
  <c r="V210" i="4"/>
  <c r="Y213" i="4"/>
  <c r="S210" i="4"/>
  <c r="AD210" i="4"/>
  <c r="AF213" i="4"/>
  <c r="Y217" i="4"/>
  <c r="K212" i="4"/>
  <c r="K210" i="4" s="1"/>
  <c r="AB210" i="4" s="1"/>
  <c r="AF215" i="4"/>
  <c r="I210" i="4"/>
  <c r="Q210" i="4" s="1"/>
  <c r="R210" i="4" s="1"/>
  <c r="Y222" i="4"/>
  <c r="Y214" i="4"/>
  <c r="Y216" i="4"/>
  <c r="Y219" i="4"/>
  <c r="V199" i="4"/>
  <c r="V201" i="4"/>
  <c r="T199" i="4"/>
  <c r="Y205" i="4"/>
  <c r="Y202" i="4"/>
  <c r="AF203" i="4"/>
  <c r="AF205" i="4"/>
  <c r="Y209" i="4"/>
  <c r="I199" i="4"/>
  <c r="Q199" i="4" s="1"/>
  <c r="R199" i="4" s="1"/>
  <c r="AF202" i="4"/>
  <c r="AD199" i="4"/>
  <c r="AE199" i="4" s="1"/>
  <c r="Y206" i="4"/>
  <c r="AF204" i="4"/>
  <c r="AF209" i="4"/>
  <c r="Y208" i="4"/>
  <c r="Y211" i="4"/>
  <c r="Y198" i="4"/>
  <c r="Y200" i="4"/>
  <c r="K188" i="4"/>
  <c r="AB188" i="4" s="1"/>
  <c r="Y191" i="4"/>
  <c r="Y197" i="4"/>
  <c r="Y193" i="4"/>
  <c r="AF194" i="4"/>
  <c r="U188" i="4"/>
  <c r="V177" i="4"/>
  <c r="V179" i="4"/>
  <c r="AF181" i="4"/>
  <c r="Y180" i="4"/>
  <c r="J177" i="4"/>
  <c r="AF183" i="4"/>
  <c r="Y182" i="4"/>
  <c r="AD177" i="4"/>
  <c r="AE179" i="4" s="1"/>
  <c r="AF185" i="4"/>
  <c r="Y189" i="4"/>
  <c r="Y186" i="4"/>
  <c r="I177" i="4"/>
  <c r="Q177" i="4" s="1"/>
  <c r="R177" i="4" s="1"/>
  <c r="Y181" i="4"/>
  <c r="AF184" i="4"/>
  <c r="Y183" i="4"/>
  <c r="AF173" i="4"/>
  <c r="Y175" i="4"/>
  <c r="Y169" i="4"/>
  <c r="AF170" i="4"/>
  <c r="Y176" i="4"/>
  <c r="AF169" i="4"/>
  <c r="U166" i="4"/>
  <c r="Y173" i="4"/>
  <c r="AF176" i="4"/>
  <c r="Y178" i="4"/>
  <c r="Y165" i="4"/>
  <c r="Y160" i="4"/>
  <c r="AF158" i="4"/>
  <c r="AF163" i="4"/>
  <c r="Y162" i="4"/>
  <c r="AF165" i="4"/>
  <c r="Y167" i="4"/>
  <c r="AF162" i="4"/>
  <c r="AF164" i="4"/>
  <c r="Y158" i="4"/>
  <c r="AF159" i="4"/>
  <c r="I155" i="4"/>
  <c r="Q155" i="4" s="1"/>
  <c r="R155" i="4" s="1"/>
  <c r="V144" i="4"/>
  <c r="V146" i="4"/>
  <c r="K146" i="4"/>
  <c r="Y151" i="4"/>
  <c r="Y156" i="4"/>
  <c r="AF149" i="4"/>
  <c r="I144" i="4"/>
  <c r="Q144" i="4" s="1"/>
  <c r="R144" i="4" s="1"/>
  <c r="Y148" i="4"/>
  <c r="AF151" i="4"/>
  <c r="K144" i="4"/>
  <c r="AB144" i="4" s="1"/>
  <c r="AF156" i="4"/>
  <c r="AF148" i="4"/>
  <c r="AF153" i="4"/>
  <c r="Y154" i="4"/>
  <c r="S133" i="4"/>
  <c r="T135" i="4" s="1"/>
  <c r="Y140" i="4"/>
  <c r="AF143" i="4"/>
  <c r="Y145" i="4"/>
  <c r="AF145" i="4"/>
  <c r="Y136" i="4"/>
  <c r="Y131" i="4"/>
  <c r="AF132" i="4"/>
  <c r="Y134" i="4"/>
  <c r="U122" i="4"/>
  <c r="V124" i="4" s="1"/>
  <c r="AD122" i="4"/>
  <c r="AE122" i="4" s="1"/>
  <c r="Y128" i="4"/>
  <c r="AF131" i="4"/>
  <c r="Y125" i="4"/>
  <c r="AF126" i="4"/>
  <c r="Y127" i="4"/>
  <c r="I122" i="4"/>
  <c r="Q122" i="4" s="1"/>
  <c r="R122" i="4" s="1"/>
  <c r="AF130" i="4"/>
  <c r="Y129" i="4"/>
  <c r="AF123" i="4"/>
  <c r="Y117" i="4"/>
  <c r="I111" i="4"/>
  <c r="Q111" i="4" s="1"/>
  <c r="R111" i="4" s="1"/>
  <c r="AF115" i="4"/>
  <c r="Y114" i="4"/>
  <c r="J111" i="4"/>
  <c r="AF117" i="4"/>
  <c r="Y116" i="4"/>
  <c r="Y121" i="4"/>
  <c r="AF119" i="4"/>
  <c r="Y123" i="4"/>
  <c r="Y118" i="4"/>
  <c r="Y115" i="4"/>
  <c r="Y110" i="4"/>
  <c r="AF103" i="4"/>
  <c r="AD100" i="4"/>
  <c r="AE100" i="4" s="1"/>
  <c r="Y107" i="4"/>
  <c r="AF108" i="4"/>
  <c r="Y112" i="4"/>
  <c r="J100" i="4"/>
  <c r="K102" i="4"/>
  <c r="Y104" i="4"/>
  <c r="AF107" i="4"/>
  <c r="Y106" i="4"/>
  <c r="I100" i="4"/>
  <c r="Q100" i="4" s="1"/>
  <c r="R100" i="4" s="1"/>
  <c r="Y103" i="4"/>
  <c r="AF109" i="4"/>
  <c r="Y98" i="4"/>
  <c r="AF96" i="4"/>
  <c r="Y93" i="4"/>
  <c r="I89" i="4"/>
  <c r="Q89" i="4" s="1"/>
  <c r="R89" i="4" s="1"/>
  <c r="Y92" i="4"/>
  <c r="Y94" i="4"/>
  <c r="U89" i="4"/>
  <c r="V89" i="4" s="1"/>
  <c r="AF92" i="4"/>
  <c r="Y96" i="4"/>
  <c r="Y101" i="4"/>
  <c r="AF99" i="4"/>
  <c r="Y81" i="4"/>
  <c r="Y83" i="4"/>
  <c r="S78" i="4"/>
  <c r="T80" i="4" s="1"/>
  <c r="AF81" i="4"/>
  <c r="Y85" i="4"/>
  <c r="Y90" i="4"/>
  <c r="I78" i="4"/>
  <c r="Q78" i="4" s="1"/>
  <c r="R78" i="4" s="1"/>
  <c r="Y82" i="4"/>
  <c r="Y87" i="4"/>
  <c r="J78" i="4"/>
  <c r="AF85" i="4"/>
  <c r="Y84" i="4"/>
  <c r="Y73" i="4"/>
  <c r="Y79" i="4"/>
  <c r="I67" i="4"/>
  <c r="Q67" i="4" s="1"/>
  <c r="R67" i="4" s="1"/>
  <c r="AF71" i="4"/>
  <c r="K67" i="4"/>
  <c r="Y72" i="4"/>
  <c r="Y76" i="4"/>
  <c r="Y71" i="4"/>
  <c r="AF72" i="4"/>
  <c r="Y77" i="4"/>
  <c r="Y59" i="4"/>
  <c r="AF60" i="4"/>
  <c r="I56" i="4"/>
  <c r="Q56" i="4" s="1"/>
  <c r="R56" i="4" s="1"/>
  <c r="Y61" i="4"/>
  <c r="AF59" i="4"/>
  <c r="Y63" i="4"/>
  <c r="Y68" i="4"/>
  <c r="AF61" i="4"/>
  <c r="AF66" i="4"/>
  <c r="Y65" i="4"/>
  <c r="J56" i="4"/>
  <c r="AF63" i="4"/>
  <c r="Y62" i="4"/>
  <c r="AF48" i="4"/>
  <c r="Y57" i="4"/>
  <c r="AF52" i="4"/>
  <c r="Y48" i="4"/>
  <c r="I45" i="4"/>
  <c r="Q45" i="4" s="1"/>
  <c r="R45" i="4" s="1"/>
  <c r="AF51" i="4"/>
  <c r="Y55" i="4"/>
  <c r="Y50" i="4"/>
  <c r="I34" i="4"/>
  <c r="Q34" i="4" s="1"/>
  <c r="R34" i="4" s="1"/>
  <c r="Y37" i="4"/>
  <c r="K34" i="4"/>
  <c r="AB34" i="4" s="1"/>
  <c r="Y39" i="4"/>
  <c r="AF37" i="4"/>
  <c r="S34" i="4"/>
  <c r="T34" i="4" s="1"/>
  <c r="U34" i="4"/>
  <c r="AD34" i="4"/>
  <c r="AE34" i="4" s="1"/>
  <c r="Y41" i="4"/>
  <c r="Y46" i="4"/>
  <c r="AF26" i="4"/>
  <c r="Y30" i="4"/>
  <c r="S23" i="4"/>
  <c r="T25" i="4" s="1"/>
  <c r="AF28" i="4"/>
  <c r="Y35" i="4"/>
  <c r="I23" i="4"/>
  <c r="Q23" i="4" s="1"/>
  <c r="R23" i="4" s="1"/>
  <c r="U23" i="4"/>
  <c r="V23" i="4" s="1"/>
  <c r="J23" i="4"/>
  <c r="AD23" i="4"/>
  <c r="AE23" i="4" s="1"/>
  <c r="Y29" i="4"/>
  <c r="Y32" i="4"/>
  <c r="AF27" i="4"/>
  <c r="Y26" i="4"/>
  <c r="Y19" i="4"/>
  <c r="Y24" i="4"/>
  <c r="Y16" i="4"/>
  <c r="AF16" i="4"/>
  <c r="Y15" i="4"/>
  <c r="Y17" i="4"/>
  <c r="Y22" i="4"/>
  <c r="AF20" i="4"/>
  <c r="T432" i="4"/>
  <c r="W430" i="4"/>
  <c r="AB430" i="4"/>
  <c r="J430" i="4"/>
  <c r="K419" i="4"/>
  <c r="V421" i="4"/>
  <c r="V419" i="4"/>
  <c r="T419" i="4"/>
  <c r="W419" i="4"/>
  <c r="AB419" i="4"/>
  <c r="J419" i="4"/>
  <c r="V410" i="4"/>
  <c r="V408" i="4"/>
  <c r="AE408" i="4"/>
  <c r="K414" i="4"/>
  <c r="K408" i="4" s="1"/>
  <c r="AB408" i="4" s="1"/>
  <c r="T408" i="4"/>
  <c r="W408" i="4"/>
  <c r="V399" i="4"/>
  <c r="V397" i="4"/>
  <c r="K397" i="4"/>
  <c r="AB397" i="4" s="1"/>
  <c r="T397" i="4"/>
  <c r="W397" i="4"/>
  <c r="V388" i="4"/>
  <c r="V386" i="4"/>
  <c r="K392" i="4"/>
  <c r="K386" i="4" s="1"/>
  <c r="AB386" i="4" s="1"/>
  <c r="T386" i="4"/>
  <c r="W386" i="4"/>
  <c r="AE388" i="4"/>
  <c r="V375" i="4"/>
  <c r="V377" i="4"/>
  <c r="AE377" i="4"/>
  <c r="K381" i="4"/>
  <c r="K375" i="4" s="1"/>
  <c r="AB375" i="4" s="1"/>
  <c r="T375" i="4"/>
  <c r="W375" i="4"/>
  <c r="V364" i="4"/>
  <c r="V366" i="4"/>
  <c r="T364" i="4"/>
  <c r="K369" i="4"/>
  <c r="K364" i="4" s="1"/>
  <c r="AB364" i="4" s="1"/>
  <c r="W364" i="4"/>
  <c r="K353" i="4"/>
  <c r="AB353" i="4" s="1"/>
  <c r="T353" i="4"/>
  <c r="W353" i="4"/>
  <c r="J353" i="4"/>
  <c r="T344" i="4"/>
  <c r="T342" i="4"/>
  <c r="W342" i="4"/>
  <c r="K348" i="4"/>
  <c r="K342" i="4" s="1"/>
  <c r="AB342" i="4" s="1"/>
  <c r="AE331" i="4"/>
  <c r="AE333" i="4"/>
  <c r="T333" i="4"/>
  <c r="T331" i="4"/>
  <c r="V333" i="4"/>
  <c r="V331" i="4"/>
  <c r="W331" i="4"/>
  <c r="K337" i="4"/>
  <c r="K331" i="4" s="1"/>
  <c r="AB331" i="4" s="1"/>
  <c r="V320" i="4"/>
  <c r="V322" i="4"/>
  <c r="T320" i="4"/>
  <c r="K325" i="4"/>
  <c r="K320" i="4" s="1"/>
  <c r="AB320" i="4" s="1"/>
  <c r="W320" i="4"/>
  <c r="AE322" i="4"/>
  <c r="K309" i="4"/>
  <c r="AB309" i="4" s="1"/>
  <c r="AE311" i="4"/>
  <c r="K304" i="4"/>
  <c r="K298" i="4" s="1"/>
  <c r="AB298" i="4" s="1"/>
  <c r="T298" i="4"/>
  <c r="W298" i="4"/>
  <c r="AE287" i="4"/>
  <c r="AE289" i="4"/>
  <c r="K287" i="4"/>
  <c r="V289" i="4"/>
  <c r="T287" i="4"/>
  <c r="W287" i="4"/>
  <c r="AB287" i="4"/>
  <c r="J287" i="4"/>
  <c r="K276" i="4"/>
  <c r="AB276" i="4" s="1"/>
  <c r="AE276" i="4"/>
  <c r="AE278" i="4"/>
  <c r="V276" i="4"/>
  <c r="V278" i="4"/>
  <c r="T276" i="4"/>
  <c r="W276" i="4"/>
  <c r="J276" i="4"/>
  <c r="AE265" i="4"/>
  <c r="AE267" i="4"/>
  <c r="K265" i="4"/>
  <c r="T267" i="4"/>
  <c r="T265" i="4"/>
  <c r="V267" i="4"/>
  <c r="W265" i="4"/>
  <c r="AB265" i="4"/>
  <c r="J265" i="4"/>
  <c r="V254" i="4"/>
  <c r="V256" i="4"/>
  <c r="T254" i="4"/>
  <c r="W254" i="4"/>
  <c r="AB254" i="4"/>
  <c r="J254" i="4"/>
  <c r="T245" i="4"/>
  <c r="T243" i="4"/>
  <c r="K249" i="4"/>
  <c r="K243" i="4" s="1"/>
  <c r="AB243" i="4" s="1"/>
  <c r="W243" i="4"/>
  <c r="T234" i="4"/>
  <c r="T232" i="4"/>
  <c r="V234" i="4"/>
  <c r="V232" i="4"/>
  <c r="W232" i="4"/>
  <c r="K238" i="4"/>
  <c r="K232" i="4" s="1"/>
  <c r="AB232" i="4" s="1"/>
  <c r="K221" i="4"/>
  <c r="AB221" i="4" s="1"/>
  <c r="T221" i="4"/>
  <c r="W221" i="4"/>
  <c r="J221" i="4"/>
  <c r="T212" i="4"/>
  <c r="T210" i="4"/>
  <c r="AE210" i="4"/>
  <c r="AE212" i="4"/>
  <c r="W210" i="4"/>
  <c r="K199" i="4"/>
  <c r="AB199" i="4" s="1"/>
  <c r="W199" i="4"/>
  <c r="J199" i="4"/>
  <c r="V188" i="4"/>
  <c r="V190" i="4"/>
  <c r="AE188" i="4"/>
  <c r="AE190" i="4"/>
  <c r="T188" i="4"/>
  <c r="W188" i="4"/>
  <c r="J188" i="4"/>
  <c r="K177" i="4"/>
  <c r="AB177" i="4" s="1"/>
  <c r="T177" i="4"/>
  <c r="W177" i="4"/>
  <c r="K166" i="4"/>
  <c r="AB166" i="4" s="1"/>
  <c r="T168" i="4"/>
  <c r="T166" i="4"/>
  <c r="V166" i="4"/>
  <c r="V168" i="4"/>
  <c r="AE166" i="4"/>
  <c r="AE168" i="4"/>
  <c r="W166" i="4"/>
  <c r="J166" i="4"/>
  <c r="K155" i="4"/>
  <c r="AB155" i="4" s="1"/>
  <c r="V157" i="4"/>
  <c r="V155" i="4"/>
  <c r="T155" i="4"/>
  <c r="W155" i="4"/>
  <c r="J155" i="4"/>
  <c r="T144" i="4"/>
  <c r="W144" i="4"/>
  <c r="K133" i="4"/>
  <c r="AB133" i="4" s="1"/>
  <c r="AE135" i="4"/>
  <c r="V133" i="4"/>
  <c r="V135" i="4"/>
  <c r="W133" i="4"/>
  <c r="J133" i="4"/>
  <c r="K122" i="4"/>
  <c r="AB122" i="4" s="1"/>
  <c r="T124" i="4"/>
  <c r="T122" i="4"/>
  <c r="W122" i="4"/>
  <c r="J122" i="4"/>
  <c r="V113" i="4"/>
  <c r="V111" i="4"/>
  <c r="AE111" i="4"/>
  <c r="AE113" i="4"/>
  <c r="T111" i="4"/>
  <c r="K116" i="4"/>
  <c r="K111" i="4" s="1"/>
  <c r="AB111" i="4" s="1"/>
  <c r="W111" i="4"/>
  <c r="K100" i="4"/>
  <c r="AB100" i="4" s="1"/>
  <c r="V102" i="4"/>
  <c r="V100" i="4"/>
  <c r="T100" i="4"/>
  <c r="W100" i="4"/>
  <c r="AE89" i="4"/>
  <c r="AE91" i="4"/>
  <c r="K95" i="4"/>
  <c r="K89" i="4" s="1"/>
  <c r="AB89" i="4" s="1"/>
  <c r="T89" i="4"/>
  <c r="W89" i="4"/>
  <c r="V80" i="4"/>
  <c r="V78" i="4"/>
  <c r="K84" i="4"/>
  <c r="K78" i="4" s="1"/>
  <c r="AB78" i="4" s="1"/>
  <c r="W78" i="4"/>
  <c r="AE80" i="4"/>
  <c r="V69" i="4"/>
  <c r="V67" i="4"/>
  <c r="AE67" i="4"/>
  <c r="AE69" i="4"/>
  <c r="T67" i="4"/>
  <c r="W67" i="4"/>
  <c r="AB67" i="4"/>
  <c r="J67" i="4"/>
  <c r="V58" i="4"/>
  <c r="V56" i="4"/>
  <c r="AE56" i="4"/>
  <c r="AE58" i="4"/>
  <c r="K62" i="4"/>
  <c r="K56" i="4" s="1"/>
  <c r="AB56" i="4" s="1"/>
  <c r="T56" i="4"/>
  <c r="W56" i="4"/>
  <c r="AE45" i="4"/>
  <c r="AE47" i="4"/>
  <c r="K45" i="4"/>
  <c r="AB45" i="4" s="1"/>
  <c r="V47" i="4"/>
  <c r="V45" i="4"/>
  <c r="T45" i="4"/>
  <c r="W45" i="4"/>
  <c r="J45" i="4"/>
  <c r="V34" i="4"/>
  <c r="V36" i="4"/>
  <c r="W34" i="4"/>
  <c r="J34" i="4"/>
  <c r="K29" i="4"/>
  <c r="K23" i="4" s="1"/>
  <c r="AB23" i="4" s="1"/>
  <c r="W23" i="4"/>
  <c r="D12" i="4"/>
  <c r="E12" i="4"/>
  <c r="F12" i="4"/>
  <c r="G12" i="4"/>
  <c r="H12" i="4"/>
  <c r="L12" i="4"/>
  <c r="M12" i="4"/>
  <c r="O12" i="4"/>
  <c r="P12" i="4"/>
  <c r="I13" i="4"/>
  <c r="J13" i="4"/>
  <c r="AD14" i="9" l="1"/>
  <c r="W14" i="9"/>
  <c r="R12" i="9"/>
  <c r="V12" i="9"/>
  <c r="AC12" i="9"/>
  <c r="AE353" i="4"/>
  <c r="T36" i="4"/>
  <c r="V122" i="4"/>
  <c r="AE157" i="4"/>
  <c r="AE221" i="4"/>
  <c r="T309" i="4"/>
  <c r="Y309" i="4" s="1"/>
  <c r="V342" i="4"/>
  <c r="AE421" i="4"/>
  <c r="AE399" i="4"/>
  <c r="AE366" i="4"/>
  <c r="AE344" i="4"/>
  <c r="X311" i="4"/>
  <c r="AE300" i="4"/>
  <c r="AE256" i="4"/>
  <c r="AE245" i="4"/>
  <c r="AE232" i="4"/>
  <c r="AE177" i="4"/>
  <c r="AE144" i="4"/>
  <c r="AA12" i="9"/>
  <c r="AE432" i="4"/>
  <c r="T133" i="4"/>
  <c r="AE124" i="4"/>
  <c r="AE102" i="4"/>
  <c r="V91" i="4"/>
  <c r="T78" i="4"/>
  <c r="V25" i="4"/>
  <c r="T23" i="4"/>
  <c r="AE25" i="4"/>
  <c r="V311" i="4"/>
  <c r="Y311" i="4" s="1"/>
  <c r="AE201" i="4"/>
  <c r="AE36" i="4"/>
  <c r="AC430" i="4"/>
  <c r="AF430" i="4" s="1"/>
  <c r="AC432" i="4"/>
  <c r="X430" i="4"/>
  <c r="Y430" i="4" s="1"/>
  <c r="X432" i="4"/>
  <c r="Y432" i="4" s="1"/>
  <c r="AC419" i="4"/>
  <c r="AF419" i="4" s="1"/>
  <c r="AC421" i="4"/>
  <c r="AF421" i="4" s="1"/>
  <c r="X419" i="4"/>
  <c r="Y419" i="4" s="1"/>
  <c r="X421" i="4"/>
  <c r="Y421" i="4" s="1"/>
  <c r="AC408" i="4"/>
  <c r="AF408" i="4" s="1"/>
  <c r="AC410" i="4"/>
  <c r="AF410" i="4" s="1"/>
  <c r="X408" i="4"/>
  <c r="Y408" i="4" s="1"/>
  <c r="X410" i="4"/>
  <c r="Y410" i="4" s="1"/>
  <c r="AC397" i="4"/>
  <c r="AF397" i="4" s="1"/>
  <c r="AC399" i="4"/>
  <c r="AF399" i="4" s="1"/>
  <c r="X397" i="4"/>
  <c r="Y397" i="4" s="1"/>
  <c r="X399" i="4"/>
  <c r="Y399" i="4" s="1"/>
  <c r="AC386" i="4"/>
  <c r="AF386" i="4" s="1"/>
  <c r="AC388" i="4"/>
  <c r="AF388" i="4" s="1"/>
  <c r="X386" i="4"/>
  <c r="Y386" i="4" s="1"/>
  <c r="X388" i="4"/>
  <c r="Y388" i="4" s="1"/>
  <c r="AC375" i="4"/>
  <c r="AF375" i="4" s="1"/>
  <c r="AC377" i="4"/>
  <c r="AF377" i="4" s="1"/>
  <c r="X375" i="4"/>
  <c r="Y375" i="4" s="1"/>
  <c r="X377" i="4"/>
  <c r="Y377" i="4" s="1"/>
  <c r="AC364" i="4"/>
  <c r="AF364" i="4" s="1"/>
  <c r="AC366" i="4"/>
  <c r="AF366" i="4" s="1"/>
  <c r="X364" i="4"/>
  <c r="Y364" i="4" s="1"/>
  <c r="X366" i="4"/>
  <c r="Y366" i="4" s="1"/>
  <c r="AC353" i="4"/>
  <c r="AC355" i="4"/>
  <c r="AF355" i="4" s="1"/>
  <c r="X353" i="4"/>
  <c r="Y353" i="4" s="1"/>
  <c r="X355" i="4"/>
  <c r="Y355" i="4" s="1"/>
  <c r="AC342" i="4"/>
  <c r="AF342" i="4" s="1"/>
  <c r="AC344" i="4"/>
  <c r="X342" i="4"/>
  <c r="Y342" i="4" s="1"/>
  <c r="X344" i="4"/>
  <c r="Y344" i="4" s="1"/>
  <c r="AC331" i="4"/>
  <c r="AF331" i="4" s="1"/>
  <c r="AC333" i="4"/>
  <c r="AF333" i="4" s="1"/>
  <c r="X331" i="4"/>
  <c r="Y331" i="4" s="1"/>
  <c r="X333" i="4"/>
  <c r="Y333" i="4" s="1"/>
  <c r="AC320" i="4"/>
  <c r="AF320" i="4" s="1"/>
  <c r="AC322" i="4"/>
  <c r="AF322" i="4" s="1"/>
  <c r="X320" i="4"/>
  <c r="Y320" i="4" s="1"/>
  <c r="X322" i="4"/>
  <c r="Y322" i="4" s="1"/>
  <c r="AC309" i="4"/>
  <c r="AF309" i="4" s="1"/>
  <c r="AC311" i="4"/>
  <c r="AF311" i="4" s="1"/>
  <c r="AC298" i="4"/>
  <c r="AF298" i="4" s="1"/>
  <c r="AC300" i="4"/>
  <c r="AF300" i="4" s="1"/>
  <c r="X298" i="4"/>
  <c r="Y298" i="4" s="1"/>
  <c r="X300" i="4"/>
  <c r="Y300" i="4" s="1"/>
  <c r="AC287" i="4"/>
  <c r="AF287" i="4" s="1"/>
  <c r="AC289" i="4"/>
  <c r="AF289" i="4" s="1"/>
  <c r="X287" i="4"/>
  <c r="Y287" i="4" s="1"/>
  <c r="X289" i="4"/>
  <c r="Y289" i="4" s="1"/>
  <c r="AC276" i="4"/>
  <c r="AF276" i="4" s="1"/>
  <c r="AC278" i="4"/>
  <c r="AF278" i="4" s="1"/>
  <c r="X276" i="4"/>
  <c r="Y276" i="4" s="1"/>
  <c r="X278" i="4"/>
  <c r="Y278" i="4" s="1"/>
  <c r="AC265" i="4"/>
  <c r="AF265" i="4" s="1"/>
  <c r="AC267" i="4"/>
  <c r="AF267" i="4" s="1"/>
  <c r="X265" i="4"/>
  <c r="Y265" i="4" s="1"/>
  <c r="X267" i="4"/>
  <c r="Y267" i="4" s="1"/>
  <c r="AC254" i="4"/>
  <c r="AF254" i="4" s="1"/>
  <c r="AC256" i="4"/>
  <c r="AF256" i="4" s="1"/>
  <c r="X254" i="4"/>
  <c r="Y254" i="4" s="1"/>
  <c r="X256" i="4"/>
  <c r="Y256" i="4" s="1"/>
  <c r="AC243" i="4"/>
  <c r="AF243" i="4" s="1"/>
  <c r="AC245" i="4"/>
  <c r="AF245" i="4" s="1"/>
  <c r="X243" i="4"/>
  <c r="Y243" i="4" s="1"/>
  <c r="X245" i="4"/>
  <c r="Y245" i="4" s="1"/>
  <c r="AC232" i="4"/>
  <c r="AC234" i="4"/>
  <c r="AF234" i="4" s="1"/>
  <c r="X232" i="4"/>
  <c r="Y232" i="4" s="1"/>
  <c r="X234" i="4"/>
  <c r="Y234" i="4" s="1"/>
  <c r="AC221" i="4"/>
  <c r="AF221" i="4" s="1"/>
  <c r="AC223" i="4"/>
  <c r="AF223" i="4" s="1"/>
  <c r="X223" i="4"/>
  <c r="Y223" i="4" s="1"/>
  <c r="X221" i="4"/>
  <c r="Y221" i="4" s="1"/>
  <c r="AC210" i="4"/>
  <c r="AF210" i="4" s="1"/>
  <c r="AC212" i="4"/>
  <c r="AF212" i="4" s="1"/>
  <c r="X210" i="4"/>
  <c r="Y210" i="4" s="1"/>
  <c r="X212" i="4"/>
  <c r="Y212" i="4" s="1"/>
  <c r="AC199" i="4"/>
  <c r="AF199" i="4" s="1"/>
  <c r="AC201" i="4"/>
  <c r="X199" i="4"/>
  <c r="Y199" i="4" s="1"/>
  <c r="X201" i="4"/>
  <c r="Y201" i="4" s="1"/>
  <c r="AC188" i="4"/>
  <c r="AF188" i="4" s="1"/>
  <c r="AC190" i="4"/>
  <c r="AF190" i="4" s="1"/>
  <c r="X188" i="4"/>
  <c r="Y188" i="4" s="1"/>
  <c r="X190" i="4"/>
  <c r="Y190" i="4" s="1"/>
  <c r="AC177" i="4"/>
  <c r="AC179" i="4"/>
  <c r="AF179" i="4" s="1"/>
  <c r="X179" i="4"/>
  <c r="Y179" i="4" s="1"/>
  <c r="X177" i="4"/>
  <c r="Y177" i="4" s="1"/>
  <c r="AC166" i="4"/>
  <c r="AF166" i="4" s="1"/>
  <c r="AC168" i="4"/>
  <c r="AF168" i="4" s="1"/>
  <c r="X166" i="4"/>
  <c r="Y166" i="4" s="1"/>
  <c r="X168" i="4"/>
  <c r="Y168" i="4" s="1"/>
  <c r="AC155" i="4"/>
  <c r="AF155" i="4" s="1"/>
  <c r="AC157" i="4"/>
  <c r="AF157" i="4" s="1"/>
  <c r="X155" i="4"/>
  <c r="Y155" i="4" s="1"/>
  <c r="X157" i="4"/>
  <c r="Y157" i="4" s="1"/>
  <c r="AC144" i="4"/>
  <c r="AC146" i="4"/>
  <c r="AF146" i="4" s="1"/>
  <c r="X144" i="4"/>
  <c r="Y144" i="4" s="1"/>
  <c r="X146" i="4"/>
  <c r="Y146" i="4" s="1"/>
  <c r="AC133" i="4"/>
  <c r="AF133" i="4" s="1"/>
  <c r="AC135" i="4"/>
  <c r="AF135" i="4" s="1"/>
  <c r="X133" i="4"/>
  <c r="X135" i="4"/>
  <c r="Y135" i="4" s="1"/>
  <c r="AC122" i="4"/>
  <c r="AF122" i="4" s="1"/>
  <c r="AC124" i="4"/>
  <c r="X122" i="4"/>
  <c r="X124" i="4"/>
  <c r="Y124" i="4" s="1"/>
  <c r="AC111" i="4"/>
  <c r="AF111" i="4" s="1"/>
  <c r="AC113" i="4"/>
  <c r="AF113" i="4" s="1"/>
  <c r="X113" i="4"/>
  <c r="Y113" i="4" s="1"/>
  <c r="X111" i="4"/>
  <c r="Y111" i="4" s="1"/>
  <c r="X102" i="4"/>
  <c r="Y102" i="4" s="1"/>
  <c r="X100" i="4"/>
  <c r="Y100" i="4" s="1"/>
  <c r="AC100" i="4"/>
  <c r="AF100" i="4" s="1"/>
  <c r="AC102" i="4"/>
  <c r="AC89" i="4"/>
  <c r="AF89" i="4" s="1"/>
  <c r="AC91" i="4"/>
  <c r="AF91" i="4" s="1"/>
  <c r="X89" i="4"/>
  <c r="Y89" i="4" s="1"/>
  <c r="X91" i="4"/>
  <c r="Y91" i="4" s="1"/>
  <c r="AC78" i="4"/>
  <c r="AF78" i="4" s="1"/>
  <c r="AC80" i="4"/>
  <c r="AF80" i="4" s="1"/>
  <c r="X78" i="4"/>
  <c r="X80" i="4"/>
  <c r="Y80" i="4" s="1"/>
  <c r="AC67" i="4"/>
  <c r="AF67" i="4" s="1"/>
  <c r="AC69" i="4"/>
  <c r="AF69" i="4" s="1"/>
  <c r="X67" i="4"/>
  <c r="Y67" i="4" s="1"/>
  <c r="X69" i="4"/>
  <c r="Y69" i="4" s="1"/>
  <c r="AC56" i="4"/>
  <c r="AF56" i="4" s="1"/>
  <c r="AC58" i="4"/>
  <c r="AF58" i="4" s="1"/>
  <c r="X56" i="4"/>
  <c r="Y56" i="4" s="1"/>
  <c r="X58" i="4"/>
  <c r="Y58" i="4" s="1"/>
  <c r="AC45" i="4"/>
  <c r="AF45" i="4" s="1"/>
  <c r="AC47" i="4"/>
  <c r="AF47" i="4" s="1"/>
  <c r="X45" i="4"/>
  <c r="Y45" i="4" s="1"/>
  <c r="X47" i="4"/>
  <c r="Y47" i="4" s="1"/>
  <c r="AC34" i="4"/>
  <c r="AF34" i="4" s="1"/>
  <c r="AC36" i="4"/>
  <c r="AF36" i="4" s="1"/>
  <c r="X36" i="4"/>
  <c r="Y36" i="4" s="1"/>
  <c r="X34" i="4"/>
  <c r="Y34" i="4" s="1"/>
  <c r="AC23" i="4"/>
  <c r="AF23" i="4" s="1"/>
  <c r="AC25" i="4"/>
  <c r="AF25" i="4" s="1"/>
  <c r="X23" i="4"/>
  <c r="X25" i="4"/>
  <c r="Y25" i="4" s="1"/>
  <c r="W12" i="4"/>
  <c r="X14" i="4" s="1"/>
  <c r="AD12" i="4"/>
  <c r="AE14" i="4" s="1"/>
  <c r="U12" i="4"/>
  <c r="S12" i="4"/>
  <c r="K13" i="4"/>
  <c r="K12" i="4" s="1"/>
  <c r="AB12" i="4" s="1"/>
  <c r="AC14" i="4" s="1"/>
  <c r="J12" i="4"/>
  <c r="I12" i="4"/>
  <c r="W12" i="9" l="1"/>
  <c r="Y23" i="4"/>
  <c r="AF353" i="4"/>
  <c r="Y133" i="4"/>
  <c r="Y78" i="4"/>
  <c r="Y122" i="4"/>
  <c r="AD12" i="9"/>
  <c r="AF232" i="4"/>
  <c r="AF144" i="4"/>
  <c r="AF177" i="4"/>
  <c r="AF201" i="4"/>
  <c r="AF432" i="4"/>
  <c r="AF344" i="4"/>
  <c r="AF124" i="4"/>
  <c r="AF102" i="4"/>
  <c r="AF14" i="4"/>
  <c r="T12" i="4"/>
  <c r="T14" i="4"/>
  <c r="V12" i="4"/>
  <c r="V14" i="4"/>
  <c r="Q12" i="4"/>
  <c r="R12" i="4" s="1"/>
  <c r="X12" i="4"/>
  <c r="AE12" i="4"/>
  <c r="AC12" i="4"/>
  <c r="Y14" i="4" l="1"/>
  <c r="Y12" i="4"/>
  <c r="AF12" i="4"/>
  <c r="B101" i="7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Karen Zapateiro</author>
  </authors>
  <commentList>
    <comment ref="C1" authorId="0" shapeId="0" xr:uid="{456C2E17-0755-484A-9229-230DBF015A46}">
      <text>
        <r>
          <rPr>
            <b/>
            <sz val="9"/>
            <color indexed="81"/>
            <rFont val="Tahoma"/>
            <family val="2"/>
          </rPr>
          <t>Karen Zapateiro:</t>
        </r>
        <r>
          <rPr>
            <sz val="9"/>
            <color indexed="81"/>
            <rFont val="Tahoma"/>
            <family val="2"/>
          </rPr>
          <t xml:space="preserve">
Numero de meses del contrato</t>
        </r>
      </text>
    </comment>
  </commentList>
</comments>
</file>

<file path=xl/sharedStrings.xml><?xml version="1.0" encoding="utf-8"?>
<sst xmlns="http://schemas.openxmlformats.org/spreadsheetml/2006/main" count="1182" uniqueCount="210">
  <si>
    <t>N</t>
  </si>
  <si>
    <t>ANEXO 1 - ADENDO 4 - DG-164-2004</t>
  </si>
  <si>
    <t>NUMERO DE GRUPO</t>
  </si>
  <si>
    <t>TOTAL GRUPO DE TRAMOS</t>
  </si>
  <si>
    <t>Tramo 10</t>
  </si>
  <si>
    <t>Tramo 11</t>
  </si>
  <si>
    <t>Tramo 12</t>
  </si>
  <si>
    <t>Tramo 13</t>
  </si>
  <si>
    <t>Tramo 14</t>
  </si>
  <si>
    <t>Tramo 15</t>
  </si>
  <si>
    <t>Tramo 16</t>
  </si>
  <si>
    <t>Tramo 17</t>
  </si>
  <si>
    <t>Tramo 18</t>
  </si>
  <si>
    <t>Tramo 19</t>
  </si>
  <si>
    <t>Tramo 20</t>
  </si>
  <si>
    <t>Tramo 21</t>
  </si>
  <si>
    <t>Tramo 22</t>
  </si>
  <si>
    <t>Tramo 23</t>
  </si>
  <si>
    <t>Tramo 24</t>
  </si>
  <si>
    <t>Tramo 25</t>
  </si>
  <si>
    <t>Tramo 26</t>
  </si>
  <si>
    <t>Tramo 27</t>
  </si>
  <si>
    <t>Tramo 29</t>
  </si>
  <si>
    <t>Tramo 30</t>
  </si>
  <si>
    <t>Tramo 31</t>
  </si>
  <si>
    <t>Tramo 32</t>
  </si>
  <si>
    <t>Tramo 33</t>
  </si>
  <si>
    <t>Tramo 35</t>
  </si>
  <si>
    <t>Tramo 36</t>
  </si>
  <si>
    <t>Tramo 37</t>
  </si>
  <si>
    <t>Tramo 38</t>
  </si>
  <si>
    <t>Tramo 39</t>
  </si>
  <si>
    <t>Tramo 40</t>
  </si>
  <si>
    <t>Tramo 41</t>
  </si>
  <si>
    <t>Tramo 42</t>
  </si>
  <si>
    <t>Tramo 43</t>
  </si>
  <si>
    <t>Tramo 44</t>
  </si>
  <si>
    <t>Tramo 45</t>
  </si>
  <si>
    <t>Tramo 46</t>
  </si>
  <si>
    <t>Tramo 47</t>
  </si>
  <si>
    <t>Tramo 48</t>
  </si>
  <si>
    <t>Tramo 49</t>
  </si>
  <si>
    <t>Tramo 50</t>
  </si>
  <si>
    <t>Tramo 51</t>
  </si>
  <si>
    <t>Tramo 52</t>
  </si>
  <si>
    <t>Tramo 53</t>
  </si>
  <si>
    <t>Tramo 54</t>
  </si>
  <si>
    <t>Tramo 55</t>
  </si>
  <si>
    <t>Tramo 56</t>
  </si>
  <si>
    <t>Tramo 57</t>
  </si>
  <si>
    <t>Tramo 59</t>
  </si>
  <si>
    <t>Tramo 60</t>
  </si>
  <si>
    <t>Tramo 61</t>
  </si>
  <si>
    <t>Tramo 62</t>
  </si>
  <si>
    <t>Tramo 63</t>
  </si>
  <si>
    <t>Tramo 64</t>
  </si>
  <si>
    <t>Tramo 65</t>
  </si>
  <si>
    <t>Tramo 66</t>
  </si>
  <si>
    <t>Tramo 67</t>
  </si>
  <si>
    <t>Tramo 68</t>
  </si>
  <si>
    <t>Tramo 69</t>
  </si>
  <si>
    <t>Tramo 70</t>
  </si>
  <si>
    <t>Tramo 71</t>
  </si>
  <si>
    <t>Tramo 72</t>
  </si>
  <si>
    <t>Tramo 73</t>
  </si>
  <si>
    <t>Tramo 74</t>
  </si>
  <si>
    <t>Tramo 75</t>
  </si>
  <si>
    <t>Tramo 76</t>
  </si>
  <si>
    <t>Tramo 77</t>
  </si>
  <si>
    <t>Tramo 78</t>
  </si>
  <si>
    <t>Tramo 79</t>
  </si>
  <si>
    <t>Tramo 81</t>
  </si>
  <si>
    <t>Tramo 82</t>
  </si>
  <si>
    <t>Tramo 83</t>
  </si>
  <si>
    <t>Tramo 84</t>
  </si>
  <si>
    <t>Tramo 85</t>
  </si>
  <si>
    <t>Tramo 86</t>
  </si>
  <si>
    <t>Tramo 87</t>
  </si>
  <si>
    <t>Tramo 88</t>
  </si>
  <si>
    <t>Tramo 89</t>
  </si>
  <si>
    <t>Tramo 90</t>
  </si>
  <si>
    <t>Tramo 91</t>
  </si>
  <si>
    <t>Tramo 92</t>
  </si>
  <si>
    <t>Tramo 93</t>
  </si>
  <si>
    <t>Tramo 94</t>
  </si>
  <si>
    <t>Tramo 95</t>
  </si>
  <si>
    <t>Tramo 96</t>
  </si>
  <si>
    <t>Tramo 97</t>
  </si>
  <si>
    <t>Tramo 98</t>
  </si>
  <si>
    <t>Tramo 99</t>
  </si>
  <si>
    <t>Tramo 100</t>
  </si>
  <si>
    <t>Tramo 01</t>
  </si>
  <si>
    <t>Tramo 02</t>
  </si>
  <si>
    <t>Tramo 03</t>
  </si>
  <si>
    <t>Tramo 04</t>
  </si>
  <si>
    <t>Tramo 05</t>
  </si>
  <si>
    <t>Tramo 06</t>
  </si>
  <si>
    <t>Tramo 07</t>
  </si>
  <si>
    <t>Tramo 08</t>
  </si>
  <si>
    <t>Tramo 09</t>
  </si>
  <si>
    <t>EVALUACIÓN FINANCIERA</t>
  </si>
  <si>
    <t>INDICE-ENDEUDAMIENTO</t>
  </si>
  <si>
    <t>DATOS DEL INTERESADO</t>
  </si>
  <si>
    <t>RESULTADO</t>
  </si>
  <si>
    <t>INDICADOR</t>
  </si>
  <si>
    <t>ACTIVO TOTAL</t>
  </si>
  <si>
    <t>PASIVO TOTAL</t>
  </si>
  <si>
    <t>PROPONENTE</t>
  </si>
  <si>
    <t>OFERTA</t>
  </si>
  <si>
    <t>PASIVO CORRIENTE</t>
  </si>
  <si>
    <t>ACTIVO CORRIENTE</t>
  </si>
  <si>
    <t>Req. Min. Solvencia: &gt; =</t>
  </si>
  <si>
    <t>INFORMACIÓN  FINANCIERA - RUP</t>
  </si>
  <si>
    <t>MÓDULO</t>
  </si>
  <si>
    <t>INDICE-LIQUIDEZ</t>
  </si>
  <si>
    <t>Modulo</t>
  </si>
  <si>
    <t>PO</t>
  </si>
  <si>
    <t>VALOR PRESUPUESTO OFICIAL ANUAL(PO)</t>
  </si>
  <si>
    <t>PORCENTAJE DE PARTICIPACION</t>
  </si>
  <si>
    <t>CALIDAD DE MIPYME</t>
  </si>
  <si>
    <t>SMMLV 2011</t>
  </si>
  <si>
    <t>SMMLV 2012</t>
  </si>
  <si>
    <t>CALIDAD DE MIPYME EN SMMLV</t>
  </si>
  <si>
    <t>HABIL/NO HABIL</t>
  </si>
  <si>
    <t>UTILIDAD OPERACIONAL</t>
  </si>
  <si>
    <t>GASTOS DE INTERESES</t>
  </si>
  <si>
    <t>RAZON DE COBERTURA DE INTERESES</t>
  </si>
  <si>
    <t>Req. Min. Cobertura Intereses: &gt; =</t>
  </si>
  <si>
    <t>EVALUACIÓN CAPACIDAD FINANCIERA</t>
  </si>
  <si>
    <t>EVALUACIÓN CAPACIDAD ORGANIZACIÓN</t>
  </si>
  <si>
    <t>RENTABILIDAD DEL PATRIMONIO (ROE)</t>
  </si>
  <si>
    <t>Req. Min. ROE: &gt; =</t>
  </si>
  <si>
    <t>RENTABILIDAD DEL ACTIVO (ROA)</t>
  </si>
  <si>
    <t>Req. Min. ROA: &gt; =</t>
  </si>
  <si>
    <t>Req. Min. Endeudamiento: &lt; =</t>
  </si>
  <si>
    <t>Anticipo</t>
  </si>
  <si>
    <t>CAPITAL DE TRABAJO
(Activo Corriente - Pasivo Corriente)</t>
  </si>
  <si>
    <t>PATRIMONIO
(Activo Total - Pasivo Total)</t>
  </si>
  <si>
    <t>INDICE-CAPITAL DE TRABAJO DEMANDADO</t>
  </si>
  <si>
    <t>Req. Min. CTd: &gt; =</t>
  </si>
  <si>
    <t>PLAZO (P)</t>
  </si>
  <si>
    <t>PATRIMONIO ROE
(Activo Total - Pasivo Total)</t>
  </si>
  <si>
    <t>DISTRITO ESPECIAL INDUSTRIAL Y PORTUARIO DE BARRANQUILLA</t>
  </si>
  <si>
    <t>SECRETARIA GENERAL</t>
  </si>
  <si>
    <t/>
  </si>
  <si>
    <t>SMMLV 2024</t>
  </si>
  <si>
    <t>Fórmula:                        ROE=UO/Pat.&gt;=0,04</t>
  </si>
  <si>
    <t>Fórmula: Endeudamiento = Pas.T/Act.Tot. &lt;= 0,70</t>
  </si>
  <si>
    <t>Fórmula: Razón Cobertura Intereses = UO/GI &gt;=1,00</t>
  </si>
  <si>
    <t>LP-010-2024</t>
  </si>
  <si>
    <t>Fórmula: CT=AC-PC&gt;=(40%*PO)</t>
  </si>
  <si>
    <t>Fórmula: Liquidez=AC/PC&gt;=1,19</t>
  </si>
  <si>
    <t>Fórmula:                        ROE=UO/Act.Tot.&gt;=0,02</t>
  </si>
  <si>
    <t>CONSORCIO D&amp;D BARRANQUILLA EN ARTE</t>
  </si>
  <si>
    <t>CONSOSRCIO SAN MATEO</t>
  </si>
  <si>
    <t>CONSORCIO SOL ATLANTICO</t>
  </si>
  <si>
    <t>CONSORCIO ARTE MODERNO BAQ</t>
  </si>
  <si>
    <t>CONSORCIO LAMCENT 1</t>
  </si>
  <si>
    <t>CONSORCIO MUSEO QUILLA</t>
  </si>
  <si>
    <t>CONSORCIO LJ MOMA</t>
  </si>
  <si>
    <t>CONSORCIO VICTORIA BARRANQUILLA</t>
  </si>
  <si>
    <t>CONSORCIO AC MUSEO BARRANQUILLA</t>
  </si>
  <si>
    <t>CONSORCIO MUSEO DISTRITAL</t>
  </si>
  <si>
    <t>CONSROCIO MUSEO DE ARTE 010</t>
  </si>
  <si>
    <t>CONSROCIO GERIZIM 2024</t>
  </si>
  <si>
    <t xml:space="preserve">CONSORCIO A&amp;S </t>
  </si>
  <si>
    <t>CONSORCIO RENOVANDO MUSEOS</t>
  </si>
  <si>
    <t>BELLAS ARTES G2A</t>
  </si>
  <si>
    <t>CONSORCIO MAM BARRANQUILLA</t>
  </si>
  <si>
    <t>CONSORCIO CONSTRUCTORA CP</t>
  </si>
  <si>
    <t>CONSORCIO ARM-HG</t>
  </si>
  <si>
    <t>UNION TEMPORAL MAMB-2024</t>
  </si>
  <si>
    <t>CONSORCIO MUSEO ESPERANZA</t>
  </si>
  <si>
    <t>CONSORCIO SAN JUAN</t>
  </si>
  <si>
    <t>CONSORCIO CONSTRUARTE</t>
  </si>
  <si>
    <t>CONSORCIO MODERNO</t>
  </si>
  <si>
    <t>CONSORCIO MODERNO GEROS</t>
  </si>
  <si>
    <t>CONSORCIO MUSEO ARTE</t>
  </si>
  <si>
    <t>CONSRCIO CARIBE</t>
  </si>
  <si>
    <t>CONSROCIO 2C MUSEO</t>
  </si>
  <si>
    <t>UT MUSEO E2</t>
  </si>
  <si>
    <t>CONSORCIO MUSEO 2024</t>
  </si>
  <si>
    <t>CONSORCIO CULTURAL MB</t>
  </si>
  <si>
    <t>CONSROCIO DM CONSTRUCCIONES</t>
  </si>
  <si>
    <t>SENING SAS</t>
  </si>
  <si>
    <t>CONSORCIO MUSEO CONSTRUDUO 010</t>
  </si>
  <si>
    <t>CONSORCIO MUSEO MODERNO BQ</t>
  </si>
  <si>
    <t>C MAMBA 30A - 2024</t>
  </si>
  <si>
    <t>CONSORCIO MG</t>
  </si>
  <si>
    <t>UNION TEMPORAL PA-3C</t>
  </si>
  <si>
    <t>CONSORCIO MUSEO A&amp;M 2024</t>
  </si>
  <si>
    <t>CONSORCIO INFRAETSRUCTURA FINAL</t>
  </si>
  <si>
    <t>SA-SI-016-2024</t>
  </si>
  <si>
    <t>ALIANZA MAS S.A.S</t>
  </si>
  <si>
    <t>Fórmula: Liquidez=AC/PC&gt;=1,1</t>
  </si>
  <si>
    <t>Fórmula: Endeudamiento = Pas.T/Act.Tot. &lt;= 0,55</t>
  </si>
  <si>
    <t>Fórmula: Razón Cobertura Intereses = UO/GI &gt;=1,5</t>
  </si>
  <si>
    <t>Fórmula:                        ROE=UO/Pat.&gt;=0,02</t>
  </si>
  <si>
    <t>Fórmula: Endeudamiento = Pas.T/Act.Tot. &lt;= 0,65</t>
  </si>
  <si>
    <t>C.I. MORASU S.A.S.</t>
  </si>
  <si>
    <t>INDETERMINADO</t>
  </si>
  <si>
    <t>HABIL</t>
  </si>
  <si>
    <t>DOTACION INTEGRAL SAS</t>
  </si>
  <si>
    <t>Fórmula: Liquidez=AC/PC&gt;=1,0</t>
  </si>
  <si>
    <t>Fórmula: Razón Cobertura Intereses = UO/GI &gt;=1,0</t>
  </si>
  <si>
    <t>Fórmula:                        ROE=UO/Pat.&gt;=0,01</t>
  </si>
  <si>
    <t>Fórmula:                        ROE=UO/Act.Tot.&gt;=0,01</t>
  </si>
  <si>
    <t>ROOTT + CO S.A.S.</t>
  </si>
  <si>
    <t>FECHA DE EXPEDICION INFERIOR A 30 DIAS SI/NO</t>
  </si>
  <si>
    <t>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</si>
</sst>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_(&quot;$&quot;\ * #,##0.00_);_(&quot;$&quot;\ * \(#,##0.00\);_(&quot;$&quot;\ * &quot;-&quot;??_);_(@_)"/>
    <numFmt numFmtId="165" formatCode="_ * #,##0_ ;_ * \-#,##0_ ;_ * &quot;-&quot;_ ;_ @_ "/>
    <numFmt numFmtId="166" formatCode="_ &quot;$&quot;\ * #,##0.00_ ;_ &quot;$&quot;\ * \-#,##0.00_ ;_ &quot;$&quot;\ * &quot;-&quot;??_ ;_ @_ "/>
    <numFmt numFmtId="167" formatCode="_ * #,##0.00_ ;_ * \-#,##0.00_ ;_ * &quot;-&quot;??_ ;_ @_ "/>
    <numFmt numFmtId="168" formatCode="_ * #,##0_ ;_ * \-#,##0_ ;_ * &quot;-&quot;??_ ;_ @_ "/>
    <numFmt numFmtId="169" formatCode="0.0%"/>
    <numFmt numFmtId="170" formatCode="_ * #,##0.0_ ;_ * \-#,##0.0_ ;_ * &quot;-&quot;??_ ;_ @_ "/>
    <numFmt numFmtId="171" formatCode="_ &quot;$&quot;\ * #,##0_ ;_ &quot;$&quot;\ * \-#,##0_ ;_ &quot;$&quot;\ * &quot;-&quot;??_ ;_ @_ "/>
    <numFmt numFmtId="172" formatCode="0.000"/>
    <numFmt numFmtId="173" formatCode="_ * #,##0.000_ ;_ * \-#,##0.000_ ;_ * &quot;-&quot;??_ ;_ @_ "/>
  </numFmts>
  <fonts count="51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8"/>
      <color indexed="9"/>
      <name val="Book Antiqua"/>
      <family val="1"/>
    </font>
    <font>
      <sz val="8"/>
      <name val="Book Antiqua"/>
      <family val="1"/>
    </font>
    <font>
      <b/>
      <sz val="8"/>
      <name val="Book Antiqua"/>
      <family val="1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9"/>
      <color indexed="63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2"/>
      <color theme="1"/>
      <name val="Calibri"/>
      <family val="2"/>
    </font>
    <font>
      <b/>
      <sz val="14"/>
      <name val="Arial"/>
      <family val="2"/>
    </font>
    <font>
      <b/>
      <sz val="18"/>
      <name val="Arial"/>
      <family val="2"/>
    </font>
    <font>
      <sz val="10"/>
      <color rgb="FF000000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b/>
      <sz val="9"/>
      <color theme="0"/>
      <name val="Arial"/>
      <family val="2"/>
    </font>
    <font>
      <b/>
      <sz val="8"/>
      <color theme="0"/>
      <name val="Arial"/>
      <family val="2"/>
    </font>
    <font>
      <sz val="10"/>
      <color theme="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theme="0" tint="-0.34998626667073579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8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name val="Calibri"/>
      <family val="2"/>
      <scheme val="minor"/>
    </font>
    <font>
      <b/>
      <sz val="9"/>
      <color indexed="63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color indexed="12"/>
      <name val="Calibri"/>
      <family val="2"/>
      <scheme val="minor"/>
    </font>
    <font>
      <b/>
      <sz val="9"/>
      <color indexed="8"/>
      <name val="Calibri"/>
      <family val="2"/>
      <scheme val="minor"/>
    </font>
    <font>
      <sz val="10"/>
      <color theme="0" tint="-0.34998626667073579"/>
      <name val="Calibri"/>
      <family val="2"/>
      <scheme val="minor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0" tint="-0.34998626667073579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238D79"/>
        <bgColor indexed="64"/>
      </patternFill>
    </fill>
    <fill>
      <patternFill patternType="solid">
        <fgColor rgb="FF45538D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</fills>
  <borders count="34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</borders>
  <cellStyleXfs count="41">
    <xf numFmtId="0" fontId="0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3" fillId="0" borderId="0"/>
    <xf numFmtId="0" fontId="3" fillId="0" borderId="0"/>
    <xf numFmtId="9" fontId="1" fillId="0" borderId="0" applyFont="0" applyFill="0" applyBorder="0" applyAlignment="0" applyProtection="0"/>
    <xf numFmtId="0" fontId="1" fillId="0" borderId="0"/>
    <xf numFmtId="0" fontId="21" fillId="0" borderId="0"/>
    <xf numFmtId="164" fontId="1" fillId="0" borderId="0" applyFon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</cellStyleXfs>
  <cellXfs count="251">
    <xf numFmtId="0" fontId="0" fillId="0" borderId="0" xfId="0"/>
    <xf numFmtId="0" fontId="5" fillId="0" borderId="0" xfId="0" applyFont="1"/>
    <xf numFmtId="0" fontId="6" fillId="2" borderId="5" xfId="0" applyFont="1" applyFill="1" applyBorder="1" applyAlignment="1">
      <alignment horizontal="center" vertical="center" textRotation="90" wrapText="1"/>
    </xf>
    <xf numFmtId="3" fontId="6" fillId="2" borderId="5" xfId="0" applyNumberFormat="1" applyFont="1" applyFill="1" applyBorder="1" applyAlignment="1">
      <alignment horizontal="center" vertical="center" textRotation="90" wrapText="1"/>
    </xf>
    <xf numFmtId="0" fontId="7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3" fontId="9" fillId="0" borderId="0" xfId="0" applyNumberFormat="1" applyFont="1" applyAlignment="1">
      <alignment vertical="center" wrapText="1"/>
    </xf>
    <xf numFmtId="0" fontId="9" fillId="0" borderId="0" xfId="0" applyFont="1" applyAlignment="1">
      <alignment vertical="center" wrapText="1"/>
    </xf>
    <xf numFmtId="3" fontId="10" fillId="0" borderId="6" xfId="0" applyNumberFormat="1" applyFont="1" applyBorder="1" applyAlignment="1">
      <alignment vertical="center" wrapText="1"/>
    </xf>
    <xf numFmtId="3" fontId="0" fillId="0" borderId="0" xfId="0" applyNumberFormat="1"/>
    <xf numFmtId="168" fontId="9" fillId="0" borderId="0" xfId="1" applyNumberFormat="1" applyFont="1" applyFill="1" applyAlignment="1">
      <alignment vertical="center" wrapText="1"/>
    </xf>
    <xf numFmtId="168" fontId="17" fillId="6" borderId="13" xfId="1" applyNumberFormat="1" applyFont="1" applyFill="1" applyBorder="1" applyAlignment="1">
      <alignment horizontal="center" vertical="center"/>
    </xf>
    <xf numFmtId="167" fontId="2" fillId="6" borderId="13" xfId="1" applyFont="1" applyFill="1" applyBorder="1" applyAlignment="1">
      <alignment horizontal="center" vertical="center"/>
    </xf>
    <xf numFmtId="0" fontId="12" fillId="6" borderId="19" xfId="0" applyFont="1" applyFill="1" applyBorder="1" applyAlignment="1">
      <alignment horizontal="center" vertical="center" wrapText="1"/>
    </xf>
    <xf numFmtId="0" fontId="15" fillId="6" borderId="13" xfId="0" applyFont="1" applyFill="1" applyBorder="1" applyAlignment="1">
      <alignment horizontal="center" vertical="center" wrapText="1"/>
    </xf>
    <xf numFmtId="167" fontId="12" fillId="6" borderId="13" xfId="1" applyFont="1" applyFill="1" applyBorder="1" applyAlignment="1">
      <alignment horizontal="center" vertical="center" wrapText="1"/>
    </xf>
    <xf numFmtId="0" fontId="18" fillId="4" borderId="13" xfId="0" applyFont="1" applyFill="1" applyBorder="1" applyAlignment="1">
      <alignment horizontal="center" vertical="center" wrapText="1"/>
    </xf>
    <xf numFmtId="9" fontId="15" fillId="6" borderId="13" xfId="5" applyFont="1" applyFill="1" applyBorder="1" applyAlignment="1">
      <alignment horizontal="center" vertical="center" wrapText="1"/>
    </xf>
    <xf numFmtId="0" fontId="12" fillId="3" borderId="12" xfId="0" applyFont="1" applyFill="1" applyBorder="1" applyAlignment="1">
      <alignment vertical="center" wrapText="1"/>
    </xf>
    <xf numFmtId="166" fontId="12" fillId="3" borderId="15" xfId="2" applyFont="1" applyFill="1" applyBorder="1" applyAlignment="1">
      <alignment vertical="center" wrapText="1"/>
    </xf>
    <xf numFmtId="0" fontId="12" fillId="3" borderId="10" xfId="0" applyFont="1" applyFill="1" applyBorder="1" applyAlignment="1">
      <alignment vertical="center" wrapText="1"/>
    </xf>
    <xf numFmtId="166" fontId="12" fillId="3" borderId="11" xfId="2" applyFont="1" applyFill="1" applyBorder="1" applyAlignment="1">
      <alignment vertical="center" wrapText="1"/>
    </xf>
    <xf numFmtId="0" fontId="12" fillId="3" borderId="21" xfId="0" applyFont="1" applyFill="1" applyBorder="1" applyAlignment="1">
      <alignment vertical="center" wrapText="1"/>
    </xf>
    <xf numFmtId="166" fontId="12" fillId="3" borderId="22" xfId="2" applyFont="1" applyFill="1" applyBorder="1" applyAlignment="1">
      <alignment vertical="center" wrapText="1"/>
    </xf>
    <xf numFmtId="0" fontId="4" fillId="9" borderId="15" xfId="0" applyFont="1" applyFill="1" applyBorder="1"/>
    <xf numFmtId="0" fontId="0" fillId="0" borderId="5" xfId="0" applyBorder="1" applyAlignment="1">
      <alignment horizontal="center" vertical="center"/>
    </xf>
    <xf numFmtId="167" fontId="20" fillId="8" borderId="5" xfId="1" applyFont="1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/>
    </xf>
    <xf numFmtId="167" fontId="2" fillId="9" borderId="29" xfId="1" applyFont="1" applyFill="1" applyBorder="1"/>
    <xf numFmtId="0" fontId="3" fillId="8" borderId="0" xfId="0" applyFont="1" applyFill="1"/>
    <xf numFmtId="0" fontId="2" fillId="8" borderId="0" xfId="0" applyFont="1" applyFill="1"/>
    <xf numFmtId="0" fontId="3" fillId="8" borderId="0" xfId="0" applyFont="1" applyFill="1" applyAlignment="1">
      <alignment horizontal="center"/>
    </xf>
    <xf numFmtId="167" fontId="3" fillId="8" borderId="0" xfId="1" applyFont="1" applyFill="1" applyAlignment="1">
      <alignment horizontal="center"/>
    </xf>
    <xf numFmtId="165" fontId="3" fillId="8" borderId="0" xfId="0" applyNumberFormat="1" applyFont="1" applyFill="1" applyAlignment="1">
      <alignment horizontal="center"/>
    </xf>
    <xf numFmtId="169" fontId="3" fillId="8" borderId="0" xfId="5" applyNumberFormat="1" applyFont="1" applyFill="1"/>
    <xf numFmtId="9" fontId="12" fillId="8" borderId="4" xfId="0" applyNumberFormat="1" applyFont="1" applyFill="1" applyBorder="1" applyAlignment="1">
      <alignment vertical="center"/>
    </xf>
    <xf numFmtId="9" fontId="12" fillId="8" borderId="1" xfId="0" applyNumberFormat="1" applyFont="1" applyFill="1" applyBorder="1" applyAlignment="1">
      <alignment vertical="center"/>
    </xf>
    <xf numFmtId="9" fontId="12" fillId="8" borderId="0" xfId="0" applyNumberFormat="1" applyFont="1" applyFill="1" applyAlignment="1">
      <alignment vertical="center"/>
    </xf>
    <xf numFmtId="0" fontId="3" fillId="8" borderId="1" xfId="0" applyFont="1" applyFill="1" applyBorder="1"/>
    <xf numFmtId="0" fontId="3" fillId="8" borderId="7" xfId="0" applyFont="1" applyFill="1" applyBorder="1"/>
    <xf numFmtId="169" fontId="3" fillId="8" borderId="0" xfId="5" applyNumberFormat="1" applyFont="1" applyFill="1" applyBorder="1"/>
    <xf numFmtId="0" fontId="3" fillId="8" borderId="9" xfId="0" applyFont="1" applyFill="1" applyBorder="1"/>
    <xf numFmtId="0" fontId="5" fillId="5" borderId="3" xfId="0" applyFont="1" applyFill="1" applyBorder="1" applyAlignment="1">
      <alignment horizontal="center" vertical="center"/>
    </xf>
    <xf numFmtId="0" fontId="0" fillId="8" borderId="0" xfId="0" applyFill="1" applyAlignment="1">
      <alignment horizontal="center" vertical="center"/>
    </xf>
    <xf numFmtId="167" fontId="0" fillId="8" borderId="0" xfId="1" applyFont="1" applyFill="1" applyAlignment="1">
      <alignment horizontal="center" vertical="center"/>
    </xf>
    <xf numFmtId="0" fontId="0" fillId="8" borderId="0" xfId="0" applyFill="1"/>
    <xf numFmtId="0" fontId="2" fillId="8" borderId="0" xfId="0" applyFont="1" applyFill="1" applyAlignment="1">
      <alignment horizontal="center" vertical="center"/>
    </xf>
    <xf numFmtId="9" fontId="0" fillId="8" borderId="0" xfId="0" applyNumberFormat="1" applyFill="1"/>
    <xf numFmtId="166" fontId="0" fillId="8" borderId="0" xfId="2" applyFont="1" applyFill="1" applyAlignment="1">
      <alignment horizontal="center" vertical="center"/>
    </xf>
    <xf numFmtId="166" fontId="0" fillId="8" borderId="0" xfId="0" applyNumberFormat="1" applyFill="1"/>
    <xf numFmtId="164" fontId="0" fillId="8" borderId="0" xfId="0" applyNumberFormat="1" applyFill="1"/>
    <xf numFmtId="9" fontId="12" fillId="8" borderId="1" xfId="0" applyNumberFormat="1" applyFont="1" applyFill="1" applyBorder="1" applyAlignment="1">
      <alignment horizontal="center" vertical="center"/>
    </xf>
    <xf numFmtId="168" fontId="17" fillId="6" borderId="31" xfId="1" applyNumberFormat="1" applyFont="1" applyFill="1" applyBorder="1" applyAlignment="1">
      <alignment horizontal="center" vertical="center"/>
    </xf>
    <xf numFmtId="0" fontId="2" fillId="7" borderId="20" xfId="0" applyFont="1" applyFill="1" applyBorder="1" applyAlignment="1">
      <alignment horizontal="center" vertical="center"/>
    </xf>
    <xf numFmtId="166" fontId="0" fillId="8" borderId="16" xfId="2" applyFont="1" applyFill="1" applyBorder="1" applyAlignment="1">
      <alignment horizontal="center" vertical="center"/>
    </xf>
    <xf numFmtId="9" fontId="0" fillId="8" borderId="0" xfId="5" applyFont="1" applyFill="1" applyAlignment="1">
      <alignment horizontal="center" vertical="center"/>
    </xf>
    <xf numFmtId="167" fontId="13" fillId="6" borderId="13" xfId="1" applyFont="1" applyFill="1" applyBorder="1" applyAlignment="1">
      <alignment horizontal="center" vertical="center" wrapText="1"/>
    </xf>
    <xf numFmtId="2" fontId="13" fillId="6" borderId="13" xfId="5" applyNumberFormat="1" applyFont="1" applyFill="1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8" borderId="31" xfId="0" applyFill="1" applyBorder="1" applyAlignment="1">
      <alignment horizontal="center" vertical="center"/>
    </xf>
    <xf numFmtId="167" fontId="20" fillId="8" borderId="31" xfId="1" applyFont="1" applyFill="1" applyBorder="1" applyAlignment="1">
      <alignment horizontal="center" vertical="center"/>
    </xf>
    <xf numFmtId="166" fontId="1" fillId="0" borderId="31" xfId="2" applyFont="1" applyBorder="1"/>
    <xf numFmtId="0" fontId="1" fillId="8" borderId="0" xfId="0" applyFont="1" applyFill="1"/>
    <xf numFmtId="0" fontId="2" fillId="0" borderId="30" xfId="0" applyFont="1" applyBorder="1"/>
    <xf numFmtId="0" fontId="4" fillId="0" borderId="14" xfId="0" applyFont="1" applyBorder="1"/>
    <xf numFmtId="167" fontId="12" fillId="0" borderId="31" xfId="1" applyFont="1" applyBorder="1" applyAlignment="1">
      <alignment horizontal="center" vertical="center" wrapText="1"/>
    </xf>
    <xf numFmtId="0" fontId="18" fillId="4" borderId="31" xfId="0" applyFont="1" applyFill="1" applyBorder="1" applyAlignment="1">
      <alignment horizontal="center" vertical="center" wrapText="1"/>
    </xf>
    <xf numFmtId="169" fontId="13" fillId="0" borderId="31" xfId="5" applyNumberFormat="1" applyFont="1" applyBorder="1" applyAlignment="1">
      <alignment horizontal="center" vertical="center" wrapText="1"/>
    </xf>
    <xf numFmtId="165" fontId="17" fillId="5" borderId="31" xfId="1" applyNumberFormat="1" applyFont="1" applyFill="1" applyBorder="1" applyAlignment="1">
      <alignment horizontal="center" vertical="center" wrapText="1"/>
    </xf>
    <xf numFmtId="169" fontId="17" fillId="5" borderId="31" xfId="5" applyNumberFormat="1" applyFont="1" applyFill="1" applyBorder="1" applyAlignment="1">
      <alignment horizontal="center" vertical="center" wrapText="1"/>
    </xf>
    <xf numFmtId="170" fontId="17" fillId="6" borderId="13" xfId="1" applyNumberFormat="1" applyFont="1" applyFill="1" applyBorder="1" applyAlignment="1">
      <alignment horizontal="center" vertical="center"/>
    </xf>
    <xf numFmtId="0" fontId="18" fillId="4" borderId="14" xfId="0" applyFont="1" applyFill="1" applyBorder="1" applyAlignment="1">
      <alignment horizontal="center" vertical="center" wrapText="1"/>
    </xf>
    <xf numFmtId="167" fontId="2" fillId="6" borderId="31" xfId="1" applyFont="1" applyFill="1" applyBorder="1" applyAlignment="1">
      <alignment horizontal="center" vertical="center"/>
    </xf>
    <xf numFmtId="0" fontId="12" fillId="10" borderId="18" xfId="0" applyFont="1" applyFill="1" applyBorder="1" applyAlignment="1">
      <alignment horizontal="center" vertical="center"/>
    </xf>
    <xf numFmtId="0" fontId="12" fillId="10" borderId="18" xfId="0" quotePrefix="1" applyFont="1" applyFill="1" applyBorder="1" applyAlignment="1">
      <alignment horizontal="center" vertical="center"/>
    </xf>
    <xf numFmtId="169" fontId="27" fillId="11" borderId="2" xfId="5" quotePrefix="1" applyNumberFormat="1" applyFont="1" applyFill="1" applyBorder="1" applyAlignment="1">
      <alignment horizontal="left" vertical="center" wrapText="1"/>
    </xf>
    <xf numFmtId="0" fontId="27" fillId="11" borderId="28" xfId="0" applyFont="1" applyFill="1" applyBorder="1" applyAlignment="1">
      <alignment horizontal="center" vertical="center"/>
    </xf>
    <xf numFmtId="169" fontId="27" fillId="11" borderId="16" xfId="5" applyNumberFormat="1" applyFont="1" applyFill="1" applyBorder="1" applyAlignment="1">
      <alignment horizontal="center" vertical="center"/>
    </xf>
    <xf numFmtId="0" fontId="27" fillId="11" borderId="2" xfId="0" quotePrefix="1" applyFont="1" applyFill="1" applyBorder="1" applyAlignment="1">
      <alignment horizontal="left" vertical="center" wrapText="1"/>
    </xf>
    <xf numFmtId="0" fontId="27" fillId="11" borderId="17" xfId="0" applyFont="1" applyFill="1" applyBorder="1" applyAlignment="1">
      <alignment horizontal="center" vertical="center"/>
    </xf>
    <xf numFmtId="0" fontId="27" fillId="11" borderId="7" xfId="0" applyFont="1" applyFill="1" applyBorder="1" applyAlignment="1">
      <alignment horizontal="center" vertical="center"/>
    </xf>
    <xf numFmtId="167" fontId="27" fillId="11" borderId="9" xfId="1" applyFont="1" applyFill="1" applyBorder="1" applyAlignment="1">
      <alignment horizontal="center" vertical="center" wrapText="1"/>
    </xf>
    <xf numFmtId="0" fontId="12" fillId="10" borderId="8" xfId="0" quotePrefix="1" applyFont="1" applyFill="1" applyBorder="1" applyAlignment="1">
      <alignment horizontal="center" vertical="center"/>
    </xf>
    <xf numFmtId="2" fontId="12" fillId="10" borderId="8" xfId="0" quotePrefix="1" applyNumberFormat="1" applyFont="1" applyFill="1" applyBorder="1" applyAlignment="1">
      <alignment horizontal="center" vertical="center"/>
    </xf>
    <xf numFmtId="0" fontId="27" fillId="12" borderId="16" xfId="0" applyFont="1" applyFill="1" applyBorder="1" applyAlignment="1">
      <alignment horizontal="center" vertical="center" wrapText="1"/>
    </xf>
    <xf numFmtId="169" fontId="1" fillId="8" borderId="0" xfId="5" applyNumberFormat="1" applyFont="1" applyFill="1"/>
    <xf numFmtId="171" fontId="1" fillId="0" borderId="31" xfId="2" applyNumberFormat="1" applyFont="1" applyBorder="1"/>
    <xf numFmtId="0" fontId="1" fillId="0" borderId="0" xfId="0" applyFont="1"/>
    <xf numFmtId="167" fontId="11" fillId="0" borderId="31" xfId="1" applyFont="1" applyFill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9" fontId="16" fillId="0" borderId="5" xfId="5" applyFont="1" applyFill="1" applyBorder="1" applyAlignment="1">
      <alignment horizontal="center" vertical="center" wrapText="1"/>
    </xf>
    <xf numFmtId="9" fontId="12" fillId="10" borderId="8" xfId="0" quotePrefix="1" applyNumberFormat="1" applyFont="1" applyFill="1" applyBorder="1" applyAlignment="1">
      <alignment horizontal="center" vertical="center"/>
    </xf>
    <xf numFmtId="0" fontId="16" fillId="0" borderId="31" xfId="0" applyFont="1" applyBorder="1" applyAlignment="1">
      <alignment horizontal="center" vertical="center" wrapText="1"/>
    </xf>
    <xf numFmtId="168" fontId="32" fillId="0" borderId="0" xfId="0" applyNumberFormat="1" applyFont="1"/>
    <xf numFmtId="167" fontId="32" fillId="8" borderId="0" xfId="0" applyNumberFormat="1" applyFont="1" applyFill="1"/>
    <xf numFmtId="0" fontId="32" fillId="8" borderId="0" xfId="0" applyFont="1" applyFill="1"/>
    <xf numFmtId="167" fontId="11" fillId="13" borderId="31" xfId="1" applyFont="1" applyFill="1" applyBorder="1" applyAlignment="1">
      <alignment horizontal="center" vertical="center" wrapText="1"/>
    </xf>
    <xf numFmtId="0" fontId="33" fillId="8" borderId="0" xfId="0" applyFont="1" applyFill="1"/>
    <xf numFmtId="0" fontId="33" fillId="8" borderId="0" xfId="0" applyFont="1" applyFill="1" applyAlignment="1">
      <alignment horizontal="center"/>
    </xf>
    <xf numFmtId="169" fontId="33" fillId="8" borderId="0" xfId="5" applyNumberFormat="1" applyFont="1" applyFill="1"/>
    <xf numFmtId="0" fontId="34" fillId="8" borderId="0" xfId="0" applyFont="1" applyFill="1"/>
    <xf numFmtId="0" fontId="37" fillId="5" borderId="3" xfId="0" applyFont="1" applyFill="1" applyBorder="1" applyAlignment="1">
      <alignment horizontal="center" vertical="center"/>
    </xf>
    <xf numFmtId="0" fontId="39" fillId="10" borderId="18" xfId="0" applyFont="1" applyFill="1" applyBorder="1" applyAlignment="1">
      <alignment horizontal="center" vertical="center"/>
    </xf>
    <xf numFmtId="0" fontId="39" fillId="10" borderId="18" xfId="0" quotePrefix="1" applyFont="1" applyFill="1" applyBorder="1" applyAlignment="1">
      <alignment horizontal="center" vertical="center"/>
    </xf>
    <xf numFmtId="0" fontId="40" fillId="12" borderId="16" xfId="0" applyFont="1" applyFill="1" applyBorder="1" applyAlignment="1">
      <alignment horizontal="center" vertical="center" wrapText="1"/>
    </xf>
    <xf numFmtId="167" fontId="40" fillId="11" borderId="9" xfId="1" applyFont="1" applyFill="1" applyBorder="1" applyAlignment="1">
      <alignment horizontal="center" vertical="center" wrapText="1"/>
    </xf>
    <xf numFmtId="0" fontId="39" fillId="3" borderId="12" xfId="0" applyFont="1" applyFill="1" applyBorder="1" applyAlignment="1">
      <alignment vertical="center" wrapText="1"/>
    </xf>
    <xf numFmtId="166" fontId="39" fillId="3" borderId="15" xfId="2" applyFont="1" applyFill="1" applyBorder="1" applyAlignment="1">
      <alignment vertical="center" wrapText="1"/>
    </xf>
    <xf numFmtId="0" fontId="40" fillId="11" borderId="2" xfId="0" quotePrefix="1" applyFont="1" applyFill="1" applyBorder="1" applyAlignment="1">
      <alignment horizontal="left" vertical="center" wrapText="1"/>
    </xf>
    <xf numFmtId="0" fontId="39" fillId="10" borderId="8" xfId="0" quotePrefix="1" applyFont="1" applyFill="1" applyBorder="1" applyAlignment="1">
      <alignment horizontal="center" vertical="center"/>
    </xf>
    <xf numFmtId="2" fontId="39" fillId="10" borderId="8" xfId="0" quotePrefix="1" applyNumberFormat="1" applyFont="1" applyFill="1" applyBorder="1" applyAlignment="1">
      <alignment horizontal="center" vertical="center"/>
    </xf>
    <xf numFmtId="0" fontId="39" fillId="3" borderId="10" xfId="0" applyFont="1" applyFill="1" applyBorder="1" applyAlignment="1">
      <alignment vertical="center" wrapText="1"/>
    </xf>
    <xf numFmtId="166" fontId="39" fillId="3" borderId="11" xfId="2" applyFont="1" applyFill="1" applyBorder="1" applyAlignment="1">
      <alignment vertical="center" wrapText="1"/>
    </xf>
    <xf numFmtId="169" fontId="40" fillId="11" borderId="2" xfId="5" quotePrefix="1" applyNumberFormat="1" applyFont="1" applyFill="1" applyBorder="1" applyAlignment="1">
      <alignment horizontal="left" vertical="center" wrapText="1"/>
    </xf>
    <xf numFmtId="0" fontId="40" fillId="11" borderId="17" xfId="0" applyFont="1" applyFill="1" applyBorder="1" applyAlignment="1">
      <alignment horizontal="center" vertical="center"/>
    </xf>
    <xf numFmtId="0" fontId="40" fillId="11" borderId="7" xfId="0" applyFont="1" applyFill="1" applyBorder="1" applyAlignment="1">
      <alignment horizontal="center" vertical="center"/>
    </xf>
    <xf numFmtId="0" fontId="39" fillId="3" borderId="21" xfId="0" applyFont="1" applyFill="1" applyBorder="1" applyAlignment="1">
      <alignment vertical="center" wrapText="1"/>
    </xf>
    <xf numFmtId="166" fontId="39" fillId="3" borderId="22" xfId="2" applyFont="1" applyFill="1" applyBorder="1" applyAlignment="1">
      <alignment vertical="center" wrapText="1"/>
    </xf>
    <xf numFmtId="169" fontId="40" fillId="11" borderId="16" xfId="5" applyNumberFormat="1" applyFont="1" applyFill="1" applyBorder="1" applyAlignment="1">
      <alignment horizontal="center" vertical="center"/>
    </xf>
    <xf numFmtId="0" fontId="40" fillId="11" borderId="28" xfId="0" applyFont="1" applyFill="1" applyBorder="1" applyAlignment="1">
      <alignment horizontal="center" vertical="center"/>
    </xf>
    <xf numFmtId="9" fontId="39" fillId="8" borderId="4" xfId="0" applyNumberFormat="1" applyFont="1" applyFill="1" applyBorder="1" applyAlignment="1">
      <alignment vertical="center"/>
    </xf>
    <xf numFmtId="9" fontId="39" fillId="8" borderId="1" xfId="0" applyNumberFormat="1" applyFont="1" applyFill="1" applyBorder="1" applyAlignment="1">
      <alignment vertical="center"/>
    </xf>
    <xf numFmtId="9" fontId="39" fillId="8" borderId="1" xfId="0" applyNumberFormat="1" applyFont="1" applyFill="1" applyBorder="1" applyAlignment="1">
      <alignment horizontal="center" vertical="center"/>
    </xf>
    <xf numFmtId="9" fontId="39" fillId="8" borderId="0" xfId="0" applyNumberFormat="1" applyFont="1" applyFill="1" applyAlignment="1">
      <alignment vertical="center"/>
    </xf>
    <xf numFmtId="0" fontId="33" fillId="8" borderId="1" xfId="0" applyFont="1" applyFill="1" applyBorder="1"/>
    <xf numFmtId="0" fontId="33" fillId="8" borderId="7" xfId="0" applyFont="1" applyFill="1" applyBorder="1"/>
    <xf numFmtId="169" fontId="33" fillId="8" borderId="0" xfId="5" applyNumberFormat="1" applyFont="1" applyFill="1" applyBorder="1"/>
    <xf numFmtId="0" fontId="33" fillId="8" borderId="9" xfId="0" applyFont="1" applyFill="1" applyBorder="1"/>
    <xf numFmtId="0" fontId="39" fillId="6" borderId="19" xfId="0" applyFont="1" applyFill="1" applyBorder="1" applyAlignment="1">
      <alignment horizontal="center" vertical="center" wrapText="1"/>
    </xf>
    <xf numFmtId="0" fontId="43" fillId="6" borderId="13" xfId="0" applyFont="1" applyFill="1" applyBorder="1" applyAlignment="1">
      <alignment horizontal="center" vertical="center" wrapText="1"/>
    </xf>
    <xf numFmtId="9" fontId="43" fillId="6" borderId="13" xfId="5" applyFont="1" applyFill="1" applyBorder="1" applyAlignment="1">
      <alignment horizontal="center" vertical="center" wrapText="1"/>
    </xf>
    <xf numFmtId="167" fontId="39" fillId="6" borderId="13" xfId="1" applyFont="1" applyFill="1" applyBorder="1" applyAlignment="1">
      <alignment horizontal="center" vertical="center" wrapText="1"/>
    </xf>
    <xf numFmtId="168" fontId="39" fillId="6" borderId="13" xfId="1" applyNumberFormat="1" applyFont="1" applyFill="1" applyBorder="1" applyAlignment="1">
      <alignment horizontal="center" vertical="center"/>
    </xf>
    <xf numFmtId="170" fontId="39" fillId="6" borderId="13" xfId="1" applyNumberFormat="1" applyFont="1" applyFill="1" applyBorder="1" applyAlignment="1">
      <alignment horizontal="center" vertical="center"/>
    </xf>
    <xf numFmtId="167" fontId="34" fillId="6" borderId="13" xfId="1" applyFont="1" applyFill="1" applyBorder="1" applyAlignment="1">
      <alignment horizontal="center" vertical="center"/>
    </xf>
    <xf numFmtId="0" fontId="44" fillId="4" borderId="13" xfId="0" applyFont="1" applyFill="1" applyBorder="1" applyAlignment="1">
      <alignment horizontal="center" vertical="center" wrapText="1"/>
    </xf>
    <xf numFmtId="167" fontId="45" fillId="6" borderId="13" xfId="1" applyFont="1" applyFill="1" applyBorder="1" applyAlignment="1">
      <alignment horizontal="center" vertical="center" wrapText="1"/>
    </xf>
    <xf numFmtId="0" fontId="34" fillId="0" borderId="30" xfId="0" applyFont="1" applyBorder="1"/>
    <xf numFmtId="0" fontId="43" fillId="0" borderId="14" xfId="0" applyFont="1" applyBorder="1"/>
    <xf numFmtId="0" fontId="44" fillId="4" borderId="14" xfId="0" applyFont="1" applyFill="1" applyBorder="1" applyAlignment="1">
      <alignment horizontal="center" vertical="center" wrapText="1"/>
    </xf>
    <xf numFmtId="0" fontId="47" fillId="0" borderId="12" xfId="0" applyFont="1" applyBorder="1" applyAlignment="1">
      <alignment horizontal="center" vertical="center" wrapText="1"/>
    </xf>
    <xf numFmtId="0" fontId="48" fillId="0" borderId="31" xfId="0" applyFont="1" applyBorder="1" applyAlignment="1">
      <alignment horizontal="center" vertical="center" wrapText="1"/>
    </xf>
    <xf numFmtId="9" fontId="48" fillId="0" borderId="5" xfId="5" applyFont="1" applyFill="1" applyBorder="1" applyAlignment="1">
      <alignment horizontal="center" vertical="center" wrapText="1"/>
    </xf>
    <xf numFmtId="167" fontId="47" fillId="0" borderId="31" xfId="1" applyFont="1" applyFill="1" applyBorder="1" applyAlignment="1">
      <alignment horizontal="center" vertical="center" wrapText="1"/>
    </xf>
    <xf numFmtId="167" fontId="47" fillId="13" borderId="31" xfId="1" applyFont="1" applyFill="1" applyBorder="1" applyAlignment="1">
      <alignment horizontal="center" vertical="center" wrapText="1"/>
    </xf>
    <xf numFmtId="168" fontId="39" fillId="6" borderId="31" xfId="1" applyNumberFormat="1" applyFont="1" applyFill="1" applyBorder="1" applyAlignment="1">
      <alignment horizontal="center" vertical="center"/>
    </xf>
    <xf numFmtId="167" fontId="34" fillId="6" borderId="31" xfId="1" applyFont="1" applyFill="1" applyBorder="1" applyAlignment="1">
      <alignment horizontal="center" vertical="center"/>
    </xf>
    <xf numFmtId="167" fontId="39" fillId="0" borderId="31" xfId="1" applyFont="1" applyBorder="1" applyAlignment="1">
      <alignment horizontal="center" vertical="center" wrapText="1"/>
    </xf>
    <xf numFmtId="0" fontId="44" fillId="4" borderId="31" xfId="0" applyFont="1" applyFill="1" applyBorder="1" applyAlignment="1">
      <alignment horizontal="center" vertical="center" wrapText="1"/>
    </xf>
    <xf numFmtId="169" fontId="45" fillId="0" borderId="31" xfId="5" applyNumberFormat="1" applyFont="1" applyBorder="1" applyAlignment="1">
      <alignment horizontal="center" vertical="center" wrapText="1"/>
    </xf>
    <xf numFmtId="165" fontId="39" fillId="5" borderId="31" xfId="1" applyNumberFormat="1" applyFont="1" applyFill="1" applyBorder="1" applyAlignment="1">
      <alignment horizontal="center" vertical="center" wrapText="1"/>
    </xf>
    <xf numFmtId="167" fontId="34" fillId="9" borderId="29" xfId="1" applyFont="1" applyFill="1" applyBorder="1"/>
    <xf numFmtId="0" fontId="43" fillId="9" borderId="15" xfId="0" applyFont="1" applyFill="1" applyBorder="1"/>
    <xf numFmtId="169" fontId="39" fillId="5" borderId="31" xfId="5" applyNumberFormat="1" applyFont="1" applyFill="1" applyBorder="1" applyAlignment="1">
      <alignment horizontal="center" vertical="center" wrapText="1"/>
    </xf>
    <xf numFmtId="0" fontId="49" fillId="0" borderId="0" xfId="0" applyFont="1"/>
    <xf numFmtId="0" fontId="33" fillId="0" borderId="0" xfId="0" applyFont="1"/>
    <xf numFmtId="167" fontId="46" fillId="8" borderId="0" xfId="0" applyNumberFormat="1" applyFont="1" applyFill="1"/>
    <xf numFmtId="0" fontId="46" fillId="8" borderId="0" xfId="0" applyFont="1" applyFill="1"/>
    <xf numFmtId="167" fontId="33" fillId="8" borderId="0" xfId="1" applyFont="1" applyFill="1" applyAlignment="1">
      <alignment horizontal="center"/>
    </xf>
    <xf numFmtId="0" fontId="47" fillId="0" borderId="10" xfId="0" applyFont="1" applyBorder="1" applyAlignment="1">
      <alignment horizontal="center" vertical="center" wrapText="1"/>
    </xf>
    <xf numFmtId="0" fontId="48" fillId="0" borderId="32" xfId="0" applyFont="1" applyBorder="1" applyAlignment="1">
      <alignment horizontal="center" vertical="center" wrapText="1"/>
    </xf>
    <xf numFmtId="9" fontId="48" fillId="0" borderId="32" xfId="5" applyFont="1" applyFill="1" applyBorder="1" applyAlignment="1">
      <alignment horizontal="center" vertical="center" wrapText="1"/>
    </xf>
    <xf numFmtId="167" fontId="47" fillId="0" borderId="32" xfId="1" applyFont="1" applyFill="1" applyBorder="1" applyAlignment="1">
      <alignment horizontal="center" vertical="center" wrapText="1"/>
    </xf>
    <xf numFmtId="167" fontId="47" fillId="13" borderId="32" xfId="1" applyFont="1" applyFill="1" applyBorder="1" applyAlignment="1">
      <alignment horizontal="center" vertical="center" wrapText="1"/>
    </xf>
    <xf numFmtId="168" fontId="39" fillId="6" borderId="32" xfId="1" applyNumberFormat="1" applyFont="1" applyFill="1" applyBorder="1" applyAlignment="1">
      <alignment horizontal="center" vertical="center"/>
    </xf>
    <xf numFmtId="167" fontId="34" fillId="6" borderId="32" xfId="1" applyFont="1" applyFill="1" applyBorder="1" applyAlignment="1">
      <alignment horizontal="center" vertical="center"/>
    </xf>
    <xf numFmtId="167" fontId="39" fillId="0" borderId="32" xfId="1" applyFont="1" applyBorder="1" applyAlignment="1">
      <alignment horizontal="center" vertical="center" wrapText="1"/>
    </xf>
    <xf numFmtId="0" fontId="44" fillId="4" borderId="32" xfId="0" applyFont="1" applyFill="1" applyBorder="1" applyAlignment="1">
      <alignment horizontal="center" vertical="center" wrapText="1"/>
    </xf>
    <xf numFmtId="169" fontId="45" fillId="0" borderId="32" xfId="5" applyNumberFormat="1" applyFont="1" applyBorder="1" applyAlignment="1">
      <alignment horizontal="center" vertical="center" wrapText="1"/>
    </xf>
    <xf numFmtId="165" fontId="39" fillId="5" borderId="32" xfId="1" applyNumberFormat="1" applyFont="1" applyFill="1" applyBorder="1" applyAlignment="1">
      <alignment horizontal="center" vertical="center" wrapText="1"/>
    </xf>
    <xf numFmtId="167" fontId="34" fillId="9" borderId="33" xfId="1" applyFont="1" applyFill="1" applyBorder="1"/>
    <xf numFmtId="0" fontId="43" fillId="9" borderId="11" xfId="0" applyFont="1" applyFill="1" applyBorder="1"/>
    <xf numFmtId="169" fontId="39" fillId="5" borderId="32" xfId="5" applyNumberFormat="1" applyFont="1" applyFill="1" applyBorder="1" applyAlignment="1">
      <alignment horizontal="center" vertical="center" wrapText="1"/>
    </xf>
    <xf numFmtId="165" fontId="33" fillId="8" borderId="0" xfId="0" applyNumberFormat="1" applyFont="1" applyFill="1" applyAlignment="1">
      <alignment horizontal="center"/>
    </xf>
    <xf numFmtId="172" fontId="45" fillId="6" borderId="13" xfId="5" applyNumberFormat="1" applyFont="1" applyFill="1" applyBorder="1" applyAlignment="1">
      <alignment horizontal="center" vertical="center" wrapText="1"/>
    </xf>
    <xf numFmtId="173" fontId="45" fillId="6" borderId="13" xfId="1" applyNumberFormat="1" applyFont="1" applyFill="1" applyBorder="1" applyAlignment="1">
      <alignment horizontal="center" vertical="center" wrapText="1"/>
    </xf>
    <xf numFmtId="173" fontId="39" fillId="6" borderId="13" xfId="1" applyNumberFormat="1" applyFont="1" applyFill="1" applyBorder="1" applyAlignment="1">
      <alignment horizontal="center" vertical="center" wrapText="1"/>
    </xf>
    <xf numFmtId="2" fontId="45" fillId="6" borderId="13" xfId="5" applyNumberFormat="1" applyFont="1" applyFill="1" applyBorder="1" applyAlignment="1">
      <alignment horizontal="center" vertical="center" wrapText="1"/>
    </xf>
    <xf numFmtId="0" fontId="39" fillId="6" borderId="30" xfId="0" applyFont="1" applyFill="1" applyBorder="1" applyAlignment="1">
      <alignment horizontal="center" vertical="center" wrapText="1"/>
    </xf>
    <xf numFmtId="0" fontId="47" fillId="0" borderId="29" xfId="0" applyFont="1" applyBorder="1" applyAlignment="1">
      <alignment horizontal="center" vertical="center" wrapText="1"/>
    </xf>
    <xf numFmtId="0" fontId="47" fillId="0" borderId="33" xfId="0" applyFont="1" applyBorder="1" applyAlignment="1">
      <alignment horizontal="center" vertical="center" wrapText="1"/>
    </xf>
    <xf numFmtId="167" fontId="50" fillId="8" borderId="31" xfId="0" applyNumberFormat="1" applyFont="1" applyFill="1" applyBorder="1"/>
    <xf numFmtId="0" fontId="50" fillId="8" borderId="31" xfId="0" applyFont="1" applyFill="1" applyBorder="1"/>
    <xf numFmtId="0" fontId="34" fillId="8" borderId="31" xfId="0" applyFont="1" applyFill="1" applyBorder="1"/>
    <xf numFmtId="0" fontId="1" fillId="8" borderId="0" xfId="0" applyFont="1" applyFill="1" applyAlignment="1">
      <alignment horizontal="center"/>
    </xf>
    <xf numFmtId="0" fontId="5" fillId="5" borderId="0" xfId="0" applyFont="1" applyFill="1" applyAlignment="1">
      <alignment horizontal="center"/>
    </xf>
    <xf numFmtId="0" fontId="22" fillId="5" borderId="0" xfId="0" applyFont="1" applyFill="1" applyAlignment="1">
      <alignment horizontal="center"/>
    </xf>
    <xf numFmtId="0" fontId="23" fillId="5" borderId="0" xfId="0" applyFont="1" applyFill="1" applyAlignment="1">
      <alignment horizontal="center"/>
    </xf>
    <xf numFmtId="165" fontId="27" fillId="11" borderId="26" xfId="0" applyNumberFormat="1" applyFont="1" applyFill="1" applyBorder="1" applyAlignment="1">
      <alignment horizontal="center" vertical="center" wrapText="1"/>
    </xf>
    <xf numFmtId="0" fontId="27" fillId="11" borderId="17" xfId="0" applyFont="1" applyFill="1" applyBorder="1" applyAlignment="1">
      <alignment horizontal="center" vertical="center" textRotation="90"/>
    </xf>
    <xf numFmtId="0" fontId="27" fillId="11" borderId="26" xfId="0" applyFont="1" applyFill="1" applyBorder="1" applyAlignment="1">
      <alignment horizontal="center" vertical="center" textRotation="90"/>
    </xf>
    <xf numFmtId="0" fontId="27" fillId="11" borderId="25" xfId="0" applyFont="1" applyFill="1" applyBorder="1" applyAlignment="1">
      <alignment horizontal="center" vertical="center" textRotation="90"/>
    </xf>
    <xf numFmtId="0" fontId="27" fillId="11" borderId="7" xfId="0" applyFont="1" applyFill="1" applyBorder="1" applyAlignment="1">
      <alignment horizontal="center" vertical="center" textRotation="90"/>
    </xf>
    <xf numFmtId="0" fontId="27" fillId="11" borderId="9" xfId="0" applyFont="1" applyFill="1" applyBorder="1" applyAlignment="1">
      <alignment horizontal="center" vertical="center" textRotation="90"/>
    </xf>
    <xf numFmtId="0" fontId="27" fillId="11" borderId="8" xfId="0" applyFont="1" applyFill="1" applyBorder="1" applyAlignment="1">
      <alignment horizontal="center" vertical="center" textRotation="90"/>
    </xf>
    <xf numFmtId="9" fontId="27" fillId="11" borderId="9" xfId="5" applyFont="1" applyFill="1" applyBorder="1" applyAlignment="1">
      <alignment horizontal="center" vertical="center" wrapText="1"/>
    </xf>
    <xf numFmtId="0" fontId="14" fillId="10" borderId="27" xfId="0" applyFont="1" applyFill="1" applyBorder="1" applyAlignment="1">
      <alignment horizontal="center" vertical="center" wrapText="1"/>
    </xf>
    <xf numFmtId="0" fontId="14" fillId="10" borderId="18" xfId="0" applyFont="1" applyFill="1" applyBorder="1" applyAlignment="1">
      <alignment horizontal="center" vertical="center" wrapText="1"/>
    </xf>
    <xf numFmtId="0" fontId="14" fillId="10" borderId="28" xfId="0" applyFont="1" applyFill="1" applyBorder="1" applyAlignment="1">
      <alignment horizontal="center" vertical="center" wrapText="1"/>
    </xf>
    <xf numFmtId="165" fontId="12" fillId="10" borderId="27" xfId="0" applyNumberFormat="1" applyFont="1" applyFill="1" applyBorder="1" applyAlignment="1">
      <alignment horizontal="center" vertical="center" wrapText="1"/>
    </xf>
    <xf numFmtId="165" fontId="12" fillId="10" borderId="28" xfId="0" applyNumberFormat="1" applyFont="1" applyFill="1" applyBorder="1" applyAlignment="1">
      <alignment horizontal="center" vertical="center" wrapText="1"/>
    </xf>
    <xf numFmtId="0" fontId="12" fillId="10" borderId="27" xfId="0" applyFont="1" applyFill="1" applyBorder="1" applyAlignment="1">
      <alignment horizontal="center" vertical="center"/>
    </xf>
    <xf numFmtId="0" fontId="12" fillId="10" borderId="18" xfId="0" applyFont="1" applyFill="1" applyBorder="1" applyAlignment="1">
      <alignment horizontal="center" vertical="center"/>
    </xf>
    <xf numFmtId="0" fontId="5" fillId="5" borderId="0" xfId="0" applyFont="1" applyFill="1" applyAlignment="1">
      <alignment horizontal="center" vertical="center"/>
    </xf>
    <xf numFmtId="0" fontId="28" fillId="11" borderId="17" xfId="0" applyFont="1" applyFill="1" applyBorder="1" applyAlignment="1">
      <alignment horizontal="center" vertical="center" textRotation="90" wrapText="1"/>
    </xf>
    <xf numFmtId="0" fontId="29" fillId="11" borderId="26" xfId="0" applyFont="1" applyFill="1" applyBorder="1" applyAlignment="1">
      <alignment textRotation="90"/>
    </xf>
    <xf numFmtId="0" fontId="12" fillId="10" borderId="17" xfId="0" quotePrefix="1" applyFont="1" applyFill="1" applyBorder="1" applyAlignment="1">
      <alignment horizontal="center" vertical="center" wrapText="1"/>
    </xf>
    <xf numFmtId="0" fontId="12" fillId="10" borderId="26" xfId="0" quotePrefix="1" applyFont="1" applyFill="1" applyBorder="1" applyAlignment="1">
      <alignment horizontal="center" vertical="center" wrapText="1"/>
    </xf>
    <xf numFmtId="0" fontId="12" fillId="10" borderId="25" xfId="0" quotePrefix="1" applyFont="1" applyFill="1" applyBorder="1" applyAlignment="1">
      <alignment horizontal="center" vertical="center" wrapText="1"/>
    </xf>
    <xf numFmtId="0" fontId="27" fillId="11" borderId="26" xfId="0" applyFont="1" applyFill="1" applyBorder="1" applyAlignment="1">
      <alignment horizontal="center" vertical="center" wrapText="1"/>
    </xf>
    <xf numFmtId="0" fontId="27" fillId="11" borderId="25" xfId="0" applyFont="1" applyFill="1" applyBorder="1" applyAlignment="1">
      <alignment horizontal="center" vertical="center" wrapText="1"/>
    </xf>
    <xf numFmtId="0" fontId="28" fillId="11" borderId="4" xfId="0" quotePrefix="1" applyFont="1" applyFill="1" applyBorder="1" applyAlignment="1">
      <alignment horizontal="center" vertical="center" wrapText="1"/>
    </xf>
    <xf numFmtId="0" fontId="28" fillId="11" borderId="7" xfId="0" quotePrefix="1" applyFont="1" applyFill="1" applyBorder="1" applyAlignment="1">
      <alignment horizontal="center" vertical="center" wrapText="1"/>
    </xf>
    <xf numFmtId="0" fontId="12" fillId="3" borderId="23" xfId="0" applyFont="1" applyFill="1" applyBorder="1" applyAlignment="1">
      <alignment horizontal="center" vertical="center" wrapText="1"/>
    </xf>
    <xf numFmtId="0" fontId="12" fillId="3" borderId="24" xfId="0" applyFont="1" applyFill="1" applyBorder="1" applyAlignment="1">
      <alignment horizontal="center" vertical="center" wrapText="1"/>
    </xf>
    <xf numFmtId="0" fontId="33" fillId="8" borderId="0" xfId="0" applyFont="1" applyFill="1" applyAlignment="1">
      <alignment horizontal="center"/>
    </xf>
    <xf numFmtId="0" fontId="35" fillId="5" borderId="0" xfId="0" applyFont="1" applyFill="1" applyAlignment="1">
      <alignment horizontal="center"/>
    </xf>
    <xf numFmtId="0" fontId="36" fillId="5" borderId="0" xfId="0" applyFont="1" applyFill="1" applyAlignment="1">
      <alignment horizontal="center"/>
    </xf>
    <xf numFmtId="0" fontId="37" fillId="5" borderId="0" xfId="0" applyFont="1" applyFill="1" applyAlignment="1">
      <alignment horizontal="center"/>
    </xf>
    <xf numFmtId="0" fontId="37" fillId="5" borderId="0" xfId="0" applyFont="1" applyFill="1" applyAlignment="1">
      <alignment horizontal="center" vertical="center"/>
    </xf>
    <xf numFmtId="165" fontId="39" fillId="10" borderId="27" xfId="0" applyNumberFormat="1" applyFont="1" applyFill="1" applyBorder="1" applyAlignment="1">
      <alignment horizontal="center" vertical="center" wrapText="1"/>
    </xf>
    <xf numFmtId="165" fontId="39" fillId="10" borderId="28" xfId="0" applyNumberFormat="1" applyFont="1" applyFill="1" applyBorder="1" applyAlignment="1">
      <alignment horizontal="center" vertical="center" wrapText="1"/>
    </xf>
    <xf numFmtId="0" fontId="41" fillId="11" borderId="17" xfId="0" applyFont="1" applyFill="1" applyBorder="1" applyAlignment="1">
      <alignment horizontal="center" vertical="center" textRotation="90" wrapText="1"/>
    </xf>
    <xf numFmtId="0" fontId="42" fillId="11" borderId="26" xfId="0" applyFont="1" applyFill="1" applyBorder="1" applyAlignment="1">
      <alignment textRotation="90"/>
    </xf>
    <xf numFmtId="9" fontId="40" fillId="11" borderId="9" xfId="5" applyFont="1" applyFill="1" applyBorder="1" applyAlignment="1">
      <alignment horizontal="center" vertical="center" wrapText="1"/>
    </xf>
    <xf numFmtId="0" fontId="39" fillId="10" borderId="17" xfId="0" quotePrefix="1" applyFont="1" applyFill="1" applyBorder="1" applyAlignment="1">
      <alignment horizontal="center" vertical="center" wrapText="1"/>
    </xf>
    <xf numFmtId="0" fontId="39" fillId="10" borderId="26" xfId="0" quotePrefix="1" applyFont="1" applyFill="1" applyBorder="1" applyAlignment="1">
      <alignment horizontal="center" vertical="center" wrapText="1"/>
    </xf>
    <xf numFmtId="0" fontId="39" fillId="10" borderId="25" xfId="0" quotePrefix="1" applyFont="1" applyFill="1" applyBorder="1" applyAlignment="1">
      <alignment horizontal="center" vertical="center" wrapText="1"/>
    </xf>
    <xf numFmtId="0" fontId="38" fillId="10" borderId="27" xfId="0" applyFont="1" applyFill="1" applyBorder="1" applyAlignment="1">
      <alignment horizontal="center" vertical="center" wrapText="1"/>
    </xf>
    <xf numFmtId="0" fontId="38" fillId="10" borderId="18" xfId="0" applyFont="1" applyFill="1" applyBorder="1" applyAlignment="1">
      <alignment horizontal="center" vertical="center" wrapText="1"/>
    </xf>
    <xf numFmtId="0" fontId="38" fillId="10" borderId="28" xfId="0" applyFont="1" applyFill="1" applyBorder="1" applyAlignment="1">
      <alignment horizontal="center" vertical="center" wrapText="1"/>
    </xf>
    <xf numFmtId="0" fontId="39" fillId="10" borderId="27" xfId="0" applyFont="1" applyFill="1" applyBorder="1" applyAlignment="1">
      <alignment horizontal="center" vertical="center"/>
    </xf>
    <xf numFmtId="0" fontId="39" fillId="10" borderId="18" xfId="0" applyFont="1" applyFill="1" applyBorder="1" applyAlignment="1">
      <alignment horizontal="center" vertical="center"/>
    </xf>
    <xf numFmtId="0" fontId="40" fillId="11" borderId="26" xfId="0" applyFont="1" applyFill="1" applyBorder="1" applyAlignment="1">
      <alignment horizontal="center" vertical="center" wrapText="1"/>
    </xf>
    <xf numFmtId="0" fontId="40" fillId="11" borderId="25" xfId="0" applyFont="1" applyFill="1" applyBorder="1" applyAlignment="1">
      <alignment horizontal="center" vertical="center" wrapText="1"/>
    </xf>
    <xf numFmtId="0" fontId="34" fillId="14" borderId="31" xfId="0" applyFont="1" applyFill="1" applyBorder="1" applyAlignment="1">
      <alignment horizontal="center" wrapText="1"/>
    </xf>
    <xf numFmtId="0" fontId="34" fillId="8" borderId="31" xfId="0" applyFont="1" applyFill="1" applyBorder="1" applyAlignment="1">
      <alignment horizontal="center"/>
    </xf>
    <xf numFmtId="0" fontId="41" fillId="11" borderId="4" xfId="0" quotePrefix="1" applyFont="1" applyFill="1" applyBorder="1" applyAlignment="1">
      <alignment horizontal="center" vertical="center" wrapText="1"/>
    </xf>
    <xf numFmtId="0" fontId="41" fillId="11" borderId="7" xfId="0" quotePrefix="1" applyFont="1" applyFill="1" applyBorder="1" applyAlignment="1">
      <alignment horizontal="center" vertical="center" wrapText="1"/>
    </xf>
    <xf numFmtId="0" fontId="40" fillId="11" borderId="17" xfId="0" applyFont="1" applyFill="1" applyBorder="1" applyAlignment="1">
      <alignment horizontal="center" vertical="center" textRotation="90"/>
    </xf>
    <xf numFmtId="0" fontId="40" fillId="11" borderId="26" xfId="0" applyFont="1" applyFill="1" applyBorder="1" applyAlignment="1">
      <alignment horizontal="center" vertical="center" textRotation="90"/>
    </xf>
    <xf numFmtId="0" fontId="40" fillId="11" borderId="25" xfId="0" applyFont="1" applyFill="1" applyBorder="1" applyAlignment="1">
      <alignment horizontal="center" vertical="center" textRotation="90"/>
    </xf>
    <xf numFmtId="165" fontId="40" fillId="11" borderId="17" xfId="0" applyNumberFormat="1" applyFont="1" applyFill="1" applyBorder="1" applyAlignment="1">
      <alignment horizontal="center" vertical="center" wrapText="1"/>
    </xf>
    <xf numFmtId="165" fontId="40" fillId="11" borderId="26" xfId="0" applyNumberFormat="1" applyFont="1" applyFill="1" applyBorder="1" applyAlignment="1">
      <alignment horizontal="center" vertical="center" wrapText="1"/>
    </xf>
    <xf numFmtId="165" fontId="40" fillId="11" borderId="25" xfId="0" applyNumberFormat="1" applyFont="1" applyFill="1" applyBorder="1" applyAlignment="1">
      <alignment horizontal="center" vertical="center" wrapText="1"/>
    </xf>
    <xf numFmtId="0" fontId="39" fillId="3" borderId="23" xfId="0" applyFont="1" applyFill="1" applyBorder="1" applyAlignment="1">
      <alignment horizontal="center" vertical="center" wrapText="1"/>
    </xf>
    <xf numFmtId="0" fontId="39" fillId="3" borderId="24" xfId="0" applyFont="1" applyFill="1" applyBorder="1" applyAlignment="1">
      <alignment horizontal="center" vertical="center" wrapText="1"/>
    </xf>
    <xf numFmtId="0" fontId="41" fillId="11" borderId="7" xfId="0" applyFont="1" applyFill="1" applyBorder="1" applyAlignment="1">
      <alignment horizontal="center" vertical="center" textRotation="90" wrapText="1"/>
    </xf>
    <xf numFmtId="0" fontId="42" fillId="11" borderId="9" xfId="0" applyFont="1" applyFill="1" applyBorder="1" applyAlignment="1">
      <alignment textRotation="90"/>
    </xf>
  </cellXfs>
  <cellStyles count="41"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Millares" xfId="1" builtinId="3"/>
    <cellStyle name="Moneda" xfId="2" builtinId="4"/>
    <cellStyle name="Moneda 2" xfId="8" xr:uid="{00000000-0005-0000-0000-000022000000}"/>
    <cellStyle name="Normal" xfId="0" builtinId="0"/>
    <cellStyle name="Normal 2" xfId="6" xr:uid="{00000000-0005-0000-0000-000024000000}"/>
    <cellStyle name="Normal 2 2" xfId="3" xr:uid="{00000000-0005-0000-0000-000025000000}"/>
    <cellStyle name="Normal 3" xfId="4" xr:uid="{00000000-0005-0000-0000-000026000000}"/>
    <cellStyle name="Normal 4" xfId="7" xr:uid="{00000000-0005-0000-0000-000027000000}"/>
    <cellStyle name="Porcentaje" xfId="5" builtinId="5"/>
  </cellStyles>
  <dxfs count="2227"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9" defaultPivotStyle="PivotStyleLight16"/>
  <colors>
    <mruColors>
      <color rgb="FF00CC99"/>
      <color rgb="FF45538D"/>
      <color rgb="FF238D79"/>
      <color rgb="FF99CCFF"/>
      <color rgb="FF003399"/>
      <color rgb="FF33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58" name="Button 34" descr="No. Propuestas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1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2289" name="Button 1" descr="No. Propuestas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2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241" name="Button 1" descr="No. Propuestas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3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>
    <tabColor rgb="FFFFC000"/>
  </sheetPr>
  <dimension ref="A1:I16"/>
  <sheetViews>
    <sheetView workbookViewId="0">
      <selection activeCell="B2" sqref="B2"/>
    </sheetView>
  </sheetViews>
  <sheetFormatPr baseColWidth="10" defaultColWidth="10.85546875" defaultRowHeight="12.75" x14ac:dyDescent="0.2"/>
  <cols>
    <col min="1" max="1" width="10.85546875" style="45" customWidth="1"/>
    <col min="2" max="2" width="19.140625" style="45" bestFit="1" customWidth="1"/>
    <col min="3" max="3" width="10.85546875" style="45"/>
    <col min="4" max="4" width="18.140625" style="45" customWidth="1"/>
    <col min="5" max="5" width="22.28515625" style="45" customWidth="1"/>
    <col min="6" max="6" width="14.42578125" style="45" bestFit="1" customWidth="1"/>
    <col min="7" max="7" width="10.85546875" style="47"/>
    <col min="8" max="8" width="18.140625" style="47" bestFit="1" customWidth="1"/>
    <col min="9" max="16384" width="10.85546875" style="47"/>
  </cols>
  <sheetData>
    <row r="1" spans="1:9" ht="13.5" thickBot="1" x14ac:dyDescent="0.25">
      <c r="A1" s="29" t="s">
        <v>115</v>
      </c>
      <c r="B1" s="29" t="s">
        <v>116</v>
      </c>
      <c r="C1" s="29" t="s">
        <v>0</v>
      </c>
      <c r="D1" s="29" t="s">
        <v>135</v>
      </c>
      <c r="E1" s="48"/>
      <c r="F1" s="55" t="s">
        <v>145</v>
      </c>
      <c r="I1" s="49"/>
    </row>
    <row r="2" spans="1:9" ht="13.5" thickBot="1" x14ac:dyDescent="0.25">
      <c r="A2" s="60">
        <v>1</v>
      </c>
      <c r="B2" s="88">
        <v>314367087</v>
      </c>
      <c r="C2" s="61">
        <v>3</v>
      </c>
      <c r="D2" s="62">
        <v>0</v>
      </c>
      <c r="E2" s="50"/>
      <c r="F2" s="56">
        <v>1300000</v>
      </c>
      <c r="H2" s="51"/>
    </row>
    <row r="3" spans="1:9" x14ac:dyDescent="0.2">
      <c r="A3" s="60"/>
      <c r="B3" s="63"/>
      <c r="C3" s="61"/>
      <c r="D3" s="62">
        <v>0</v>
      </c>
      <c r="E3" s="50"/>
      <c r="F3" s="50"/>
      <c r="H3" s="52"/>
    </row>
    <row r="4" spans="1:9" x14ac:dyDescent="0.2">
      <c r="A4" s="60"/>
      <c r="B4" s="63"/>
      <c r="C4" s="61"/>
      <c r="D4" s="62">
        <v>0</v>
      </c>
      <c r="E4" s="50"/>
      <c r="F4" s="50"/>
    </row>
    <row r="5" spans="1:9" x14ac:dyDescent="0.2">
      <c r="A5" s="60"/>
      <c r="B5" s="63"/>
      <c r="C5" s="61"/>
      <c r="D5" s="62">
        <v>0</v>
      </c>
      <c r="E5" s="50"/>
      <c r="F5" s="50"/>
    </row>
    <row r="6" spans="1:9" x14ac:dyDescent="0.2">
      <c r="A6" s="60"/>
      <c r="B6" s="63"/>
      <c r="C6" s="61"/>
      <c r="D6" s="62">
        <v>0</v>
      </c>
      <c r="E6" s="50"/>
      <c r="F6" s="50"/>
    </row>
    <row r="7" spans="1:9" x14ac:dyDescent="0.2">
      <c r="A7" s="60"/>
      <c r="B7" s="63"/>
      <c r="C7" s="61"/>
      <c r="D7" s="62">
        <v>0</v>
      </c>
      <c r="E7" s="50"/>
      <c r="F7" s="50"/>
    </row>
    <row r="8" spans="1:9" x14ac:dyDescent="0.2">
      <c r="A8" s="60"/>
      <c r="B8" s="63"/>
      <c r="C8" s="61"/>
      <c r="D8" s="62">
        <v>0</v>
      </c>
      <c r="E8" s="50"/>
      <c r="F8" s="50"/>
    </row>
    <row r="9" spans="1:9" x14ac:dyDescent="0.2">
      <c r="A9" s="26"/>
      <c r="B9" s="63"/>
      <c r="C9" s="61"/>
      <c r="D9" s="62">
        <v>0</v>
      </c>
      <c r="E9" s="50"/>
      <c r="F9" s="50"/>
    </row>
    <row r="10" spans="1:9" x14ac:dyDescent="0.2">
      <c r="A10" s="26"/>
      <c r="B10" s="63"/>
      <c r="C10" s="61"/>
      <c r="D10" s="62">
        <v>0</v>
      </c>
      <c r="E10" s="50"/>
      <c r="F10" s="50"/>
    </row>
    <row r="11" spans="1:9" x14ac:dyDescent="0.2">
      <c r="A11" s="26"/>
      <c r="B11" s="63"/>
      <c r="C11" s="61"/>
      <c r="D11" s="62">
        <v>0</v>
      </c>
      <c r="E11" s="50"/>
      <c r="F11" s="50"/>
    </row>
    <row r="12" spans="1:9" x14ac:dyDescent="0.2">
      <c r="A12" s="26"/>
      <c r="B12" s="27"/>
      <c r="C12" s="28"/>
      <c r="D12" s="27"/>
    </row>
    <row r="13" spans="1:9" x14ac:dyDescent="0.2">
      <c r="A13" s="26"/>
      <c r="B13" s="27"/>
      <c r="C13" s="28"/>
      <c r="D13" s="27"/>
    </row>
    <row r="14" spans="1:9" x14ac:dyDescent="0.2">
      <c r="A14" s="26"/>
      <c r="B14" s="27"/>
      <c r="C14" s="28"/>
      <c r="D14" s="27"/>
    </row>
    <row r="15" spans="1:9" x14ac:dyDescent="0.2">
      <c r="E15" s="57"/>
    </row>
    <row r="16" spans="1:9" x14ac:dyDescent="0.2">
      <c r="D16" s="46"/>
    </row>
  </sheetData>
  <customSheetViews>
    <customSheetView guid="{7043DB3C-32B3-43B5-9ACE-4B1C78863594}" topLeftCell="A4">
      <selection activeCell="F24" sqref="F24"/>
      <pageMargins left="0.7" right="0.7" top="0.75" bottom="0.75" header="0.3" footer="0.3"/>
      <headerFooter alignWithMargins="0"/>
    </customSheetView>
  </customSheetViews>
  <phoneticPr fontId="19" type="noConversion"/>
  <pageMargins left="0.75" right="0.75" top="1" bottom="1" header="0" footer="0"/>
  <headerFooter alignWithMargins="0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>
    <tabColor rgb="FF00CC99"/>
  </sheetPr>
  <dimension ref="A1:AF441"/>
  <sheetViews>
    <sheetView topLeftCell="A8" zoomScale="85" zoomScaleNormal="85" zoomScaleSheetLayoutView="100" workbookViewId="0">
      <selection activeCell="D13" sqref="D13:D14"/>
    </sheetView>
  </sheetViews>
  <sheetFormatPr baseColWidth="10" defaultColWidth="10.85546875" defaultRowHeight="18" customHeight="1" outlineLevelRow="1" outlineLevelCol="1" x14ac:dyDescent="0.2"/>
  <cols>
    <col min="1" max="1" width="10.28515625" style="31" bestFit="1" customWidth="1"/>
    <col min="2" max="2" width="5.140625" style="31" customWidth="1"/>
    <col min="3" max="3" width="55.5703125" style="31" customWidth="1"/>
    <col min="4" max="4" width="17.42578125" style="31" customWidth="1"/>
    <col min="5" max="5" width="25" style="31" customWidth="1" outlineLevel="1"/>
    <col min="6" max="7" width="25" style="33" customWidth="1" outlineLevel="1"/>
    <col min="8" max="8" width="23.140625" style="33" customWidth="1" outlineLevel="1"/>
    <col min="9" max="9" width="27.28515625" style="33" customWidth="1" outlineLevel="1"/>
    <col min="10" max="10" width="29.42578125" style="34" customWidth="1" outlineLevel="1"/>
    <col min="11" max="11" width="23.42578125" style="34" customWidth="1" outlineLevel="1"/>
    <col min="12" max="12" width="22" style="34" customWidth="1" outlineLevel="1"/>
    <col min="13" max="13" width="20.85546875" style="34" customWidth="1" outlineLevel="1"/>
    <col min="14" max="14" width="3.7109375" style="35" customWidth="1" outlineLevel="1"/>
    <col min="15" max="15" width="4.42578125" style="35" customWidth="1" outlineLevel="1"/>
    <col min="16" max="16" width="19.28515625" style="35" customWidth="1" outlineLevel="1"/>
    <col min="17" max="17" width="22.42578125" style="35" customWidth="1" outlineLevel="1"/>
    <col min="18" max="18" width="21.42578125" style="35" customWidth="1" outlineLevel="1"/>
    <col min="19" max="20" width="14.7109375" style="35" customWidth="1" outlineLevel="1"/>
    <col min="21" max="21" width="17.42578125" style="35" customWidth="1" outlineLevel="1"/>
    <col min="22" max="23" width="21.7109375" style="35" customWidth="1" outlineLevel="1"/>
    <col min="24" max="24" width="14.7109375" style="35" customWidth="1" outlineLevel="1"/>
    <col min="25" max="25" width="15.85546875" style="33" customWidth="1"/>
    <col min="26" max="26" width="15.42578125" style="31" hidden="1" customWidth="1"/>
    <col min="27" max="27" width="15.85546875" style="31" hidden="1" customWidth="1"/>
    <col min="28" max="28" width="14.42578125" style="36" customWidth="1" outlineLevel="1"/>
    <col min="29" max="29" width="14.42578125" style="31" customWidth="1" outlineLevel="1"/>
    <col min="30" max="30" width="14.42578125" style="36" customWidth="1" outlineLevel="1"/>
    <col min="31" max="31" width="14.42578125" style="31" customWidth="1" outlineLevel="1"/>
    <col min="32" max="32" width="17.42578125" style="31" customWidth="1"/>
    <col min="33" max="16384" width="10.85546875" style="31"/>
  </cols>
  <sheetData>
    <row r="1" spans="1:32" ht="18" customHeight="1" x14ac:dyDescent="0.2"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64"/>
      <c r="AA1" s="64"/>
      <c r="AB1" s="87"/>
      <c r="AC1" s="64"/>
      <c r="AD1" s="87"/>
      <c r="AE1" s="64"/>
      <c r="AF1" s="64"/>
    </row>
    <row r="2" spans="1:32" s="32" customFormat="1" ht="23.25" x14ac:dyDescent="0.35">
      <c r="B2" s="189" t="s">
        <v>142</v>
      </c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89"/>
      <c r="AD2" s="189"/>
      <c r="AE2" s="189"/>
      <c r="AF2" s="189"/>
    </row>
    <row r="3" spans="1:32" s="32" customFormat="1" x14ac:dyDescent="0.25">
      <c r="B3" s="188" t="s">
        <v>143</v>
      </c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8"/>
      <c r="P3" s="188"/>
      <c r="Q3" s="188"/>
      <c r="R3" s="188"/>
      <c r="S3" s="188"/>
      <c r="T3" s="188"/>
      <c r="U3" s="188"/>
      <c r="V3" s="188"/>
      <c r="W3" s="188"/>
      <c r="X3" s="188"/>
      <c r="Y3" s="188"/>
      <c r="Z3" s="188"/>
      <c r="AA3" s="188"/>
      <c r="AB3" s="188"/>
      <c r="AC3" s="188"/>
      <c r="AD3" s="188"/>
      <c r="AE3" s="188"/>
      <c r="AF3" s="188"/>
    </row>
    <row r="4" spans="1:32" ht="18" customHeight="1" x14ac:dyDescent="0.25">
      <c r="B4" s="187" t="s">
        <v>149</v>
      </c>
      <c r="C4" s="187"/>
      <c r="D4" s="187"/>
      <c r="E4" s="187"/>
      <c r="F4" s="187"/>
      <c r="G4" s="187"/>
      <c r="H4" s="187"/>
      <c r="I4" s="187"/>
      <c r="J4" s="187"/>
      <c r="K4" s="187"/>
      <c r="L4" s="187"/>
      <c r="M4" s="187"/>
      <c r="N4" s="187"/>
      <c r="O4" s="187"/>
      <c r="P4" s="187"/>
      <c r="Q4" s="187"/>
      <c r="R4" s="187"/>
      <c r="S4" s="187"/>
      <c r="T4" s="187"/>
      <c r="U4" s="187"/>
      <c r="V4" s="187"/>
      <c r="W4" s="187"/>
      <c r="X4" s="187"/>
      <c r="Y4" s="187"/>
      <c r="Z4" s="187"/>
      <c r="AA4" s="187"/>
      <c r="AB4" s="187"/>
      <c r="AC4" s="187"/>
      <c r="AD4" s="187"/>
      <c r="AE4" s="187"/>
      <c r="AF4" s="187"/>
    </row>
    <row r="5" spans="1:32" ht="18" customHeight="1" x14ac:dyDescent="0.2">
      <c r="B5" s="205" t="s">
        <v>100</v>
      </c>
      <c r="C5" s="205"/>
      <c r="D5" s="205"/>
      <c r="E5" s="205"/>
      <c r="F5" s="205"/>
      <c r="G5" s="205"/>
      <c r="H5" s="205"/>
      <c r="I5" s="205"/>
      <c r="J5" s="205"/>
      <c r="K5" s="205"/>
      <c r="L5" s="205"/>
      <c r="M5" s="205"/>
      <c r="N5" s="205"/>
      <c r="O5" s="205"/>
      <c r="P5" s="205"/>
      <c r="Q5" s="205"/>
      <c r="R5" s="205"/>
      <c r="S5" s="205"/>
      <c r="T5" s="205"/>
      <c r="U5" s="205"/>
      <c r="V5" s="205"/>
      <c r="W5" s="205"/>
      <c r="X5" s="205"/>
      <c r="Y5" s="205"/>
      <c r="Z5" s="205"/>
      <c r="AA5" s="205"/>
      <c r="AB5" s="205"/>
      <c r="AC5" s="205"/>
      <c r="AD5" s="205"/>
      <c r="AE5" s="205"/>
      <c r="AF5" s="205"/>
    </row>
    <row r="6" spans="1:32" ht="18" customHeight="1" thickBot="1" x14ac:dyDescent="0.25"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  <c r="W6" s="44"/>
      <c r="X6" s="44"/>
      <c r="Y6" s="44"/>
      <c r="Z6" s="44"/>
      <c r="AA6" s="44"/>
      <c r="AB6" s="44"/>
      <c r="AC6" s="44"/>
      <c r="AD6" s="44"/>
      <c r="AE6" s="44"/>
      <c r="AF6" s="44"/>
    </row>
    <row r="7" spans="1:32" ht="44.25" customHeight="1" thickBot="1" x14ac:dyDescent="0.25">
      <c r="B7" s="198" t="s">
        <v>102</v>
      </c>
      <c r="C7" s="199"/>
      <c r="D7" s="200"/>
      <c r="E7" s="203" t="s">
        <v>112</v>
      </c>
      <c r="F7" s="204"/>
      <c r="G7" s="204"/>
      <c r="H7" s="204"/>
      <c r="I7" s="204"/>
      <c r="J7" s="204"/>
      <c r="K7" s="75"/>
      <c r="L7" s="75"/>
      <c r="M7" s="75"/>
      <c r="N7" s="75"/>
      <c r="O7" s="75"/>
      <c r="P7" s="76"/>
      <c r="Q7" s="201" t="s">
        <v>138</v>
      </c>
      <c r="R7" s="202"/>
      <c r="S7" s="201" t="s">
        <v>114</v>
      </c>
      <c r="T7" s="202"/>
      <c r="U7" s="201" t="s">
        <v>101</v>
      </c>
      <c r="V7" s="202"/>
      <c r="W7" s="201" t="s">
        <v>126</v>
      </c>
      <c r="X7" s="202"/>
      <c r="Y7" s="86" t="s">
        <v>128</v>
      </c>
      <c r="Z7" s="215" t="s">
        <v>119</v>
      </c>
      <c r="AA7" s="216"/>
      <c r="AB7" s="201" t="s">
        <v>130</v>
      </c>
      <c r="AC7" s="202"/>
      <c r="AD7" s="201" t="s">
        <v>132</v>
      </c>
      <c r="AE7" s="202"/>
      <c r="AF7" s="86" t="s">
        <v>129</v>
      </c>
    </row>
    <row r="8" spans="1:32" ht="24.75" customHeight="1" x14ac:dyDescent="0.2">
      <c r="B8" s="206" t="s">
        <v>108</v>
      </c>
      <c r="C8" s="197" t="s">
        <v>107</v>
      </c>
      <c r="D8" s="208" t="s">
        <v>118</v>
      </c>
      <c r="E8" s="197" t="s">
        <v>110</v>
      </c>
      <c r="F8" s="197" t="s">
        <v>105</v>
      </c>
      <c r="G8" s="197" t="s">
        <v>109</v>
      </c>
      <c r="H8" s="197" t="s">
        <v>106</v>
      </c>
      <c r="I8" s="197" t="s">
        <v>136</v>
      </c>
      <c r="J8" s="197" t="s">
        <v>137</v>
      </c>
      <c r="K8" s="197" t="s">
        <v>141</v>
      </c>
      <c r="L8" s="83"/>
      <c r="M8" s="83"/>
      <c r="N8" s="194" t="s">
        <v>113</v>
      </c>
      <c r="O8" s="191" t="s">
        <v>140</v>
      </c>
      <c r="P8" s="190" t="s">
        <v>117</v>
      </c>
      <c r="Q8" s="213" t="s">
        <v>150</v>
      </c>
      <c r="R8" s="214"/>
      <c r="S8" s="213" t="s">
        <v>151</v>
      </c>
      <c r="T8" s="214"/>
      <c r="U8" s="213" t="s">
        <v>147</v>
      </c>
      <c r="V8" s="214"/>
      <c r="W8" s="213" t="s">
        <v>148</v>
      </c>
      <c r="X8" s="214"/>
      <c r="Y8" s="211" t="s">
        <v>123</v>
      </c>
      <c r="Z8" s="19" t="s">
        <v>120</v>
      </c>
      <c r="AA8" s="20">
        <v>535600</v>
      </c>
      <c r="AB8" s="213" t="s">
        <v>146</v>
      </c>
      <c r="AC8" s="214"/>
      <c r="AD8" s="213" t="s">
        <v>152</v>
      </c>
      <c r="AE8" s="214"/>
      <c r="AF8" s="211" t="s">
        <v>123</v>
      </c>
    </row>
    <row r="9" spans="1:32" ht="24.75" thickBot="1" x14ac:dyDescent="0.25">
      <c r="B9" s="207"/>
      <c r="C9" s="197"/>
      <c r="D9" s="209"/>
      <c r="E9" s="197"/>
      <c r="F9" s="197"/>
      <c r="G9" s="197"/>
      <c r="H9" s="197"/>
      <c r="I9" s="197"/>
      <c r="J9" s="197"/>
      <c r="K9" s="197"/>
      <c r="L9" s="83" t="s">
        <v>124</v>
      </c>
      <c r="M9" s="83" t="s">
        <v>125</v>
      </c>
      <c r="N9" s="195"/>
      <c r="O9" s="192"/>
      <c r="P9" s="190"/>
      <c r="Q9" s="80" t="s">
        <v>139</v>
      </c>
      <c r="R9" s="93">
        <v>0.4</v>
      </c>
      <c r="S9" s="80" t="s">
        <v>111</v>
      </c>
      <c r="T9" s="84">
        <v>1.19</v>
      </c>
      <c r="U9" s="80" t="s">
        <v>134</v>
      </c>
      <c r="V9" s="84">
        <v>0.7</v>
      </c>
      <c r="W9" s="80" t="s">
        <v>127</v>
      </c>
      <c r="X9" s="85">
        <v>1</v>
      </c>
      <c r="Y9" s="211"/>
      <c r="Z9" s="21" t="s">
        <v>121</v>
      </c>
      <c r="AA9" s="22">
        <v>566700</v>
      </c>
      <c r="AB9" s="77" t="s">
        <v>131</v>
      </c>
      <c r="AC9" s="85">
        <v>0.04</v>
      </c>
      <c r="AD9" s="77" t="s">
        <v>133</v>
      </c>
      <c r="AE9" s="85">
        <v>0.02</v>
      </c>
      <c r="AF9" s="211"/>
    </row>
    <row r="10" spans="1:32" ht="36.75" thickBot="1" x14ac:dyDescent="0.25">
      <c r="B10" s="207"/>
      <c r="C10" s="197"/>
      <c r="D10" s="210"/>
      <c r="E10" s="197"/>
      <c r="F10" s="197"/>
      <c r="G10" s="197"/>
      <c r="H10" s="197"/>
      <c r="I10" s="197"/>
      <c r="J10" s="197"/>
      <c r="K10" s="197"/>
      <c r="L10" s="83"/>
      <c r="M10" s="83"/>
      <c r="N10" s="196"/>
      <c r="O10" s="193"/>
      <c r="P10" s="190"/>
      <c r="Q10" s="81" t="s">
        <v>104</v>
      </c>
      <c r="R10" s="82" t="s">
        <v>103</v>
      </c>
      <c r="S10" s="81" t="s">
        <v>104</v>
      </c>
      <c r="T10" s="82" t="s">
        <v>103</v>
      </c>
      <c r="U10" s="81" t="s">
        <v>104</v>
      </c>
      <c r="V10" s="82" t="s">
        <v>103</v>
      </c>
      <c r="W10" s="81" t="s">
        <v>104</v>
      </c>
      <c r="X10" s="82" t="s">
        <v>103</v>
      </c>
      <c r="Y10" s="212"/>
      <c r="Z10" s="23" t="s">
        <v>122</v>
      </c>
      <c r="AA10" s="24">
        <v>30000</v>
      </c>
      <c r="AB10" s="79" t="s">
        <v>104</v>
      </c>
      <c r="AC10" s="78" t="s">
        <v>103</v>
      </c>
      <c r="AD10" s="79" t="s">
        <v>104</v>
      </c>
      <c r="AE10" s="78" t="s">
        <v>103</v>
      </c>
      <c r="AF10" s="212"/>
    </row>
    <row r="11" spans="1:32" ht="18" customHeight="1" thickBot="1" x14ac:dyDescent="0.25">
      <c r="B11" s="37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53"/>
      <c r="P11" s="38"/>
      <c r="Q11" s="38"/>
      <c r="R11" s="38"/>
      <c r="S11" s="38"/>
      <c r="T11" s="38"/>
      <c r="U11" s="38"/>
      <c r="V11" s="38"/>
      <c r="W11" s="38"/>
      <c r="X11" s="38"/>
      <c r="Y11" s="39"/>
      <c r="Z11" s="40"/>
      <c r="AA11" s="41"/>
      <c r="AB11" s="42"/>
      <c r="AD11" s="42"/>
      <c r="AF11" s="43"/>
    </row>
    <row r="12" spans="1:32" s="64" customFormat="1" ht="30.75" customHeight="1" x14ac:dyDescent="0.25">
      <c r="B12" s="14">
        <v>1</v>
      </c>
      <c r="C12" s="15" t="s">
        <v>153</v>
      </c>
      <c r="D12" s="18" t="str">
        <f>IF(SUM(D13:D22)=0,"",SUM(D13:D22))</f>
        <v/>
      </c>
      <c r="E12" s="16">
        <f>IF(ISERROR(($D13*E13)+($D14*E14)+($D15*E15)+($D16*E16)+($D17*E17)+($D18*E18)+($D19*E19)+($D20*E20)+($D21*E21)+($D22*E22)),"",($D13*E13)+($D14*E14)+($D15*E15)+($D16*E16)+($D17*E17)+($D18*E18)+($D19*E19)+($D20*E20)+($D21*E21)+($D22*E22))</f>
        <v>0</v>
      </c>
      <c r="F12" s="16">
        <f>IF(ISERROR(($D13*F13)+($D14*F14)+($D15*F15)+($D16*F16)+($D17*F17)+($D18*F18)+($D19*F19)+($D20*F20)+($D21*F21)+($D22*F22)),"",($D13*F13)+($D14*F14)+($D15*F15)+($D16*F16)+($D17*F17)+($D18*F18)+($D19*F19)+($D20*F20)+($D21*F21)+($D22*F22))</f>
        <v>0</v>
      </c>
      <c r="G12" s="16">
        <f>IF(ISERROR(($D13*G13)+($D14*G14)+($D15*G15)+($D16*G16)+($D17*G17)+($D18*G18)+($D19*G19)+($D20*G20)+($D21*G21)+($D22*G22)),"",($D13*G13)+($D14*G14)+($D15*G15)+($D16*G16)+($D17*G17)+($D18*G18)+($D19*G19)+($D20*G20)+($D21*G21)+($D22*G22))</f>
        <v>0</v>
      </c>
      <c r="H12" s="16">
        <f>IF(ISERROR(($D13*H13)+($D14*H14)+($D15*H15)+($D16*H16)+($D17*H17)+($D18*H18)+($D19*H19)+($D20*H20)+($D21*H21)+($D22*H22)),"",($D13*H13)+($D14*H14)+($D15*H15)+($D16*H16)+($D17*H17)+($D18*H18)+($D19*H19)+($D20*H20)+($D21*H21)+($D22*H22))</f>
        <v>0</v>
      </c>
      <c r="I12" s="16">
        <f>IF(ISERROR(SUM(I13:I22)),"",SUM(I13:I22))</f>
        <v>0</v>
      </c>
      <c r="J12" s="16">
        <f>IF(ISERROR(SUM(J13:J22)),"",SUM(J13:J22))</f>
        <v>0</v>
      </c>
      <c r="K12" s="16">
        <f>IF(ISERROR(($D13*K13)+($D14*K14)+($D15*K15)+($D16*K16)+($D17*K17)+($D18*K18)+($D19*K19)+($D20*K20)+($D21*K21)+($D22*K22)),"",($D13*K13)+($D14*K14)+($D15*K15)+($D16*K16)+($D17*K17)+($D18*K18)+($D19*K19)+($D20*K20)+($D21*K21)+($D22*K22))</f>
        <v>0</v>
      </c>
      <c r="L12" s="16">
        <f t="shared" ref="L12:M12" si="0">IF(ISERROR(($D13*L13)+($D14*L14)+($D15*L15)+($D16*L16)+($D17*L17)+($D18*L18)+($D19*L19)+($D20*L20)+($D21*L21)+($D22*L22)),"",($D13*L13)+($D14*L14)+($D15*L15)+($D16*L16)+($D17*L17)+($D18*L18)+($D19*L19)+($D20*L20)+($D21*L21)+($D22*L22))</f>
        <v>0</v>
      </c>
      <c r="M12" s="16">
        <f t="shared" si="0"/>
        <v>0</v>
      </c>
      <c r="N12" s="12">
        <v>1</v>
      </c>
      <c r="O12" s="72">
        <f>IF(ISERROR(VLOOKUP(N12,POA!$A$2:$C$25,3,0)),"",VLOOKUP(N12,POA!$A$2:$C$25,3,0))</f>
        <v>3</v>
      </c>
      <c r="P12" s="13">
        <f>IF(ISERROR(VLOOKUP(N12,POA!$A$2:$C$25,2,0)),"",VLOOKUP(N12,POA!$A$2:$C$25,2,0))</f>
        <v>314367087</v>
      </c>
      <c r="Q12" s="16">
        <f>SUM(I12)</f>
        <v>0</v>
      </c>
      <c r="R12" s="17" t="str">
        <f>IF(OR(Q12=0,N12="",P12=""),"",IF(Q12&gt;=(($R$9*P12)),"HABIL","NO HABIL"))</f>
        <v/>
      </c>
      <c r="S12" s="16">
        <f>IF(ISERROR(SUM(E12/G12)),0,SUM(E12/G12))</f>
        <v>0</v>
      </c>
      <c r="T12" s="17" t="str">
        <f>IF(OR(S12=0,N12="",P12=""),"",IF(S12&gt;=$T$9,"HABIL","NO HABIL"))</f>
        <v/>
      </c>
      <c r="U12" s="58">
        <f>IF(ISERROR(SUM(H12/F12)),0,SUM(H12/F12))</f>
        <v>0</v>
      </c>
      <c r="V12" s="17" t="str">
        <f>IF(OR(U12=0,N12="",P12=""),"",IF(U12&lt;=$V$9,"HABIL","NO HABIL"))</f>
        <v/>
      </c>
      <c r="W12" s="58">
        <f>IF(ISERROR(SUM(L12/M12)),0,SUM(L12/M12))</f>
        <v>0</v>
      </c>
      <c r="X12" s="17" t="str">
        <f>IF(OR(W12=0,N12="",P12=""),"",IF(W12&gt;=$X$9,"HABIL","NO HABIL"))</f>
        <v/>
      </c>
      <c r="Y12" s="17" t="str">
        <f t="shared" ref="Y12:Y13" si="1">IF(OR(R12="",T12="",V12="",X12=""),"",IF(R12="NO HABIL","NO HABIL",IF(T12="NO HABIL","NO HABIL",IF(V12="NO HABIL","NO HABIL",IF(X12="NO HABIL","NO HABIL",IF(X12="NO HABIL","NO HABIL","HABIL"))))))</f>
        <v/>
      </c>
      <c r="Z12" s="65"/>
      <c r="AA12" s="66"/>
      <c r="AB12" s="59">
        <f>IF(ISERROR(SUM(L12/K12)),0,SUM(L12/K12))</f>
        <v>0</v>
      </c>
      <c r="AC12" s="17" t="str">
        <f>IF(OR(AB12=0,N12="",P12=""),"",IF(AB12&gt;=$AC$9,"HABIL","NO HABIL"))</f>
        <v/>
      </c>
      <c r="AD12" s="59">
        <f>IF(ISERROR(SUM(L12/F12)),0,SUM(L12/F12))</f>
        <v>0</v>
      </c>
      <c r="AE12" s="17" t="str">
        <f>IF(OR(AD12=0,N12="",P12=""),"",IF(AD12&gt;=$AE$9,"HABIL","NO HABIL"))</f>
        <v/>
      </c>
      <c r="AF12" s="73" t="str">
        <f t="shared" ref="AF12:AF13" si="2">IF(OR(AC12="",AE12=""),"",IF(AC12="NO HABIL","NO HABIL",IF(AE12="NO HABIL","NO HABIL",IF(AE12="NO HABIL","NO HABIL","HABIL"))))</f>
        <v/>
      </c>
    </row>
    <row r="13" spans="1:32" s="89" customFormat="1" ht="18.75" customHeight="1" x14ac:dyDescent="0.25">
      <c r="A13" s="95"/>
      <c r="B13" s="91">
        <v>1.1000000000000001</v>
      </c>
      <c r="C13" s="94"/>
      <c r="D13" s="92"/>
      <c r="E13" s="90"/>
      <c r="F13" s="90"/>
      <c r="G13" s="90"/>
      <c r="H13" s="90"/>
      <c r="I13" s="98">
        <f>IF(ISERROR(E13-G13),"",E13-G13)</f>
        <v>0</v>
      </c>
      <c r="J13" s="98">
        <f>IF(ISERROR(F13-H13),"",F13-H13)</f>
        <v>0</v>
      </c>
      <c r="K13" s="98">
        <f>J13</f>
        <v>0</v>
      </c>
      <c r="L13" s="90"/>
      <c r="M13" s="90"/>
      <c r="N13" s="54"/>
      <c r="O13" s="54" t="s">
        <v>144</v>
      </c>
      <c r="P13" s="74" t="s">
        <v>144</v>
      </c>
      <c r="Q13" s="67"/>
      <c r="R13" s="68" t="str">
        <f t="shared" ref="R13" si="3">IF(OR(Q13=0,N13="",P13=""),"",IF(Q13&gt;=(($R$9*P13)),"HABIL","NO HABIL"))</f>
        <v/>
      </c>
      <c r="S13" s="67"/>
      <c r="T13" s="68" t="str">
        <f>IF(OR(S11=0,N13="",P13=""),"",IF(S11&gt;=$T$9,"HABIL","NO HABIL"))</f>
        <v/>
      </c>
      <c r="U13" s="69"/>
      <c r="V13" s="68" t="str">
        <f>IF(OR(U11=0,N13="",P13=""),"",IF(U11&lt;=$V$9,"HABIL","NO HABIL"))</f>
        <v/>
      </c>
      <c r="W13" s="70"/>
      <c r="X13" s="68" t="str">
        <f>IF(OR(W11=0,N13="",P13=""),"",IF(W11&gt;=$X$9,"HABIL","NO HABIL"))</f>
        <v/>
      </c>
      <c r="Y13" s="68" t="str">
        <f t="shared" si="1"/>
        <v/>
      </c>
      <c r="Z13" s="30">
        <f t="shared" ref="Z13" si="4">IF(ISERROR(F13/$AA$9),"",F13/$AA$9)</f>
        <v>0</v>
      </c>
      <c r="AA13" s="25" t="str">
        <f t="shared" ref="AA13" si="5">+IF(Z13&lt;$AA$10,"MIPYME","NO CUMPLE")</f>
        <v>MIPYME</v>
      </c>
      <c r="AB13" s="71"/>
      <c r="AC13" s="68" t="str">
        <f>IF(OR(AB11=0,N13="",P13=""),"",IF(AB11&gt;=$AC$9,"HABIL","NO HABIL"))</f>
        <v/>
      </c>
      <c r="AD13" s="71"/>
      <c r="AE13" s="68" t="str">
        <f>IF(OR(AD11=0,N13="",P13=""),"",IF(AD11&gt;=$AE$9,"HABIL","NO HABIL"))</f>
        <v/>
      </c>
      <c r="AF13" s="68" t="str">
        <f t="shared" si="2"/>
        <v/>
      </c>
    </row>
    <row r="14" spans="1:32" ht="16.5" outlineLevel="1" x14ac:dyDescent="0.25">
      <c r="A14" s="96"/>
      <c r="B14" s="91">
        <v>1.1000000000000001</v>
      </c>
      <c r="C14" s="94"/>
      <c r="D14" s="92"/>
      <c r="E14" s="90"/>
      <c r="F14" s="90"/>
      <c r="G14" s="90"/>
      <c r="H14" s="90"/>
      <c r="I14" s="98">
        <f t="shared" ref="I14:I22" si="6">IF(ISERROR(E14-G14),"",E14-G14)</f>
        <v>0</v>
      </c>
      <c r="J14" s="98">
        <f t="shared" ref="J14:J22" si="7">IF(ISERROR(F14-H14),"",F14-H14)</f>
        <v>0</v>
      </c>
      <c r="K14" s="98">
        <f t="shared" ref="K14:K22" si="8">J14</f>
        <v>0</v>
      </c>
      <c r="L14" s="90">
        <v>11177504846</v>
      </c>
      <c r="M14" s="90">
        <v>3867455807</v>
      </c>
      <c r="N14" s="54"/>
      <c r="O14" s="54" t="s">
        <v>144</v>
      </c>
      <c r="P14" s="74" t="s">
        <v>144</v>
      </c>
      <c r="Q14" s="67"/>
      <c r="R14" s="68" t="str">
        <f t="shared" ref="R14:R22" si="9">IF(OR(Q14=0,N14="",P14=""),"",IF(Q14&gt;=(($R$9*P14)),"HABIL","NO HABIL"))</f>
        <v/>
      </c>
      <c r="S14" s="67"/>
      <c r="T14" s="68" t="str">
        <f t="shared" ref="T14:T22" si="10">IF(OR(S12=0,N14="",P14=""),"",IF(S12&gt;=$T$9,"HABIL","NO HABIL"))</f>
        <v/>
      </c>
      <c r="U14" s="69"/>
      <c r="V14" s="68" t="str">
        <f t="shared" ref="V14:V22" si="11">IF(OR(U12=0,N14="",P14=""),"",IF(U12&lt;=$V$9,"HABIL","NO HABIL"))</f>
        <v/>
      </c>
      <c r="W14" s="70"/>
      <c r="X14" s="68" t="str">
        <f t="shared" ref="X14:X22" si="12">IF(OR(W12=0,N14="",P14=""),"",IF(W12&gt;=$X$9,"HABIL","NO HABIL"))</f>
        <v/>
      </c>
      <c r="Y14" s="68" t="str">
        <f t="shared" ref="Y14:Y24" si="13">IF(OR(R14="",T14="",V14="",X14=""),"",IF(R14="NO HABIL","NO HABIL",IF(T14="NO HABIL","NO HABIL",IF(V14="NO HABIL","NO HABIL",IF(X14="NO HABIL","NO HABIL",IF(X14="NO HABIL","NO HABIL","HABIL"))))))</f>
        <v/>
      </c>
      <c r="Z14" s="30">
        <f t="shared" ref="Z14:Z22" si="14">IF(ISERROR(F14/$AA$9),"",F14/$AA$9)</f>
        <v>0</v>
      </c>
      <c r="AA14" s="25" t="str">
        <f t="shared" ref="AA14:AA22" si="15">+IF(Z14&lt;$AA$10,"MIPYME","NO CUMPLE")</f>
        <v>MIPYME</v>
      </c>
      <c r="AB14" s="71"/>
      <c r="AC14" s="68" t="str">
        <f t="shared" ref="AC14:AC22" si="16">IF(OR(AB12=0,N14="",P14=""),"",IF(AB12&gt;=$AC$9,"HABIL","NO HABIL"))</f>
        <v/>
      </c>
      <c r="AD14" s="71"/>
      <c r="AE14" s="68" t="str">
        <f t="shared" ref="AE14:AE22" si="17">IF(OR(AD12=0,N14="",P14=""),"",IF(AD12&gt;=$AE$9,"HABIL","NO HABIL"))</f>
        <v/>
      </c>
      <c r="AF14" s="68" t="str">
        <f t="shared" ref="AF14:AF24" si="18">IF(OR(AC14="",AE14=""),"",IF(AC14="NO HABIL","NO HABIL",IF(AE14="NO HABIL","NO HABIL",IF(AE14="NO HABIL","NO HABIL","HABIL"))))</f>
        <v/>
      </c>
    </row>
    <row r="15" spans="1:32" ht="16.5" outlineLevel="1" x14ac:dyDescent="0.25">
      <c r="A15" s="96"/>
      <c r="B15" s="91">
        <v>1.1000000000000001</v>
      </c>
      <c r="C15" s="94"/>
      <c r="D15" s="92"/>
      <c r="E15" s="90"/>
      <c r="F15" s="90"/>
      <c r="G15" s="90"/>
      <c r="H15" s="90"/>
      <c r="I15" s="98">
        <f t="shared" si="6"/>
        <v>0</v>
      </c>
      <c r="J15" s="98">
        <f t="shared" si="7"/>
        <v>0</v>
      </c>
      <c r="K15" s="98">
        <f t="shared" si="8"/>
        <v>0</v>
      </c>
      <c r="L15" s="90">
        <v>11177504846</v>
      </c>
      <c r="M15" s="90">
        <v>3867455807</v>
      </c>
      <c r="N15" s="54"/>
      <c r="O15" s="54" t="s">
        <v>144</v>
      </c>
      <c r="P15" s="74" t="s">
        <v>144</v>
      </c>
      <c r="Q15" s="67"/>
      <c r="R15" s="68" t="str">
        <f t="shared" si="9"/>
        <v/>
      </c>
      <c r="S15" s="67"/>
      <c r="T15" s="68" t="str">
        <f t="shared" si="10"/>
        <v/>
      </c>
      <c r="U15" s="69"/>
      <c r="V15" s="68" t="str">
        <f t="shared" si="11"/>
        <v/>
      </c>
      <c r="W15" s="70"/>
      <c r="X15" s="68" t="str">
        <f t="shared" si="12"/>
        <v/>
      </c>
      <c r="Y15" s="68" t="str">
        <f t="shared" si="13"/>
        <v/>
      </c>
      <c r="Z15" s="30">
        <f t="shared" si="14"/>
        <v>0</v>
      </c>
      <c r="AA15" s="25" t="str">
        <f t="shared" si="15"/>
        <v>MIPYME</v>
      </c>
      <c r="AB15" s="71"/>
      <c r="AC15" s="68" t="str">
        <f t="shared" si="16"/>
        <v/>
      </c>
      <c r="AD15" s="71"/>
      <c r="AE15" s="68" t="str">
        <f t="shared" si="17"/>
        <v/>
      </c>
      <c r="AF15" s="68" t="str">
        <f t="shared" si="18"/>
        <v/>
      </c>
    </row>
    <row r="16" spans="1:32" ht="16.5" outlineLevel="1" x14ac:dyDescent="0.25">
      <c r="A16" s="96"/>
      <c r="B16" s="91">
        <v>1.1000000000000001</v>
      </c>
      <c r="C16" s="94"/>
      <c r="D16" s="92"/>
      <c r="E16" s="90"/>
      <c r="F16" s="90"/>
      <c r="G16" s="90"/>
      <c r="H16" s="90"/>
      <c r="I16" s="98">
        <f t="shared" si="6"/>
        <v>0</v>
      </c>
      <c r="J16" s="98">
        <f t="shared" si="7"/>
        <v>0</v>
      </c>
      <c r="K16" s="98">
        <f t="shared" si="8"/>
        <v>0</v>
      </c>
      <c r="L16" s="90">
        <v>11177504846</v>
      </c>
      <c r="M16" s="90">
        <v>3867455807</v>
      </c>
      <c r="N16" s="54"/>
      <c r="O16" s="54" t="s">
        <v>144</v>
      </c>
      <c r="P16" s="74" t="s">
        <v>144</v>
      </c>
      <c r="Q16" s="67"/>
      <c r="R16" s="68" t="str">
        <f t="shared" si="9"/>
        <v/>
      </c>
      <c r="S16" s="67"/>
      <c r="T16" s="68" t="str">
        <f t="shared" si="10"/>
        <v/>
      </c>
      <c r="U16" s="69"/>
      <c r="V16" s="68" t="str">
        <f t="shared" si="11"/>
        <v/>
      </c>
      <c r="W16" s="70"/>
      <c r="X16" s="68" t="str">
        <f t="shared" si="12"/>
        <v/>
      </c>
      <c r="Y16" s="68" t="str">
        <f t="shared" si="13"/>
        <v/>
      </c>
      <c r="Z16" s="30">
        <f t="shared" si="14"/>
        <v>0</v>
      </c>
      <c r="AA16" s="25" t="str">
        <f t="shared" si="15"/>
        <v>MIPYME</v>
      </c>
      <c r="AB16" s="71"/>
      <c r="AC16" s="68" t="str">
        <f t="shared" si="16"/>
        <v/>
      </c>
      <c r="AD16" s="71"/>
      <c r="AE16" s="68" t="str">
        <f t="shared" si="17"/>
        <v/>
      </c>
      <c r="AF16" s="68" t="str">
        <f t="shared" si="18"/>
        <v/>
      </c>
    </row>
    <row r="17" spans="1:32" ht="16.5" outlineLevel="1" x14ac:dyDescent="0.25">
      <c r="A17" s="97"/>
      <c r="B17" s="91">
        <v>1.1000000000000001</v>
      </c>
      <c r="C17" s="94"/>
      <c r="D17" s="92"/>
      <c r="E17" s="90"/>
      <c r="F17" s="90"/>
      <c r="G17" s="90"/>
      <c r="H17" s="90"/>
      <c r="I17" s="98">
        <f t="shared" si="6"/>
        <v>0</v>
      </c>
      <c r="J17" s="98">
        <f t="shared" si="7"/>
        <v>0</v>
      </c>
      <c r="K17" s="98">
        <f t="shared" si="8"/>
        <v>0</v>
      </c>
      <c r="L17" s="90">
        <v>11177504846</v>
      </c>
      <c r="M17" s="90">
        <v>3867455807</v>
      </c>
      <c r="N17" s="54"/>
      <c r="O17" s="54" t="s">
        <v>144</v>
      </c>
      <c r="P17" s="74" t="s">
        <v>144</v>
      </c>
      <c r="Q17" s="67"/>
      <c r="R17" s="68" t="str">
        <f t="shared" si="9"/>
        <v/>
      </c>
      <c r="S17" s="67"/>
      <c r="T17" s="68" t="str">
        <f t="shared" si="10"/>
        <v/>
      </c>
      <c r="U17" s="69"/>
      <c r="V17" s="68" t="str">
        <f t="shared" si="11"/>
        <v/>
      </c>
      <c r="W17" s="70"/>
      <c r="X17" s="68" t="str">
        <f t="shared" si="12"/>
        <v/>
      </c>
      <c r="Y17" s="68" t="str">
        <f t="shared" si="13"/>
        <v/>
      </c>
      <c r="Z17" s="30">
        <f t="shared" si="14"/>
        <v>0</v>
      </c>
      <c r="AA17" s="25" t="str">
        <f t="shared" si="15"/>
        <v>MIPYME</v>
      </c>
      <c r="AB17" s="71"/>
      <c r="AC17" s="68" t="str">
        <f t="shared" si="16"/>
        <v/>
      </c>
      <c r="AD17" s="71"/>
      <c r="AE17" s="68" t="str">
        <f t="shared" si="17"/>
        <v/>
      </c>
      <c r="AF17" s="68" t="str">
        <f t="shared" si="18"/>
        <v/>
      </c>
    </row>
    <row r="18" spans="1:32" ht="16.5" outlineLevel="1" x14ac:dyDescent="0.25">
      <c r="A18" s="97"/>
      <c r="B18" s="91">
        <v>1.1000000000000001</v>
      </c>
      <c r="C18" s="94"/>
      <c r="D18" s="92"/>
      <c r="E18" s="90"/>
      <c r="F18" s="90"/>
      <c r="G18" s="90"/>
      <c r="H18" s="90"/>
      <c r="I18" s="98">
        <f t="shared" si="6"/>
        <v>0</v>
      </c>
      <c r="J18" s="98">
        <f t="shared" si="7"/>
        <v>0</v>
      </c>
      <c r="K18" s="98">
        <f t="shared" si="8"/>
        <v>0</v>
      </c>
      <c r="L18" s="90">
        <v>11177504846</v>
      </c>
      <c r="M18" s="90">
        <v>3867455807</v>
      </c>
      <c r="N18" s="54"/>
      <c r="O18" s="54" t="s">
        <v>144</v>
      </c>
      <c r="P18" s="74" t="s">
        <v>144</v>
      </c>
      <c r="Q18" s="67"/>
      <c r="R18" s="68" t="str">
        <f t="shared" si="9"/>
        <v/>
      </c>
      <c r="S18" s="67"/>
      <c r="T18" s="68" t="str">
        <f t="shared" si="10"/>
        <v/>
      </c>
      <c r="U18" s="69"/>
      <c r="V18" s="68" t="str">
        <f t="shared" si="11"/>
        <v/>
      </c>
      <c r="W18" s="70"/>
      <c r="X18" s="68" t="str">
        <f t="shared" si="12"/>
        <v/>
      </c>
      <c r="Y18" s="68" t="str">
        <f t="shared" si="13"/>
        <v/>
      </c>
      <c r="Z18" s="30">
        <f t="shared" si="14"/>
        <v>0</v>
      </c>
      <c r="AA18" s="25" t="str">
        <f t="shared" si="15"/>
        <v>MIPYME</v>
      </c>
      <c r="AB18" s="71"/>
      <c r="AC18" s="68" t="str">
        <f t="shared" si="16"/>
        <v/>
      </c>
      <c r="AD18" s="71"/>
      <c r="AE18" s="68" t="str">
        <f t="shared" si="17"/>
        <v/>
      </c>
      <c r="AF18" s="68" t="str">
        <f t="shared" si="18"/>
        <v/>
      </c>
    </row>
    <row r="19" spans="1:32" ht="16.5" outlineLevel="1" x14ac:dyDescent="0.25">
      <c r="A19" s="97"/>
      <c r="B19" s="91">
        <v>1.1000000000000001</v>
      </c>
      <c r="C19" s="94"/>
      <c r="D19" s="92"/>
      <c r="E19" s="90"/>
      <c r="F19" s="90"/>
      <c r="G19" s="90"/>
      <c r="H19" s="90"/>
      <c r="I19" s="98">
        <f t="shared" si="6"/>
        <v>0</v>
      </c>
      <c r="J19" s="98">
        <f t="shared" si="7"/>
        <v>0</v>
      </c>
      <c r="K19" s="98">
        <f t="shared" si="8"/>
        <v>0</v>
      </c>
      <c r="L19" s="90">
        <v>11177504846</v>
      </c>
      <c r="M19" s="90">
        <v>3867455807</v>
      </c>
      <c r="N19" s="54"/>
      <c r="O19" s="54" t="s">
        <v>144</v>
      </c>
      <c r="P19" s="74" t="s">
        <v>144</v>
      </c>
      <c r="Q19" s="67"/>
      <c r="R19" s="68" t="str">
        <f t="shared" si="9"/>
        <v/>
      </c>
      <c r="S19" s="67"/>
      <c r="T19" s="68" t="str">
        <f t="shared" si="10"/>
        <v/>
      </c>
      <c r="U19" s="69"/>
      <c r="V19" s="68" t="str">
        <f t="shared" si="11"/>
        <v/>
      </c>
      <c r="W19" s="70"/>
      <c r="X19" s="68" t="str">
        <f t="shared" si="12"/>
        <v/>
      </c>
      <c r="Y19" s="68" t="str">
        <f t="shared" si="13"/>
        <v/>
      </c>
      <c r="Z19" s="30">
        <f t="shared" si="14"/>
        <v>0</v>
      </c>
      <c r="AA19" s="25" t="str">
        <f t="shared" si="15"/>
        <v>MIPYME</v>
      </c>
      <c r="AB19" s="71"/>
      <c r="AC19" s="68" t="str">
        <f t="shared" si="16"/>
        <v/>
      </c>
      <c r="AD19" s="71"/>
      <c r="AE19" s="68" t="str">
        <f t="shared" si="17"/>
        <v/>
      </c>
      <c r="AF19" s="68" t="str">
        <f t="shared" si="18"/>
        <v/>
      </c>
    </row>
    <row r="20" spans="1:32" ht="16.5" outlineLevel="1" x14ac:dyDescent="0.25">
      <c r="A20" s="97"/>
      <c r="B20" s="91">
        <v>1.1000000000000001</v>
      </c>
      <c r="C20" s="94"/>
      <c r="D20" s="92"/>
      <c r="E20" s="90"/>
      <c r="F20" s="90"/>
      <c r="G20" s="90"/>
      <c r="H20" s="90"/>
      <c r="I20" s="98">
        <f t="shared" si="6"/>
        <v>0</v>
      </c>
      <c r="J20" s="98">
        <f t="shared" si="7"/>
        <v>0</v>
      </c>
      <c r="K20" s="98">
        <f t="shared" si="8"/>
        <v>0</v>
      </c>
      <c r="L20" s="90">
        <v>11177504846</v>
      </c>
      <c r="M20" s="90">
        <v>3867455807</v>
      </c>
      <c r="N20" s="54"/>
      <c r="O20" s="54" t="s">
        <v>144</v>
      </c>
      <c r="P20" s="74" t="s">
        <v>144</v>
      </c>
      <c r="Q20" s="67"/>
      <c r="R20" s="68" t="str">
        <f t="shared" si="9"/>
        <v/>
      </c>
      <c r="S20" s="67"/>
      <c r="T20" s="68" t="str">
        <f t="shared" si="10"/>
        <v/>
      </c>
      <c r="U20" s="69"/>
      <c r="V20" s="68" t="str">
        <f t="shared" si="11"/>
        <v/>
      </c>
      <c r="W20" s="70"/>
      <c r="X20" s="68" t="str">
        <f t="shared" si="12"/>
        <v/>
      </c>
      <c r="Y20" s="68" t="str">
        <f t="shared" si="13"/>
        <v/>
      </c>
      <c r="Z20" s="30">
        <f t="shared" si="14"/>
        <v>0</v>
      </c>
      <c r="AA20" s="25" t="str">
        <f t="shared" si="15"/>
        <v>MIPYME</v>
      </c>
      <c r="AB20" s="71"/>
      <c r="AC20" s="68" t="str">
        <f t="shared" si="16"/>
        <v/>
      </c>
      <c r="AD20" s="71"/>
      <c r="AE20" s="68" t="str">
        <f t="shared" si="17"/>
        <v/>
      </c>
      <c r="AF20" s="68" t="str">
        <f t="shared" si="18"/>
        <v/>
      </c>
    </row>
    <row r="21" spans="1:32" ht="16.5" outlineLevel="1" x14ac:dyDescent="0.25">
      <c r="A21" s="97"/>
      <c r="B21" s="91">
        <v>1.1000000000000001</v>
      </c>
      <c r="C21" s="94"/>
      <c r="D21" s="92"/>
      <c r="E21" s="90"/>
      <c r="F21" s="90"/>
      <c r="G21" s="90"/>
      <c r="H21" s="90"/>
      <c r="I21" s="98">
        <f t="shared" si="6"/>
        <v>0</v>
      </c>
      <c r="J21" s="98">
        <f t="shared" si="7"/>
        <v>0</v>
      </c>
      <c r="K21" s="98">
        <f t="shared" si="8"/>
        <v>0</v>
      </c>
      <c r="L21" s="90">
        <v>11177504846</v>
      </c>
      <c r="M21" s="90">
        <v>3867455807</v>
      </c>
      <c r="N21" s="54"/>
      <c r="O21" s="54" t="s">
        <v>144</v>
      </c>
      <c r="P21" s="74" t="s">
        <v>144</v>
      </c>
      <c r="Q21" s="67"/>
      <c r="R21" s="68" t="str">
        <f t="shared" si="9"/>
        <v/>
      </c>
      <c r="S21" s="67"/>
      <c r="T21" s="68" t="str">
        <f t="shared" si="10"/>
        <v/>
      </c>
      <c r="U21" s="69"/>
      <c r="V21" s="68" t="str">
        <f t="shared" si="11"/>
        <v/>
      </c>
      <c r="W21" s="70"/>
      <c r="X21" s="68" t="str">
        <f t="shared" si="12"/>
        <v/>
      </c>
      <c r="Y21" s="68" t="str">
        <f t="shared" si="13"/>
        <v/>
      </c>
      <c r="Z21" s="30">
        <f t="shared" si="14"/>
        <v>0</v>
      </c>
      <c r="AA21" s="25" t="str">
        <f t="shared" si="15"/>
        <v>MIPYME</v>
      </c>
      <c r="AB21" s="71"/>
      <c r="AC21" s="68" t="str">
        <f t="shared" si="16"/>
        <v/>
      </c>
      <c r="AD21" s="71"/>
      <c r="AE21" s="68" t="str">
        <f t="shared" si="17"/>
        <v/>
      </c>
      <c r="AF21" s="68" t="str">
        <f t="shared" si="18"/>
        <v/>
      </c>
    </row>
    <row r="22" spans="1:32" ht="17.25" outlineLevel="1" thickBot="1" x14ac:dyDescent="0.3">
      <c r="A22" s="97"/>
      <c r="B22" s="91">
        <v>1.1000000000000001</v>
      </c>
      <c r="C22" s="94"/>
      <c r="D22" s="92"/>
      <c r="E22" s="90"/>
      <c r="F22" s="90"/>
      <c r="G22" s="90"/>
      <c r="H22" s="90"/>
      <c r="I22" s="98">
        <f t="shared" si="6"/>
        <v>0</v>
      </c>
      <c r="J22" s="98">
        <f t="shared" si="7"/>
        <v>0</v>
      </c>
      <c r="K22" s="98">
        <f t="shared" si="8"/>
        <v>0</v>
      </c>
      <c r="L22" s="90">
        <v>11177504846</v>
      </c>
      <c r="M22" s="90">
        <v>3867455807</v>
      </c>
      <c r="N22" s="54"/>
      <c r="O22" s="54" t="s">
        <v>144</v>
      </c>
      <c r="P22" s="74" t="s">
        <v>144</v>
      </c>
      <c r="Q22" s="67"/>
      <c r="R22" s="68" t="str">
        <f t="shared" si="9"/>
        <v/>
      </c>
      <c r="S22" s="67"/>
      <c r="T22" s="68" t="str">
        <f t="shared" si="10"/>
        <v/>
      </c>
      <c r="U22" s="69"/>
      <c r="V22" s="68" t="str">
        <f t="shared" si="11"/>
        <v/>
      </c>
      <c r="W22" s="70"/>
      <c r="X22" s="68" t="str">
        <f t="shared" si="12"/>
        <v/>
      </c>
      <c r="Y22" s="68" t="str">
        <f t="shared" si="13"/>
        <v/>
      </c>
      <c r="Z22" s="30">
        <f t="shared" si="14"/>
        <v>0</v>
      </c>
      <c r="AA22" s="25" t="str">
        <f t="shared" si="15"/>
        <v>MIPYME</v>
      </c>
      <c r="AB22" s="71"/>
      <c r="AC22" s="68" t="str">
        <f t="shared" si="16"/>
        <v/>
      </c>
      <c r="AD22" s="71"/>
      <c r="AE22" s="68" t="str">
        <f t="shared" si="17"/>
        <v/>
      </c>
      <c r="AF22" s="68" t="str">
        <f t="shared" si="18"/>
        <v/>
      </c>
    </row>
    <row r="23" spans="1:32" s="64" customFormat="1" ht="30.75" customHeight="1" x14ac:dyDescent="0.25">
      <c r="B23" s="14">
        <v>2</v>
      </c>
      <c r="C23" s="15" t="s">
        <v>154</v>
      </c>
      <c r="D23" s="18">
        <f>IF(SUM(D24:D33)=0,"",SUM(D24:D33))</f>
        <v>1</v>
      </c>
      <c r="E23" s="16">
        <f>IF(ISERROR(($D24*E24)+($D25*E25)+($D26*E26)+($D27*E27)+($D28*E28)+($D29*E29)+($D30*E30)+($D31*E31)+($D32*E32)+($D33*E33)),"",($D24*E24)+($D25*E25)+($D26*E26)+($D27*E27)+($D28*E28)+($D29*E29)+($D30*E30)+($D31*E31)+($D32*E32)+($D33*E33))</f>
        <v>0</v>
      </c>
      <c r="F23" s="16">
        <f>IF(ISERROR(($D24*F24)+($D25*F25)+($D26*F26)+($D27*F27)+($D28*F28)+($D29*F29)+($D30*F30)+($D31*F31)+($D32*F32)+($D33*F33)),"",($D24*F24)+($D25*F25)+($D26*F26)+($D27*F27)+($D28*F28)+($D29*F29)+($D30*F30)+($D31*F31)+($D32*F32)+($D33*F33))</f>
        <v>0</v>
      </c>
      <c r="G23" s="16">
        <f>IF(ISERROR(($D24*G24)+($D25*G25)+($D26*G26)+($D27*G27)+($D28*G28)+($D29*G29)+($D30*G30)+($D31*G31)+($D32*G32)+($D33*G33)),"",($D24*G24)+($D25*G25)+($D26*G26)+($D27*G27)+($D28*G28)+($D29*G29)+($D30*G30)+($D31*G31)+($D32*G32)+($D33*G33))</f>
        <v>0</v>
      </c>
      <c r="H23" s="16">
        <f>IF(ISERROR(($D24*H24)+($D25*H25)+($D26*H26)+($D27*H27)+($D28*H28)+($D29*H29)+($D30*H30)+($D31*H31)+($D32*H32)+($D33*H33)),"",($D24*H24)+($D25*H25)+($D26*H26)+($D27*H27)+($D28*H28)+($D29*H29)+($D30*H30)+($D31*H31)+($D32*H32)+($D33*H33))</f>
        <v>0</v>
      </c>
      <c r="I23" s="16">
        <f>IF(ISERROR(SUM(I24:I33)),"",SUM(I24:I33))</f>
        <v>0</v>
      </c>
      <c r="J23" s="16">
        <f>IF(ISERROR(SUM(J24:J33)),"",SUM(J24:J33))</f>
        <v>0</v>
      </c>
      <c r="K23" s="16">
        <f>IF(ISERROR(($D24*K24)+($D25*K25)+($D26*K26)+($D27*K27)+($D28*K28)+($D29*K29)+($D30*K30)+($D31*K31)+($D32*K32)+($D33*K33)),"",($D24*K24)+($D25*K25)+($D26*K26)+($D27*K27)+($D28*K28)+($D29*K29)+($D30*K30)+($D31*K31)+($D32*K32)+($D33*K33))</f>
        <v>0</v>
      </c>
      <c r="L23" s="16">
        <f t="shared" ref="L23:M23" si="19">IF(ISERROR(($D24*L24)+($D25*L25)+($D26*L26)+($D27*L27)+($D28*L28)+($D29*L29)+($D30*L30)+($D31*L31)+($D32*L32)+($D33*L33)),"",($D24*L24)+($D25*L25)+($D26*L26)+($D27*L27)+($D28*L28)+($D29*L29)+($D30*L30)+($D31*L31)+($D32*L32)+($D33*L33))</f>
        <v>0</v>
      </c>
      <c r="M23" s="16">
        <f t="shared" si="19"/>
        <v>0</v>
      </c>
      <c r="N23" s="12">
        <v>1</v>
      </c>
      <c r="O23" s="72">
        <f>IF(ISERROR(VLOOKUP(N23,POA!$A$2:$C$25,3,0)),"",VLOOKUP(N23,POA!$A$2:$C$25,3,0))</f>
        <v>3</v>
      </c>
      <c r="P23" s="13">
        <f>IF(ISERROR(VLOOKUP(N23,POA!$A$2:$C$25,2,0)),"",VLOOKUP(N23,POA!$A$2:$C$25,2,0))</f>
        <v>314367087</v>
      </c>
      <c r="Q23" s="16">
        <f>SUM(I23)</f>
        <v>0</v>
      </c>
      <c r="R23" s="17" t="str">
        <f>IF(OR(Q23=0,N23="",P23=""),"",IF(Q23&gt;=(($R$9*P23)),"HABIL","NO HABIL"))</f>
        <v/>
      </c>
      <c r="S23" s="16">
        <f>IF(ISERROR(SUM(E23/G23)),0,SUM(E23/G23))</f>
        <v>0</v>
      </c>
      <c r="T23" s="17" t="str">
        <f>IF(OR(S23=0,N23="",P23=""),"",IF(S23&gt;=$T$9,"HABIL","NO HABIL"))</f>
        <v/>
      </c>
      <c r="U23" s="58">
        <f>IF(ISERROR(SUM(H23/F23)),0,SUM(H23/F23))</f>
        <v>0</v>
      </c>
      <c r="V23" s="17" t="str">
        <f>IF(OR(U23=0,N23="",P23=""),"",IF(U23&lt;=$V$9,"HABIL","NO HABIL"))</f>
        <v/>
      </c>
      <c r="W23" s="58">
        <f>IF(ISERROR(SUM(L23/M23)),0,SUM(L23/M23))</f>
        <v>0</v>
      </c>
      <c r="X23" s="17" t="str">
        <f>IF(OR(W23=0,N23="",P23=""),"",IF(W23&gt;=$X$9,"HABIL","NO HABIL"))</f>
        <v/>
      </c>
      <c r="Y23" s="17" t="str">
        <f t="shared" si="13"/>
        <v/>
      </c>
      <c r="Z23" s="65"/>
      <c r="AA23" s="66"/>
      <c r="AB23" s="59">
        <f>IF(ISERROR(SUM(L23/K23)),0,SUM(L23/K23))</f>
        <v>0</v>
      </c>
      <c r="AC23" s="17" t="str">
        <f>IF(OR(AB23=0,N23="",P23=""),"",IF(AB23&gt;=$AC$9,"HABIL","NO HABIL"))</f>
        <v/>
      </c>
      <c r="AD23" s="59">
        <f>IF(ISERROR(SUM(L23/F23)),0,SUM(L23/F23))</f>
        <v>0</v>
      </c>
      <c r="AE23" s="17" t="str">
        <f>IF(OR(AD23=0,N23="",P23=""),"",IF(AD23&gt;=$AE$9,"HABIL","NO HABIL"))</f>
        <v/>
      </c>
      <c r="AF23" s="73" t="str">
        <f t="shared" si="18"/>
        <v/>
      </c>
    </row>
    <row r="24" spans="1:32" s="89" customFormat="1" ht="18.75" customHeight="1" thickBot="1" x14ac:dyDescent="0.3">
      <c r="A24" s="95"/>
      <c r="B24" s="91">
        <v>1.1000000000000001</v>
      </c>
      <c r="C24" s="94"/>
      <c r="D24" s="92">
        <v>1</v>
      </c>
      <c r="E24" s="90"/>
      <c r="F24" s="90"/>
      <c r="G24" s="90"/>
      <c r="H24" s="90"/>
      <c r="I24" s="98">
        <f>IF(ISERROR(E24-G24),"",E24-G24)</f>
        <v>0</v>
      </c>
      <c r="J24" s="98">
        <f>IF(ISERROR(F24-H24),"",F24-H24)</f>
        <v>0</v>
      </c>
      <c r="K24" s="98">
        <f>J24</f>
        <v>0</v>
      </c>
      <c r="L24" s="90"/>
      <c r="M24" s="90"/>
      <c r="N24" s="54"/>
      <c r="O24" s="54" t="s">
        <v>144</v>
      </c>
      <c r="P24" s="74" t="s">
        <v>144</v>
      </c>
      <c r="Q24" s="67"/>
      <c r="R24" s="68" t="str">
        <f t="shared" ref="R24:R33" si="20">IF(OR(Q24=0,N24="",P24=""),"",IF(Q24&gt;=(($R$9*P24)),"HABIL","NO HABIL"))</f>
        <v/>
      </c>
      <c r="S24" s="67"/>
      <c r="T24" s="68" t="str">
        <f>IF(OR(S22=0,N24="",P24=""),"",IF(S22&gt;=$T$9,"HABIL","NO HABIL"))</f>
        <v/>
      </c>
      <c r="U24" s="69"/>
      <c r="V24" s="68" t="str">
        <f>IF(OR(U22=0,N24="",P24=""),"",IF(U22&lt;=$V$9,"HABIL","NO HABIL"))</f>
        <v/>
      </c>
      <c r="W24" s="70"/>
      <c r="X24" s="68" t="str">
        <f>IF(OR(W22=0,N24="",P24=""),"",IF(W22&gt;=$X$9,"HABIL","NO HABIL"))</f>
        <v/>
      </c>
      <c r="Y24" s="68" t="str">
        <f t="shared" si="13"/>
        <v/>
      </c>
      <c r="Z24" s="30">
        <f t="shared" ref="Z24:Z33" si="21">IF(ISERROR(F24/$AA$9),"",F24/$AA$9)</f>
        <v>0</v>
      </c>
      <c r="AA24" s="25" t="str">
        <f t="shared" ref="AA24:AA33" si="22">+IF(Z24&lt;$AA$10,"MIPYME","NO CUMPLE")</f>
        <v>MIPYME</v>
      </c>
      <c r="AB24" s="71"/>
      <c r="AC24" s="68" t="str">
        <f>IF(OR(AB22=0,N24="",P24=""),"",IF(AB22&gt;=$AC$9,"HABIL","NO HABIL"))</f>
        <v/>
      </c>
      <c r="AD24" s="71"/>
      <c r="AE24" s="68" t="str">
        <f>IF(OR(AD22=0,N24="",P24=""),"",IF(AD22&gt;=$AE$9,"HABIL","NO HABIL"))</f>
        <v/>
      </c>
      <c r="AF24" s="68" t="str">
        <f t="shared" si="18"/>
        <v/>
      </c>
    </row>
    <row r="25" spans="1:32" ht="16.5" hidden="1" outlineLevel="1" x14ac:dyDescent="0.25">
      <c r="A25" s="96"/>
      <c r="B25" s="91">
        <v>1.1000000000000001</v>
      </c>
      <c r="C25" s="94"/>
      <c r="D25" s="92"/>
      <c r="E25" s="90"/>
      <c r="F25" s="90"/>
      <c r="G25" s="90"/>
      <c r="H25" s="90"/>
      <c r="I25" s="98">
        <f t="shared" ref="I25:I33" si="23">IF(ISERROR(E25-G25),"",E25-G25)</f>
        <v>0</v>
      </c>
      <c r="J25" s="98">
        <f t="shared" ref="J25:J33" si="24">IF(ISERROR(F25-H25),"",F25-H25)</f>
        <v>0</v>
      </c>
      <c r="K25" s="98">
        <f t="shared" ref="K25:K33" si="25">J25</f>
        <v>0</v>
      </c>
      <c r="L25" s="90">
        <v>11177504846</v>
      </c>
      <c r="M25" s="90">
        <v>3867455807</v>
      </c>
      <c r="N25" s="54"/>
      <c r="O25" s="54" t="s">
        <v>144</v>
      </c>
      <c r="P25" s="74" t="s">
        <v>144</v>
      </c>
      <c r="Q25" s="67"/>
      <c r="R25" s="68" t="str">
        <f t="shared" si="20"/>
        <v/>
      </c>
      <c r="S25" s="67"/>
      <c r="T25" s="68" t="str">
        <f t="shared" ref="T25:T33" si="26">IF(OR(S23=0,N25="",P25=""),"",IF(S23&gt;=$T$9,"HABIL","NO HABIL"))</f>
        <v/>
      </c>
      <c r="U25" s="69"/>
      <c r="V25" s="68" t="str">
        <f t="shared" ref="V25:V33" si="27">IF(OR(U23=0,N25="",P25=""),"",IF(U23&lt;=$V$9,"HABIL","NO HABIL"))</f>
        <v/>
      </c>
      <c r="W25" s="70"/>
      <c r="X25" s="68" t="str">
        <f t="shared" ref="X25:X33" si="28">IF(OR(W23=0,N25="",P25=""),"",IF(W23&gt;=$X$9,"HABIL","NO HABIL"))</f>
        <v/>
      </c>
      <c r="Y25" s="68" t="str">
        <f t="shared" ref="Y25:Y88" si="29">IF(OR(R25="",T25="",V25="",X25=""),"",IF(R25="NO HABIL","NO HABIL",IF(T25="NO HABIL","NO HABIL",IF(V25="NO HABIL","NO HABIL",IF(X25="NO HABIL","NO HABIL",IF(X25="NO HABIL","NO HABIL","HABIL"))))))</f>
        <v/>
      </c>
      <c r="Z25" s="30">
        <f t="shared" si="21"/>
        <v>0</v>
      </c>
      <c r="AA25" s="25" t="str">
        <f t="shared" si="22"/>
        <v>MIPYME</v>
      </c>
      <c r="AB25" s="71"/>
      <c r="AC25" s="68" t="str">
        <f t="shared" ref="AC25:AC33" si="30">IF(OR(AB23=0,N25="",P25=""),"",IF(AB23&gt;=$AC$9,"HABIL","NO HABIL"))</f>
        <v/>
      </c>
      <c r="AD25" s="71"/>
      <c r="AE25" s="68" t="str">
        <f t="shared" ref="AE25:AE33" si="31">IF(OR(AD23=0,N25="",P25=""),"",IF(AD23&gt;=$AE$9,"HABIL","NO HABIL"))</f>
        <v/>
      </c>
      <c r="AF25" s="68" t="str">
        <f t="shared" ref="AF25:AF88" si="32">IF(OR(AC25="",AE25=""),"",IF(AC25="NO HABIL","NO HABIL",IF(AE25="NO HABIL","NO HABIL",IF(AE25="NO HABIL","NO HABIL","HABIL"))))</f>
        <v/>
      </c>
    </row>
    <row r="26" spans="1:32" ht="16.5" hidden="1" outlineLevel="1" x14ac:dyDescent="0.25">
      <c r="A26" s="96"/>
      <c r="B26" s="91">
        <v>1.1000000000000001</v>
      </c>
      <c r="C26" s="94"/>
      <c r="D26" s="92"/>
      <c r="E26" s="90"/>
      <c r="F26" s="90"/>
      <c r="G26" s="90"/>
      <c r="H26" s="90"/>
      <c r="I26" s="98">
        <f t="shared" si="23"/>
        <v>0</v>
      </c>
      <c r="J26" s="98">
        <f t="shared" si="24"/>
        <v>0</v>
      </c>
      <c r="K26" s="98">
        <f t="shared" si="25"/>
        <v>0</v>
      </c>
      <c r="L26" s="90">
        <v>11177504846</v>
      </c>
      <c r="M26" s="90">
        <v>3867455807</v>
      </c>
      <c r="N26" s="54"/>
      <c r="O26" s="54" t="s">
        <v>144</v>
      </c>
      <c r="P26" s="74" t="s">
        <v>144</v>
      </c>
      <c r="Q26" s="67"/>
      <c r="R26" s="68" t="str">
        <f t="shared" si="20"/>
        <v/>
      </c>
      <c r="S26" s="67"/>
      <c r="T26" s="68" t="str">
        <f t="shared" si="26"/>
        <v/>
      </c>
      <c r="U26" s="69"/>
      <c r="V26" s="68" t="str">
        <f t="shared" si="27"/>
        <v/>
      </c>
      <c r="W26" s="70"/>
      <c r="X26" s="68" t="str">
        <f t="shared" si="28"/>
        <v/>
      </c>
      <c r="Y26" s="68" t="str">
        <f t="shared" si="29"/>
        <v/>
      </c>
      <c r="Z26" s="30">
        <f t="shared" si="21"/>
        <v>0</v>
      </c>
      <c r="AA26" s="25" t="str">
        <f t="shared" si="22"/>
        <v>MIPYME</v>
      </c>
      <c r="AB26" s="71"/>
      <c r="AC26" s="68" t="str">
        <f t="shared" si="30"/>
        <v/>
      </c>
      <c r="AD26" s="71"/>
      <c r="AE26" s="68" t="str">
        <f t="shared" si="31"/>
        <v/>
      </c>
      <c r="AF26" s="68" t="str">
        <f t="shared" si="32"/>
        <v/>
      </c>
    </row>
    <row r="27" spans="1:32" ht="16.5" hidden="1" outlineLevel="1" x14ac:dyDescent="0.25">
      <c r="A27" s="96"/>
      <c r="B27" s="91">
        <v>1.1000000000000001</v>
      </c>
      <c r="C27" s="94"/>
      <c r="D27" s="92"/>
      <c r="E27" s="90"/>
      <c r="F27" s="90"/>
      <c r="G27" s="90"/>
      <c r="H27" s="90"/>
      <c r="I27" s="98">
        <f t="shared" si="23"/>
        <v>0</v>
      </c>
      <c r="J27" s="98">
        <f t="shared" si="24"/>
        <v>0</v>
      </c>
      <c r="K27" s="98">
        <f t="shared" si="25"/>
        <v>0</v>
      </c>
      <c r="L27" s="90">
        <v>11177504846</v>
      </c>
      <c r="M27" s="90">
        <v>3867455807</v>
      </c>
      <c r="N27" s="54"/>
      <c r="O27" s="54" t="s">
        <v>144</v>
      </c>
      <c r="P27" s="74" t="s">
        <v>144</v>
      </c>
      <c r="Q27" s="67"/>
      <c r="R27" s="68" t="str">
        <f t="shared" si="20"/>
        <v/>
      </c>
      <c r="S27" s="67"/>
      <c r="T27" s="68" t="str">
        <f t="shared" si="26"/>
        <v/>
      </c>
      <c r="U27" s="69"/>
      <c r="V27" s="68" t="str">
        <f t="shared" si="27"/>
        <v/>
      </c>
      <c r="W27" s="70"/>
      <c r="X27" s="68" t="str">
        <f t="shared" si="28"/>
        <v/>
      </c>
      <c r="Y27" s="68" t="str">
        <f t="shared" si="29"/>
        <v/>
      </c>
      <c r="Z27" s="30">
        <f t="shared" si="21"/>
        <v>0</v>
      </c>
      <c r="AA27" s="25" t="str">
        <f t="shared" si="22"/>
        <v>MIPYME</v>
      </c>
      <c r="AB27" s="71"/>
      <c r="AC27" s="68" t="str">
        <f t="shared" si="30"/>
        <v/>
      </c>
      <c r="AD27" s="71"/>
      <c r="AE27" s="68" t="str">
        <f t="shared" si="31"/>
        <v/>
      </c>
      <c r="AF27" s="68" t="str">
        <f t="shared" si="32"/>
        <v/>
      </c>
    </row>
    <row r="28" spans="1:32" ht="16.5" hidden="1" outlineLevel="1" x14ac:dyDescent="0.25">
      <c r="A28" s="97"/>
      <c r="B28" s="91">
        <v>1.1000000000000001</v>
      </c>
      <c r="C28" s="94"/>
      <c r="D28" s="92"/>
      <c r="E28" s="90"/>
      <c r="F28" s="90"/>
      <c r="G28" s="90"/>
      <c r="H28" s="90"/>
      <c r="I28" s="98">
        <f t="shared" si="23"/>
        <v>0</v>
      </c>
      <c r="J28" s="98">
        <f t="shared" si="24"/>
        <v>0</v>
      </c>
      <c r="K28" s="98">
        <f t="shared" si="25"/>
        <v>0</v>
      </c>
      <c r="L28" s="90">
        <v>11177504846</v>
      </c>
      <c r="M28" s="90">
        <v>3867455807</v>
      </c>
      <c r="N28" s="54"/>
      <c r="O28" s="54" t="s">
        <v>144</v>
      </c>
      <c r="P28" s="74" t="s">
        <v>144</v>
      </c>
      <c r="Q28" s="67"/>
      <c r="R28" s="68" t="str">
        <f t="shared" si="20"/>
        <v/>
      </c>
      <c r="S28" s="67"/>
      <c r="T28" s="68" t="str">
        <f t="shared" si="26"/>
        <v/>
      </c>
      <c r="U28" s="69"/>
      <c r="V28" s="68" t="str">
        <f t="shared" si="27"/>
        <v/>
      </c>
      <c r="W28" s="70"/>
      <c r="X28" s="68" t="str">
        <f t="shared" si="28"/>
        <v/>
      </c>
      <c r="Y28" s="68" t="str">
        <f t="shared" si="29"/>
        <v/>
      </c>
      <c r="Z28" s="30">
        <f t="shared" si="21"/>
        <v>0</v>
      </c>
      <c r="AA28" s="25" t="str">
        <f t="shared" si="22"/>
        <v>MIPYME</v>
      </c>
      <c r="AB28" s="71"/>
      <c r="AC28" s="68" t="str">
        <f t="shared" si="30"/>
        <v/>
      </c>
      <c r="AD28" s="71"/>
      <c r="AE28" s="68" t="str">
        <f t="shared" si="31"/>
        <v/>
      </c>
      <c r="AF28" s="68" t="str">
        <f t="shared" si="32"/>
        <v/>
      </c>
    </row>
    <row r="29" spans="1:32" ht="16.5" hidden="1" outlineLevel="1" x14ac:dyDescent="0.25">
      <c r="A29" s="97"/>
      <c r="B29" s="91">
        <v>1.1000000000000001</v>
      </c>
      <c r="C29" s="94"/>
      <c r="D29" s="92"/>
      <c r="E29" s="90"/>
      <c r="F29" s="90"/>
      <c r="G29" s="90"/>
      <c r="H29" s="90"/>
      <c r="I29" s="98">
        <f t="shared" si="23"/>
        <v>0</v>
      </c>
      <c r="J29" s="98">
        <f t="shared" si="24"/>
        <v>0</v>
      </c>
      <c r="K29" s="98">
        <f t="shared" si="25"/>
        <v>0</v>
      </c>
      <c r="L29" s="90">
        <v>11177504846</v>
      </c>
      <c r="M29" s="90">
        <v>3867455807</v>
      </c>
      <c r="N29" s="54"/>
      <c r="O29" s="54" t="s">
        <v>144</v>
      </c>
      <c r="P29" s="74" t="s">
        <v>144</v>
      </c>
      <c r="Q29" s="67"/>
      <c r="R29" s="68" t="str">
        <f t="shared" si="20"/>
        <v/>
      </c>
      <c r="S29" s="67"/>
      <c r="T29" s="68" t="str">
        <f t="shared" si="26"/>
        <v/>
      </c>
      <c r="U29" s="69"/>
      <c r="V29" s="68" t="str">
        <f t="shared" si="27"/>
        <v/>
      </c>
      <c r="W29" s="70"/>
      <c r="X29" s="68" t="str">
        <f t="shared" si="28"/>
        <v/>
      </c>
      <c r="Y29" s="68" t="str">
        <f t="shared" si="29"/>
        <v/>
      </c>
      <c r="Z29" s="30">
        <f t="shared" si="21"/>
        <v>0</v>
      </c>
      <c r="AA29" s="25" t="str">
        <f t="shared" si="22"/>
        <v>MIPYME</v>
      </c>
      <c r="AB29" s="71"/>
      <c r="AC29" s="68" t="str">
        <f t="shared" si="30"/>
        <v/>
      </c>
      <c r="AD29" s="71"/>
      <c r="AE29" s="68" t="str">
        <f t="shared" si="31"/>
        <v/>
      </c>
      <c r="AF29" s="68" t="str">
        <f t="shared" si="32"/>
        <v/>
      </c>
    </row>
    <row r="30" spans="1:32" ht="16.5" hidden="1" outlineLevel="1" x14ac:dyDescent="0.25">
      <c r="A30" s="97"/>
      <c r="B30" s="91">
        <v>1.1000000000000001</v>
      </c>
      <c r="C30" s="94"/>
      <c r="D30" s="92"/>
      <c r="E30" s="90"/>
      <c r="F30" s="90"/>
      <c r="G30" s="90"/>
      <c r="H30" s="90"/>
      <c r="I30" s="98">
        <f t="shared" si="23"/>
        <v>0</v>
      </c>
      <c r="J30" s="98">
        <f t="shared" si="24"/>
        <v>0</v>
      </c>
      <c r="K30" s="98">
        <f t="shared" si="25"/>
        <v>0</v>
      </c>
      <c r="L30" s="90">
        <v>11177504846</v>
      </c>
      <c r="M30" s="90">
        <v>3867455807</v>
      </c>
      <c r="N30" s="54"/>
      <c r="O30" s="54" t="s">
        <v>144</v>
      </c>
      <c r="P30" s="74" t="s">
        <v>144</v>
      </c>
      <c r="Q30" s="67"/>
      <c r="R30" s="68" t="str">
        <f t="shared" si="20"/>
        <v/>
      </c>
      <c r="S30" s="67"/>
      <c r="T30" s="68" t="str">
        <f t="shared" si="26"/>
        <v/>
      </c>
      <c r="U30" s="69"/>
      <c r="V30" s="68" t="str">
        <f t="shared" si="27"/>
        <v/>
      </c>
      <c r="W30" s="70"/>
      <c r="X30" s="68" t="str">
        <f t="shared" si="28"/>
        <v/>
      </c>
      <c r="Y30" s="68" t="str">
        <f t="shared" si="29"/>
        <v/>
      </c>
      <c r="Z30" s="30">
        <f t="shared" si="21"/>
        <v>0</v>
      </c>
      <c r="AA30" s="25" t="str">
        <f t="shared" si="22"/>
        <v>MIPYME</v>
      </c>
      <c r="AB30" s="71"/>
      <c r="AC30" s="68" t="str">
        <f t="shared" si="30"/>
        <v/>
      </c>
      <c r="AD30" s="71"/>
      <c r="AE30" s="68" t="str">
        <f t="shared" si="31"/>
        <v/>
      </c>
      <c r="AF30" s="68" t="str">
        <f t="shared" si="32"/>
        <v/>
      </c>
    </row>
    <row r="31" spans="1:32" ht="16.5" hidden="1" outlineLevel="1" x14ac:dyDescent="0.25">
      <c r="A31" s="97"/>
      <c r="B31" s="91">
        <v>1.1000000000000001</v>
      </c>
      <c r="C31" s="94"/>
      <c r="D31" s="92"/>
      <c r="E31" s="90"/>
      <c r="F31" s="90"/>
      <c r="G31" s="90"/>
      <c r="H31" s="90"/>
      <c r="I31" s="98">
        <f t="shared" si="23"/>
        <v>0</v>
      </c>
      <c r="J31" s="98">
        <f t="shared" si="24"/>
        <v>0</v>
      </c>
      <c r="K31" s="98">
        <f t="shared" si="25"/>
        <v>0</v>
      </c>
      <c r="L31" s="90">
        <v>11177504846</v>
      </c>
      <c r="M31" s="90">
        <v>3867455807</v>
      </c>
      <c r="N31" s="54"/>
      <c r="O31" s="54" t="s">
        <v>144</v>
      </c>
      <c r="P31" s="74" t="s">
        <v>144</v>
      </c>
      <c r="Q31" s="67"/>
      <c r="R31" s="68" t="str">
        <f t="shared" si="20"/>
        <v/>
      </c>
      <c r="S31" s="67"/>
      <c r="T31" s="68" t="str">
        <f t="shared" si="26"/>
        <v/>
      </c>
      <c r="U31" s="69"/>
      <c r="V31" s="68" t="str">
        <f t="shared" si="27"/>
        <v/>
      </c>
      <c r="W31" s="70"/>
      <c r="X31" s="68" t="str">
        <f t="shared" si="28"/>
        <v/>
      </c>
      <c r="Y31" s="68" t="str">
        <f t="shared" si="29"/>
        <v/>
      </c>
      <c r="Z31" s="30">
        <f t="shared" si="21"/>
        <v>0</v>
      </c>
      <c r="AA31" s="25" t="str">
        <f t="shared" si="22"/>
        <v>MIPYME</v>
      </c>
      <c r="AB31" s="71"/>
      <c r="AC31" s="68" t="str">
        <f t="shared" si="30"/>
        <v/>
      </c>
      <c r="AD31" s="71"/>
      <c r="AE31" s="68" t="str">
        <f t="shared" si="31"/>
        <v/>
      </c>
      <c r="AF31" s="68" t="str">
        <f t="shared" si="32"/>
        <v/>
      </c>
    </row>
    <row r="32" spans="1:32" ht="16.5" hidden="1" outlineLevel="1" x14ac:dyDescent="0.25">
      <c r="A32" s="97"/>
      <c r="B32" s="91">
        <v>1.1000000000000001</v>
      </c>
      <c r="C32" s="94"/>
      <c r="D32" s="92"/>
      <c r="E32" s="90"/>
      <c r="F32" s="90"/>
      <c r="G32" s="90"/>
      <c r="H32" s="90"/>
      <c r="I32" s="98">
        <f t="shared" si="23"/>
        <v>0</v>
      </c>
      <c r="J32" s="98">
        <f t="shared" si="24"/>
        <v>0</v>
      </c>
      <c r="K32" s="98">
        <f t="shared" si="25"/>
        <v>0</v>
      </c>
      <c r="L32" s="90">
        <v>11177504846</v>
      </c>
      <c r="M32" s="90">
        <v>3867455807</v>
      </c>
      <c r="N32" s="54"/>
      <c r="O32" s="54" t="s">
        <v>144</v>
      </c>
      <c r="P32" s="74" t="s">
        <v>144</v>
      </c>
      <c r="Q32" s="67"/>
      <c r="R32" s="68" t="str">
        <f t="shared" si="20"/>
        <v/>
      </c>
      <c r="S32" s="67"/>
      <c r="T32" s="68" t="str">
        <f t="shared" si="26"/>
        <v/>
      </c>
      <c r="U32" s="69"/>
      <c r="V32" s="68" t="str">
        <f t="shared" si="27"/>
        <v/>
      </c>
      <c r="W32" s="70"/>
      <c r="X32" s="68" t="str">
        <f t="shared" si="28"/>
        <v/>
      </c>
      <c r="Y32" s="68" t="str">
        <f t="shared" si="29"/>
        <v/>
      </c>
      <c r="Z32" s="30">
        <f t="shared" si="21"/>
        <v>0</v>
      </c>
      <c r="AA32" s="25" t="str">
        <f t="shared" si="22"/>
        <v>MIPYME</v>
      </c>
      <c r="AB32" s="71"/>
      <c r="AC32" s="68" t="str">
        <f t="shared" si="30"/>
        <v/>
      </c>
      <c r="AD32" s="71"/>
      <c r="AE32" s="68" t="str">
        <f t="shared" si="31"/>
        <v/>
      </c>
      <c r="AF32" s="68" t="str">
        <f t="shared" si="32"/>
        <v/>
      </c>
    </row>
    <row r="33" spans="1:32" ht="17.25" hidden="1" outlineLevel="1" thickBot="1" x14ac:dyDescent="0.3">
      <c r="A33" s="97"/>
      <c r="B33" s="91">
        <v>1.1000000000000001</v>
      </c>
      <c r="C33" s="94"/>
      <c r="D33" s="92"/>
      <c r="E33" s="90"/>
      <c r="F33" s="90"/>
      <c r="G33" s="90"/>
      <c r="H33" s="90"/>
      <c r="I33" s="98">
        <f t="shared" si="23"/>
        <v>0</v>
      </c>
      <c r="J33" s="98">
        <f t="shared" si="24"/>
        <v>0</v>
      </c>
      <c r="K33" s="98">
        <f t="shared" si="25"/>
        <v>0</v>
      </c>
      <c r="L33" s="90">
        <v>11177504846</v>
      </c>
      <c r="M33" s="90">
        <v>3867455807</v>
      </c>
      <c r="N33" s="54"/>
      <c r="O33" s="54" t="s">
        <v>144</v>
      </c>
      <c r="P33" s="74" t="s">
        <v>144</v>
      </c>
      <c r="Q33" s="67"/>
      <c r="R33" s="68" t="str">
        <f t="shared" si="20"/>
        <v/>
      </c>
      <c r="S33" s="67"/>
      <c r="T33" s="68" t="str">
        <f t="shared" si="26"/>
        <v/>
      </c>
      <c r="U33" s="69"/>
      <c r="V33" s="68" t="str">
        <f t="shared" si="27"/>
        <v/>
      </c>
      <c r="W33" s="70"/>
      <c r="X33" s="68" t="str">
        <f t="shared" si="28"/>
        <v/>
      </c>
      <c r="Y33" s="68" t="str">
        <f t="shared" si="29"/>
        <v/>
      </c>
      <c r="Z33" s="30">
        <f t="shared" si="21"/>
        <v>0</v>
      </c>
      <c r="AA33" s="25" t="str">
        <f t="shared" si="22"/>
        <v>MIPYME</v>
      </c>
      <c r="AB33" s="71"/>
      <c r="AC33" s="68" t="str">
        <f t="shared" si="30"/>
        <v/>
      </c>
      <c r="AD33" s="71"/>
      <c r="AE33" s="68" t="str">
        <f t="shared" si="31"/>
        <v/>
      </c>
      <c r="AF33" s="68" t="str">
        <f t="shared" si="32"/>
        <v/>
      </c>
    </row>
    <row r="34" spans="1:32" s="64" customFormat="1" ht="30.75" customHeight="1" collapsed="1" x14ac:dyDescent="0.25">
      <c r="B34" s="14">
        <v>3</v>
      </c>
      <c r="C34" s="15" t="s">
        <v>155</v>
      </c>
      <c r="D34" s="18">
        <f>IF(SUM(D35:D44)=0,"",SUM(D35:D44))</f>
        <v>1</v>
      </c>
      <c r="E34" s="16">
        <f>IF(ISERROR(($D35*E35)+($D36*E36)+($D37*E37)+($D38*E38)+($D39*E39)+($D40*E40)+($D41*E41)+($D42*E42)+($D43*E43)+($D44*E44)),"",($D35*E35)+($D36*E36)+($D37*E37)+($D38*E38)+($D39*E39)+($D40*E40)+($D41*E41)+($D42*E42)+($D43*E43)+($D44*E44))</f>
        <v>0</v>
      </c>
      <c r="F34" s="16">
        <f>IF(ISERROR(($D35*F35)+($D36*F36)+($D37*F37)+($D38*F38)+($D39*F39)+($D40*F40)+($D41*F41)+($D42*F42)+($D43*F43)+($D44*F44)),"",($D35*F35)+($D36*F36)+($D37*F37)+($D38*F38)+($D39*F39)+($D40*F40)+($D41*F41)+($D42*F42)+($D43*F43)+($D44*F44))</f>
        <v>0</v>
      </c>
      <c r="G34" s="16">
        <f>IF(ISERROR(($D35*G35)+($D36*G36)+($D37*G37)+($D38*G38)+($D39*G39)+($D40*G40)+($D41*G41)+($D42*G42)+($D43*G43)+($D44*G44)),"",($D35*G35)+($D36*G36)+($D37*G37)+($D38*G38)+($D39*G39)+($D40*G40)+($D41*G41)+($D42*G42)+($D43*G43)+($D44*G44))</f>
        <v>0</v>
      </c>
      <c r="H34" s="16">
        <f>IF(ISERROR(($D35*H35)+($D36*H36)+($D37*H37)+($D38*H38)+($D39*H39)+($D40*H40)+($D41*H41)+($D42*H42)+($D43*H43)+($D44*H44)),"",($D35*H35)+($D36*H36)+($D37*H37)+($D38*H38)+($D39*H39)+($D40*H40)+($D41*H41)+($D42*H42)+($D43*H43)+($D44*H44))</f>
        <v>0</v>
      </c>
      <c r="I34" s="16">
        <f>IF(ISERROR(SUM(I35:I44)),"",SUM(I35:I44))</f>
        <v>0</v>
      </c>
      <c r="J34" s="16">
        <f>IF(ISERROR(SUM(J35:J44)),"",SUM(J35:J44))</f>
        <v>0</v>
      </c>
      <c r="K34" s="16">
        <f>IF(ISERROR(($D35*K35)+($D36*K36)+($D37*K37)+($D38*K38)+($D39*K39)+($D40*K40)+($D41*K41)+($D42*K42)+($D43*K43)+($D44*K44)),"",($D35*K35)+($D36*K36)+($D37*K37)+($D38*K38)+($D39*K39)+($D40*K40)+($D41*K41)+($D42*K42)+($D43*K43)+($D44*K44))</f>
        <v>0</v>
      </c>
      <c r="L34" s="16">
        <f t="shared" ref="L34:M34" si="33">IF(ISERROR(($D35*L35)+($D36*L36)+($D37*L37)+($D38*L38)+($D39*L39)+($D40*L40)+($D41*L41)+($D42*L42)+($D43*L43)+($D44*L44)),"",($D35*L35)+($D36*L36)+($D37*L37)+($D38*L38)+($D39*L39)+($D40*L40)+($D41*L41)+($D42*L42)+($D43*L43)+($D44*L44))</f>
        <v>0</v>
      </c>
      <c r="M34" s="16">
        <f t="shared" si="33"/>
        <v>0</v>
      </c>
      <c r="N34" s="12">
        <v>1</v>
      </c>
      <c r="O34" s="72">
        <f>IF(ISERROR(VLOOKUP(N34,POA!$A$2:$C$25,3,0)),"",VLOOKUP(N34,POA!$A$2:$C$25,3,0))</f>
        <v>3</v>
      </c>
      <c r="P34" s="13">
        <f>IF(ISERROR(VLOOKUP(N34,POA!$A$2:$C$25,2,0)),"",VLOOKUP(N34,POA!$A$2:$C$25,2,0))</f>
        <v>314367087</v>
      </c>
      <c r="Q34" s="16">
        <f>SUM(I34)</f>
        <v>0</v>
      </c>
      <c r="R34" s="17" t="str">
        <f>IF(OR(Q34=0,N34="",P34=""),"",IF(Q34&gt;=(($R$9*P34)),"HABIL","NO HABIL"))</f>
        <v/>
      </c>
      <c r="S34" s="16">
        <f>IF(ISERROR(SUM(E34/G34)),0,SUM(E34/G34))</f>
        <v>0</v>
      </c>
      <c r="T34" s="17" t="str">
        <f>IF(OR(S34=0,N34="",P34=""),"",IF(S34&gt;=$T$9,"HABIL","NO HABIL"))</f>
        <v/>
      </c>
      <c r="U34" s="58">
        <f>IF(ISERROR(SUM(H34/F34)),0,SUM(H34/F34))</f>
        <v>0</v>
      </c>
      <c r="V34" s="17" t="str">
        <f>IF(OR(U34=0,N34="",P34=""),"",IF(U34&lt;=$V$9,"HABIL","NO HABIL"))</f>
        <v/>
      </c>
      <c r="W34" s="58">
        <f>IF(ISERROR(SUM(L34/M34)),0,SUM(L34/M34))</f>
        <v>0</v>
      </c>
      <c r="X34" s="17" t="str">
        <f>IF(OR(W34=0,N34="",P34=""),"",IF(W34&gt;=$X$9,"HABIL","NO HABIL"))</f>
        <v/>
      </c>
      <c r="Y34" s="17" t="str">
        <f t="shared" si="29"/>
        <v/>
      </c>
      <c r="Z34" s="65"/>
      <c r="AA34" s="66"/>
      <c r="AB34" s="59">
        <f>IF(ISERROR(SUM(L34/K34)),0,SUM(L34/K34))</f>
        <v>0</v>
      </c>
      <c r="AC34" s="17" t="str">
        <f>IF(OR(AB34=0,N34="",P34=""),"",IF(AB34&gt;=$AC$9,"HABIL","NO HABIL"))</f>
        <v/>
      </c>
      <c r="AD34" s="59">
        <f>IF(ISERROR(SUM(L34/F34)),0,SUM(L34/F34))</f>
        <v>0</v>
      </c>
      <c r="AE34" s="17" t="str">
        <f>IF(OR(AD34=0,N34="",P34=""),"",IF(AD34&gt;=$AE$9,"HABIL","NO HABIL"))</f>
        <v/>
      </c>
      <c r="AF34" s="73" t="str">
        <f t="shared" si="32"/>
        <v/>
      </c>
    </row>
    <row r="35" spans="1:32" s="89" customFormat="1" ht="18.75" customHeight="1" thickBot="1" x14ac:dyDescent="0.3">
      <c r="A35" s="95"/>
      <c r="B35" s="91">
        <v>1.1000000000000001</v>
      </c>
      <c r="C35" s="94"/>
      <c r="D35" s="92">
        <v>1</v>
      </c>
      <c r="E35" s="90"/>
      <c r="F35" s="90"/>
      <c r="G35" s="90"/>
      <c r="H35" s="90"/>
      <c r="I35" s="98">
        <f>IF(ISERROR(E35-G35),"",E35-G35)</f>
        <v>0</v>
      </c>
      <c r="J35" s="98">
        <f>IF(ISERROR(F35-H35),"",F35-H35)</f>
        <v>0</v>
      </c>
      <c r="K35" s="98">
        <f>J35</f>
        <v>0</v>
      </c>
      <c r="L35" s="90"/>
      <c r="M35" s="90"/>
      <c r="N35" s="54"/>
      <c r="O35" s="54" t="s">
        <v>144</v>
      </c>
      <c r="P35" s="74" t="s">
        <v>144</v>
      </c>
      <c r="Q35" s="67"/>
      <c r="R35" s="68" t="str">
        <f t="shared" ref="R35:R44" si="34">IF(OR(Q35=0,N35="",P35=""),"",IF(Q35&gt;=(($R$9*P35)),"HABIL","NO HABIL"))</f>
        <v/>
      </c>
      <c r="S35" s="67"/>
      <c r="T35" s="68" t="str">
        <f>IF(OR(S33=0,N35="",P35=""),"",IF(S33&gt;=$T$9,"HABIL","NO HABIL"))</f>
        <v/>
      </c>
      <c r="U35" s="69"/>
      <c r="V35" s="68" t="str">
        <f>IF(OR(U33=0,N35="",P35=""),"",IF(U33&lt;=$V$9,"HABIL","NO HABIL"))</f>
        <v/>
      </c>
      <c r="W35" s="70"/>
      <c r="X35" s="68" t="str">
        <f>IF(OR(W33=0,N35="",P35=""),"",IF(W33&gt;=$X$9,"HABIL","NO HABIL"))</f>
        <v/>
      </c>
      <c r="Y35" s="68" t="str">
        <f t="shared" si="29"/>
        <v/>
      </c>
      <c r="Z35" s="30">
        <f t="shared" ref="Z35:Z44" si="35">IF(ISERROR(F35/$AA$9),"",F35/$AA$9)</f>
        <v>0</v>
      </c>
      <c r="AA35" s="25" t="str">
        <f t="shared" ref="AA35:AA44" si="36">+IF(Z35&lt;$AA$10,"MIPYME","NO CUMPLE")</f>
        <v>MIPYME</v>
      </c>
      <c r="AB35" s="71"/>
      <c r="AC35" s="68" t="str">
        <f>IF(OR(AB33=0,N35="",P35=""),"",IF(AB33&gt;=$AC$9,"HABIL","NO HABIL"))</f>
        <v/>
      </c>
      <c r="AD35" s="71"/>
      <c r="AE35" s="68" t="str">
        <f>IF(OR(AD33=0,N35="",P35=""),"",IF(AD33&gt;=$AE$9,"HABIL","NO HABIL"))</f>
        <v/>
      </c>
      <c r="AF35" s="68" t="str">
        <f t="shared" si="32"/>
        <v/>
      </c>
    </row>
    <row r="36" spans="1:32" ht="16.5" hidden="1" outlineLevel="1" x14ac:dyDescent="0.25">
      <c r="A36" s="96"/>
      <c r="B36" s="91">
        <v>1.1000000000000001</v>
      </c>
      <c r="C36" s="94"/>
      <c r="D36" s="92"/>
      <c r="E36" s="90"/>
      <c r="F36" s="90"/>
      <c r="G36" s="90"/>
      <c r="H36" s="90"/>
      <c r="I36" s="98">
        <f t="shared" ref="I36:I44" si="37">IF(ISERROR(E36-G36),"",E36-G36)</f>
        <v>0</v>
      </c>
      <c r="J36" s="98">
        <f t="shared" ref="J36:J44" si="38">IF(ISERROR(F36-H36),"",F36-H36)</f>
        <v>0</v>
      </c>
      <c r="K36" s="98">
        <f t="shared" ref="K36:K44" si="39">J36</f>
        <v>0</v>
      </c>
      <c r="L36" s="90">
        <v>11177504846</v>
      </c>
      <c r="M36" s="90">
        <v>3867455807</v>
      </c>
      <c r="N36" s="54"/>
      <c r="O36" s="54" t="s">
        <v>144</v>
      </c>
      <c r="P36" s="74" t="s">
        <v>144</v>
      </c>
      <c r="Q36" s="67"/>
      <c r="R36" s="68" t="str">
        <f t="shared" si="34"/>
        <v/>
      </c>
      <c r="S36" s="67"/>
      <c r="T36" s="68" t="str">
        <f t="shared" ref="T36:T44" si="40">IF(OR(S34=0,N36="",P36=""),"",IF(S34&gt;=$T$9,"HABIL","NO HABIL"))</f>
        <v/>
      </c>
      <c r="U36" s="69"/>
      <c r="V36" s="68" t="str">
        <f t="shared" ref="V36:V44" si="41">IF(OR(U34=0,N36="",P36=""),"",IF(U34&lt;=$V$9,"HABIL","NO HABIL"))</f>
        <v/>
      </c>
      <c r="W36" s="70"/>
      <c r="X36" s="68" t="str">
        <f t="shared" ref="X36:X44" si="42">IF(OR(W34=0,N36="",P36=""),"",IF(W34&gt;=$X$9,"HABIL","NO HABIL"))</f>
        <v/>
      </c>
      <c r="Y36" s="68" t="str">
        <f t="shared" si="29"/>
        <v/>
      </c>
      <c r="Z36" s="30">
        <f t="shared" si="35"/>
        <v>0</v>
      </c>
      <c r="AA36" s="25" t="str">
        <f t="shared" si="36"/>
        <v>MIPYME</v>
      </c>
      <c r="AB36" s="71"/>
      <c r="AC36" s="68" t="str">
        <f t="shared" ref="AC36:AC44" si="43">IF(OR(AB34=0,N36="",P36=""),"",IF(AB34&gt;=$AC$9,"HABIL","NO HABIL"))</f>
        <v/>
      </c>
      <c r="AD36" s="71"/>
      <c r="AE36" s="68" t="str">
        <f t="shared" ref="AE36:AE44" si="44">IF(OR(AD34=0,N36="",P36=""),"",IF(AD34&gt;=$AE$9,"HABIL","NO HABIL"))</f>
        <v/>
      </c>
      <c r="AF36" s="68" t="str">
        <f t="shared" si="32"/>
        <v/>
      </c>
    </row>
    <row r="37" spans="1:32" ht="16.5" hidden="1" outlineLevel="1" x14ac:dyDescent="0.25">
      <c r="A37" s="96"/>
      <c r="B37" s="91">
        <v>1.1000000000000001</v>
      </c>
      <c r="C37" s="94"/>
      <c r="D37" s="92"/>
      <c r="E37" s="90"/>
      <c r="F37" s="90"/>
      <c r="G37" s="90"/>
      <c r="H37" s="90"/>
      <c r="I37" s="98">
        <f t="shared" si="37"/>
        <v>0</v>
      </c>
      <c r="J37" s="98">
        <f t="shared" si="38"/>
        <v>0</v>
      </c>
      <c r="K37" s="98">
        <f t="shared" si="39"/>
        <v>0</v>
      </c>
      <c r="L37" s="90">
        <v>11177504846</v>
      </c>
      <c r="M37" s="90">
        <v>3867455807</v>
      </c>
      <c r="N37" s="54"/>
      <c r="O37" s="54" t="s">
        <v>144</v>
      </c>
      <c r="P37" s="74" t="s">
        <v>144</v>
      </c>
      <c r="Q37" s="67"/>
      <c r="R37" s="68" t="str">
        <f t="shared" si="34"/>
        <v/>
      </c>
      <c r="S37" s="67"/>
      <c r="T37" s="68" t="str">
        <f t="shared" si="40"/>
        <v/>
      </c>
      <c r="U37" s="69"/>
      <c r="V37" s="68" t="str">
        <f t="shared" si="41"/>
        <v/>
      </c>
      <c r="W37" s="70"/>
      <c r="X37" s="68" t="str">
        <f t="shared" si="42"/>
        <v/>
      </c>
      <c r="Y37" s="68" t="str">
        <f t="shared" si="29"/>
        <v/>
      </c>
      <c r="Z37" s="30">
        <f t="shared" si="35"/>
        <v>0</v>
      </c>
      <c r="AA37" s="25" t="str">
        <f t="shared" si="36"/>
        <v>MIPYME</v>
      </c>
      <c r="AB37" s="71"/>
      <c r="AC37" s="68" t="str">
        <f t="shared" si="43"/>
        <v/>
      </c>
      <c r="AD37" s="71"/>
      <c r="AE37" s="68" t="str">
        <f t="shared" si="44"/>
        <v/>
      </c>
      <c r="AF37" s="68" t="str">
        <f t="shared" si="32"/>
        <v/>
      </c>
    </row>
    <row r="38" spans="1:32" ht="16.5" hidden="1" outlineLevel="1" x14ac:dyDescent="0.25">
      <c r="A38" s="96"/>
      <c r="B38" s="91">
        <v>1.1000000000000001</v>
      </c>
      <c r="C38" s="94"/>
      <c r="D38" s="92"/>
      <c r="E38" s="90"/>
      <c r="F38" s="90"/>
      <c r="G38" s="90"/>
      <c r="H38" s="90"/>
      <c r="I38" s="98">
        <f t="shared" si="37"/>
        <v>0</v>
      </c>
      <c r="J38" s="98">
        <f t="shared" si="38"/>
        <v>0</v>
      </c>
      <c r="K38" s="98">
        <f t="shared" si="39"/>
        <v>0</v>
      </c>
      <c r="L38" s="90">
        <v>11177504846</v>
      </c>
      <c r="M38" s="90">
        <v>3867455807</v>
      </c>
      <c r="N38" s="54"/>
      <c r="O38" s="54" t="s">
        <v>144</v>
      </c>
      <c r="P38" s="74" t="s">
        <v>144</v>
      </c>
      <c r="Q38" s="67"/>
      <c r="R38" s="68" t="str">
        <f t="shared" si="34"/>
        <v/>
      </c>
      <c r="S38" s="67"/>
      <c r="T38" s="68" t="str">
        <f t="shared" si="40"/>
        <v/>
      </c>
      <c r="U38" s="69"/>
      <c r="V38" s="68" t="str">
        <f t="shared" si="41"/>
        <v/>
      </c>
      <c r="W38" s="70"/>
      <c r="X38" s="68" t="str">
        <f t="shared" si="42"/>
        <v/>
      </c>
      <c r="Y38" s="68" t="str">
        <f t="shared" si="29"/>
        <v/>
      </c>
      <c r="Z38" s="30">
        <f t="shared" si="35"/>
        <v>0</v>
      </c>
      <c r="AA38" s="25" t="str">
        <f t="shared" si="36"/>
        <v>MIPYME</v>
      </c>
      <c r="AB38" s="71"/>
      <c r="AC38" s="68" t="str">
        <f t="shared" si="43"/>
        <v/>
      </c>
      <c r="AD38" s="71"/>
      <c r="AE38" s="68" t="str">
        <f t="shared" si="44"/>
        <v/>
      </c>
      <c r="AF38" s="68" t="str">
        <f t="shared" si="32"/>
        <v/>
      </c>
    </row>
    <row r="39" spans="1:32" ht="16.5" hidden="1" outlineLevel="1" x14ac:dyDescent="0.25">
      <c r="A39" s="97"/>
      <c r="B39" s="91">
        <v>1.1000000000000001</v>
      </c>
      <c r="C39" s="94"/>
      <c r="D39" s="92"/>
      <c r="E39" s="90"/>
      <c r="F39" s="90"/>
      <c r="G39" s="90"/>
      <c r="H39" s="90"/>
      <c r="I39" s="98">
        <f t="shared" si="37"/>
        <v>0</v>
      </c>
      <c r="J39" s="98">
        <f t="shared" si="38"/>
        <v>0</v>
      </c>
      <c r="K39" s="98">
        <f t="shared" si="39"/>
        <v>0</v>
      </c>
      <c r="L39" s="90">
        <v>11177504846</v>
      </c>
      <c r="M39" s="90">
        <v>3867455807</v>
      </c>
      <c r="N39" s="54"/>
      <c r="O39" s="54" t="s">
        <v>144</v>
      </c>
      <c r="P39" s="74" t="s">
        <v>144</v>
      </c>
      <c r="Q39" s="67"/>
      <c r="R39" s="68" t="str">
        <f t="shared" si="34"/>
        <v/>
      </c>
      <c r="S39" s="67"/>
      <c r="T39" s="68" t="str">
        <f t="shared" si="40"/>
        <v/>
      </c>
      <c r="U39" s="69"/>
      <c r="V39" s="68" t="str">
        <f t="shared" si="41"/>
        <v/>
      </c>
      <c r="W39" s="70"/>
      <c r="X39" s="68" t="str">
        <f t="shared" si="42"/>
        <v/>
      </c>
      <c r="Y39" s="68" t="str">
        <f t="shared" si="29"/>
        <v/>
      </c>
      <c r="Z39" s="30">
        <f t="shared" si="35"/>
        <v>0</v>
      </c>
      <c r="AA39" s="25" t="str">
        <f t="shared" si="36"/>
        <v>MIPYME</v>
      </c>
      <c r="AB39" s="71"/>
      <c r="AC39" s="68" t="str">
        <f t="shared" si="43"/>
        <v/>
      </c>
      <c r="AD39" s="71"/>
      <c r="AE39" s="68" t="str">
        <f t="shared" si="44"/>
        <v/>
      </c>
      <c r="AF39" s="68" t="str">
        <f t="shared" si="32"/>
        <v/>
      </c>
    </row>
    <row r="40" spans="1:32" ht="16.5" hidden="1" outlineLevel="1" x14ac:dyDescent="0.25">
      <c r="A40" s="97"/>
      <c r="B40" s="91">
        <v>1.1000000000000001</v>
      </c>
      <c r="C40" s="94"/>
      <c r="D40" s="92"/>
      <c r="E40" s="90"/>
      <c r="F40" s="90"/>
      <c r="G40" s="90"/>
      <c r="H40" s="90"/>
      <c r="I40" s="98">
        <f t="shared" si="37"/>
        <v>0</v>
      </c>
      <c r="J40" s="98">
        <f t="shared" si="38"/>
        <v>0</v>
      </c>
      <c r="K40" s="98">
        <f t="shared" si="39"/>
        <v>0</v>
      </c>
      <c r="L40" s="90">
        <v>11177504846</v>
      </c>
      <c r="M40" s="90">
        <v>3867455807</v>
      </c>
      <c r="N40" s="54"/>
      <c r="O40" s="54" t="s">
        <v>144</v>
      </c>
      <c r="P40" s="74" t="s">
        <v>144</v>
      </c>
      <c r="Q40" s="67"/>
      <c r="R40" s="68" t="str">
        <f t="shared" si="34"/>
        <v/>
      </c>
      <c r="S40" s="67"/>
      <c r="T40" s="68" t="str">
        <f t="shared" si="40"/>
        <v/>
      </c>
      <c r="U40" s="69"/>
      <c r="V40" s="68" t="str">
        <f t="shared" si="41"/>
        <v/>
      </c>
      <c r="W40" s="70"/>
      <c r="X40" s="68" t="str">
        <f t="shared" si="42"/>
        <v/>
      </c>
      <c r="Y40" s="68" t="str">
        <f t="shared" si="29"/>
        <v/>
      </c>
      <c r="Z40" s="30">
        <f t="shared" si="35"/>
        <v>0</v>
      </c>
      <c r="AA40" s="25" t="str">
        <f t="shared" si="36"/>
        <v>MIPYME</v>
      </c>
      <c r="AB40" s="71"/>
      <c r="AC40" s="68" t="str">
        <f t="shared" si="43"/>
        <v/>
      </c>
      <c r="AD40" s="71"/>
      <c r="AE40" s="68" t="str">
        <f t="shared" si="44"/>
        <v/>
      </c>
      <c r="AF40" s="68" t="str">
        <f t="shared" si="32"/>
        <v/>
      </c>
    </row>
    <row r="41" spans="1:32" ht="16.5" hidden="1" outlineLevel="1" x14ac:dyDescent="0.25">
      <c r="A41" s="97"/>
      <c r="B41" s="91">
        <v>1.1000000000000001</v>
      </c>
      <c r="C41" s="94"/>
      <c r="D41" s="92"/>
      <c r="E41" s="90"/>
      <c r="F41" s="90"/>
      <c r="G41" s="90"/>
      <c r="H41" s="90"/>
      <c r="I41" s="98">
        <f t="shared" si="37"/>
        <v>0</v>
      </c>
      <c r="J41" s="98">
        <f t="shared" si="38"/>
        <v>0</v>
      </c>
      <c r="K41" s="98">
        <f t="shared" si="39"/>
        <v>0</v>
      </c>
      <c r="L41" s="90">
        <v>11177504846</v>
      </c>
      <c r="M41" s="90">
        <v>3867455807</v>
      </c>
      <c r="N41" s="54"/>
      <c r="O41" s="54" t="s">
        <v>144</v>
      </c>
      <c r="P41" s="74" t="s">
        <v>144</v>
      </c>
      <c r="Q41" s="67"/>
      <c r="R41" s="68" t="str">
        <f t="shared" si="34"/>
        <v/>
      </c>
      <c r="S41" s="67"/>
      <c r="T41" s="68" t="str">
        <f t="shared" si="40"/>
        <v/>
      </c>
      <c r="U41" s="69"/>
      <c r="V41" s="68" t="str">
        <f t="shared" si="41"/>
        <v/>
      </c>
      <c r="W41" s="70"/>
      <c r="X41" s="68" t="str">
        <f t="shared" si="42"/>
        <v/>
      </c>
      <c r="Y41" s="68" t="str">
        <f t="shared" si="29"/>
        <v/>
      </c>
      <c r="Z41" s="30">
        <f t="shared" si="35"/>
        <v>0</v>
      </c>
      <c r="AA41" s="25" t="str">
        <f t="shared" si="36"/>
        <v>MIPYME</v>
      </c>
      <c r="AB41" s="71"/>
      <c r="AC41" s="68" t="str">
        <f t="shared" si="43"/>
        <v/>
      </c>
      <c r="AD41" s="71"/>
      <c r="AE41" s="68" t="str">
        <f t="shared" si="44"/>
        <v/>
      </c>
      <c r="AF41" s="68" t="str">
        <f t="shared" si="32"/>
        <v/>
      </c>
    </row>
    <row r="42" spans="1:32" ht="16.5" hidden="1" outlineLevel="1" x14ac:dyDescent="0.25">
      <c r="A42" s="97"/>
      <c r="B42" s="91">
        <v>1.1000000000000001</v>
      </c>
      <c r="C42" s="94"/>
      <c r="D42" s="92"/>
      <c r="E42" s="90"/>
      <c r="F42" s="90"/>
      <c r="G42" s="90"/>
      <c r="H42" s="90"/>
      <c r="I42" s="98">
        <f t="shared" si="37"/>
        <v>0</v>
      </c>
      <c r="J42" s="98">
        <f t="shared" si="38"/>
        <v>0</v>
      </c>
      <c r="K42" s="98">
        <f t="shared" si="39"/>
        <v>0</v>
      </c>
      <c r="L42" s="90">
        <v>11177504846</v>
      </c>
      <c r="M42" s="90">
        <v>3867455807</v>
      </c>
      <c r="N42" s="54"/>
      <c r="O42" s="54" t="s">
        <v>144</v>
      </c>
      <c r="P42" s="74" t="s">
        <v>144</v>
      </c>
      <c r="Q42" s="67"/>
      <c r="R42" s="68" t="str">
        <f t="shared" si="34"/>
        <v/>
      </c>
      <c r="S42" s="67"/>
      <c r="T42" s="68" t="str">
        <f t="shared" si="40"/>
        <v/>
      </c>
      <c r="U42" s="69"/>
      <c r="V42" s="68" t="str">
        <f t="shared" si="41"/>
        <v/>
      </c>
      <c r="W42" s="70"/>
      <c r="X42" s="68" t="str">
        <f t="shared" si="42"/>
        <v/>
      </c>
      <c r="Y42" s="68" t="str">
        <f t="shared" si="29"/>
        <v/>
      </c>
      <c r="Z42" s="30">
        <f t="shared" si="35"/>
        <v>0</v>
      </c>
      <c r="AA42" s="25" t="str">
        <f t="shared" si="36"/>
        <v>MIPYME</v>
      </c>
      <c r="AB42" s="71"/>
      <c r="AC42" s="68" t="str">
        <f t="shared" si="43"/>
        <v/>
      </c>
      <c r="AD42" s="71"/>
      <c r="AE42" s="68" t="str">
        <f t="shared" si="44"/>
        <v/>
      </c>
      <c r="AF42" s="68" t="str">
        <f t="shared" si="32"/>
        <v/>
      </c>
    </row>
    <row r="43" spans="1:32" ht="16.5" hidden="1" outlineLevel="1" x14ac:dyDescent="0.25">
      <c r="A43" s="97"/>
      <c r="B43" s="91">
        <v>1.1000000000000001</v>
      </c>
      <c r="C43" s="94"/>
      <c r="D43" s="92"/>
      <c r="E43" s="90"/>
      <c r="F43" s="90"/>
      <c r="G43" s="90"/>
      <c r="H43" s="90"/>
      <c r="I43" s="98">
        <f t="shared" si="37"/>
        <v>0</v>
      </c>
      <c r="J43" s="98">
        <f t="shared" si="38"/>
        <v>0</v>
      </c>
      <c r="K43" s="98">
        <f t="shared" si="39"/>
        <v>0</v>
      </c>
      <c r="L43" s="90">
        <v>11177504846</v>
      </c>
      <c r="M43" s="90">
        <v>3867455807</v>
      </c>
      <c r="N43" s="54"/>
      <c r="O43" s="54" t="s">
        <v>144</v>
      </c>
      <c r="P43" s="74" t="s">
        <v>144</v>
      </c>
      <c r="Q43" s="67"/>
      <c r="R43" s="68" t="str">
        <f t="shared" si="34"/>
        <v/>
      </c>
      <c r="S43" s="67"/>
      <c r="T43" s="68" t="str">
        <f t="shared" si="40"/>
        <v/>
      </c>
      <c r="U43" s="69"/>
      <c r="V43" s="68" t="str">
        <f t="shared" si="41"/>
        <v/>
      </c>
      <c r="W43" s="70"/>
      <c r="X43" s="68" t="str">
        <f t="shared" si="42"/>
        <v/>
      </c>
      <c r="Y43" s="68" t="str">
        <f t="shared" si="29"/>
        <v/>
      </c>
      <c r="Z43" s="30">
        <f t="shared" si="35"/>
        <v>0</v>
      </c>
      <c r="AA43" s="25" t="str">
        <f t="shared" si="36"/>
        <v>MIPYME</v>
      </c>
      <c r="AB43" s="71"/>
      <c r="AC43" s="68" t="str">
        <f t="shared" si="43"/>
        <v/>
      </c>
      <c r="AD43" s="71"/>
      <c r="AE43" s="68" t="str">
        <f t="shared" si="44"/>
        <v/>
      </c>
      <c r="AF43" s="68" t="str">
        <f t="shared" si="32"/>
        <v/>
      </c>
    </row>
    <row r="44" spans="1:32" ht="17.25" hidden="1" outlineLevel="1" thickBot="1" x14ac:dyDescent="0.3">
      <c r="A44" s="97"/>
      <c r="B44" s="91">
        <v>1.1000000000000001</v>
      </c>
      <c r="C44" s="94"/>
      <c r="D44" s="92"/>
      <c r="E44" s="90"/>
      <c r="F44" s="90"/>
      <c r="G44" s="90"/>
      <c r="H44" s="90"/>
      <c r="I44" s="98">
        <f t="shared" si="37"/>
        <v>0</v>
      </c>
      <c r="J44" s="98">
        <f t="shared" si="38"/>
        <v>0</v>
      </c>
      <c r="K44" s="98">
        <f t="shared" si="39"/>
        <v>0</v>
      </c>
      <c r="L44" s="90">
        <v>11177504846</v>
      </c>
      <c r="M44" s="90">
        <v>3867455807</v>
      </c>
      <c r="N44" s="54"/>
      <c r="O44" s="54" t="s">
        <v>144</v>
      </c>
      <c r="P44" s="74" t="s">
        <v>144</v>
      </c>
      <c r="Q44" s="67"/>
      <c r="R44" s="68" t="str">
        <f t="shared" si="34"/>
        <v/>
      </c>
      <c r="S44" s="67"/>
      <c r="T44" s="68" t="str">
        <f t="shared" si="40"/>
        <v/>
      </c>
      <c r="U44" s="69"/>
      <c r="V44" s="68" t="str">
        <f t="shared" si="41"/>
        <v/>
      </c>
      <c r="W44" s="70"/>
      <c r="X44" s="68" t="str">
        <f t="shared" si="42"/>
        <v/>
      </c>
      <c r="Y44" s="68" t="str">
        <f t="shared" si="29"/>
        <v/>
      </c>
      <c r="Z44" s="30">
        <f t="shared" si="35"/>
        <v>0</v>
      </c>
      <c r="AA44" s="25" t="str">
        <f t="shared" si="36"/>
        <v>MIPYME</v>
      </c>
      <c r="AB44" s="71"/>
      <c r="AC44" s="68" t="str">
        <f t="shared" si="43"/>
        <v/>
      </c>
      <c r="AD44" s="71"/>
      <c r="AE44" s="68" t="str">
        <f t="shared" si="44"/>
        <v/>
      </c>
      <c r="AF44" s="68" t="str">
        <f t="shared" si="32"/>
        <v/>
      </c>
    </row>
    <row r="45" spans="1:32" s="64" customFormat="1" ht="30.75" customHeight="1" collapsed="1" x14ac:dyDescent="0.25">
      <c r="B45" s="14">
        <v>4</v>
      </c>
      <c r="C45" s="15" t="s">
        <v>156</v>
      </c>
      <c r="D45" s="18">
        <f>IF(SUM(D46:D55)=0,"",SUM(D46:D55))</f>
        <v>1</v>
      </c>
      <c r="E45" s="16">
        <f>IF(ISERROR(($D46*E46)+($D47*E47)+($D48*E48)+($D49*E49)+($D50*E50)+($D51*E51)+($D52*E52)+($D53*E53)+($D54*E54)+($D55*E55)),"",($D46*E46)+($D47*E47)+($D48*E48)+($D49*E49)+($D50*E50)+($D51*E51)+($D52*E52)+($D53*E53)+($D54*E54)+($D55*E55))</f>
        <v>0</v>
      </c>
      <c r="F45" s="16">
        <f>IF(ISERROR(($D46*F46)+($D47*F47)+($D48*F48)+($D49*F49)+($D50*F50)+($D51*F51)+($D52*F52)+($D53*F53)+($D54*F54)+($D55*F55)),"",($D46*F46)+($D47*F47)+($D48*F48)+($D49*F49)+($D50*F50)+($D51*F51)+($D52*F52)+($D53*F53)+($D54*F54)+($D55*F55))</f>
        <v>0</v>
      </c>
      <c r="G45" s="16">
        <f>IF(ISERROR(($D46*G46)+($D47*G47)+($D48*G48)+($D49*G49)+($D50*G50)+($D51*G51)+($D52*G52)+($D53*G53)+($D54*G54)+($D55*G55)),"",($D46*G46)+($D47*G47)+($D48*G48)+($D49*G49)+($D50*G50)+($D51*G51)+($D52*G52)+($D53*G53)+($D54*G54)+($D55*G55))</f>
        <v>0</v>
      </c>
      <c r="H45" s="16">
        <f>IF(ISERROR(($D46*H46)+($D47*H47)+($D48*H48)+($D49*H49)+($D50*H50)+($D51*H51)+($D52*H52)+($D53*H53)+($D54*H54)+($D55*H55)),"",($D46*H46)+($D47*H47)+($D48*H48)+($D49*H49)+($D50*H50)+($D51*H51)+($D52*H52)+($D53*H53)+($D54*H54)+($D55*H55))</f>
        <v>0</v>
      </c>
      <c r="I45" s="16">
        <f>IF(ISERROR(SUM(I46:I55)),"",SUM(I46:I55))</f>
        <v>0</v>
      </c>
      <c r="J45" s="16">
        <f>IF(ISERROR(SUM(J46:J55)),"",SUM(J46:J55))</f>
        <v>0</v>
      </c>
      <c r="K45" s="16">
        <f>IF(ISERROR(($D46*K46)+($D47*K47)+($D48*K48)+($D49*K49)+($D50*K50)+($D51*K51)+($D52*K52)+($D53*K53)+($D54*K54)+($D55*K55)),"",($D46*K46)+($D47*K47)+($D48*K48)+($D49*K49)+($D50*K50)+($D51*K51)+($D52*K52)+($D53*K53)+($D54*K54)+($D55*K55))</f>
        <v>0</v>
      </c>
      <c r="L45" s="16">
        <f t="shared" ref="L45:M45" si="45">IF(ISERROR(($D46*L46)+($D47*L47)+($D48*L48)+($D49*L49)+($D50*L50)+($D51*L51)+($D52*L52)+($D53*L53)+($D54*L54)+($D55*L55)),"",($D46*L46)+($D47*L47)+($D48*L48)+($D49*L49)+($D50*L50)+($D51*L51)+($D52*L52)+($D53*L53)+($D54*L54)+($D55*L55))</f>
        <v>0</v>
      </c>
      <c r="M45" s="16">
        <f t="shared" si="45"/>
        <v>0</v>
      </c>
      <c r="N45" s="12">
        <v>1</v>
      </c>
      <c r="O45" s="72">
        <f>IF(ISERROR(VLOOKUP(N45,POA!$A$2:$C$25,3,0)),"",VLOOKUP(N45,POA!$A$2:$C$25,3,0))</f>
        <v>3</v>
      </c>
      <c r="P45" s="13">
        <f>IF(ISERROR(VLOOKUP(N45,POA!$A$2:$C$25,2,0)),"",VLOOKUP(N45,POA!$A$2:$C$25,2,0))</f>
        <v>314367087</v>
      </c>
      <c r="Q45" s="16">
        <f>SUM(I45)</f>
        <v>0</v>
      </c>
      <c r="R45" s="17" t="str">
        <f>IF(OR(Q45=0,N45="",P45=""),"",IF(Q45&gt;=(($R$9*P45)),"HABIL","NO HABIL"))</f>
        <v/>
      </c>
      <c r="S45" s="16">
        <f>IF(ISERROR(SUM(E45/G45)),0,SUM(E45/G45))</f>
        <v>0</v>
      </c>
      <c r="T45" s="17" t="str">
        <f>IF(OR(S45=0,N45="",P45=""),"",IF(S45&gt;=$T$9,"HABIL","NO HABIL"))</f>
        <v/>
      </c>
      <c r="U45" s="58">
        <f>IF(ISERROR(SUM(H45/F45)),0,SUM(H45/F45))</f>
        <v>0</v>
      </c>
      <c r="V45" s="17" t="str">
        <f>IF(OR(U45=0,N45="",P45=""),"",IF(U45&lt;=$V$9,"HABIL","NO HABIL"))</f>
        <v/>
      </c>
      <c r="W45" s="58">
        <f>IF(ISERROR(SUM(L45/M45)),0,SUM(L45/M45))</f>
        <v>0</v>
      </c>
      <c r="X45" s="17" t="str">
        <f>IF(OR(W45=0,N45="",P45=""),"",IF(W45&gt;=$X$9,"HABIL","NO HABIL"))</f>
        <v/>
      </c>
      <c r="Y45" s="17" t="str">
        <f t="shared" si="29"/>
        <v/>
      </c>
      <c r="Z45" s="65"/>
      <c r="AA45" s="66"/>
      <c r="AB45" s="59">
        <f>IF(ISERROR(SUM(L45/K45)),0,SUM(L45/K45))</f>
        <v>0</v>
      </c>
      <c r="AC45" s="17" t="str">
        <f>IF(OR(AB45=0,N45="",P45=""),"",IF(AB45&gt;=$AC$9,"HABIL","NO HABIL"))</f>
        <v/>
      </c>
      <c r="AD45" s="59">
        <f>IF(ISERROR(SUM(L45/F45)),0,SUM(L45/F45))</f>
        <v>0</v>
      </c>
      <c r="AE45" s="17" t="str">
        <f>IF(OR(AD45=0,N45="",P45=""),"",IF(AD45&gt;=$AE$9,"HABIL","NO HABIL"))</f>
        <v/>
      </c>
      <c r="AF45" s="73" t="str">
        <f t="shared" si="32"/>
        <v/>
      </c>
    </row>
    <row r="46" spans="1:32" s="89" customFormat="1" ht="18.75" customHeight="1" thickBot="1" x14ac:dyDescent="0.3">
      <c r="A46" s="95"/>
      <c r="B46" s="91">
        <v>1.1000000000000001</v>
      </c>
      <c r="C46" s="94"/>
      <c r="D46" s="92">
        <v>1</v>
      </c>
      <c r="E46" s="90"/>
      <c r="F46" s="90"/>
      <c r="G46" s="90"/>
      <c r="H46" s="90"/>
      <c r="I46" s="98">
        <f>IF(ISERROR(E46-G46),"",E46-G46)</f>
        <v>0</v>
      </c>
      <c r="J46" s="98">
        <f>IF(ISERROR(F46-H46),"",F46-H46)</f>
        <v>0</v>
      </c>
      <c r="K46" s="98">
        <f>J46</f>
        <v>0</v>
      </c>
      <c r="L46" s="90"/>
      <c r="M46" s="90"/>
      <c r="N46" s="54"/>
      <c r="O46" s="54" t="s">
        <v>144</v>
      </c>
      <c r="P46" s="74" t="s">
        <v>144</v>
      </c>
      <c r="Q46" s="67"/>
      <c r="R46" s="68" t="str">
        <f t="shared" ref="R46:R55" si="46">IF(OR(Q46=0,N46="",P46=""),"",IF(Q46&gt;=(($R$9*P46)),"HABIL","NO HABIL"))</f>
        <v/>
      </c>
      <c r="S46" s="67"/>
      <c r="T46" s="68" t="str">
        <f>IF(OR(S44=0,N46="",P46=""),"",IF(S44&gt;=$T$9,"HABIL","NO HABIL"))</f>
        <v/>
      </c>
      <c r="U46" s="69"/>
      <c r="V46" s="68" t="str">
        <f>IF(OR(U44=0,N46="",P46=""),"",IF(U44&lt;=$V$9,"HABIL","NO HABIL"))</f>
        <v/>
      </c>
      <c r="W46" s="70"/>
      <c r="X46" s="68" t="str">
        <f>IF(OR(W44=0,N46="",P46=""),"",IF(W44&gt;=$X$9,"HABIL","NO HABIL"))</f>
        <v/>
      </c>
      <c r="Y46" s="68" t="str">
        <f t="shared" si="29"/>
        <v/>
      </c>
      <c r="Z46" s="30">
        <f t="shared" ref="Z46:Z55" si="47">IF(ISERROR(F46/$AA$9),"",F46/$AA$9)</f>
        <v>0</v>
      </c>
      <c r="AA46" s="25" t="str">
        <f t="shared" ref="AA46:AA55" si="48">+IF(Z46&lt;$AA$10,"MIPYME","NO CUMPLE")</f>
        <v>MIPYME</v>
      </c>
      <c r="AB46" s="71"/>
      <c r="AC46" s="68" t="str">
        <f>IF(OR(AB44=0,N46="",P46=""),"",IF(AB44&gt;=$AC$9,"HABIL","NO HABIL"))</f>
        <v/>
      </c>
      <c r="AD46" s="71"/>
      <c r="AE46" s="68" t="str">
        <f>IF(OR(AD44=0,N46="",P46=""),"",IF(AD44&gt;=$AE$9,"HABIL","NO HABIL"))</f>
        <v/>
      </c>
      <c r="AF46" s="68" t="str">
        <f t="shared" si="32"/>
        <v/>
      </c>
    </row>
    <row r="47" spans="1:32" ht="16.5" hidden="1" outlineLevel="1" x14ac:dyDescent="0.25">
      <c r="A47" s="96"/>
      <c r="B47" s="91">
        <v>1.1000000000000001</v>
      </c>
      <c r="C47" s="94"/>
      <c r="D47" s="92"/>
      <c r="E47" s="90"/>
      <c r="F47" s="90"/>
      <c r="G47" s="90"/>
      <c r="H47" s="90"/>
      <c r="I47" s="98">
        <f t="shared" ref="I47:I55" si="49">IF(ISERROR(E47-G47),"",E47-G47)</f>
        <v>0</v>
      </c>
      <c r="J47" s="98">
        <f t="shared" ref="J47:J55" si="50">IF(ISERROR(F47-H47),"",F47-H47)</f>
        <v>0</v>
      </c>
      <c r="K47" s="98">
        <f t="shared" ref="K47:K55" si="51">J47</f>
        <v>0</v>
      </c>
      <c r="L47" s="90">
        <v>11177504846</v>
      </c>
      <c r="M47" s="90">
        <v>3867455807</v>
      </c>
      <c r="N47" s="54"/>
      <c r="O47" s="54" t="s">
        <v>144</v>
      </c>
      <c r="P47" s="74" t="s">
        <v>144</v>
      </c>
      <c r="Q47" s="67"/>
      <c r="R47" s="68" t="str">
        <f t="shared" si="46"/>
        <v/>
      </c>
      <c r="S47" s="67"/>
      <c r="T47" s="68" t="str">
        <f t="shared" ref="T47:T55" si="52">IF(OR(S45=0,N47="",P47=""),"",IF(S45&gt;=$T$9,"HABIL","NO HABIL"))</f>
        <v/>
      </c>
      <c r="U47" s="69"/>
      <c r="V47" s="68" t="str">
        <f t="shared" ref="V47:V55" si="53">IF(OR(U45=0,N47="",P47=""),"",IF(U45&lt;=$V$9,"HABIL","NO HABIL"))</f>
        <v/>
      </c>
      <c r="W47" s="70"/>
      <c r="X47" s="68" t="str">
        <f t="shared" ref="X47:X55" si="54">IF(OR(W45=0,N47="",P47=""),"",IF(W45&gt;=$X$9,"HABIL","NO HABIL"))</f>
        <v/>
      </c>
      <c r="Y47" s="68" t="str">
        <f t="shared" si="29"/>
        <v/>
      </c>
      <c r="Z47" s="30">
        <f t="shared" si="47"/>
        <v>0</v>
      </c>
      <c r="AA47" s="25" t="str">
        <f t="shared" si="48"/>
        <v>MIPYME</v>
      </c>
      <c r="AB47" s="71"/>
      <c r="AC47" s="68" t="str">
        <f t="shared" ref="AC47:AC55" si="55">IF(OR(AB45=0,N47="",P47=""),"",IF(AB45&gt;=$AC$9,"HABIL","NO HABIL"))</f>
        <v/>
      </c>
      <c r="AD47" s="71"/>
      <c r="AE47" s="68" t="str">
        <f t="shared" ref="AE47:AE55" si="56">IF(OR(AD45=0,N47="",P47=""),"",IF(AD45&gt;=$AE$9,"HABIL","NO HABIL"))</f>
        <v/>
      </c>
      <c r="AF47" s="68" t="str">
        <f t="shared" si="32"/>
        <v/>
      </c>
    </row>
    <row r="48" spans="1:32" ht="16.5" hidden="1" outlineLevel="1" x14ac:dyDescent="0.25">
      <c r="A48" s="96"/>
      <c r="B48" s="91">
        <v>1.1000000000000001</v>
      </c>
      <c r="C48" s="94"/>
      <c r="D48" s="92"/>
      <c r="E48" s="90"/>
      <c r="F48" s="90"/>
      <c r="G48" s="90"/>
      <c r="H48" s="90"/>
      <c r="I48" s="98">
        <f t="shared" si="49"/>
        <v>0</v>
      </c>
      <c r="J48" s="98">
        <f t="shared" si="50"/>
        <v>0</v>
      </c>
      <c r="K48" s="98">
        <f t="shared" si="51"/>
        <v>0</v>
      </c>
      <c r="L48" s="90">
        <v>11177504846</v>
      </c>
      <c r="M48" s="90">
        <v>3867455807</v>
      </c>
      <c r="N48" s="54"/>
      <c r="O48" s="54" t="s">
        <v>144</v>
      </c>
      <c r="P48" s="74" t="s">
        <v>144</v>
      </c>
      <c r="Q48" s="67"/>
      <c r="R48" s="68" t="str">
        <f t="shared" si="46"/>
        <v/>
      </c>
      <c r="S48" s="67"/>
      <c r="T48" s="68" t="str">
        <f t="shared" si="52"/>
        <v/>
      </c>
      <c r="U48" s="69"/>
      <c r="V48" s="68" t="str">
        <f t="shared" si="53"/>
        <v/>
      </c>
      <c r="W48" s="70"/>
      <c r="X48" s="68" t="str">
        <f t="shared" si="54"/>
        <v/>
      </c>
      <c r="Y48" s="68" t="str">
        <f t="shared" si="29"/>
        <v/>
      </c>
      <c r="Z48" s="30">
        <f t="shared" si="47"/>
        <v>0</v>
      </c>
      <c r="AA48" s="25" t="str">
        <f t="shared" si="48"/>
        <v>MIPYME</v>
      </c>
      <c r="AB48" s="71"/>
      <c r="AC48" s="68" t="str">
        <f t="shared" si="55"/>
        <v/>
      </c>
      <c r="AD48" s="71"/>
      <c r="AE48" s="68" t="str">
        <f t="shared" si="56"/>
        <v/>
      </c>
      <c r="AF48" s="68" t="str">
        <f t="shared" si="32"/>
        <v/>
      </c>
    </row>
    <row r="49" spans="1:32" ht="16.5" hidden="1" outlineLevel="1" x14ac:dyDescent="0.25">
      <c r="A49" s="96"/>
      <c r="B49" s="91">
        <v>1.1000000000000001</v>
      </c>
      <c r="C49" s="94"/>
      <c r="D49" s="92"/>
      <c r="E49" s="90"/>
      <c r="F49" s="90"/>
      <c r="G49" s="90"/>
      <c r="H49" s="90"/>
      <c r="I49" s="98">
        <f t="shared" si="49"/>
        <v>0</v>
      </c>
      <c r="J49" s="98">
        <f t="shared" si="50"/>
        <v>0</v>
      </c>
      <c r="K49" s="98">
        <f t="shared" si="51"/>
        <v>0</v>
      </c>
      <c r="L49" s="90">
        <v>11177504846</v>
      </c>
      <c r="M49" s="90">
        <v>3867455807</v>
      </c>
      <c r="N49" s="54"/>
      <c r="O49" s="54" t="s">
        <v>144</v>
      </c>
      <c r="P49" s="74" t="s">
        <v>144</v>
      </c>
      <c r="Q49" s="67"/>
      <c r="R49" s="68" t="str">
        <f t="shared" si="46"/>
        <v/>
      </c>
      <c r="S49" s="67"/>
      <c r="T49" s="68" t="str">
        <f t="shared" si="52"/>
        <v/>
      </c>
      <c r="U49" s="69"/>
      <c r="V49" s="68" t="str">
        <f t="shared" si="53"/>
        <v/>
      </c>
      <c r="W49" s="70"/>
      <c r="X49" s="68" t="str">
        <f t="shared" si="54"/>
        <v/>
      </c>
      <c r="Y49" s="68" t="str">
        <f t="shared" si="29"/>
        <v/>
      </c>
      <c r="Z49" s="30">
        <f t="shared" si="47"/>
        <v>0</v>
      </c>
      <c r="AA49" s="25" t="str">
        <f t="shared" si="48"/>
        <v>MIPYME</v>
      </c>
      <c r="AB49" s="71"/>
      <c r="AC49" s="68" t="str">
        <f t="shared" si="55"/>
        <v/>
      </c>
      <c r="AD49" s="71"/>
      <c r="AE49" s="68" t="str">
        <f t="shared" si="56"/>
        <v/>
      </c>
      <c r="AF49" s="68" t="str">
        <f t="shared" si="32"/>
        <v/>
      </c>
    </row>
    <row r="50" spans="1:32" ht="16.5" hidden="1" outlineLevel="1" x14ac:dyDescent="0.25">
      <c r="A50" s="97"/>
      <c r="B50" s="91">
        <v>1.1000000000000001</v>
      </c>
      <c r="C50" s="94"/>
      <c r="D50" s="92"/>
      <c r="E50" s="90"/>
      <c r="F50" s="90"/>
      <c r="G50" s="90"/>
      <c r="H50" s="90"/>
      <c r="I50" s="98">
        <f t="shared" si="49"/>
        <v>0</v>
      </c>
      <c r="J50" s="98">
        <f t="shared" si="50"/>
        <v>0</v>
      </c>
      <c r="K50" s="98">
        <f t="shared" si="51"/>
        <v>0</v>
      </c>
      <c r="L50" s="90">
        <v>11177504846</v>
      </c>
      <c r="M50" s="90">
        <v>3867455807</v>
      </c>
      <c r="N50" s="54"/>
      <c r="O50" s="54" t="s">
        <v>144</v>
      </c>
      <c r="P50" s="74" t="s">
        <v>144</v>
      </c>
      <c r="Q50" s="67"/>
      <c r="R50" s="68" t="str">
        <f t="shared" si="46"/>
        <v/>
      </c>
      <c r="S50" s="67"/>
      <c r="T50" s="68" t="str">
        <f t="shared" si="52"/>
        <v/>
      </c>
      <c r="U50" s="69"/>
      <c r="V50" s="68" t="str">
        <f t="shared" si="53"/>
        <v/>
      </c>
      <c r="W50" s="70"/>
      <c r="X50" s="68" t="str">
        <f t="shared" si="54"/>
        <v/>
      </c>
      <c r="Y50" s="68" t="str">
        <f t="shared" si="29"/>
        <v/>
      </c>
      <c r="Z50" s="30">
        <f t="shared" si="47"/>
        <v>0</v>
      </c>
      <c r="AA50" s="25" t="str">
        <f t="shared" si="48"/>
        <v>MIPYME</v>
      </c>
      <c r="AB50" s="71"/>
      <c r="AC50" s="68" t="str">
        <f t="shared" si="55"/>
        <v/>
      </c>
      <c r="AD50" s="71"/>
      <c r="AE50" s="68" t="str">
        <f t="shared" si="56"/>
        <v/>
      </c>
      <c r="AF50" s="68" t="str">
        <f t="shared" si="32"/>
        <v/>
      </c>
    </row>
    <row r="51" spans="1:32" ht="16.5" hidden="1" outlineLevel="1" x14ac:dyDescent="0.25">
      <c r="A51" s="97"/>
      <c r="B51" s="91">
        <v>1.1000000000000001</v>
      </c>
      <c r="C51" s="94"/>
      <c r="D51" s="92"/>
      <c r="E51" s="90"/>
      <c r="F51" s="90"/>
      <c r="G51" s="90"/>
      <c r="H51" s="90"/>
      <c r="I51" s="98">
        <f t="shared" si="49"/>
        <v>0</v>
      </c>
      <c r="J51" s="98">
        <f t="shared" si="50"/>
        <v>0</v>
      </c>
      <c r="K51" s="98">
        <f t="shared" si="51"/>
        <v>0</v>
      </c>
      <c r="L51" s="90">
        <v>11177504846</v>
      </c>
      <c r="M51" s="90">
        <v>3867455807</v>
      </c>
      <c r="N51" s="54"/>
      <c r="O51" s="54" t="s">
        <v>144</v>
      </c>
      <c r="P51" s="74" t="s">
        <v>144</v>
      </c>
      <c r="Q51" s="67"/>
      <c r="R51" s="68" t="str">
        <f t="shared" si="46"/>
        <v/>
      </c>
      <c r="S51" s="67"/>
      <c r="T51" s="68" t="str">
        <f t="shared" si="52"/>
        <v/>
      </c>
      <c r="U51" s="69"/>
      <c r="V51" s="68" t="str">
        <f t="shared" si="53"/>
        <v/>
      </c>
      <c r="W51" s="70"/>
      <c r="X51" s="68" t="str">
        <f t="shared" si="54"/>
        <v/>
      </c>
      <c r="Y51" s="68" t="str">
        <f t="shared" si="29"/>
        <v/>
      </c>
      <c r="Z51" s="30">
        <f t="shared" si="47"/>
        <v>0</v>
      </c>
      <c r="AA51" s="25" t="str">
        <f t="shared" si="48"/>
        <v>MIPYME</v>
      </c>
      <c r="AB51" s="71"/>
      <c r="AC51" s="68" t="str">
        <f t="shared" si="55"/>
        <v/>
      </c>
      <c r="AD51" s="71"/>
      <c r="AE51" s="68" t="str">
        <f t="shared" si="56"/>
        <v/>
      </c>
      <c r="AF51" s="68" t="str">
        <f t="shared" si="32"/>
        <v/>
      </c>
    </row>
    <row r="52" spans="1:32" ht="16.5" hidden="1" outlineLevel="1" x14ac:dyDescent="0.25">
      <c r="A52" s="97"/>
      <c r="B52" s="91">
        <v>1.1000000000000001</v>
      </c>
      <c r="C52" s="94"/>
      <c r="D52" s="92"/>
      <c r="E52" s="90"/>
      <c r="F52" s="90"/>
      <c r="G52" s="90"/>
      <c r="H52" s="90"/>
      <c r="I52" s="98">
        <f t="shared" si="49"/>
        <v>0</v>
      </c>
      <c r="J52" s="98">
        <f t="shared" si="50"/>
        <v>0</v>
      </c>
      <c r="K52" s="98">
        <f t="shared" si="51"/>
        <v>0</v>
      </c>
      <c r="L52" s="90">
        <v>11177504846</v>
      </c>
      <c r="M52" s="90">
        <v>3867455807</v>
      </c>
      <c r="N52" s="54"/>
      <c r="O52" s="54" t="s">
        <v>144</v>
      </c>
      <c r="P52" s="74" t="s">
        <v>144</v>
      </c>
      <c r="Q52" s="67"/>
      <c r="R52" s="68" t="str">
        <f t="shared" si="46"/>
        <v/>
      </c>
      <c r="S52" s="67"/>
      <c r="T52" s="68" t="str">
        <f t="shared" si="52"/>
        <v/>
      </c>
      <c r="U52" s="69"/>
      <c r="V52" s="68" t="str">
        <f t="shared" si="53"/>
        <v/>
      </c>
      <c r="W52" s="70"/>
      <c r="X52" s="68" t="str">
        <f t="shared" si="54"/>
        <v/>
      </c>
      <c r="Y52" s="68" t="str">
        <f t="shared" si="29"/>
        <v/>
      </c>
      <c r="Z52" s="30">
        <f t="shared" si="47"/>
        <v>0</v>
      </c>
      <c r="AA52" s="25" t="str">
        <f t="shared" si="48"/>
        <v>MIPYME</v>
      </c>
      <c r="AB52" s="71"/>
      <c r="AC52" s="68" t="str">
        <f t="shared" si="55"/>
        <v/>
      </c>
      <c r="AD52" s="71"/>
      <c r="AE52" s="68" t="str">
        <f t="shared" si="56"/>
        <v/>
      </c>
      <c r="AF52" s="68" t="str">
        <f t="shared" si="32"/>
        <v/>
      </c>
    </row>
    <row r="53" spans="1:32" ht="16.5" hidden="1" outlineLevel="1" x14ac:dyDescent="0.25">
      <c r="A53" s="97"/>
      <c r="B53" s="91">
        <v>1.1000000000000001</v>
      </c>
      <c r="C53" s="94"/>
      <c r="D53" s="92"/>
      <c r="E53" s="90"/>
      <c r="F53" s="90"/>
      <c r="G53" s="90"/>
      <c r="H53" s="90"/>
      <c r="I53" s="98">
        <f t="shared" si="49"/>
        <v>0</v>
      </c>
      <c r="J53" s="98">
        <f t="shared" si="50"/>
        <v>0</v>
      </c>
      <c r="K53" s="98">
        <f t="shared" si="51"/>
        <v>0</v>
      </c>
      <c r="L53" s="90">
        <v>11177504846</v>
      </c>
      <c r="M53" s="90">
        <v>3867455807</v>
      </c>
      <c r="N53" s="54"/>
      <c r="O53" s="54" t="s">
        <v>144</v>
      </c>
      <c r="P53" s="74" t="s">
        <v>144</v>
      </c>
      <c r="Q53" s="67"/>
      <c r="R53" s="68" t="str">
        <f t="shared" si="46"/>
        <v/>
      </c>
      <c r="S53" s="67"/>
      <c r="T53" s="68" t="str">
        <f t="shared" si="52"/>
        <v/>
      </c>
      <c r="U53" s="69"/>
      <c r="V53" s="68" t="str">
        <f t="shared" si="53"/>
        <v/>
      </c>
      <c r="W53" s="70"/>
      <c r="X53" s="68" t="str">
        <f t="shared" si="54"/>
        <v/>
      </c>
      <c r="Y53" s="68" t="str">
        <f t="shared" si="29"/>
        <v/>
      </c>
      <c r="Z53" s="30">
        <f t="shared" si="47"/>
        <v>0</v>
      </c>
      <c r="AA53" s="25" t="str">
        <f t="shared" si="48"/>
        <v>MIPYME</v>
      </c>
      <c r="AB53" s="71"/>
      <c r="AC53" s="68" t="str">
        <f t="shared" si="55"/>
        <v/>
      </c>
      <c r="AD53" s="71"/>
      <c r="AE53" s="68" t="str">
        <f t="shared" si="56"/>
        <v/>
      </c>
      <c r="AF53" s="68" t="str">
        <f t="shared" si="32"/>
        <v/>
      </c>
    </row>
    <row r="54" spans="1:32" ht="16.5" hidden="1" outlineLevel="1" x14ac:dyDescent="0.25">
      <c r="A54" s="97"/>
      <c r="B54" s="91">
        <v>1.1000000000000001</v>
      </c>
      <c r="C54" s="94"/>
      <c r="D54" s="92"/>
      <c r="E54" s="90"/>
      <c r="F54" s="90"/>
      <c r="G54" s="90"/>
      <c r="H54" s="90"/>
      <c r="I54" s="98">
        <f t="shared" si="49"/>
        <v>0</v>
      </c>
      <c r="J54" s="98">
        <f t="shared" si="50"/>
        <v>0</v>
      </c>
      <c r="K54" s="98">
        <f t="shared" si="51"/>
        <v>0</v>
      </c>
      <c r="L54" s="90">
        <v>11177504846</v>
      </c>
      <c r="M54" s="90">
        <v>3867455807</v>
      </c>
      <c r="N54" s="54"/>
      <c r="O54" s="54" t="s">
        <v>144</v>
      </c>
      <c r="P54" s="74" t="s">
        <v>144</v>
      </c>
      <c r="Q54" s="67"/>
      <c r="R54" s="68" t="str">
        <f t="shared" si="46"/>
        <v/>
      </c>
      <c r="S54" s="67"/>
      <c r="T54" s="68" t="str">
        <f t="shared" si="52"/>
        <v/>
      </c>
      <c r="U54" s="69"/>
      <c r="V54" s="68" t="str">
        <f t="shared" si="53"/>
        <v/>
      </c>
      <c r="W54" s="70"/>
      <c r="X54" s="68" t="str">
        <f t="shared" si="54"/>
        <v/>
      </c>
      <c r="Y54" s="68" t="str">
        <f t="shared" si="29"/>
        <v/>
      </c>
      <c r="Z54" s="30">
        <f t="shared" si="47"/>
        <v>0</v>
      </c>
      <c r="AA54" s="25" t="str">
        <f t="shared" si="48"/>
        <v>MIPYME</v>
      </c>
      <c r="AB54" s="71"/>
      <c r="AC54" s="68" t="str">
        <f t="shared" si="55"/>
        <v/>
      </c>
      <c r="AD54" s="71"/>
      <c r="AE54" s="68" t="str">
        <f t="shared" si="56"/>
        <v/>
      </c>
      <c r="AF54" s="68" t="str">
        <f t="shared" si="32"/>
        <v/>
      </c>
    </row>
    <row r="55" spans="1:32" ht="17.25" hidden="1" outlineLevel="1" thickBot="1" x14ac:dyDescent="0.3">
      <c r="A55" s="97"/>
      <c r="B55" s="91">
        <v>1.1000000000000001</v>
      </c>
      <c r="C55" s="94"/>
      <c r="D55" s="92"/>
      <c r="E55" s="90"/>
      <c r="F55" s="90"/>
      <c r="G55" s="90"/>
      <c r="H55" s="90"/>
      <c r="I55" s="98">
        <f t="shared" si="49"/>
        <v>0</v>
      </c>
      <c r="J55" s="98">
        <f t="shared" si="50"/>
        <v>0</v>
      </c>
      <c r="K55" s="98">
        <f t="shared" si="51"/>
        <v>0</v>
      </c>
      <c r="L55" s="90">
        <v>11177504846</v>
      </c>
      <c r="M55" s="90">
        <v>3867455807</v>
      </c>
      <c r="N55" s="54"/>
      <c r="O55" s="54" t="s">
        <v>144</v>
      </c>
      <c r="P55" s="74" t="s">
        <v>144</v>
      </c>
      <c r="Q55" s="67"/>
      <c r="R55" s="68" t="str">
        <f t="shared" si="46"/>
        <v/>
      </c>
      <c r="S55" s="67"/>
      <c r="T55" s="68" t="str">
        <f t="shared" si="52"/>
        <v/>
      </c>
      <c r="U55" s="69"/>
      <c r="V55" s="68" t="str">
        <f t="shared" si="53"/>
        <v/>
      </c>
      <c r="W55" s="70"/>
      <c r="X55" s="68" t="str">
        <f t="shared" si="54"/>
        <v/>
      </c>
      <c r="Y55" s="68" t="str">
        <f t="shared" si="29"/>
        <v/>
      </c>
      <c r="Z55" s="30">
        <f t="shared" si="47"/>
        <v>0</v>
      </c>
      <c r="AA55" s="25" t="str">
        <f t="shared" si="48"/>
        <v>MIPYME</v>
      </c>
      <c r="AB55" s="71"/>
      <c r="AC55" s="68" t="str">
        <f t="shared" si="55"/>
        <v/>
      </c>
      <c r="AD55" s="71"/>
      <c r="AE55" s="68" t="str">
        <f t="shared" si="56"/>
        <v/>
      </c>
      <c r="AF55" s="68" t="str">
        <f t="shared" si="32"/>
        <v/>
      </c>
    </row>
    <row r="56" spans="1:32" s="64" customFormat="1" ht="30.75" customHeight="1" collapsed="1" x14ac:dyDescent="0.25">
      <c r="B56" s="14">
        <v>5</v>
      </c>
      <c r="C56" s="15" t="s">
        <v>157</v>
      </c>
      <c r="D56" s="18">
        <f>IF(SUM(D57:D66)=0,"",SUM(D57:D66))</f>
        <v>1</v>
      </c>
      <c r="E56" s="16">
        <f>IF(ISERROR(($D57*E57)+($D58*E58)+($D59*E59)+($D60*E60)+($D61*E61)+($D62*E62)+($D63*E63)+($D64*E64)+($D65*E65)+($D66*E66)),"",($D57*E57)+($D58*E58)+($D59*E59)+($D60*E60)+($D61*E61)+($D62*E62)+($D63*E63)+($D64*E64)+($D65*E65)+($D66*E66))</f>
        <v>0</v>
      </c>
      <c r="F56" s="16">
        <f>IF(ISERROR(($D57*F57)+($D58*F58)+($D59*F59)+($D60*F60)+($D61*F61)+($D62*F62)+($D63*F63)+($D64*F64)+($D65*F65)+($D66*F66)),"",($D57*F57)+($D58*F58)+($D59*F59)+($D60*F60)+($D61*F61)+($D62*F62)+($D63*F63)+($D64*F64)+($D65*F65)+($D66*F66))</f>
        <v>0</v>
      </c>
      <c r="G56" s="16">
        <f>IF(ISERROR(($D57*G57)+($D58*G58)+($D59*G59)+($D60*G60)+($D61*G61)+($D62*G62)+($D63*G63)+($D64*G64)+($D65*G65)+($D66*G66)),"",($D57*G57)+($D58*G58)+($D59*G59)+($D60*G60)+($D61*G61)+($D62*G62)+($D63*G63)+($D64*G64)+($D65*G65)+($D66*G66))</f>
        <v>0</v>
      </c>
      <c r="H56" s="16">
        <f>IF(ISERROR(($D57*H57)+($D58*H58)+($D59*H59)+($D60*H60)+($D61*H61)+($D62*H62)+($D63*H63)+($D64*H64)+($D65*H65)+($D66*H66)),"",($D57*H57)+($D58*H58)+($D59*H59)+($D60*H60)+($D61*H61)+($D62*H62)+($D63*H63)+($D64*H64)+($D65*H65)+($D66*H66))</f>
        <v>0</v>
      </c>
      <c r="I56" s="16">
        <f>IF(ISERROR(SUM(I57:I66)),"",SUM(I57:I66))</f>
        <v>0</v>
      </c>
      <c r="J56" s="16">
        <f>IF(ISERROR(SUM(J57:J66)),"",SUM(J57:J66))</f>
        <v>0</v>
      </c>
      <c r="K56" s="16">
        <f>IF(ISERROR(($D57*K57)+($D58*K58)+($D59*K59)+($D60*K60)+($D61*K61)+($D62*K62)+($D63*K63)+($D64*K64)+($D65*K65)+($D66*K66)),"",($D57*K57)+($D58*K58)+($D59*K59)+($D60*K60)+($D61*K61)+($D62*K62)+($D63*K63)+($D64*K64)+($D65*K65)+($D66*K66))</f>
        <v>0</v>
      </c>
      <c r="L56" s="16">
        <f t="shared" ref="L56:M56" si="57">IF(ISERROR(($D57*L57)+($D58*L58)+($D59*L59)+($D60*L60)+($D61*L61)+($D62*L62)+($D63*L63)+($D64*L64)+($D65*L65)+($D66*L66)),"",($D57*L57)+($D58*L58)+($D59*L59)+($D60*L60)+($D61*L61)+($D62*L62)+($D63*L63)+($D64*L64)+($D65*L65)+($D66*L66))</f>
        <v>0</v>
      </c>
      <c r="M56" s="16">
        <f t="shared" si="57"/>
        <v>0</v>
      </c>
      <c r="N56" s="12">
        <v>1</v>
      </c>
      <c r="O56" s="72">
        <f>IF(ISERROR(VLOOKUP(N56,POA!$A$2:$C$25,3,0)),"",VLOOKUP(N56,POA!$A$2:$C$25,3,0))</f>
        <v>3</v>
      </c>
      <c r="P56" s="13">
        <f>IF(ISERROR(VLOOKUP(N56,POA!$A$2:$C$25,2,0)),"",VLOOKUP(N56,POA!$A$2:$C$25,2,0))</f>
        <v>314367087</v>
      </c>
      <c r="Q56" s="16">
        <f>SUM(I56)</f>
        <v>0</v>
      </c>
      <c r="R56" s="17" t="str">
        <f>IF(OR(Q56=0,N56="",P56=""),"",IF(Q56&gt;=(($R$9*P56)),"HABIL","NO HABIL"))</f>
        <v/>
      </c>
      <c r="S56" s="16">
        <f>IF(ISERROR(SUM(E56/G56)),0,SUM(E56/G56))</f>
        <v>0</v>
      </c>
      <c r="T56" s="17" t="str">
        <f>IF(OR(S56=0,N56="",P56=""),"",IF(S56&gt;=$T$9,"HABIL","NO HABIL"))</f>
        <v/>
      </c>
      <c r="U56" s="58">
        <f>IF(ISERROR(SUM(H56/F56)),0,SUM(H56/F56))</f>
        <v>0</v>
      </c>
      <c r="V56" s="17" t="str">
        <f>IF(OR(U56=0,N56="",P56=""),"",IF(U56&lt;=$V$9,"HABIL","NO HABIL"))</f>
        <v/>
      </c>
      <c r="W56" s="58">
        <f>IF(ISERROR(SUM(L56/M56)),0,SUM(L56/M56))</f>
        <v>0</v>
      </c>
      <c r="X56" s="17" t="str">
        <f>IF(OR(W56=0,N56="",P56=""),"",IF(W56&gt;=$X$9,"HABIL","NO HABIL"))</f>
        <v/>
      </c>
      <c r="Y56" s="17" t="str">
        <f t="shared" si="29"/>
        <v/>
      </c>
      <c r="Z56" s="65"/>
      <c r="AA56" s="66"/>
      <c r="AB56" s="59">
        <f>IF(ISERROR(SUM(L56/K56)),0,SUM(L56/K56))</f>
        <v>0</v>
      </c>
      <c r="AC56" s="17" t="str">
        <f>IF(OR(AB56=0,N56="",P56=""),"",IF(AB56&gt;=$AC$9,"HABIL","NO HABIL"))</f>
        <v/>
      </c>
      <c r="AD56" s="59">
        <f>IF(ISERROR(SUM(L56/F56)),0,SUM(L56/F56))</f>
        <v>0</v>
      </c>
      <c r="AE56" s="17" t="str">
        <f>IF(OR(AD56=0,N56="",P56=""),"",IF(AD56&gt;=$AE$9,"HABIL","NO HABIL"))</f>
        <v/>
      </c>
      <c r="AF56" s="73" t="str">
        <f t="shared" si="32"/>
        <v/>
      </c>
    </row>
    <row r="57" spans="1:32" s="89" customFormat="1" ht="18.75" customHeight="1" thickBot="1" x14ac:dyDescent="0.3">
      <c r="A57" s="95"/>
      <c r="B57" s="91">
        <v>1.1000000000000001</v>
      </c>
      <c r="C57" s="94"/>
      <c r="D57" s="92">
        <v>1</v>
      </c>
      <c r="E57" s="90"/>
      <c r="F57" s="90"/>
      <c r="G57" s="90"/>
      <c r="H57" s="90"/>
      <c r="I57" s="98">
        <f>IF(ISERROR(E57-G57),"",E57-G57)</f>
        <v>0</v>
      </c>
      <c r="J57" s="98">
        <f>IF(ISERROR(F57-H57),"",F57-H57)</f>
        <v>0</v>
      </c>
      <c r="K57" s="98">
        <f>J57</f>
        <v>0</v>
      </c>
      <c r="L57" s="90"/>
      <c r="M57" s="90"/>
      <c r="N57" s="54"/>
      <c r="O57" s="54" t="s">
        <v>144</v>
      </c>
      <c r="P57" s="74" t="s">
        <v>144</v>
      </c>
      <c r="Q57" s="67"/>
      <c r="R57" s="68" t="str">
        <f t="shared" ref="R57:R66" si="58">IF(OR(Q57=0,N57="",P57=""),"",IF(Q57&gt;=(($R$9*P57)),"HABIL","NO HABIL"))</f>
        <v/>
      </c>
      <c r="S57" s="67"/>
      <c r="T57" s="68" t="str">
        <f>IF(OR(S55=0,N57="",P57=""),"",IF(S55&gt;=$T$9,"HABIL","NO HABIL"))</f>
        <v/>
      </c>
      <c r="U57" s="69"/>
      <c r="V57" s="68" t="str">
        <f>IF(OR(U55=0,N57="",P57=""),"",IF(U55&lt;=$V$9,"HABIL","NO HABIL"))</f>
        <v/>
      </c>
      <c r="W57" s="70"/>
      <c r="X57" s="68" t="str">
        <f>IF(OR(W55=0,N57="",P57=""),"",IF(W55&gt;=$X$9,"HABIL","NO HABIL"))</f>
        <v/>
      </c>
      <c r="Y57" s="68" t="str">
        <f t="shared" si="29"/>
        <v/>
      </c>
      <c r="Z57" s="30">
        <f t="shared" ref="Z57:Z66" si="59">IF(ISERROR(F57/$AA$9),"",F57/$AA$9)</f>
        <v>0</v>
      </c>
      <c r="AA57" s="25" t="str">
        <f t="shared" ref="AA57:AA66" si="60">+IF(Z57&lt;$AA$10,"MIPYME","NO CUMPLE")</f>
        <v>MIPYME</v>
      </c>
      <c r="AB57" s="71"/>
      <c r="AC57" s="68" t="str">
        <f>IF(OR(AB55=0,N57="",P57=""),"",IF(AB55&gt;=$AC$9,"HABIL","NO HABIL"))</f>
        <v/>
      </c>
      <c r="AD57" s="71"/>
      <c r="AE57" s="68" t="str">
        <f>IF(OR(AD55=0,N57="",P57=""),"",IF(AD55&gt;=$AE$9,"HABIL","NO HABIL"))</f>
        <v/>
      </c>
      <c r="AF57" s="68" t="str">
        <f t="shared" si="32"/>
        <v/>
      </c>
    </row>
    <row r="58" spans="1:32" ht="16.5" hidden="1" outlineLevel="1" x14ac:dyDescent="0.25">
      <c r="A58" s="96"/>
      <c r="B58" s="91">
        <v>1.1000000000000001</v>
      </c>
      <c r="C58" s="94"/>
      <c r="D58" s="92"/>
      <c r="E58" s="90"/>
      <c r="F58" s="90"/>
      <c r="G58" s="90"/>
      <c r="H58" s="90"/>
      <c r="I58" s="98">
        <f t="shared" ref="I58:I66" si="61">IF(ISERROR(E58-G58),"",E58-G58)</f>
        <v>0</v>
      </c>
      <c r="J58" s="98">
        <f t="shared" ref="J58:J66" si="62">IF(ISERROR(F58-H58),"",F58-H58)</f>
        <v>0</v>
      </c>
      <c r="K58" s="98">
        <f t="shared" ref="K58:K66" si="63">J58</f>
        <v>0</v>
      </c>
      <c r="L58" s="90">
        <v>11177504846</v>
      </c>
      <c r="M58" s="90">
        <v>3867455807</v>
      </c>
      <c r="N58" s="54"/>
      <c r="O58" s="54" t="s">
        <v>144</v>
      </c>
      <c r="P58" s="74" t="s">
        <v>144</v>
      </c>
      <c r="Q58" s="67"/>
      <c r="R58" s="68" t="str">
        <f t="shared" si="58"/>
        <v/>
      </c>
      <c r="S58" s="67"/>
      <c r="T58" s="68" t="str">
        <f t="shared" ref="T58:T66" si="64">IF(OR(S56=0,N58="",P58=""),"",IF(S56&gt;=$T$9,"HABIL","NO HABIL"))</f>
        <v/>
      </c>
      <c r="U58" s="69"/>
      <c r="V58" s="68" t="str">
        <f t="shared" ref="V58:V66" si="65">IF(OR(U56=0,N58="",P58=""),"",IF(U56&lt;=$V$9,"HABIL","NO HABIL"))</f>
        <v/>
      </c>
      <c r="W58" s="70"/>
      <c r="X58" s="68" t="str">
        <f t="shared" ref="X58:X66" si="66">IF(OR(W56=0,N58="",P58=""),"",IF(W56&gt;=$X$9,"HABIL","NO HABIL"))</f>
        <v/>
      </c>
      <c r="Y58" s="68" t="str">
        <f t="shared" si="29"/>
        <v/>
      </c>
      <c r="Z58" s="30">
        <f t="shared" si="59"/>
        <v>0</v>
      </c>
      <c r="AA58" s="25" t="str">
        <f t="shared" si="60"/>
        <v>MIPYME</v>
      </c>
      <c r="AB58" s="71"/>
      <c r="AC58" s="68" t="str">
        <f t="shared" ref="AC58:AC66" si="67">IF(OR(AB56=0,N58="",P58=""),"",IF(AB56&gt;=$AC$9,"HABIL","NO HABIL"))</f>
        <v/>
      </c>
      <c r="AD58" s="71"/>
      <c r="AE58" s="68" t="str">
        <f t="shared" ref="AE58:AE66" si="68">IF(OR(AD56=0,N58="",P58=""),"",IF(AD56&gt;=$AE$9,"HABIL","NO HABIL"))</f>
        <v/>
      </c>
      <c r="AF58" s="68" t="str">
        <f t="shared" si="32"/>
        <v/>
      </c>
    </row>
    <row r="59" spans="1:32" ht="16.5" hidden="1" outlineLevel="1" x14ac:dyDescent="0.25">
      <c r="A59" s="96"/>
      <c r="B59" s="91">
        <v>1.1000000000000001</v>
      </c>
      <c r="C59" s="94"/>
      <c r="D59" s="92"/>
      <c r="E59" s="90"/>
      <c r="F59" s="90"/>
      <c r="G59" s="90"/>
      <c r="H59" s="90"/>
      <c r="I59" s="98">
        <f t="shared" si="61"/>
        <v>0</v>
      </c>
      <c r="J59" s="98">
        <f t="shared" si="62"/>
        <v>0</v>
      </c>
      <c r="K59" s="98">
        <f t="shared" si="63"/>
        <v>0</v>
      </c>
      <c r="L59" s="90">
        <v>11177504846</v>
      </c>
      <c r="M59" s="90">
        <v>3867455807</v>
      </c>
      <c r="N59" s="54"/>
      <c r="O59" s="54" t="s">
        <v>144</v>
      </c>
      <c r="P59" s="74" t="s">
        <v>144</v>
      </c>
      <c r="Q59" s="67"/>
      <c r="R59" s="68" t="str">
        <f t="shared" si="58"/>
        <v/>
      </c>
      <c r="S59" s="67"/>
      <c r="T59" s="68" t="str">
        <f t="shared" si="64"/>
        <v/>
      </c>
      <c r="U59" s="69"/>
      <c r="V59" s="68" t="str">
        <f t="shared" si="65"/>
        <v/>
      </c>
      <c r="W59" s="70"/>
      <c r="X59" s="68" t="str">
        <f t="shared" si="66"/>
        <v/>
      </c>
      <c r="Y59" s="68" t="str">
        <f t="shared" si="29"/>
        <v/>
      </c>
      <c r="Z59" s="30">
        <f t="shared" si="59"/>
        <v>0</v>
      </c>
      <c r="AA59" s="25" t="str">
        <f t="shared" si="60"/>
        <v>MIPYME</v>
      </c>
      <c r="AB59" s="71"/>
      <c r="AC59" s="68" t="str">
        <f t="shared" si="67"/>
        <v/>
      </c>
      <c r="AD59" s="71"/>
      <c r="AE59" s="68" t="str">
        <f t="shared" si="68"/>
        <v/>
      </c>
      <c r="AF59" s="68" t="str">
        <f t="shared" si="32"/>
        <v/>
      </c>
    </row>
    <row r="60" spans="1:32" ht="16.5" hidden="1" outlineLevel="1" x14ac:dyDescent="0.25">
      <c r="A60" s="96"/>
      <c r="B60" s="91">
        <v>1.1000000000000001</v>
      </c>
      <c r="C60" s="94"/>
      <c r="D60" s="92"/>
      <c r="E60" s="90"/>
      <c r="F60" s="90"/>
      <c r="G60" s="90"/>
      <c r="H60" s="90"/>
      <c r="I60" s="98">
        <f t="shared" si="61"/>
        <v>0</v>
      </c>
      <c r="J60" s="98">
        <f t="shared" si="62"/>
        <v>0</v>
      </c>
      <c r="K60" s="98">
        <f t="shared" si="63"/>
        <v>0</v>
      </c>
      <c r="L60" s="90">
        <v>11177504846</v>
      </c>
      <c r="M60" s="90">
        <v>3867455807</v>
      </c>
      <c r="N60" s="54"/>
      <c r="O60" s="54" t="s">
        <v>144</v>
      </c>
      <c r="P60" s="74" t="s">
        <v>144</v>
      </c>
      <c r="Q60" s="67"/>
      <c r="R60" s="68" t="str">
        <f t="shared" si="58"/>
        <v/>
      </c>
      <c r="S60" s="67"/>
      <c r="T60" s="68" t="str">
        <f t="shared" si="64"/>
        <v/>
      </c>
      <c r="U60" s="69"/>
      <c r="V60" s="68" t="str">
        <f t="shared" si="65"/>
        <v/>
      </c>
      <c r="W60" s="70"/>
      <c r="X60" s="68" t="str">
        <f t="shared" si="66"/>
        <v/>
      </c>
      <c r="Y60" s="68" t="str">
        <f t="shared" si="29"/>
        <v/>
      </c>
      <c r="Z60" s="30">
        <f t="shared" si="59"/>
        <v>0</v>
      </c>
      <c r="AA60" s="25" t="str">
        <f t="shared" si="60"/>
        <v>MIPYME</v>
      </c>
      <c r="AB60" s="71"/>
      <c r="AC60" s="68" t="str">
        <f t="shared" si="67"/>
        <v/>
      </c>
      <c r="AD60" s="71"/>
      <c r="AE60" s="68" t="str">
        <f t="shared" si="68"/>
        <v/>
      </c>
      <c r="AF60" s="68" t="str">
        <f t="shared" si="32"/>
        <v/>
      </c>
    </row>
    <row r="61" spans="1:32" ht="16.5" hidden="1" outlineLevel="1" x14ac:dyDescent="0.25">
      <c r="A61" s="97"/>
      <c r="B61" s="91">
        <v>1.1000000000000001</v>
      </c>
      <c r="C61" s="94"/>
      <c r="D61" s="92"/>
      <c r="E61" s="90"/>
      <c r="F61" s="90"/>
      <c r="G61" s="90"/>
      <c r="H61" s="90"/>
      <c r="I61" s="98">
        <f t="shared" si="61"/>
        <v>0</v>
      </c>
      <c r="J61" s="98">
        <f t="shared" si="62"/>
        <v>0</v>
      </c>
      <c r="K61" s="98">
        <f t="shared" si="63"/>
        <v>0</v>
      </c>
      <c r="L61" s="90">
        <v>11177504846</v>
      </c>
      <c r="M61" s="90">
        <v>3867455807</v>
      </c>
      <c r="N61" s="54"/>
      <c r="O61" s="54" t="s">
        <v>144</v>
      </c>
      <c r="P61" s="74" t="s">
        <v>144</v>
      </c>
      <c r="Q61" s="67"/>
      <c r="R61" s="68" t="str">
        <f t="shared" si="58"/>
        <v/>
      </c>
      <c r="S61" s="67"/>
      <c r="T61" s="68" t="str">
        <f t="shared" si="64"/>
        <v/>
      </c>
      <c r="U61" s="69"/>
      <c r="V61" s="68" t="str">
        <f t="shared" si="65"/>
        <v/>
      </c>
      <c r="W61" s="70"/>
      <c r="X61" s="68" t="str">
        <f t="shared" si="66"/>
        <v/>
      </c>
      <c r="Y61" s="68" t="str">
        <f t="shared" si="29"/>
        <v/>
      </c>
      <c r="Z61" s="30">
        <f t="shared" si="59"/>
        <v>0</v>
      </c>
      <c r="AA61" s="25" t="str">
        <f t="shared" si="60"/>
        <v>MIPYME</v>
      </c>
      <c r="AB61" s="71"/>
      <c r="AC61" s="68" t="str">
        <f t="shared" si="67"/>
        <v/>
      </c>
      <c r="AD61" s="71"/>
      <c r="AE61" s="68" t="str">
        <f t="shared" si="68"/>
        <v/>
      </c>
      <c r="AF61" s="68" t="str">
        <f t="shared" si="32"/>
        <v/>
      </c>
    </row>
    <row r="62" spans="1:32" ht="16.5" hidden="1" outlineLevel="1" x14ac:dyDescent="0.25">
      <c r="A62" s="97"/>
      <c r="B62" s="91">
        <v>1.1000000000000001</v>
      </c>
      <c r="C62" s="94"/>
      <c r="D62" s="92"/>
      <c r="E62" s="90"/>
      <c r="F62" s="90"/>
      <c r="G62" s="90"/>
      <c r="H62" s="90"/>
      <c r="I62" s="98">
        <f t="shared" si="61"/>
        <v>0</v>
      </c>
      <c r="J62" s="98">
        <f t="shared" si="62"/>
        <v>0</v>
      </c>
      <c r="K62" s="98">
        <f t="shared" si="63"/>
        <v>0</v>
      </c>
      <c r="L62" s="90">
        <v>11177504846</v>
      </c>
      <c r="M62" s="90">
        <v>3867455807</v>
      </c>
      <c r="N62" s="54"/>
      <c r="O62" s="54" t="s">
        <v>144</v>
      </c>
      <c r="P62" s="74" t="s">
        <v>144</v>
      </c>
      <c r="Q62" s="67"/>
      <c r="R62" s="68" t="str">
        <f t="shared" si="58"/>
        <v/>
      </c>
      <c r="S62" s="67"/>
      <c r="T62" s="68" t="str">
        <f t="shared" si="64"/>
        <v/>
      </c>
      <c r="U62" s="69"/>
      <c r="V62" s="68" t="str">
        <f t="shared" si="65"/>
        <v/>
      </c>
      <c r="W62" s="70"/>
      <c r="X62" s="68" t="str">
        <f t="shared" si="66"/>
        <v/>
      </c>
      <c r="Y62" s="68" t="str">
        <f t="shared" si="29"/>
        <v/>
      </c>
      <c r="Z62" s="30">
        <f t="shared" si="59"/>
        <v>0</v>
      </c>
      <c r="AA62" s="25" t="str">
        <f t="shared" si="60"/>
        <v>MIPYME</v>
      </c>
      <c r="AB62" s="71"/>
      <c r="AC62" s="68" t="str">
        <f t="shared" si="67"/>
        <v/>
      </c>
      <c r="AD62" s="71"/>
      <c r="AE62" s="68" t="str">
        <f t="shared" si="68"/>
        <v/>
      </c>
      <c r="AF62" s="68" t="str">
        <f t="shared" si="32"/>
        <v/>
      </c>
    </row>
    <row r="63" spans="1:32" ht="16.5" hidden="1" outlineLevel="1" x14ac:dyDescent="0.25">
      <c r="A63" s="97"/>
      <c r="B63" s="91">
        <v>1.1000000000000001</v>
      </c>
      <c r="C63" s="94"/>
      <c r="D63" s="92"/>
      <c r="E63" s="90"/>
      <c r="F63" s="90"/>
      <c r="G63" s="90"/>
      <c r="H63" s="90"/>
      <c r="I63" s="98">
        <f t="shared" si="61"/>
        <v>0</v>
      </c>
      <c r="J63" s="98">
        <f t="shared" si="62"/>
        <v>0</v>
      </c>
      <c r="K63" s="98">
        <f t="shared" si="63"/>
        <v>0</v>
      </c>
      <c r="L63" s="90">
        <v>11177504846</v>
      </c>
      <c r="M63" s="90">
        <v>3867455807</v>
      </c>
      <c r="N63" s="54"/>
      <c r="O63" s="54" t="s">
        <v>144</v>
      </c>
      <c r="P63" s="74" t="s">
        <v>144</v>
      </c>
      <c r="Q63" s="67"/>
      <c r="R63" s="68" t="str">
        <f t="shared" si="58"/>
        <v/>
      </c>
      <c r="S63" s="67"/>
      <c r="T63" s="68" t="str">
        <f t="shared" si="64"/>
        <v/>
      </c>
      <c r="U63" s="69"/>
      <c r="V63" s="68" t="str">
        <f t="shared" si="65"/>
        <v/>
      </c>
      <c r="W63" s="70"/>
      <c r="X63" s="68" t="str">
        <f t="shared" si="66"/>
        <v/>
      </c>
      <c r="Y63" s="68" t="str">
        <f t="shared" si="29"/>
        <v/>
      </c>
      <c r="Z63" s="30">
        <f t="shared" si="59"/>
        <v>0</v>
      </c>
      <c r="AA63" s="25" t="str">
        <f t="shared" si="60"/>
        <v>MIPYME</v>
      </c>
      <c r="AB63" s="71"/>
      <c r="AC63" s="68" t="str">
        <f t="shared" si="67"/>
        <v/>
      </c>
      <c r="AD63" s="71"/>
      <c r="AE63" s="68" t="str">
        <f t="shared" si="68"/>
        <v/>
      </c>
      <c r="AF63" s="68" t="str">
        <f t="shared" si="32"/>
        <v/>
      </c>
    </row>
    <row r="64" spans="1:32" ht="16.5" hidden="1" outlineLevel="1" x14ac:dyDescent="0.25">
      <c r="A64" s="97"/>
      <c r="B64" s="91">
        <v>1.1000000000000001</v>
      </c>
      <c r="C64" s="94"/>
      <c r="D64" s="92"/>
      <c r="E64" s="90"/>
      <c r="F64" s="90"/>
      <c r="G64" s="90"/>
      <c r="H64" s="90"/>
      <c r="I64" s="98">
        <f t="shared" si="61"/>
        <v>0</v>
      </c>
      <c r="J64" s="98">
        <f t="shared" si="62"/>
        <v>0</v>
      </c>
      <c r="K64" s="98">
        <f t="shared" si="63"/>
        <v>0</v>
      </c>
      <c r="L64" s="90">
        <v>11177504846</v>
      </c>
      <c r="M64" s="90">
        <v>3867455807</v>
      </c>
      <c r="N64" s="54"/>
      <c r="O64" s="54" t="s">
        <v>144</v>
      </c>
      <c r="P64" s="74" t="s">
        <v>144</v>
      </c>
      <c r="Q64" s="67"/>
      <c r="R64" s="68" t="str">
        <f t="shared" si="58"/>
        <v/>
      </c>
      <c r="S64" s="67"/>
      <c r="T64" s="68" t="str">
        <f t="shared" si="64"/>
        <v/>
      </c>
      <c r="U64" s="69"/>
      <c r="V64" s="68" t="str">
        <f t="shared" si="65"/>
        <v/>
      </c>
      <c r="W64" s="70"/>
      <c r="X64" s="68" t="str">
        <f t="shared" si="66"/>
        <v/>
      </c>
      <c r="Y64" s="68" t="str">
        <f t="shared" si="29"/>
        <v/>
      </c>
      <c r="Z64" s="30">
        <f t="shared" si="59"/>
        <v>0</v>
      </c>
      <c r="AA64" s="25" t="str">
        <f t="shared" si="60"/>
        <v>MIPYME</v>
      </c>
      <c r="AB64" s="71"/>
      <c r="AC64" s="68" t="str">
        <f t="shared" si="67"/>
        <v/>
      </c>
      <c r="AD64" s="71"/>
      <c r="AE64" s="68" t="str">
        <f t="shared" si="68"/>
        <v/>
      </c>
      <c r="AF64" s="68" t="str">
        <f t="shared" si="32"/>
        <v/>
      </c>
    </row>
    <row r="65" spans="1:32" ht="16.5" hidden="1" outlineLevel="1" x14ac:dyDescent="0.25">
      <c r="A65" s="97"/>
      <c r="B65" s="91">
        <v>1.1000000000000001</v>
      </c>
      <c r="C65" s="94"/>
      <c r="D65" s="92"/>
      <c r="E65" s="90"/>
      <c r="F65" s="90"/>
      <c r="G65" s="90"/>
      <c r="H65" s="90"/>
      <c r="I65" s="98">
        <f t="shared" si="61"/>
        <v>0</v>
      </c>
      <c r="J65" s="98">
        <f t="shared" si="62"/>
        <v>0</v>
      </c>
      <c r="K65" s="98">
        <f t="shared" si="63"/>
        <v>0</v>
      </c>
      <c r="L65" s="90">
        <v>11177504846</v>
      </c>
      <c r="M65" s="90">
        <v>3867455807</v>
      </c>
      <c r="N65" s="54"/>
      <c r="O65" s="54" t="s">
        <v>144</v>
      </c>
      <c r="P65" s="74" t="s">
        <v>144</v>
      </c>
      <c r="Q65" s="67"/>
      <c r="R65" s="68" t="str">
        <f t="shared" si="58"/>
        <v/>
      </c>
      <c r="S65" s="67"/>
      <c r="T65" s="68" t="str">
        <f t="shared" si="64"/>
        <v/>
      </c>
      <c r="U65" s="69"/>
      <c r="V65" s="68" t="str">
        <f t="shared" si="65"/>
        <v/>
      </c>
      <c r="W65" s="70"/>
      <c r="X65" s="68" t="str">
        <f t="shared" si="66"/>
        <v/>
      </c>
      <c r="Y65" s="68" t="str">
        <f t="shared" si="29"/>
        <v/>
      </c>
      <c r="Z65" s="30">
        <f t="shared" si="59"/>
        <v>0</v>
      </c>
      <c r="AA65" s="25" t="str">
        <f t="shared" si="60"/>
        <v>MIPYME</v>
      </c>
      <c r="AB65" s="71"/>
      <c r="AC65" s="68" t="str">
        <f t="shared" si="67"/>
        <v/>
      </c>
      <c r="AD65" s="71"/>
      <c r="AE65" s="68" t="str">
        <f t="shared" si="68"/>
        <v/>
      </c>
      <c r="AF65" s="68" t="str">
        <f t="shared" si="32"/>
        <v/>
      </c>
    </row>
    <row r="66" spans="1:32" ht="17.25" hidden="1" outlineLevel="1" thickBot="1" x14ac:dyDescent="0.3">
      <c r="A66" s="97"/>
      <c r="B66" s="91">
        <v>1.1000000000000001</v>
      </c>
      <c r="C66" s="94"/>
      <c r="D66" s="92"/>
      <c r="E66" s="90"/>
      <c r="F66" s="90"/>
      <c r="G66" s="90"/>
      <c r="H66" s="90"/>
      <c r="I66" s="98">
        <f t="shared" si="61"/>
        <v>0</v>
      </c>
      <c r="J66" s="98">
        <f t="shared" si="62"/>
        <v>0</v>
      </c>
      <c r="K66" s="98">
        <f t="shared" si="63"/>
        <v>0</v>
      </c>
      <c r="L66" s="90">
        <v>11177504846</v>
      </c>
      <c r="M66" s="90">
        <v>3867455807</v>
      </c>
      <c r="N66" s="54"/>
      <c r="O66" s="54" t="s">
        <v>144</v>
      </c>
      <c r="P66" s="74" t="s">
        <v>144</v>
      </c>
      <c r="Q66" s="67"/>
      <c r="R66" s="68" t="str">
        <f t="shared" si="58"/>
        <v/>
      </c>
      <c r="S66" s="67"/>
      <c r="T66" s="68" t="str">
        <f t="shared" si="64"/>
        <v/>
      </c>
      <c r="U66" s="69"/>
      <c r="V66" s="68" t="str">
        <f t="shared" si="65"/>
        <v/>
      </c>
      <c r="W66" s="70"/>
      <c r="X66" s="68" t="str">
        <f t="shared" si="66"/>
        <v/>
      </c>
      <c r="Y66" s="68" t="str">
        <f t="shared" si="29"/>
        <v/>
      </c>
      <c r="Z66" s="30">
        <f t="shared" si="59"/>
        <v>0</v>
      </c>
      <c r="AA66" s="25" t="str">
        <f t="shared" si="60"/>
        <v>MIPYME</v>
      </c>
      <c r="AB66" s="71"/>
      <c r="AC66" s="68" t="str">
        <f t="shared" si="67"/>
        <v/>
      </c>
      <c r="AD66" s="71"/>
      <c r="AE66" s="68" t="str">
        <f t="shared" si="68"/>
        <v/>
      </c>
      <c r="AF66" s="68" t="str">
        <f t="shared" si="32"/>
        <v/>
      </c>
    </row>
    <row r="67" spans="1:32" s="64" customFormat="1" ht="30.75" customHeight="1" collapsed="1" x14ac:dyDescent="0.25">
      <c r="B67" s="14">
        <v>6</v>
      </c>
      <c r="C67" s="15" t="s">
        <v>158</v>
      </c>
      <c r="D67" s="18">
        <f>IF(SUM(D68:D77)=0,"",SUM(D68:D77))</f>
        <v>1</v>
      </c>
      <c r="E67" s="16">
        <f>IF(ISERROR(($D68*E68)+($D69*E69)+($D70*E70)+($D71*E71)+($D72*E72)+($D73*E73)+($D74*E74)+($D75*E75)+($D76*E76)+($D77*E77)),"",($D68*E68)+($D69*E69)+($D70*E70)+($D71*E71)+($D72*E72)+($D73*E73)+($D74*E74)+($D75*E75)+($D76*E76)+($D77*E77))</f>
        <v>0</v>
      </c>
      <c r="F67" s="16">
        <f>IF(ISERROR(($D68*F68)+($D69*F69)+($D70*F70)+($D71*F71)+($D72*F72)+($D73*F73)+($D74*F74)+($D75*F75)+($D76*F76)+($D77*F77)),"",($D68*F68)+($D69*F69)+($D70*F70)+($D71*F71)+($D72*F72)+($D73*F73)+($D74*F74)+($D75*F75)+($D76*F76)+($D77*F77))</f>
        <v>0</v>
      </c>
      <c r="G67" s="16">
        <f>IF(ISERROR(($D68*G68)+($D69*G69)+($D70*G70)+($D71*G71)+($D72*G72)+($D73*G73)+($D74*G74)+($D75*G75)+($D76*G76)+($D77*G77)),"",($D68*G68)+($D69*G69)+($D70*G70)+($D71*G71)+($D72*G72)+($D73*G73)+($D74*G74)+($D75*G75)+($D76*G76)+($D77*G77))</f>
        <v>0</v>
      </c>
      <c r="H67" s="16">
        <f>IF(ISERROR(($D68*H68)+($D69*H69)+($D70*H70)+($D71*H71)+($D72*H72)+($D73*H73)+($D74*H74)+($D75*H75)+($D76*H76)+($D77*H77)),"",($D68*H68)+($D69*H69)+($D70*H70)+($D71*H71)+($D72*H72)+($D73*H73)+($D74*H74)+($D75*H75)+($D76*H76)+($D77*H77))</f>
        <v>0</v>
      </c>
      <c r="I67" s="16">
        <f>IF(ISERROR(SUM(I68:I77)),"",SUM(I68:I77))</f>
        <v>0</v>
      </c>
      <c r="J67" s="16">
        <f>IF(ISERROR(SUM(J68:J77)),"",SUM(J68:J77))</f>
        <v>0</v>
      </c>
      <c r="K67" s="16">
        <f>IF(ISERROR(($D68*K68)+($D69*K69)+($D70*K70)+($D71*K71)+($D72*K72)+($D73*K73)+($D74*K74)+($D75*K75)+($D76*K76)+($D77*K77)),"",($D68*K68)+($D69*K69)+($D70*K70)+($D71*K71)+($D72*K72)+($D73*K73)+($D74*K74)+($D75*K75)+($D76*K76)+($D77*K77))</f>
        <v>0</v>
      </c>
      <c r="L67" s="16">
        <f t="shared" ref="L67:M67" si="69">IF(ISERROR(($D68*L68)+($D69*L69)+($D70*L70)+($D71*L71)+($D72*L72)+($D73*L73)+($D74*L74)+($D75*L75)+($D76*L76)+($D77*L77)),"",($D68*L68)+($D69*L69)+($D70*L70)+($D71*L71)+($D72*L72)+($D73*L73)+($D74*L74)+($D75*L75)+($D76*L76)+($D77*L77))</f>
        <v>0</v>
      </c>
      <c r="M67" s="16">
        <f t="shared" si="69"/>
        <v>0</v>
      </c>
      <c r="N67" s="12">
        <v>1</v>
      </c>
      <c r="O67" s="72">
        <f>IF(ISERROR(VLOOKUP(N67,POA!$A$2:$C$25,3,0)),"",VLOOKUP(N67,POA!$A$2:$C$25,3,0))</f>
        <v>3</v>
      </c>
      <c r="P67" s="13">
        <f>IF(ISERROR(VLOOKUP(N67,POA!$A$2:$C$25,2,0)),"",VLOOKUP(N67,POA!$A$2:$C$25,2,0))</f>
        <v>314367087</v>
      </c>
      <c r="Q67" s="16">
        <f>SUM(I67)</f>
        <v>0</v>
      </c>
      <c r="R67" s="17" t="str">
        <f>IF(OR(Q67=0,N67="",P67=""),"",IF(Q67&gt;=(($R$9*P67)),"HABIL","NO HABIL"))</f>
        <v/>
      </c>
      <c r="S67" s="16">
        <f>IF(ISERROR(SUM(E67/G67)),0,SUM(E67/G67))</f>
        <v>0</v>
      </c>
      <c r="T67" s="17" t="str">
        <f>IF(OR(S67=0,N67="",P67=""),"",IF(S67&gt;=$T$9,"HABIL","NO HABIL"))</f>
        <v/>
      </c>
      <c r="U67" s="58">
        <f>IF(ISERROR(SUM(H67/F67)),0,SUM(H67/F67))</f>
        <v>0</v>
      </c>
      <c r="V67" s="17" t="str">
        <f>IF(OR(U67=0,N67="",P67=""),"",IF(U67&lt;=$V$9,"HABIL","NO HABIL"))</f>
        <v/>
      </c>
      <c r="W67" s="58">
        <f>IF(ISERROR(SUM(L67/M67)),0,SUM(L67/M67))</f>
        <v>0</v>
      </c>
      <c r="X67" s="17" t="str">
        <f>IF(OR(W67=0,N67="",P67=""),"",IF(W67&gt;=$X$9,"HABIL","NO HABIL"))</f>
        <v/>
      </c>
      <c r="Y67" s="17" t="str">
        <f t="shared" si="29"/>
        <v/>
      </c>
      <c r="Z67" s="65"/>
      <c r="AA67" s="66"/>
      <c r="AB67" s="59">
        <f>IF(ISERROR(SUM(L67/K67)),0,SUM(L67/K67))</f>
        <v>0</v>
      </c>
      <c r="AC67" s="17" t="str">
        <f>IF(OR(AB67=0,N67="",P67=""),"",IF(AB67&gt;=$AC$9,"HABIL","NO HABIL"))</f>
        <v/>
      </c>
      <c r="AD67" s="59">
        <f>IF(ISERROR(SUM(L67/F67)),0,SUM(L67/F67))</f>
        <v>0</v>
      </c>
      <c r="AE67" s="17" t="str">
        <f>IF(OR(AD67=0,N67="",P67=""),"",IF(AD67&gt;=$AE$9,"HABIL","NO HABIL"))</f>
        <v/>
      </c>
      <c r="AF67" s="73" t="str">
        <f t="shared" si="32"/>
        <v/>
      </c>
    </row>
    <row r="68" spans="1:32" s="89" customFormat="1" ht="18.75" customHeight="1" thickBot="1" x14ac:dyDescent="0.3">
      <c r="A68" s="95"/>
      <c r="B68" s="91">
        <v>1.1000000000000001</v>
      </c>
      <c r="C68" s="94"/>
      <c r="D68" s="92">
        <v>1</v>
      </c>
      <c r="E68" s="90"/>
      <c r="F68" s="90"/>
      <c r="G68" s="90"/>
      <c r="H68" s="90"/>
      <c r="I68" s="98">
        <f>IF(ISERROR(E68-G68),"",E68-G68)</f>
        <v>0</v>
      </c>
      <c r="J68" s="98">
        <f>IF(ISERROR(F68-H68),"",F68-H68)</f>
        <v>0</v>
      </c>
      <c r="K68" s="98">
        <f>J68</f>
        <v>0</v>
      </c>
      <c r="L68" s="90"/>
      <c r="M68" s="90"/>
      <c r="N68" s="54"/>
      <c r="O68" s="54" t="s">
        <v>144</v>
      </c>
      <c r="P68" s="74" t="s">
        <v>144</v>
      </c>
      <c r="Q68" s="67"/>
      <c r="R68" s="68" t="str">
        <f t="shared" ref="R68:R77" si="70">IF(OR(Q68=0,N68="",P68=""),"",IF(Q68&gt;=(($R$9*P68)),"HABIL","NO HABIL"))</f>
        <v/>
      </c>
      <c r="S68" s="67"/>
      <c r="T68" s="68" t="str">
        <f>IF(OR(S66=0,N68="",P68=""),"",IF(S66&gt;=$T$9,"HABIL","NO HABIL"))</f>
        <v/>
      </c>
      <c r="U68" s="69"/>
      <c r="V68" s="68" t="str">
        <f>IF(OR(U66=0,N68="",P68=""),"",IF(U66&lt;=$V$9,"HABIL","NO HABIL"))</f>
        <v/>
      </c>
      <c r="W68" s="70"/>
      <c r="X68" s="68" t="str">
        <f>IF(OR(W66=0,N68="",P68=""),"",IF(W66&gt;=$X$9,"HABIL","NO HABIL"))</f>
        <v/>
      </c>
      <c r="Y68" s="68" t="str">
        <f t="shared" si="29"/>
        <v/>
      </c>
      <c r="Z68" s="30">
        <f t="shared" ref="Z68:Z77" si="71">IF(ISERROR(F68/$AA$9),"",F68/$AA$9)</f>
        <v>0</v>
      </c>
      <c r="AA68" s="25" t="str">
        <f t="shared" ref="AA68:AA77" si="72">+IF(Z68&lt;$AA$10,"MIPYME","NO CUMPLE")</f>
        <v>MIPYME</v>
      </c>
      <c r="AB68" s="71"/>
      <c r="AC68" s="68" t="str">
        <f>IF(OR(AB66=0,N68="",P68=""),"",IF(AB66&gt;=$AC$9,"HABIL","NO HABIL"))</f>
        <v/>
      </c>
      <c r="AD68" s="71"/>
      <c r="AE68" s="68" t="str">
        <f>IF(OR(AD66=0,N68="",P68=""),"",IF(AD66&gt;=$AE$9,"HABIL","NO HABIL"))</f>
        <v/>
      </c>
      <c r="AF68" s="68" t="str">
        <f t="shared" si="32"/>
        <v/>
      </c>
    </row>
    <row r="69" spans="1:32" ht="16.5" hidden="1" outlineLevel="1" x14ac:dyDescent="0.25">
      <c r="A69" s="96"/>
      <c r="B69" s="91">
        <v>1.1000000000000001</v>
      </c>
      <c r="C69" s="94"/>
      <c r="D69" s="92"/>
      <c r="E69" s="90"/>
      <c r="F69" s="90"/>
      <c r="G69" s="90"/>
      <c r="H69" s="90"/>
      <c r="I69" s="98">
        <f t="shared" ref="I69:I77" si="73">IF(ISERROR(E69-G69),"",E69-G69)</f>
        <v>0</v>
      </c>
      <c r="J69" s="98">
        <f t="shared" ref="J69:J77" si="74">IF(ISERROR(F69-H69),"",F69-H69)</f>
        <v>0</v>
      </c>
      <c r="K69" s="98">
        <f t="shared" ref="K69:K77" si="75">J69</f>
        <v>0</v>
      </c>
      <c r="L69" s="90">
        <v>11177504846</v>
      </c>
      <c r="M69" s="90">
        <v>3867455807</v>
      </c>
      <c r="N69" s="54"/>
      <c r="O69" s="54" t="s">
        <v>144</v>
      </c>
      <c r="P69" s="74" t="s">
        <v>144</v>
      </c>
      <c r="Q69" s="67"/>
      <c r="R69" s="68" t="str">
        <f t="shared" si="70"/>
        <v/>
      </c>
      <c r="S69" s="67"/>
      <c r="T69" s="68" t="str">
        <f t="shared" ref="T69:T77" si="76">IF(OR(S67=0,N69="",P69=""),"",IF(S67&gt;=$T$9,"HABIL","NO HABIL"))</f>
        <v/>
      </c>
      <c r="U69" s="69"/>
      <c r="V69" s="68" t="str">
        <f t="shared" ref="V69:V77" si="77">IF(OR(U67=0,N69="",P69=""),"",IF(U67&lt;=$V$9,"HABIL","NO HABIL"))</f>
        <v/>
      </c>
      <c r="W69" s="70"/>
      <c r="X69" s="68" t="str">
        <f t="shared" ref="X69:X77" si="78">IF(OR(W67=0,N69="",P69=""),"",IF(W67&gt;=$X$9,"HABIL","NO HABIL"))</f>
        <v/>
      </c>
      <c r="Y69" s="68" t="str">
        <f t="shared" si="29"/>
        <v/>
      </c>
      <c r="Z69" s="30">
        <f t="shared" si="71"/>
        <v>0</v>
      </c>
      <c r="AA69" s="25" t="str">
        <f t="shared" si="72"/>
        <v>MIPYME</v>
      </c>
      <c r="AB69" s="71"/>
      <c r="AC69" s="68" t="str">
        <f t="shared" ref="AC69:AC77" si="79">IF(OR(AB67=0,N69="",P69=""),"",IF(AB67&gt;=$AC$9,"HABIL","NO HABIL"))</f>
        <v/>
      </c>
      <c r="AD69" s="71"/>
      <c r="AE69" s="68" t="str">
        <f t="shared" ref="AE69:AE77" si="80">IF(OR(AD67=0,N69="",P69=""),"",IF(AD67&gt;=$AE$9,"HABIL","NO HABIL"))</f>
        <v/>
      </c>
      <c r="AF69" s="68" t="str">
        <f t="shared" si="32"/>
        <v/>
      </c>
    </row>
    <row r="70" spans="1:32" ht="16.5" hidden="1" outlineLevel="1" x14ac:dyDescent="0.25">
      <c r="A70" s="96"/>
      <c r="B70" s="91">
        <v>1.1000000000000001</v>
      </c>
      <c r="C70" s="94"/>
      <c r="D70" s="92"/>
      <c r="E70" s="90"/>
      <c r="F70" s="90"/>
      <c r="G70" s="90"/>
      <c r="H70" s="90"/>
      <c r="I70" s="98">
        <f t="shared" si="73"/>
        <v>0</v>
      </c>
      <c r="J70" s="98">
        <f t="shared" si="74"/>
        <v>0</v>
      </c>
      <c r="K70" s="98">
        <f t="shared" si="75"/>
        <v>0</v>
      </c>
      <c r="L70" s="90">
        <v>11177504846</v>
      </c>
      <c r="M70" s="90">
        <v>3867455807</v>
      </c>
      <c r="N70" s="54"/>
      <c r="O70" s="54" t="s">
        <v>144</v>
      </c>
      <c r="P70" s="74" t="s">
        <v>144</v>
      </c>
      <c r="Q70" s="67"/>
      <c r="R70" s="68" t="str">
        <f t="shared" si="70"/>
        <v/>
      </c>
      <c r="S70" s="67"/>
      <c r="T70" s="68" t="str">
        <f t="shared" si="76"/>
        <v/>
      </c>
      <c r="U70" s="69"/>
      <c r="V70" s="68" t="str">
        <f t="shared" si="77"/>
        <v/>
      </c>
      <c r="W70" s="70"/>
      <c r="X70" s="68" t="str">
        <f t="shared" si="78"/>
        <v/>
      </c>
      <c r="Y70" s="68" t="str">
        <f t="shared" si="29"/>
        <v/>
      </c>
      <c r="Z70" s="30">
        <f t="shared" si="71"/>
        <v>0</v>
      </c>
      <c r="AA70" s="25" t="str">
        <f t="shared" si="72"/>
        <v>MIPYME</v>
      </c>
      <c r="AB70" s="71"/>
      <c r="AC70" s="68" t="str">
        <f t="shared" si="79"/>
        <v/>
      </c>
      <c r="AD70" s="71"/>
      <c r="AE70" s="68" t="str">
        <f t="shared" si="80"/>
        <v/>
      </c>
      <c r="AF70" s="68" t="str">
        <f t="shared" si="32"/>
        <v/>
      </c>
    </row>
    <row r="71" spans="1:32" ht="16.5" hidden="1" outlineLevel="1" x14ac:dyDescent="0.25">
      <c r="A71" s="96"/>
      <c r="B71" s="91">
        <v>1.1000000000000001</v>
      </c>
      <c r="C71" s="94"/>
      <c r="D71" s="92"/>
      <c r="E71" s="90"/>
      <c r="F71" s="90"/>
      <c r="G71" s="90"/>
      <c r="H71" s="90"/>
      <c r="I71" s="98">
        <f t="shared" si="73"/>
        <v>0</v>
      </c>
      <c r="J71" s="98">
        <f t="shared" si="74"/>
        <v>0</v>
      </c>
      <c r="K71" s="98">
        <f t="shared" si="75"/>
        <v>0</v>
      </c>
      <c r="L71" s="90">
        <v>11177504846</v>
      </c>
      <c r="M71" s="90">
        <v>3867455807</v>
      </c>
      <c r="N71" s="54"/>
      <c r="O71" s="54" t="s">
        <v>144</v>
      </c>
      <c r="P71" s="74" t="s">
        <v>144</v>
      </c>
      <c r="Q71" s="67"/>
      <c r="R71" s="68" t="str">
        <f t="shared" si="70"/>
        <v/>
      </c>
      <c r="S71" s="67"/>
      <c r="T71" s="68" t="str">
        <f t="shared" si="76"/>
        <v/>
      </c>
      <c r="U71" s="69"/>
      <c r="V71" s="68" t="str">
        <f t="shared" si="77"/>
        <v/>
      </c>
      <c r="W71" s="70"/>
      <c r="X71" s="68" t="str">
        <f t="shared" si="78"/>
        <v/>
      </c>
      <c r="Y71" s="68" t="str">
        <f t="shared" si="29"/>
        <v/>
      </c>
      <c r="Z71" s="30">
        <f t="shared" si="71"/>
        <v>0</v>
      </c>
      <c r="AA71" s="25" t="str">
        <f t="shared" si="72"/>
        <v>MIPYME</v>
      </c>
      <c r="AB71" s="71"/>
      <c r="AC71" s="68" t="str">
        <f t="shared" si="79"/>
        <v/>
      </c>
      <c r="AD71" s="71"/>
      <c r="AE71" s="68" t="str">
        <f t="shared" si="80"/>
        <v/>
      </c>
      <c r="AF71" s="68" t="str">
        <f t="shared" si="32"/>
        <v/>
      </c>
    </row>
    <row r="72" spans="1:32" ht="16.5" hidden="1" outlineLevel="1" x14ac:dyDescent="0.25">
      <c r="A72" s="97"/>
      <c r="B72" s="91">
        <v>1.1000000000000001</v>
      </c>
      <c r="C72" s="94"/>
      <c r="D72" s="92"/>
      <c r="E72" s="90"/>
      <c r="F72" s="90"/>
      <c r="G72" s="90"/>
      <c r="H72" s="90"/>
      <c r="I72" s="98">
        <f t="shared" si="73"/>
        <v>0</v>
      </c>
      <c r="J72" s="98">
        <f t="shared" si="74"/>
        <v>0</v>
      </c>
      <c r="K72" s="98">
        <f t="shared" si="75"/>
        <v>0</v>
      </c>
      <c r="L72" s="90">
        <v>11177504846</v>
      </c>
      <c r="M72" s="90">
        <v>3867455807</v>
      </c>
      <c r="N72" s="54"/>
      <c r="O72" s="54" t="s">
        <v>144</v>
      </c>
      <c r="P72" s="74" t="s">
        <v>144</v>
      </c>
      <c r="Q72" s="67"/>
      <c r="R72" s="68" t="str">
        <f t="shared" si="70"/>
        <v/>
      </c>
      <c r="S72" s="67"/>
      <c r="T72" s="68" t="str">
        <f t="shared" si="76"/>
        <v/>
      </c>
      <c r="U72" s="69"/>
      <c r="V72" s="68" t="str">
        <f t="shared" si="77"/>
        <v/>
      </c>
      <c r="W72" s="70"/>
      <c r="X72" s="68" t="str">
        <f t="shared" si="78"/>
        <v/>
      </c>
      <c r="Y72" s="68" t="str">
        <f t="shared" si="29"/>
        <v/>
      </c>
      <c r="Z72" s="30">
        <f t="shared" si="71"/>
        <v>0</v>
      </c>
      <c r="AA72" s="25" t="str">
        <f t="shared" si="72"/>
        <v>MIPYME</v>
      </c>
      <c r="AB72" s="71"/>
      <c r="AC72" s="68" t="str">
        <f t="shared" si="79"/>
        <v/>
      </c>
      <c r="AD72" s="71"/>
      <c r="AE72" s="68" t="str">
        <f t="shared" si="80"/>
        <v/>
      </c>
      <c r="AF72" s="68" t="str">
        <f t="shared" si="32"/>
        <v/>
      </c>
    </row>
    <row r="73" spans="1:32" ht="16.5" hidden="1" outlineLevel="1" x14ac:dyDescent="0.25">
      <c r="A73" s="97"/>
      <c r="B73" s="91">
        <v>1.1000000000000001</v>
      </c>
      <c r="C73" s="94"/>
      <c r="D73" s="92"/>
      <c r="E73" s="90"/>
      <c r="F73" s="90"/>
      <c r="G73" s="90"/>
      <c r="H73" s="90"/>
      <c r="I73" s="98">
        <f t="shared" si="73"/>
        <v>0</v>
      </c>
      <c r="J73" s="98">
        <f t="shared" si="74"/>
        <v>0</v>
      </c>
      <c r="K73" s="98">
        <f t="shared" si="75"/>
        <v>0</v>
      </c>
      <c r="L73" s="90">
        <v>11177504846</v>
      </c>
      <c r="M73" s="90">
        <v>3867455807</v>
      </c>
      <c r="N73" s="54"/>
      <c r="O73" s="54" t="s">
        <v>144</v>
      </c>
      <c r="P73" s="74" t="s">
        <v>144</v>
      </c>
      <c r="Q73" s="67"/>
      <c r="R73" s="68" t="str">
        <f t="shared" si="70"/>
        <v/>
      </c>
      <c r="S73" s="67"/>
      <c r="T73" s="68" t="str">
        <f t="shared" si="76"/>
        <v/>
      </c>
      <c r="U73" s="69"/>
      <c r="V73" s="68" t="str">
        <f t="shared" si="77"/>
        <v/>
      </c>
      <c r="W73" s="70"/>
      <c r="X73" s="68" t="str">
        <f t="shared" si="78"/>
        <v/>
      </c>
      <c r="Y73" s="68" t="str">
        <f t="shared" si="29"/>
        <v/>
      </c>
      <c r="Z73" s="30">
        <f t="shared" si="71"/>
        <v>0</v>
      </c>
      <c r="AA73" s="25" t="str">
        <f t="shared" si="72"/>
        <v>MIPYME</v>
      </c>
      <c r="AB73" s="71"/>
      <c r="AC73" s="68" t="str">
        <f t="shared" si="79"/>
        <v/>
      </c>
      <c r="AD73" s="71"/>
      <c r="AE73" s="68" t="str">
        <f t="shared" si="80"/>
        <v/>
      </c>
      <c r="AF73" s="68" t="str">
        <f t="shared" si="32"/>
        <v/>
      </c>
    </row>
    <row r="74" spans="1:32" ht="16.5" hidden="1" outlineLevel="1" x14ac:dyDescent="0.25">
      <c r="A74" s="97"/>
      <c r="B74" s="91">
        <v>1.1000000000000001</v>
      </c>
      <c r="C74" s="94"/>
      <c r="D74" s="92"/>
      <c r="E74" s="90"/>
      <c r="F74" s="90"/>
      <c r="G74" s="90"/>
      <c r="H74" s="90"/>
      <c r="I74" s="98">
        <f t="shared" si="73"/>
        <v>0</v>
      </c>
      <c r="J74" s="98">
        <f t="shared" si="74"/>
        <v>0</v>
      </c>
      <c r="K74" s="98">
        <f t="shared" si="75"/>
        <v>0</v>
      </c>
      <c r="L74" s="90">
        <v>11177504846</v>
      </c>
      <c r="M74" s="90">
        <v>3867455807</v>
      </c>
      <c r="N74" s="54"/>
      <c r="O74" s="54" t="s">
        <v>144</v>
      </c>
      <c r="P74" s="74" t="s">
        <v>144</v>
      </c>
      <c r="Q74" s="67"/>
      <c r="R74" s="68" t="str">
        <f t="shared" si="70"/>
        <v/>
      </c>
      <c r="S74" s="67"/>
      <c r="T74" s="68" t="str">
        <f t="shared" si="76"/>
        <v/>
      </c>
      <c r="U74" s="69"/>
      <c r="V74" s="68" t="str">
        <f t="shared" si="77"/>
        <v/>
      </c>
      <c r="W74" s="70"/>
      <c r="X74" s="68" t="str">
        <f t="shared" si="78"/>
        <v/>
      </c>
      <c r="Y74" s="68" t="str">
        <f t="shared" si="29"/>
        <v/>
      </c>
      <c r="Z74" s="30">
        <f t="shared" si="71"/>
        <v>0</v>
      </c>
      <c r="AA74" s="25" t="str">
        <f t="shared" si="72"/>
        <v>MIPYME</v>
      </c>
      <c r="AB74" s="71"/>
      <c r="AC74" s="68" t="str">
        <f t="shared" si="79"/>
        <v/>
      </c>
      <c r="AD74" s="71"/>
      <c r="AE74" s="68" t="str">
        <f t="shared" si="80"/>
        <v/>
      </c>
      <c r="AF74" s="68" t="str">
        <f t="shared" si="32"/>
        <v/>
      </c>
    </row>
    <row r="75" spans="1:32" ht="16.5" hidden="1" outlineLevel="1" x14ac:dyDescent="0.25">
      <c r="A75" s="97"/>
      <c r="B75" s="91">
        <v>1.1000000000000001</v>
      </c>
      <c r="C75" s="94"/>
      <c r="D75" s="92"/>
      <c r="E75" s="90"/>
      <c r="F75" s="90"/>
      <c r="G75" s="90"/>
      <c r="H75" s="90"/>
      <c r="I75" s="98">
        <f t="shared" si="73"/>
        <v>0</v>
      </c>
      <c r="J75" s="98">
        <f t="shared" si="74"/>
        <v>0</v>
      </c>
      <c r="K75" s="98">
        <f t="shared" si="75"/>
        <v>0</v>
      </c>
      <c r="L75" s="90">
        <v>11177504846</v>
      </c>
      <c r="M75" s="90">
        <v>3867455807</v>
      </c>
      <c r="N75" s="54"/>
      <c r="O75" s="54" t="s">
        <v>144</v>
      </c>
      <c r="P75" s="74" t="s">
        <v>144</v>
      </c>
      <c r="Q75" s="67"/>
      <c r="R75" s="68" t="str">
        <f t="shared" si="70"/>
        <v/>
      </c>
      <c r="S75" s="67"/>
      <c r="T75" s="68" t="str">
        <f t="shared" si="76"/>
        <v/>
      </c>
      <c r="U75" s="69"/>
      <c r="V75" s="68" t="str">
        <f t="shared" si="77"/>
        <v/>
      </c>
      <c r="W75" s="70"/>
      <c r="X75" s="68" t="str">
        <f t="shared" si="78"/>
        <v/>
      </c>
      <c r="Y75" s="68" t="str">
        <f t="shared" si="29"/>
        <v/>
      </c>
      <c r="Z75" s="30">
        <f t="shared" si="71"/>
        <v>0</v>
      </c>
      <c r="AA75" s="25" t="str">
        <f t="shared" si="72"/>
        <v>MIPYME</v>
      </c>
      <c r="AB75" s="71"/>
      <c r="AC75" s="68" t="str">
        <f t="shared" si="79"/>
        <v/>
      </c>
      <c r="AD75" s="71"/>
      <c r="AE75" s="68" t="str">
        <f t="shared" si="80"/>
        <v/>
      </c>
      <c r="AF75" s="68" t="str">
        <f t="shared" si="32"/>
        <v/>
      </c>
    </row>
    <row r="76" spans="1:32" ht="16.5" hidden="1" outlineLevel="1" x14ac:dyDescent="0.25">
      <c r="A76" s="97"/>
      <c r="B76" s="91">
        <v>1.1000000000000001</v>
      </c>
      <c r="C76" s="94"/>
      <c r="D76" s="92"/>
      <c r="E76" s="90"/>
      <c r="F76" s="90"/>
      <c r="G76" s="90"/>
      <c r="H76" s="90"/>
      <c r="I76" s="98">
        <f t="shared" si="73"/>
        <v>0</v>
      </c>
      <c r="J76" s="98">
        <f t="shared" si="74"/>
        <v>0</v>
      </c>
      <c r="K76" s="98">
        <f t="shared" si="75"/>
        <v>0</v>
      </c>
      <c r="L76" s="90">
        <v>11177504846</v>
      </c>
      <c r="M76" s="90">
        <v>3867455807</v>
      </c>
      <c r="N76" s="54"/>
      <c r="O76" s="54" t="s">
        <v>144</v>
      </c>
      <c r="P76" s="74" t="s">
        <v>144</v>
      </c>
      <c r="Q76" s="67"/>
      <c r="R76" s="68" t="str">
        <f t="shared" si="70"/>
        <v/>
      </c>
      <c r="S76" s="67"/>
      <c r="T76" s="68" t="str">
        <f t="shared" si="76"/>
        <v/>
      </c>
      <c r="U76" s="69"/>
      <c r="V76" s="68" t="str">
        <f t="shared" si="77"/>
        <v/>
      </c>
      <c r="W76" s="70"/>
      <c r="X76" s="68" t="str">
        <f t="shared" si="78"/>
        <v/>
      </c>
      <c r="Y76" s="68" t="str">
        <f t="shared" si="29"/>
        <v/>
      </c>
      <c r="Z76" s="30">
        <f t="shared" si="71"/>
        <v>0</v>
      </c>
      <c r="AA76" s="25" t="str">
        <f t="shared" si="72"/>
        <v>MIPYME</v>
      </c>
      <c r="AB76" s="71"/>
      <c r="AC76" s="68" t="str">
        <f t="shared" si="79"/>
        <v/>
      </c>
      <c r="AD76" s="71"/>
      <c r="AE76" s="68" t="str">
        <f t="shared" si="80"/>
        <v/>
      </c>
      <c r="AF76" s="68" t="str">
        <f t="shared" si="32"/>
        <v/>
      </c>
    </row>
    <row r="77" spans="1:32" ht="17.25" hidden="1" outlineLevel="1" thickBot="1" x14ac:dyDescent="0.3">
      <c r="A77" s="97"/>
      <c r="B77" s="91">
        <v>1.1000000000000001</v>
      </c>
      <c r="C77" s="94"/>
      <c r="D77" s="92"/>
      <c r="E77" s="90"/>
      <c r="F77" s="90"/>
      <c r="G77" s="90"/>
      <c r="H77" s="90"/>
      <c r="I77" s="98">
        <f t="shared" si="73"/>
        <v>0</v>
      </c>
      <c r="J77" s="98">
        <f t="shared" si="74"/>
        <v>0</v>
      </c>
      <c r="K77" s="98">
        <f t="shared" si="75"/>
        <v>0</v>
      </c>
      <c r="L77" s="90">
        <v>11177504846</v>
      </c>
      <c r="M77" s="90">
        <v>3867455807</v>
      </c>
      <c r="N77" s="54"/>
      <c r="O77" s="54" t="s">
        <v>144</v>
      </c>
      <c r="P77" s="74" t="s">
        <v>144</v>
      </c>
      <c r="Q77" s="67"/>
      <c r="R77" s="68" t="str">
        <f t="shared" si="70"/>
        <v/>
      </c>
      <c r="S77" s="67"/>
      <c r="T77" s="68" t="str">
        <f t="shared" si="76"/>
        <v/>
      </c>
      <c r="U77" s="69"/>
      <c r="V77" s="68" t="str">
        <f t="shared" si="77"/>
        <v/>
      </c>
      <c r="W77" s="70"/>
      <c r="X77" s="68" t="str">
        <f t="shared" si="78"/>
        <v/>
      </c>
      <c r="Y77" s="68" t="str">
        <f t="shared" si="29"/>
        <v/>
      </c>
      <c r="Z77" s="30">
        <f t="shared" si="71"/>
        <v>0</v>
      </c>
      <c r="AA77" s="25" t="str">
        <f t="shared" si="72"/>
        <v>MIPYME</v>
      </c>
      <c r="AB77" s="71"/>
      <c r="AC77" s="68" t="str">
        <f t="shared" si="79"/>
        <v/>
      </c>
      <c r="AD77" s="71"/>
      <c r="AE77" s="68" t="str">
        <f t="shared" si="80"/>
        <v/>
      </c>
      <c r="AF77" s="68" t="str">
        <f t="shared" si="32"/>
        <v/>
      </c>
    </row>
    <row r="78" spans="1:32" s="64" customFormat="1" ht="30.75" customHeight="1" collapsed="1" x14ac:dyDescent="0.25">
      <c r="B78" s="14">
        <v>7</v>
      </c>
      <c r="C78" s="15" t="s">
        <v>159</v>
      </c>
      <c r="D78" s="18">
        <f>IF(SUM(D79:D88)=0,"",SUM(D79:D88))</f>
        <v>1</v>
      </c>
      <c r="E78" s="16">
        <f>IF(ISERROR(($D79*E79)+($D80*E80)+($D81*E81)+($D82*E82)+($D83*E83)+($D84*E84)+($D85*E85)+($D86*E86)+($D87*E87)+($D88*E88)),"",($D79*E79)+($D80*E80)+($D81*E81)+($D82*E82)+($D83*E83)+($D84*E84)+($D85*E85)+($D86*E86)+($D87*E87)+($D88*E88))</f>
        <v>0</v>
      </c>
      <c r="F78" s="16">
        <f>IF(ISERROR(($D79*F79)+($D80*F80)+($D81*F81)+($D82*F82)+($D83*F83)+($D84*F84)+($D85*F85)+($D86*F86)+($D87*F87)+($D88*F88)),"",($D79*F79)+($D80*F80)+($D81*F81)+($D82*F82)+($D83*F83)+($D84*F84)+($D85*F85)+($D86*F86)+($D87*F87)+($D88*F88))</f>
        <v>0</v>
      </c>
      <c r="G78" s="16">
        <f>IF(ISERROR(($D79*G79)+($D80*G80)+($D81*G81)+($D82*G82)+($D83*G83)+($D84*G84)+($D85*G85)+($D86*G86)+($D87*G87)+($D88*G88)),"",($D79*G79)+($D80*G80)+($D81*G81)+($D82*G82)+($D83*G83)+($D84*G84)+($D85*G85)+($D86*G86)+($D87*G87)+($D88*G88))</f>
        <v>0</v>
      </c>
      <c r="H78" s="16">
        <f>IF(ISERROR(($D79*H79)+($D80*H80)+($D81*H81)+($D82*H82)+($D83*H83)+($D84*H84)+($D85*H85)+($D86*H86)+($D87*H87)+($D88*H88)),"",($D79*H79)+($D80*H80)+($D81*H81)+($D82*H82)+($D83*H83)+($D84*H84)+($D85*H85)+($D86*H86)+($D87*H87)+($D88*H88))</f>
        <v>0</v>
      </c>
      <c r="I78" s="16">
        <f>IF(ISERROR(SUM(I79:I88)),"",SUM(I79:I88))</f>
        <v>0</v>
      </c>
      <c r="J78" s="16">
        <f>IF(ISERROR(SUM(J79:J88)),"",SUM(J79:J88))</f>
        <v>0</v>
      </c>
      <c r="K78" s="16">
        <f>IF(ISERROR(($D79*K79)+($D80*K80)+($D81*K81)+($D82*K82)+($D83*K83)+($D84*K84)+($D85*K85)+($D86*K86)+($D87*K87)+($D88*K88)),"",($D79*K79)+($D80*K80)+($D81*K81)+($D82*K82)+($D83*K83)+($D84*K84)+($D85*K85)+($D86*K86)+($D87*K87)+($D88*K88))</f>
        <v>0</v>
      </c>
      <c r="L78" s="16">
        <f t="shared" ref="L78:M78" si="81">IF(ISERROR(($D79*L79)+($D80*L80)+($D81*L81)+($D82*L82)+($D83*L83)+($D84*L84)+($D85*L85)+($D86*L86)+($D87*L87)+($D88*L88)),"",($D79*L79)+($D80*L80)+($D81*L81)+($D82*L82)+($D83*L83)+($D84*L84)+($D85*L85)+($D86*L86)+($D87*L87)+($D88*L88))</f>
        <v>0</v>
      </c>
      <c r="M78" s="16">
        <f t="shared" si="81"/>
        <v>0</v>
      </c>
      <c r="N78" s="12">
        <v>1</v>
      </c>
      <c r="O78" s="72">
        <f>IF(ISERROR(VLOOKUP(N78,POA!$A$2:$C$25,3,0)),"",VLOOKUP(N78,POA!$A$2:$C$25,3,0))</f>
        <v>3</v>
      </c>
      <c r="P78" s="13">
        <f>IF(ISERROR(VLOOKUP(N78,POA!$A$2:$C$25,2,0)),"",VLOOKUP(N78,POA!$A$2:$C$25,2,0))</f>
        <v>314367087</v>
      </c>
      <c r="Q78" s="16">
        <f>SUM(I78)</f>
        <v>0</v>
      </c>
      <c r="R78" s="17" t="str">
        <f>IF(OR(Q78=0,N78="",P78=""),"",IF(Q78&gt;=(($R$9*P78)),"HABIL","NO HABIL"))</f>
        <v/>
      </c>
      <c r="S78" s="16">
        <f>IF(ISERROR(SUM(E78/G78)),0,SUM(E78/G78))</f>
        <v>0</v>
      </c>
      <c r="T78" s="17" t="str">
        <f>IF(OR(S78=0,N78="",P78=""),"",IF(S78&gt;=$T$9,"HABIL","NO HABIL"))</f>
        <v/>
      </c>
      <c r="U78" s="58">
        <f>IF(ISERROR(SUM(H78/F78)),0,SUM(H78/F78))</f>
        <v>0</v>
      </c>
      <c r="V78" s="17" t="str">
        <f>IF(OR(U78=0,N78="",P78=""),"",IF(U78&lt;=$V$9,"HABIL","NO HABIL"))</f>
        <v/>
      </c>
      <c r="W78" s="58">
        <f>IF(ISERROR(SUM(L78/M78)),0,SUM(L78/M78))</f>
        <v>0</v>
      </c>
      <c r="X78" s="17" t="str">
        <f>IF(OR(W78=0,N78="",P78=""),"",IF(W78&gt;=$X$9,"HABIL","NO HABIL"))</f>
        <v/>
      </c>
      <c r="Y78" s="17" t="str">
        <f t="shared" si="29"/>
        <v/>
      </c>
      <c r="Z78" s="65"/>
      <c r="AA78" s="66"/>
      <c r="AB78" s="59">
        <f>IF(ISERROR(SUM(L78/K78)),0,SUM(L78/K78))</f>
        <v>0</v>
      </c>
      <c r="AC78" s="17" t="str">
        <f>IF(OR(AB78=0,N78="",P78=""),"",IF(AB78&gt;=$AC$9,"HABIL","NO HABIL"))</f>
        <v/>
      </c>
      <c r="AD78" s="59">
        <f>IF(ISERROR(SUM(L78/F78)),0,SUM(L78/F78))</f>
        <v>0</v>
      </c>
      <c r="AE78" s="17" t="str">
        <f>IF(OR(AD78=0,N78="",P78=""),"",IF(AD78&gt;=$AE$9,"HABIL","NO HABIL"))</f>
        <v/>
      </c>
      <c r="AF78" s="73" t="str">
        <f t="shared" si="32"/>
        <v/>
      </c>
    </row>
    <row r="79" spans="1:32" s="89" customFormat="1" ht="18.75" customHeight="1" thickBot="1" x14ac:dyDescent="0.3">
      <c r="A79" s="95"/>
      <c r="B79" s="91">
        <v>1.1000000000000001</v>
      </c>
      <c r="C79" s="94"/>
      <c r="D79" s="92">
        <v>1</v>
      </c>
      <c r="E79" s="90"/>
      <c r="F79" s="90"/>
      <c r="G79" s="90"/>
      <c r="H79" s="90"/>
      <c r="I79" s="98">
        <f>IF(ISERROR(E79-G79),"",E79-G79)</f>
        <v>0</v>
      </c>
      <c r="J79" s="98">
        <f>IF(ISERROR(F79-H79),"",F79-H79)</f>
        <v>0</v>
      </c>
      <c r="K79" s="98">
        <f>J79</f>
        <v>0</v>
      </c>
      <c r="L79" s="90"/>
      <c r="M79" s="90"/>
      <c r="N79" s="54"/>
      <c r="O79" s="54" t="s">
        <v>144</v>
      </c>
      <c r="P79" s="74" t="s">
        <v>144</v>
      </c>
      <c r="Q79" s="67"/>
      <c r="R79" s="68" t="str">
        <f t="shared" ref="R79:R88" si="82">IF(OR(Q79=0,N79="",P79=""),"",IF(Q79&gt;=(($R$9*P79)),"HABIL","NO HABIL"))</f>
        <v/>
      </c>
      <c r="S79" s="67"/>
      <c r="T79" s="68" t="str">
        <f>IF(OR(S77=0,N79="",P79=""),"",IF(S77&gt;=$T$9,"HABIL","NO HABIL"))</f>
        <v/>
      </c>
      <c r="U79" s="69"/>
      <c r="V79" s="68" t="str">
        <f>IF(OR(U77=0,N79="",P79=""),"",IF(U77&lt;=$V$9,"HABIL","NO HABIL"))</f>
        <v/>
      </c>
      <c r="W79" s="70"/>
      <c r="X79" s="68" t="str">
        <f>IF(OR(W77=0,N79="",P79=""),"",IF(W77&gt;=$X$9,"HABIL","NO HABIL"))</f>
        <v/>
      </c>
      <c r="Y79" s="68" t="str">
        <f t="shared" si="29"/>
        <v/>
      </c>
      <c r="Z79" s="30">
        <f t="shared" ref="Z79:Z88" si="83">IF(ISERROR(F79/$AA$9),"",F79/$AA$9)</f>
        <v>0</v>
      </c>
      <c r="AA79" s="25" t="str">
        <f t="shared" ref="AA79:AA88" si="84">+IF(Z79&lt;$AA$10,"MIPYME","NO CUMPLE")</f>
        <v>MIPYME</v>
      </c>
      <c r="AB79" s="71"/>
      <c r="AC79" s="68" t="str">
        <f>IF(OR(AB77=0,N79="",P79=""),"",IF(AB77&gt;=$AC$9,"HABIL","NO HABIL"))</f>
        <v/>
      </c>
      <c r="AD79" s="71"/>
      <c r="AE79" s="68" t="str">
        <f>IF(OR(AD77=0,N79="",P79=""),"",IF(AD77&gt;=$AE$9,"HABIL","NO HABIL"))</f>
        <v/>
      </c>
      <c r="AF79" s="68" t="str">
        <f t="shared" si="32"/>
        <v/>
      </c>
    </row>
    <row r="80" spans="1:32" ht="16.5" hidden="1" outlineLevel="1" x14ac:dyDescent="0.25">
      <c r="A80" s="96"/>
      <c r="B80" s="91">
        <v>1.1000000000000001</v>
      </c>
      <c r="C80" s="94"/>
      <c r="D80" s="92"/>
      <c r="E80" s="90"/>
      <c r="F80" s="90"/>
      <c r="G80" s="90"/>
      <c r="H80" s="90"/>
      <c r="I80" s="98">
        <f t="shared" ref="I80:I88" si="85">IF(ISERROR(E80-G80),"",E80-G80)</f>
        <v>0</v>
      </c>
      <c r="J80" s="98">
        <f t="shared" ref="J80:J88" si="86">IF(ISERROR(F80-H80),"",F80-H80)</f>
        <v>0</v>
      </c>
      <c r="K80" s="98">
        <f t="shared" ref="K80:K88" si="87">J80</f>
        <v>0</v>
      </c>
      <c r="L80" s="90">
        <v>11177504846</v>
      </c>
      <c r="M80" s="90">
        <v>3867455807</v>
      </c>
      <c r="N80" s="54"/>
      <c r="O80" s="54" t="s">
        <v>144</v>
      </c>
      <c r="P80" s="74" t="s">
        <v>144</v>
      </c>
      <c r="Q80" s="67"/>
      <c r="R80" s="68" t="str">
        <f t="shared" si="82"/>
        <v/>
      </c>
      <c r="S80" s="67"/>
      <c r="T80" s="68" t="str">
        <f t="shared" ref="T80:T88" si="88">IF(OR(S78=0,N80="",P80=""),"",IF(S78&gt;=$T$9,"HABIL","NO HABIL"))</f>
        <v/>
      </c>
      <c r="U80" s="69"/>
      <c r="V80" s="68" t="str">
        <f t="shared" ref="V80:V88" si="89">IF(OR(U78=0,N80="",P80=""),"",IF(U78&lt;=$V$9,"HABIL","NO HABIL"))</f>
        <v/>
      </c>
      <c r="W80" s="70"/>
      <c r="X80" s="68" t="str">
        <f t="shared" ref="X80:X88" si="90">IF(OR(W78=0,N80="",P80=""),"",IF(W78&gt;=$X$9,"HABIL","NO HABIL"))</f>
        <v/>
      </c>
      <c r="Y80" s="68" t="str">
        <f t="shared" si="29"/>
        <v/>
      </c>
      <c r="Z80" s="30">
        <f t="shared" si="83"/>
        <v>0</v>
      </c>
      <c r="AA80" s="25" t="str">
        <f t="shared" si="84"/>
        <v>MIPYME</v>
      </c>
      <c r="AB80" s="71"/>
      <c r="AC80" s="68" t="str">
        <f t="shared" ref="AC80:AC88" si="91">IF(OR(AB78=0,N80="",P80=""),"",IF(AB78&gt;=$AC$9,"HABIL","NO HABIL"))</f>
        <v/>
      </c>
      <c r="AD80" s="71"/>
      <c r="AE80" s="68" t="str">
        <f t="shared" ref="AE80:AE88" si="92">IF(OR(AD78=0,N80="",P80=""),"",IF(AD78&gt;=$AE$9,"HABIL","NO HABIL"))</f>
        <v/>
      </c>
      <c r="AF80" s="68" t="str">
        <f t="shared" si="32"/>
        <v/>
      </c>
    </row>
    <row r="81" spans="1:32" ht="16.5" hidden="1" outlineLevel="1" x14ac:dyDescent="0.25">
      <c r="A81" s="96"/>
      <c r="B81" s="91">
        <v>1.1000000000000001</v>
      </c>
      <c r="C81" s="94"/>
      <c r="D81" s="92"/>
      <c r="E81" s="90"/>
      <c r="F81" s="90"/>
      <c r="G81" s="90"/>
      <c r="H81" s="90"/>
      <c r="I81" s="98">
        <f t="shared" si="85"/>
        <v>0</v>
      </c>
      <c r="J81" s="98">
        <f t="shared" si="86"/>
        <v>0</v>
      </c>
      <c r="K81" s="98">
        <f t="shared" si="87"/>
        <v>0</v>
      </c>
      <c r="L81" s="90">
        <v>11177504846</v>
      </c>
      <c r="M81" s="90">
        <v>3867455807</v>
      </c>
      <c r="N81" s="54"/>
      <c r="O81" s="54" t="s">
        <v>144</v>
      </c>
      <c r="P81" s="74" t="s">
        <v>144</v>
      </c>
      <c r="Q81" s="67"/>
      <c r="R81" s="68" t="str">
        <f t="shared" si="82"/>
        <v/>
      </c>
      <c r="S81" s="67"/>
      <c r="T81" s="68" t="str">
        <f t="shared" si="88"/>
        <v/>
      </c>
      <c r="U81" s="69"/>
      <c r="V81" s="68" t="str">
        <f t="shared" si="89"/>
        <v/>
      </c>
      <c r="W81" s="70"/>
      <c r="X81" s="68" t="str">
        <f t="shared" si="90"/>
        <v/>
      </c>
      <c r="Y81" s="68" t="str">
        <f t="shared" si="29"/>
        <v/>
      </c>
      <c r="Z81" s="30">
        <f t="shared" si="83"/>
        <v>0</v>
      </c>
      <c r="AA81" s="25" t="str">
        <f t="shared" si="84"/>
        <v>MIPYME</v>
      </c>
      <c r="AB81" s="71"/>
      <c r="AC81" s="68" t="str">
        <f t="shared" si="91"/>
        <v/>
      </c>
      <c r="AD81" s="71"/>
      <c r="AE81" s="68" t="str">
        <f t="shared" si="92"/>
        <v/>
      </c>
      <c r="AF81" s="68" t="str">
        <f t="shared" si="32"/>
        <v/>
      </c>
    </row>
    <row r="82" spans="1:32" ht="16.5" hidden="1" outlineLevel="1" x14ac:dyDescent="0.25">
      <c r="A82" s="96"/>
      <c r="B82" s="91">
        <v>1.1000000000000001</v>
      </c>
      <c r="C82" s="94"/>
      <c r="D82" s="92"/>
      <c r="E82" s="90"/>
      <c r="F82" s="90"/>
      <c r="G82" s="90"/>
      <c r="H82" s="90"/>
      <c r="I82" s="98">
        <f t="shared" si="85"/>
        <v>0</v>
      </c>
      <c r="J82" s="98">
        <f t="shared" si="86"/>
        <v>0</v>
      </c>
      <c r="K82" s="98">
        <f t="shared" si="87"/>
        <v>0</v>
      </c>
      <c r="L82" s="90">
        <v>11177504846</v>
      </c>
      <c r="M82" s="90">
        <v>3867455807</v>
      </c>
      <c r="N82" s="54"/>
      <c r="O82" s="54" t="s">
        <v>144</v>
      </c>
      <c r="P82" s="74" t="s">
        <v>144</v>
      </c>
      <c r="Q82" s="67"/>
      <c r="R82" s="68" t="str">
        <f t="shared" si="82"/>
        <v/>
      </c>
      <c r="S82" s="67"/>
      <c r="T82" s="68" t="str">
        <f t="shared" si="88"/>
        <v/>
      </c>
      <c r="U82" s="69"/>
      <c r="V82" s="68" t="str">
        <f t="shared" si="89"/>
        <v/>
      </c>
      <c r="W82" s="70"/>
      <c r="X82" s="68" t="str">
        <f t="shared" si="90"/>
        <v/>
      </c>
      <c r="Y82" s="68" t="str">
        <f t="shared" si="29"/>
        <v/>
      </c>
      <c r="Z82" s="30">
        <f t="shared" si="83"/>
        <v>0</v>
      </c>
      <c r="AA82" s="25" t="str">
        <f t="shared" si="84"/>
        <v>MIPYME</v>
      </c>
      <c r="AB82" s="71"/>
      <c r="AC82" s="68" t="str">
        <f t="shared" si="91"/>
        <v/>
      </c>
      <c r="AD82" s="71"/>
      <c r="AE82" s="68" t="str">
        <f t="shared" si="92"/>
        <v/>
      </c>
      <c r="AF82" s="68" t="str">
        <f t="shared" si="32"/>
        <v/>
      </c>
    </row>
    <row r="83" spans="1:32" ht="16.5" hidden="1" outlineLevel="1" x14ac:dyDescent="0.25">
      <c r="A83" s="97"/>
      <c r="B83" s="91">
        <v>1.1000000000000001</v>
      </c>
      <c r="C83" s="94"/>
      <c r="D83" s="92"/>
      <c r="E83" s="90"/>
      <c r="F83" s="90"/>
      <c r="G83" s="90"/>
      <c r="H83" s="90"/>
      <c r="I83" s="98">
        <f t="shared" si="85"/>
        <v>0</v>
      </c>
      <c r="J83" s="98">
        <f t="shared" si="86"/>
        <v>0</v>
      </c>
      <c r="K83" s="98">
        <f t="shared" si="87"/>
        <v>0</v>
      </c>
      <c r="L83" s="90">
        <v>11177504846</v>
      </c>
      <c r="M83" s="90">
        <v>3867455807</v>
      </c>
      <c r="N83" s="54"/>
      <c r="O83" s="54" t="s">
        <v>144</v>
      </c>
      <c r="P83" s="74" t="s">
        <v>144</v>
      </c>
      <c r="Q83" s="67"/>
      <c r="R83" s="68" t="str">
        <f t="shared" si="82"/>
        <v/>
      </c>
      <c r="S83" s="67"/>
      <c r="T83" s="68" t="str">
        <f t="shared" si="88"/>
        <v/>
      </c>
      <c r="U83" s="69"/>
      <c r="V83" s="68" t="str">
        <f t="shared" si="89"/>
        <v/>
      </c>
      <c r="W83" s="70"/>
      <c r="X83" s="68" t="str">
        <f t="shared" si="90"/>
        <v/>
      </c>
      <c r="Y83" s="68" t="str">
        <f t="shared" si="29"/>
        <v/>
      </c>
      <c r="Z83" s="30">
        <f t="shared" si="83"/>
        <v>0</v>
      </c>
      <c r="AA83" s="25" t="str">
        <f t="shared" si="84"/>
        <v>MIPYME</v>
      </c>
      <c r="AB83" s="71"/>
      <c r="AC83" s="68" t="str">
        <f t="shared" si="91"/>
        <v/>
      </c>
      <c r="AD83" s="71"/>
      <c r="AE83" s="68" t="str">
        <f t="shared" si="92"/>
        <v/>
      </c>
      <c r="AF83" s="68" t="str">
        <f t="shared" si="32"/>
        <v/>
      </c>
    </row>
    <row r="84" spans="1:32" ht="16.5" hidden="1" outlineLevel="1" x14ac:dyDescent="0.25">
      <c r="A84" s="97"/>
      <c r="B84" s="91">
        <v>1.1000000000000001</v>
      </c>
      <c r="C84" s="94"/>
      <c r="D84" s="92"/>
      <c r="E84" s="90"/>
      <c r="F84" s="90"/>
      <c r="G84" s="90"/>
      <c r="H84" s="90"/>
      <c r="I84" s="98">
        <f t="shared" si="85"/>
        <v>0</v>
      </c>
      <c r="J84" s="98">
        <f t="shared" si="86"/>
        <v>0</v>
      </c>
      <c r="K84" s="98">
        <f t="shared" si="87"/>
        <v>0</v>
      </c>
      <c r="L84" s="90">
        <v>11177504846</v>
      </c>
      <c r="M84" s="90">
        <v>3867455807</v>
      </c>
      <c r="N84" s="54"/>
      <c r="O84" s="54" t="s">
        <v>144</v>
      </c>
      <c r="P84" s="74" t="s">
        <v>144</v>
      </c>
      <c r="Q84" s="67"/>
      <c r="R84" s="68" t="str">
        <f t="shared" si="82"/>
        <v/>
      </c>
      <c r="S84" s="67"/>
      <c r="T84" s="68" t="str">
        <f t="shared" si="88"/>
        <v/>
      </c>
      <c r="U84" s="69"/>
      <c r="V84" s="68" t="str">
        <f t="shared" si="89"/>
        <v/>
      </c>
      <c r="W84" s="70"/>
      <c r="X84" s="68" t="str">
        <f t="shared" si="90"/>
        <v/>
      </c>
      <c r="Y84" s="68" t="str">
        <f t="shared" si="29"/>
        <v/>
      </c>
      <c r="Z84" s="30">
        <f t="shared" si="83"/>
        <v>0</v>
      </c>
      <c r="AA84" s="25" t="str">
        <f t="shared" si="84"/>
        <v>MIPYME</v>
      </c>
      <c r="AB84" s="71"/>
      <c r="AC84" s="68" t="str">
        <f t="shared" si="91"/>
        <v/>
      </c>
      <c r="AD84" s="71"/>
      <c r="AE84" s="68" t="str">
        <f t="shared" si="92"/>
        <v/>
      </c>
      <c r="AF84" s="68" t="str">
        <f t="shared" si="32"/>
        <v/>
      </c>
    </row>
    <row r="85" spans="1:32" ht="16.5" hidden="1" outlineLevel="1" x14ac:dyDescent="0.25">
      <c r="A85" s="97"/>
      <c r="B85" s="91">
        <v>1.1000000000000001</v>
      </c>
      <c r="C85" s="94"/>
      <c r="D85" s="92"/>
      <c r="E85" s="90"/>
      <c r="F85" s="90"/>
      <c r="G85" s="90"/>
      <c r="H85" s="90"/>
      <c r="I85" s="98">
        <f t="shared" si="85"/>
        <v>0</v>
      </c>
      <c r="J85" s="98">
        <f t="shared" si="86"/>
        <v>0</v>
      </c>
      <c r="K85" s="98">
        <f t="shared" si="87"/>
        <v>0</v>
      </c>
      <c r="L85" s="90">
        <v>11177504846</v>
      </c>
      <c r="M85" s="90">
        <v>3867455807</v>
      </c>
      <c r="N85" s="54"/>
      <c r="O85" s="54" t="s">
        <v>144</v>
      </c>
      <c r="P85" s="74" t="s">
        <v>144</v>
      </c>
      <c r="Q85" s="67"/>
      <c r="R85" s="68" t="str">
        <f t="shared" si="82"/>
        <v/>
      </c>
      <c r="S85" s="67"/>
      <c r="T85" s="68" t="str">
        <f t="shared" si="88"/>
        <v/>
      </c>
      <c r="U85" s="69"/>
      <c r="V85" s="68" t="str">
        <f t="shared" si="89"/>
        <v/>
      </c>
      <c r="W85" s="70"/>
      <c r="X85" s="68" t="str">
        <f t="shared" si="90"/>
        <v/>
      </c>
      <c r="Y85" s="68" t="str">
        <f t="shared" si="29"/>
        <v/>
      </c>
      <c r="Z85" s="30">
        <f t="shared" si="83"/>
        <v>0</v>
      </c>
      <c r="AA85" s="25" t="str">
        <f t="shared" si="84"/>
        <v>MIPYME</v>
      </c>
      <c r="AB85" s="71"/>
      <c r="AC85" s="68" t="str">
        <f t="shared" si="91"/>
        <v/>
      </c>
      <c r="AD85" s="71"/>
      <c r="AE85" s="68" t="str">
        <f t="shared" si="92"/>
        <v/>
      </c>
      <c r="AF85" s="68" t="str">
        <f t="shared" si="32"/>
        <v/>
      </c>
    </row>
    <row r="86" spans="1:32" ht="16.5" hidden="1" outlineLevel="1" x14ac:dyDescent="0.25">
      <c r="A86" s="97"/>
      <c r="B86" s="91">
        <v>1.1000000000000001</v>
      </c>
      <c r="C86" s="94"/>
      <c r="D86" s="92"/>
      <c r="E86" s="90"/>
      <c r="F86" s="90"/>
      <c r="G86" s="90"/>
      <c r="H86" s="90"/>
      <c r="I86" s="98">
        <f t="shared" si="85"/>
        <v>0</v>
      </c>
      <c r="J86" s="98">
        <f t="shared" si="86"/>
        <v>0</v>
      </c>
      <c r="K86" s="98">
        <f t="shared" si="87"/>
        <v>0</v>
      </c>
      <c r="L86" s="90">
        <v>11177504846</v>
      </c>
      <c r="M86" s="90">
        <v>3867455807</v>
      </c>
      <c r="N86" s="54"/>
      <c r="O86" s="54" t="s">
        <v>144</v>
      </c>
      <c r="P86" s="74" t="s">
        <v>144</v>
      </c>
      <c r="Q86" s="67"/>
      <c r="R86" s="68" t="str">
        <f t="shared" si="82"/>
        <v/>
      </c>
      <c r="S86" s="67"/>
      <c r="T86" s="68" t="str">
        <f t="shared" si="88"/>
        <v/>
      </c>
      <c r="U86" s="69"/>
      <c r="V86" s="68" t="str">
        <f t="shared" si="89"/>
        <v/>
      </c>
      <c r="W86" s="70"/>
      <c r="X86" s="68" t="str">
        <f t="shared" si="90"/>
        <v/>
      </c>
      <c r="Y86" s="68" t="str">
        <f t="shared" si="29"/>
        <v/>
      </c>
      <c r="Z86" s="30">
        <f t="shared" si="83"/>
        <v>0</v>
      </c>
      <c r="AA86" s="25" t="str">
        <f t="shared" si="84"/>
        <v>MIPYME</v>
      </c>
      <c r="AB86" s="71"/>
      <c r="AC86" s="68" t="str">
        <f t="shared" si="91"/>
        <v/>
      </c>
      <c r="AD86" s="71"/>
      <c r="AE86" s="68" t="str">
        <f t="shared" si="92"/>
        <v/>
      </c>
      <c r="AF86" s="68" t="str">
        <f t="shared" si="32"/>
        <v/>
      </c>
    </row>
    <row r="87" spans="1:32" ht="16.5" hidden="1" outlineLevel="1" x14ac:dyDescent="0.25">
      <c r="A87" s="97"/>
      <c r="B87" s="91">
        <v>1.1000000000000001</v>
      </c>
      <c r="C87" s="94"/>
      <c r="D87" s="92"/>
      <c r="E87" s="90"/>
      <c r="F87" s="90"/>
      <c r="G87" s="90"/>
      <c r="H87" s="90"/>
      <c r="I87" s="98">
        <f t="shared" si="85"/>
        <v>0</v>
      </c>
      <c r="J87" s="98">
        <f t="shared" si="86"/>
        <v>0</v>
      </c>
      <c r="K87" s="98">
        <f t="shared" si="87"/>
        <v>0</v>
      </c>
      <c r="L87" s="90">
        <v>11177504846</v>
      </c>
      <c r="M87" s="90">
        <v>3867455807</v>
      </c>
      <c r="N87" s="54"/>
      <c r="O87" s="54" t="s">
        <v>144</v>
      </c>
      <c r="P87" s="74" t="s">
        <v>144</v>
      </c>
      <c r="Q87" s="67"/>
      <c r="R87" s="68" t="str">
        <f t="shared" si="82"/>
        <v/>
      </c>
      <c r="S87" s="67"/>
      <c r="T87" s="68" t="str">
        <f t="shared" si="88"/>
        <v/>
      </c>
      <c r="U87" s="69"/>
      <c r="V87" s="68" t="str">
        <f t="shared" si="89"/>
        <v/>
      </c>
      <c r="W87" s="70"/>
      <c r="X87" s="68" t="str">
        <f t="shared" si="90"/>
        <v/>
      </c>
      <c r="Y87" s="68" t="str">
        <f t="shared" si="29"/>
        <v/>
      </c>
      <c r="Z87" s="30">
        <f t="shared" si="83"/>
        <v>0</v>
      </c>
      <c r="AA87" s="25" t="str">
        <f t="shared" si="84"/>
        <v>MIPYME</v>
      </c>
      <c r="AB87" s="71"/>
      <c r="AC87" s="68" t="str">
        <f t="shared" si="91"/>
        <v/>
      </c>
      <c r="AD87" s="71"/>
      <c r="AE87" s="68" t="str">
        <f t="shared" si="92"/>
        <v/>
      </c>
      <c r="AF87" s="68" t="str">
        <f t="shared" si="32"/>
        <v/>
      </c>
    </row>
    <row r="88" spans="1:32" ht="17.25" hidden="1" outlineLevel="1" thickBot="1" x14ac:dyDescent="0.3">
      <c r="A88" s="97"/>
      <c r="B88" s="91">
        <v>1.1000000000000001</v>
      </c>
      <c r="C88" s="94"/>
      <c r="D88" s="92"/>
      <c r="E88" s="90"/>
      <c r="F88" s="90"/>
      <c r="G88" s="90"/>
      <c r="H88" s="90"/>
      <c r="I88" s="98">
        <f t="shared" si="85"/>
        <v>0</v>
      </c>
      <c r="J88" s="98">
        <f t="shared" si="86"/>
        <v>0</v>
      </c>
      <c r="K88" s="98">
        <f t="shared" si="87"/>
        <v>0</v>
      </c>
      <c r="L88" s="90">
        <v>11177504846</v>
      </c>
      <c r="M88" s="90">
        <v>3867455807</v>
      </c>
      <c r="N88" s="54"/>
      <c r="O88" s="54" t="s">
        <v>144</v>
      </c>
      <c r="P88" s="74" t="s">
        <v>144</v>
      </c>
      <c r="Q88" s="67"/>
      <c r="R88" s="68" t="str">
        <f t="shared" si="82"/>
        <v/>
      </c>
      <c r="S88" s="67"/>
      <c r="T88" s="68" t="str">
        <f t="shared" si="88"/>
        <v/>
      </c>
      <c r="U88" s="69"/>
      <c r="V88" s="68" t="str">
        <f t="shared" si="89"/>
        <v/>
      </c>
      <c r="W88" s="70"/>
      <c r="X88" s="68" t="str">
        <f t="shared" si="90"/>
        <v/>
      </c>
      <c r="Y88" s="68" t="str">
        <f t="shared" si="29"/>
        <v/>
      </c>
      <c r="Z88" s="30">
        <f t="shared" si="83"/>
        <v>0</v>
      </c>
      <c r="AA88" s="25" t="str">
        <f t="shared" si="84"/>
        <v>MIPYME</v>
      </c>
      <c r="AB88" s="71"/>
      <c r="AC88" s="68" t="str">
        <f t="shared" si="91"/>
        <v/>
      </c>
      <c r="AD88" s="71"/>
      <c r="AE88" s="68" t="str">
        <f t="shared" si="92"/>
        <v/>
      </c>
      <c r="AF88" s="68" t="str">
        <f t="shared" si="32"/>
        <v/>
      </c>
    </row>
    <row r="89" spans="1:32" s="64" customFormat="1" ht="30.75" customHeight="1" collapsed="1" x14ac:dyDescent="0.25">
      <c r="B89" s="14">
        <v>8</v>
      </c>
      <c r="C89" s="15" t="s">
        <v>160</v>
      </c>
      <c r="D89" s="18">
        <f>IF(SUM(D90:D99)=0,"",SUM(D90:D99))</f>
        <v>1</v>
      </c>
      <c r="E89" s="16">
        <f>IF(ISERROR(($D90*E90)+($D91*E91)+($D92*E92)+($D93*E93)+($D94*E94)+($D95*E95)+($D96*E96)+($D97*E97)+($D98*E98)+($D99*E99)),"",($D90*E90)+($D91*E91)+($D92*E92)+($D93*E93)+($D94*E94)+($D95*E95)+($D96*E96)+($D97*E97)+($D98*E98)+($D99*E99))</f>
        <v>0</v>
      </c>
      <c r="F89" s="16">
        <f>IF(ISERROR(($D90*F90)+($D91*F91)+($D92*F92)+($D93*F93)+($D94*F94)+($D95*F95)+($D96*F96)+($D97*F97)+($D98*F98)+($D99*F99)),"",($D90*F90)+($D91*F91)+($D92*F92)+($D93*F93)+($D94*F94)+($D95*F95)+($D96*F96)+($D97*F97)+($D98*F98)+($D99*F99))</f>
        <v>0</v>
      </c>
      <c r="G89" s="16">
        <f>IF(ISERROR(($D90*G90)+($D91*G91)+($D92*G92)+($D93*G93)+($D94*G94)+($D95*G95)+($D96*G96)+($D97*G97)+($D98*G98)+($D99*G99)),"",($D90*G90)+($D91*G91)+($D92*G92)+($D93*G93)+($D94*G94)+($D95*G95)+($D96*G96)+($D97*G97)+($D98*G98)+($D99*G99))</f>
        <v>0</v>
      </c>
      <c r="H89" s="16">
        <f>IF(ISERROR(($D90*H90)+($D91*H91)+($D92*H92)+($D93*H93)+($D94*H94)+($D95*H95)+($D96*H96)+($D97*H97)+($D98*H98)+($D99*H99)),"",($D90*H90)+($D91*H91)+($D92*H92)+($D93*H93)+($D94*H94)+($D95*H95)+($D96*H96)+($D97*H97)+($D98*H98)+($D99*H99))</f>
        <v>0</v>
      </c>
      <c r="I89" s="16">
        <f>IF(ISERROR(SUM(I90:I99)),"",SUM(I90:I99))</f>
        <v>0</v>
      </c>
      <c r="J89" s="16">
        <f>IF(ISERROR(SUM(J90:J99)),"",SUM(J90:J99))</f>
        <v>0</v>
      </c>
      <c r="K89" s="16">
        <f>IF(ISERROR(($D90*K90)+($D91*K91)+($D92*K92)+($D93*K93)+($D94*K94)+($D95*K95)+($D96*K96)+($D97*K97)+($D98*K98)+($D99*K99)),"",($D90*K90)+($D91*K91)+($D92*K92)+($D93*K93)+($D94*K94)+($D95*K95)+($D96*K96)+($D97*K97)+($D98*K98)+($D99*K99))</f>
        <v>0</v>
      </c>
      <c r="L89" s="16">
        <f t="shared" ref="L89:M89" si="93">IF(ISERROR(($D90*L90)+($D91*L91)+($D92*L92)+($D93*L93)+($D94*L94)+($D95*L95)+($D96*L96)+($D97*L97)+($D98*L98)+($D99*L99)),"",($D90*L90)+($D91*L91)+($D92*L92)+($D93*L93)+($D94*L94)+($D95*L95)+($D96*L96)+($D97*L97)+($D98*L98)+($D99*L99))</f>
        <v>0</v>
      </c>
      <c r="M89" s="16">
        <f t="shared" si="93"/>
        <v>0</v>
      </c>
      <c r="N89" s="12">
        <v>1</v>
      </c>
      <c r="O89" s="72">
        <f>IF(ISERROR(VLOOKUP(N89,POA!$A$2:$C$25,3,0)),"",VLOOKUP(N89,POA!$A$2:$C$25,3,0))</f>
        <v>3</v>
      </c>
      <c r="P89" s="13">
        <f>IF(ISERROR(VLOOKUP(N89,POA!$A$2:$C$25,2,0)),"",VLOOKUP(N89,POA!$A$2:$C$25,2,0))</f>
        <v>314367087</v>
      </c>
      <c r="Q89" s="16">
        <f>SUM(I89)</f>
        <v>0</v>
      </c>
      <c r="R89" s="17" t="str">
        <f>IF(OR(Q89=0,N89="",P89=""),"",IF(Q89&gt;=(($R$9*P89)),"HABIL","NO HABIL"))</f>
        <v/>
      </c>
      <c r="S89" s="16">
        <f>IF(ISERROR(SUM(E89/G89)),0,SUM(E89/G89))</f>
        <v>0</v>
      </c>
      <c r="T89" s="17" t="str">
        <f>IF(OR(S89=0,N89="",P89=""),"",IF(S89&gt;=$T$9,"HABIL","NO HABIL"))</f>
        <v/>
      </c>
      <c r="U89" s="58">
        <f>IF(ISERROR(SUM(H89/F89)),0,SUM(H89/F89))</f>
        <v>0</v>
      </c>
      <c r="V89" s="17" t="str">
        <f>IF(OR(U89=0,N89="",P89=""),"",IF(U89&lt;=$V$9,"HABIL","NO HABIL"))</f>
        <v/>
      </c>
      <c r="W89" s="58">
        <f>IF(ISERROR(SUM(L89/M89)),0,SUM(L89/M89))</f>
        <v>0</v>
      </c>
      <c r="X89" s="17" t="str">
        <f>IF(OR(W89=0,N89="",P89=""),"",IF(W89&gt;=$X$9,"HABIL","NO HABIL"))</f>
        <v/>
      </c>
      <c r="Y89" s="17" t="str">
        <f t="shared" ref="Y89:Y152" si="94">IF(OR(R89="",T89="",V89="",X89=""),"",IF(R89="NO HABIL","NO HABIL",IF(T89="NO HABIL","NO HABIL",IF(V89="NO HABIL","NO HABIL",IF(X89="NO HABIL","NO HABIL",IF(X89="NO HABIL","NO HABIL","HABIL"))))))</f>
        <v/>
      </c>
      <c r="Z89" s="65"/>
      <c r="AA89" s="66"/>
      <c r="AB89" s="59">
        <f>IF(ISERROR(SUM(L89/K89)),0,SUM(L89/K89))</f>
        <v>0</v>
      </c>
      <c r="AC89" s="17" t="str">
        <f>IF(OR(AB89=0,N89="",P89=""),"",IF(AB89&gt;=$AC$9,"HABIL","NO HABIL"))</f>
        <v/>
      </c>
      <c r="AD89" s="59">
        <f>IF(ISERROR(SUM(L89/F89)),0,SUM(L89/F89))</f>
        <v>0</v>
      </c>
      <c r="AE89" s="17" t="str">
        <f>IF(OR(AD89=0,N89="",P89=""),"",IF(AD89&gt;=$AE$9,"HABIL","NO HABIL"))</f>
        <v/>
      </c>
      <c r="AF89" s="73" t="str">
        <f t="shared" ref="AF89:AF152" si="95">IF(OR(AC89="",AE89=""),"",IF(AC89="NO HABIL","NO HABIL",IF(AE89="NO HABIL","NO HABIL",IF(AE89="NO HABIL","NO HABIL","HABIL"))))</f>
        <v/>
      </c>
    </row>
    <row r="90" spans="1:32" s="89" customFormat="1" ht="18.75" customHeight="1" thickBot="1" x14ac:dyDescent="0.3">
      <c r="A90" s="95"/>
      <c r="B90" s="91">
        <v>1.1000000000000001</v>
      </c>
      <c r="C90" s="94"/>
      <c r="D90" s="92">
        <v>1</v>
      </c>
      <c r="E90" s="90"/>
      <c r="F90" s="90"/>
      <c r="G90" s="90"/>
      <c r="H90" s="90"/>
      <c r="I90" s="98">
        <f>IF(ISERROR(E90-G90),"",E90-G90)</f>
        <v>0</v>
      </c>
      <c r="J90" s="98">
        <f>IF(ISERROR(F90-H90),"",F90-H90)</f>
        <v>0</v>
      </c>
      <c r="K90" s="98">
        <f>J90</f>
        <v>0</v>
      </c>
      <c r="L90" s="90"/>
      <c r="M90" s="90"/>
      <c r="N90" s="54"/>
      <c r="O90" s="54" t="s">
        <v>144</v>
      </c>
      <c r="P90" s="74" t="s">
        <v>144</v>
      </c>
      <c r="Q90" s="67"/>
      <c r="R90" s="68" t="str">
        <f t="shared" ref="R90:R99" si="96">IF(OR(Q90=0,N90="",P90=""),"",IF(Q90&gt;=(($R$9*P90)),"HABIL","NO HABIL"))</f>
        <v/>
      </c>
      <c r="S90" s="67"/>
      <c r="T90" s="68" t="str">
        <f>IF(OR(S88=0,N90="",P90=""),"",IF(S88&gt;=$T$9,"HABIL","NO HABIL"))</f>
        <v/>
      </c>
      <c r="U90" s="69"/>
      <c r="V90" s="68" t="str">
        <f>IF(OR(U88=0,N90="",P90=""),"",IF(U88&lt;=$V$9,"HABIL","NO HABIL"))</f>
        <v/>
      </c>
      <c r="W90" s="70"/>
      <c r="X90" s="68" t="str">
        <f>IF(OR(W88=0,N90="",P90=""),"",IF(W88&gt;=$X$9,"HABIL","NO HABIL"))</f>
        <v/>
      </c>
      <c r="Y90" s="68" t="str">
        <f t="shared" si="94"/>
        <v/>
      </c>
      <c r="Z90" s="30">
        <f t="shared" ref="Z90:Z99" si="97">IF(ISERROR(F90/$AA$9),"",F90/$AA$9)</f>
        <v>0</v>
      </c>
      <c r="AA90" s="25" t="str">
        <f t="shared" ref="AA90:AA99" si="98">+IF(Z90&lt;$AA$10,"MIPYME","NO CUMPLE")</f>
        <v>MIPYME</v>
      </c>
      <c r="AB90" s="71"/>
      <c r="AC90" s="68" t="str">
        <f>IF(OR(AB88=0,N90="",P90=""),"",IF(AB88&gt;=$AC$9,"HABIL","NO HABIL"))</f>
        <v/>
      </c>
      <c r="AD90" s="71"/>
      <c r="AE90" s="68" t="str">
        <f>IF(OR(AD88=0,N90="",P90=""),"",IF(AD88&gt;=$AE$9,"HABIL","NO HABIL"))</f>
        <v/>
      </c>
      <c r="AF90" s="68" t="str">
        <f t="shared" si="95"/>
        <v/>
      </c>
    </row>
    <row r="91" spans="1:32" ht="16.5" hidden="1" outlineLevel="1" x14ac:dyDescent="0.25">
      <c r="A91" s="96"/>
      <c r="B91" s="91">
        <v>1.1000000000000001</v>
      </c>
      <c r="C91" s="94"/>
      <c r="D91" s="92"/>
      <c r="E91" s="90"/>
      <c r="F91" s="90"/>
      <c r="G91" s="90"/>
      <c r="H91" s="90"/>
      <c r="I91" s="98">
        <f t="shared" ref="I91:I99" si="99">IF(ISERROR(E91-G91),"",E91-G91)</f>
        <v>0</v>
      </c>
      <c r="J91" s="98">
        <f t="shared" ref="J91:J99" si="100">IF(ISERROR(F91-H91),"",F91-H91)</f>
        <v>0</v>
      </c>
      <c r="K91" s="98">
        <f t="shared" ref="K91:K99" si="101">J91</f>
        <v>0</v>
      </c>
      <c r="L91" s="90">
        <v>11177504846</v>
      </c>
      <c r="M91" s="90">
        <v>3867455807</v>
      </c>
      <c r="N91" s="54"/>
      <c r="O91" s="54" t="s">
        <v>144</v>
      </c>
      <c r="P91" s="74" t="s">
        <v>144</v>
      </c>
      <c r="Q91" s="67"/>
      <c r="R91" s="68" t="str">
        <f t="shared" si="96"/>
        <v/>
      </c>
      <c r="S91" s="67"/>
      <c r="T91" s="68" t="str">
        <f t="shared" ref="T91:T99" si="102">IF(OR(S89=0,N91="",P91=""),"",IF(S89&gt;=$T$9,"HABIL","NO HABIL"))</f>
        <v/>
      </c>
      <c r="U91" s="69"/>
      <c r="V91" s="68" t="str">
        <f t="shared" ref="V91:V99" si="103">IF(OR(U89=0,N91="",P91=""),"",IF(U89&lt;=$V$9,"HABIL","NO HABIL"))</f>
        <v/>
      </c>
      <c r="W91" s="70"/>
      <c r="X91" s="68" t="str">
        <f t="shared" ref="X91:X99" si="104">IF(OR(W89=0,N91="",P91=""),"",IF(W89&gt;=$X$9,"HABIL","NO HABIL"))</f>
        <v/>
      </c>
      <c r="Y91" s="68" t="str">
        <f t="shared" si="94"/>
        <v/>
      </c>
      <c r="Z91" s="30">
        <f t="shared" si="97"/>
        <v>0</v>
      </c>
      <c r="AA91" s="25" t="str">
        <f t="shared" si="98"/>
        <v>MIPYME</v>
      </c>
      <c r="AB91" s="71"/>
      <c r="AC91" s="68" t="str">
        <f t="shared" ref="AC91:AC99" si="105">IF(OR(AB89=0,N91="",P91=""),"",IF(AB89&gt;=$AC$9,"HABIL","NO HABIL"))</f>
        <v/>
      </c>
      <c r="AD91" s="71"/>
      <c r="AE91" s="68" t="str">
        <f t="shared" ref="AE91:AE99" si="106">IF(OR(AD89=0,N91="",P91=""),"",IF(AD89&gt;=$AE$9,"HABIL","NO HABIL"))</f>
        <v/>
      </c>
      <c r="AF91" s="68" t="str">
        <f t="shared" si="95"/>
        <v/>
      </c>
    </row>
    <row r="92" spans="1:32" ht="16.5" hidden="1" outlineLevel="1" x14ac:dyDescent="0.25">
      <c r="A92" s="96"/>
      <c r="B92" s="91">
        <v>1.1000000000000001</v>
      </c>
      <c r="C92" s="94"/>
      <c r="D92" s="92"/>
      <c r="E92" s="90"/>
      <c r="F92" s="90"/>
      <c r="G92" s="90"/>
      <c r="H92" s="90"/>
      <c r="I92" s="98">
        <f t="shared" si="99"/>
        <v>0</v>
      </c>
      <c r="J92" s="98">
        <f t="shared" si="100"/>
        <v>0</v>
      </c>
      <c r="K92" s="98">
        <f t="shared" si="101"/>
        <v>0</v>
      </c>
      <c r="L92" s="90">
        <v>11177504846</v>
      </c>
      <c r="M92" s="90">
        <v>3867455807</v>
      </c>
      <c r="N92" s="54"/>
      <c r="O92" s="54" t="s">
        <v>144</v>
      </c>
      <c r="P92" s="74" t="s">
        <v>144</v>
      </c>
      <c r="Q92" s="67"/>
      <c r="R92" s="68" t="str">
        <f t="shared" si="96"/>
        <v/>
      </c>
      <c r="S92" s="67"/>
      <c r="T92" s="68" t="str">
        <f t="shared" si="102"/>
        <v/>
      </c>
      <c r="U92" s="69"/>
      <c r="V92" s="68" t="str">
        <f t="shared" si="103"/>
        <v/>
      </c>
      <c r="W92" s="70"/>
      <c r="X92" s="68" t="str">
        <f t="shared" si="104"/>
        <v/>
      </c>
      <c r="Y92" s="68" t="str">
        <f t="shared" si="94"/>
        <v/>
      </c>
      <c r="Z92" s="30">
        <f t="shared" si="97"/>
        <v>0</v>
      </c>
      <c r="AA92" s="25" t="str">
        <f t="shared" si="98"/>
        <v>MIPYME</v>
      </c>
      <c r="AB92" s="71"/>
      <c r="AC92" s="68" t="str">
        <f t="shared" si="105"/>
        <v/>
      </c>
      <c r="AD92" s="71"/>
      <c r="AE92" s="68" t="str">
        <f t="shared" si="106"/>
        <v/>
      </c>
      <c r="AF92" s="68" t="str">
        <f t="shared" si="95"/>
        <v/>
      </c>
    </row>
    <row r="93" spans="1:32" ht="16.5" hidden="1" outlineLevel="1" x14ac:dyDescent="0.25">
      <c r="A93" s="96"/>
      <c r="B93" s="91">
        <v>1.1000000000000001</v>
      </c>
      <c r="C93" s="94"/>
      <c r="D93" s="92"/>
      <c r="E93" s="90"/>
      <c r="F93" s="90"/>
      <c r="G93" s="90"/>
      <c r="H93" s="90"/>
      <c r="I93" s="98">
        <f t="shared" si="99"/>
        <v>0</v>
      </c>
      <c r="J93" s="98">
        <f t="shared" si="100"/>
        <v>0</v>
      </c>
      <c r="K93" s="98">
        <f t="shared" si="101"/>
        <v>0</v>
      </c>
      <c r="L93" s="90">
        <v>11177504846</v>
      </c>
      <c r="M93" s="90">
        <v>3867455807</v>
      </c>
      <c r="N93" s="54"/>
      <c r="O93" s="54" t="s">
        <v>144</v>
      </c>
      <c r="P93" s="74" t="s">
        <v>144</v>
      </c>
      <c r="Q93" s="67"/>
      <c r="R93" s="68" t="str">
        <f t="shared" si="96"/>
        <v/>
      </c>
      <c r="S93" s="67"/>
      <c r="T93" s="68" t="str">
        <f t="shared" si="102"/>
        <v/>
      </c>
      <c r="U93" s="69"/>
      <c r="V93" s="68" t="str">
        <f t="shared" si="103"/>
        <v/>
      </c>
      <c r="W93" s="70"/>
      <c r="X93" s="68" t="str">
        <f t="shared" si="104"/>
        <v/>
      </c>
      <c r="Y93" s="68" t="str">
        <f t="shared" si="94"/>
        <v/>
      </c>
      <c r="Z93" s="30">
        <f t="shared" si="97"/>
        <v>0</v>
      </c>
      <c r="AA93" s="25" t="str">
        <f t="shared" si="98"/>
        <v>MIPYME</v>
      </c>
      <c r="AB93" s="71"/>
      <c r="AC93" s="68" t="str">
        <f t="shared" si="105"/>
        <v/>
      </c>
      <c r="AD93" s="71"/>
      <c r="AE93" s="68" t="str">
        <f t="shared" si="106"/>
        <v/>
      </c>
      <c r="AF93" s="68" t="str">
        <f t="shared" si="95"/>
        <v/>
      </c>
    </row>
    <row r="94" spans="1:32" ht="16.5" hidden="1" outlineLevel="1" x14ac:dyDescent="0.25">
      <c r="A94" s="97"/>
      <c r="B94" s="91">
        <v>1.1000000000000001</v>
      </c>
      <c r="C94" s="94"/>
      <c r="D94" s="92"/>
      <c r="E94" s="90"/>
      <c r="F94" s="90"/>
      <c r="G94" s="90"/>
      <c r="H94" s="90"/>
      <c r="I94" s="98">
        <f t="shared" si="99"/>
        <v>0</v>
      </c>
      <c r="J94" s="98">
        <f t="shared" si="100"/>
        <v>0</v>
      </c>
      <c r="K94" s="98">
        <f t="shared" si="101"/>
        <v>0</v>
      </c>
      <c r="L94" s="90">
        <v>11177504846</v>
      </c>
      <c r="M94" s="90">
        <v>3867455807</v>
      </c>
      <c r="N94" s="54"/>
      <c r="O94" s="54" t="s">
        <v>144</v>
      </c>
      <c r="P94" s="74" t="s">
        <v>144</v>
      </c>
      <c r="Q94" s="67"/>
      <c r="R94" s="68" t="str">
        <f t="shared" si="96"/>
        <v/>
      </c>
      <c r="S94" s="67"/>
      <c r="T94" s="68" t="str">
        <f t="shared" si="102"/>
        <v/>
      </c>
      <c r="U94" s="69"/>
      <c r="V94" s="68" t="str">
        <f t="shared" si="103"/>
        <v/>
      </c>
      <c r="W94" s="70"/>
      <c r="X94" s="68" t="str">
        <f t="shared" si="104"/>
        <v/>
      </c>
      <c r="Y94" s="68" t="str">
        <f t="shared" si="94"/>
        <v/>
      </c>
      <c r="Z94" s="30">
        <f t="shared" si="97"/>
        <v>0</v>
      </c>
      <c r="AA94" s="25" t="str">
        <f t="shared" si="98"/>
        <v>MIPYME</v>
      </c>
      <c r="AB94" s="71"/>
      <c r="AC94" s="68" t="str">
        <f t="shared" si="105"/>
        <v/>
      </c>
      <c r="AD94" s="71"/>
      <c r="AE94" s="68" t="str">
        <f t="shared" si="106"/>
        <v/>
      </c>
      <c r="AF94" s="68" t="str">
        <f t="shared" si="95"/>
        <v/>
      </c>
    </row>
    <row r="95" spans="1:32" ht="16.5" hidden="1" outlineLevel="1" x14ac:dyDescent="0.25">
      <c r="A95" s="97"/>
      <c r="B95" s="91">
        <v>1.1000000000000001</v>
      </c>
      <c r="C95" s="94"/>
      <c r="D95" s="92"/>
      <c r="E95" s="90"/>
      <c r="F95" s="90"/>
      <c r="G95" s="90"/>
      <c r="H95" s="90"/>
      <c r="I95" s="98">
        <f t="shared" si="99"/>
        <v>0</v>
      </c>
      <c r="J95" s="98">
        <f t="shared" si="100"/>
        <v>0</v>
      </c>
      <c r="K95" s="98">
        <f t="shared" si="101"/>
        <v>0</v>
      </c>
      <c r="L95" s="90">
        <v>11177504846</v>
      </c>
      <c r="M95" s="90">
        <v>3867455807</v>
      </c>
      <c r="N95" s="54"/>
      <c r="O95" s="54" t="s">
        <v>144</v>
      </c>
      <c r="P95" s="74" t="s">
        <v>144</v>
      </c>
      <c r="Q95" s="67"/>
      <c r="R95" s="68" t="str">
        <f t="shared" si="96"/>
        <v/>
      </c>
      <c r="S95" s="67"/>
      <c r="T95" s="68" t="str">
        <f t="shared" si="102"/>
        <v/>
      </c>
      <c r="U95" s="69"/>
      <c r="V95" s="68" t="str">
        <f t="shared" si="103"/>
        <v/>
      </c>
      <c r="W95" s="70"/>
      <c r="X95" s="68" t="str">
        <f t="shared" si="104"/>
        <v/>
      </c>
      <c r="Y95" s="68" t="str">
        <f t="shared" si="94"/>
        <v/>
      </c>
      <c r="Z95" s="30">
        <f t="shared" si="97"/>
        <v>0</v>
      </c>
      <c r="AA95" s="25" t="str">
        <f t="shared" si="98"/>
        <v>MIPYME</v>
      </c>
      <c r="AB95" s="71"/>
      <c r="AC95" s="68" t="str">
        <f t="shared" si="105"/>
        <v/>
      </c>
      <c r="AD95" s="71"/>
      <c r="AE95" s="68" t="str">
        <f t="shared" si="106"/>
        <v/>
      </c>
      <c r="AF95" s="68" t="str">
        <f t="shared" si="95"/>
        <v/>
      </c>
    </row>
    <row r="96" spans="1:32" ht="16.5" hidden="1" outlineLevel="1" x14ac:dyDescent="0.25">
      <c r="A96" s="97"/>
      <c r="B96" s="91">
        <v>1.1000000000000001</v>
      </c>
      <c r="C96" s="94"/>
      <c r="D96" s="92"/>
      <c r="E96" s="90"/>
      <c r="F96" s="90"/>
      <c r="G96" s="90"/>
      <c r="H96" s="90"/>
      <c r="I96" s="98">
        <f t="shared" si="99"/>
        <v>0</v>
      </c>
      <c r="J96" s="98">
        <f t="shared" si="100"/>
        <v>0</v>
      </c>
      <c r="K96" s="98">
        <f t="shared" si="101"/>
        <v>0</v>
      </c>
      <c r="L96" s="90">
        <v>11177504846</v>
      </c>
      <c r="M96" s="90">
        <v>3867455807</v>
      </c>
      <c r="N96" s="54"/>
      <c r="O96" s="54" t="s">
        <v>144</v>
      </c>
      <c r="P96" s="74" t="s">
        <v>144</v>
      </c>
      <c r="Q96" s="67"/>
      <c r="R96" s="68" t="str">
        <f t="shared" si="96"/>
        <v/>
      </c>
      <c r="S96" s="67"/>
      <c r="T96" s="68" t="str">
        <f t="shared" si="102"/>
        <v/>
      </c>
      <c r="U96" s="69"/>
      <c r="V96" s="68" t="str">
        <f t="shared" si="103"/>
        <v/>
      </c>
      <c r="W96" s="70"/>
      <c r="X96" s="68" t="str">
        <f t="shared" si="104"/>
        <v/>
      </c>
      <c r="Y96" s="68" t="str">
        <f t="shared" si="94"/>
        <v/>
      </c>
      <c r="Z96" s="30">
        <f t="shared" si="97"/>
        <v>0</v>
      </c>
      <c r="AA96" s="25" t="str">
        <f t="shared" si="98"/>
        <v>MIPYME</v>
      </c>
      <c r="AB96" s="71"/>
      <c r="AC96" s="68" t="str">
        <f t="shared" si="105"/>
        <v/>
      </c>
      <c r="AD96" s="71"/>
      <c r="AE96" s="68" t="str">
        <f t="shared" si="106"/>
        <v/>
      </c>
      <c r="AF96" s="68" t="str">
        <f t="shared" si="95"/>
        <v/>
      </c>
    </row>
    <row r="97" spans="1:32" ht="16.5" hidden="1" outlineLevel="1" x14ac:dyDescent="0.25">
      <c r="A97" s="97"/>
      <c r="B97" s="91">
        <v>1.1000000000000001</v>
      </c>
      <c r="C97" s="94"/>
      <c r="D97" s="92"/>
      <c r="E97" s="90"/>
      <c r="F97" s="90"/>
      <c r="G97" s="90"/>
      <c r="H97" s="90"/>
      <c r="I97" s="98">
        <f t="shared" si="99"/>
        <v>0</v>
      </c>
      <c r="J97" s="98">
        <f t="shared" si="100"/>
        <v>0</v>
      </c>
      <c r="K97" s="98">
        <f t="shared" si="101"/>
        <v>0</v>
      </c>
      <c r="L97" s="90">
        <v>11177504846</v>
      </c>
      <c r="M97" s="90">
        <v>3867455807</v>
      </c>
      <c r="N97" s="54"/>
      <c r="O97" s="54" t="s">
        <v>144</v>
      </c>
      <c r="P97" s="74" t="s">
        <v>144</v>
      </c>
      <c r="Q97" s="67"/>
      <c r="R97" s="68" t="str">
        <f t="shared" si="96"/>
        <v/>
      </c>
      <c r="S97" s="67"/>
      <c r="T97" s="68" t="str">
        <f t="shared" si="102"/>
        <v/>
      </c>
      <c r="U97" s="69"/>
      <c r="V97" s="68" t="str">
        <f t="shared" si="103"/>
        <v/>
      </c>
      <c r="W97" s="70"/>
      <c r="X97" s="68" t="str">
        <f t="shared" si="104"/>
        <v/>
      </c>
      <c r="Y97" s="68" t="str">
        <f t="shared" si="94"/>
        <v/>
      </c>
      <c r="Z97" s="30">
        <f t="shared" si="97"/>
        <v>0</v>
      </c>
      <c r="AA97" s="25" t="str">
        <f t="shared" si="98"/>
        <v>MIPYME</v>
      </c>
      <c r="AB97" s="71"/>
      <c r="AC97" s="68" t="str">
        <f t="shared" si="105"/>
        <v/>
      </c>
      <c r="AD97" s="71"/>
      <c r="AE97" s="68" t="str">
        <f t="shared" si="106"/>
        <v/>
      </c>
      <c r="AF97" s="68" t="str">
        <f t="shared" si="95"/>
        <v/>
      </c>
    </row>
    <row r="98" spans="1:32" ht="16.5" hidden="1" outlineLevel="1" x14ac:dyDescent="0.25">
      <c r="A98" s="97"/>
      <c r="B98" s="91">
        <v>1.1000000000000001</v>
      </c>
      <c r="C98" s="94"/>
      <c r="D98" s="92"/>
      <c r="E98" s="90"/>
      <c r="F98" s="90"/>
      <c r="G98" s="90"/>
      <c r="H98" s="90"/>
      <c r="I98" s="98">
        <f t="shared" si="99"/>
        <v>0</v>
      </c>
      <c r="J98" s="98">
        <f t="shared" si="100"/>
        <v>0</v>
      </c>
      <c r="K98" s="98">
        <f t="shared" si="101"/>
        <v>0</v>
      </c>
      <c r="L98" s="90">
        <v>11177504846</v>
      </c>
      <c r="M98" s="90">
        <v>3867455807</v>
      </c>
      <c r="N98" s="54"/>
      <c r="O98" s="54" t="s">
        <v>144</v>
      </c>
      <c r="P98" s="74" t="s">
        <v>144</v>
      </c>
      <c r="Q98" s="67"/>
      <c r="R98" s="68" t="str">
        <f t="shared" si="96"/>
        <v/>
      </c>
      <c r="S98" s="67"/>
      <c r="T98" s="68" t="str">
        <f t="shared" si="102"/>
        <v/>
      </c>
      <c r="U98" s="69"/>
      <c r="V98" s="68" t="str">
        <f t="shared" si="103"/>
        <v/>
      </c>
      <c r="W98" s="70"/>
      <c r="X98" s="68" t="str">
        <f t="shared" si="104"/>
        <v/>
      </c>
      <c r="Y98" s="68" t="str">
        <f t="shared" si="94"/>
        <v/>
      </c>
      <c r="Z98" s="30">
        <f t="shared" si="97"/>
        <v>0</v>
      </c>
      <c r="AA98" s="25" t="str">
        <f t="shared" si="98"/>
        <v>MIPYME</v>
      </c>
      <c r="AB98" s="71"/>
      <c r="AC98" s="68" t="str">
        <f t="shared" si="105"/>
        <v/>
      </c>
      <c r="AD98" s="71"/>
      <c r="AE98" s="68" t="str">
        <f t="shared" si="106"/>
        <v/>
      </c>
      <c r="AF98" s="68" t="str">
        <f t="shared" si="95"/>
        <v/>
      </c>
    </row>
    <row r="99" spans="1:32" ht="17.25" hidden="1" outlineLevel="1" thickBot="1" x14ac:dyDescent="0.3">
      <c r="A99" s="97"/>
      <c r="B99" s="91">
        <v>1.1000000000000001</v>
      </c>
      <c r="C99" s="94"/>
      <c r="D99" s="92"/>
      <c r="E99" s="90"/>
      <c r="F99" s="90"/>
      <c r="G99" s="90"/>
      <c r="H99" s="90"/>
      <c r="I99" s="98">
        <f t="shared" si="99"/>
        <v>0</v>
      </c>
      <c r="J99" s="98">
        <f t="shared" si="100"/>
        <v>0</v>
      </c>
      <c r="K99" s="98">
        <f t="shared" si="101"/>
        <v>0</v>
      </c>
      <c r="L99" s="90">
        <v>11177504846</v>
      </c>
      <c r="M99" s="90">
        <v>3867455807</v>
      </c>
      <c r="N99" s="54"/>
      <c r="O99" s="54" t="s">
        <v>144</v>
      </c>
      <c r="P99" s="74" t="s">
        <v>144</v>
      </c>
      <c r="Q99" s="67"/>
      <c r="R99" s="68" t="str">
        <f t="shared" si="96"/>
        <v/>
      </c>
      <c r="S99" s="67"/>
      <c r="T99" s="68" t="str">
        <f t="shared" si="102"/>
        <v/>
      </c>
      <c r="U99" s="69"/>
      <c r="V99" s="68" t="str">
        <f t="shared" si="103"/>
        <v/>
      </c>
      <c r="W99" s="70"/>
      <c r="X99" s="68" t="str">
        <f t="shared" si="104"/>
        <v/>
      </c>
      <c r="Y99" s="68" t="str">
        <f t="shared" si="94"/>
        <v/>
      </c>
      <c r="Z99" s="30">
        <f t="shared" si="97"/>
        <v>0</v>
      </c>
      <c r="AA99" s="25" t="str">
        <f t="shared" si="98"/>
        <v>MIPYME</v>
      </c>
      <c r="AB99" s="71"/>
      <c r="AC99" s="68" t="str">
        <f t="shared" si="105"/>
        <v/>
      </c>
      <c r="AD99" s="71"/>
      <c r="AE99" s="68" t="str">
        <f t="shared" si="106"/>
        <v/>
      </c>
      <c r="AF99" s="68" t="str">
        <f t="shared" si="95"/>
        <v/>
      </c>
    </row>
    <row r="100" spans="1:32" s="64" customFormat="1" ht="30.75" customHeight="1" collapsed="1" x14ac:dyDescent="0.25">
      <c r="B100" s="14">
        <v>9</v>
      </c>
      <c r="C100" s="15" t="s">
        <v>161</v>
      </c>
      <c r="D100" s="18">
        <f>IF(SUM(D101:D110)=0,"",SUM(D101:D110))</f>
        <v>1</v>
      </c>
      <c r="E100" s="16">
        <f>IF(ISERROR(($D101*E101)+($D102*E102)+($D103*E103)+($D104*E104)+($D105*E105)+($D106*E106)+($D107*E107)+($D108*E108)+($D109*E109)+($D110*E110)),"",($D101*E101)+($D102*E102)+($D103*E103)+($D104*E104)+($D105*E105)+($D106*E106)+($D107*E107)+($D108*E108)+($D109*E109)+($D110*E110))</f>
        <v>0</v>
      </c>
      <c r="F100" s="16">
        <f>IF(ISERROR(($D101*F101)+($D102*F102)+($D103*F103)+($D104*F104)+($D105*F105)+($D106*F106)+($D107*F107)+($D108*F108)+($D109*F109)+($D110*F110)),"",($D101*F101)+($D102*F102)+($D103*F103)+($D104*F104)+($D105*F105)+($D106*F106)+($D107*F107)+($D108*F108)+($D109*F109)+($D110*F110))</f>
        <v>0</v>
      </c>
      <c r="G100" s="16">
        <f>IF(ISERROR(($D101*G101)+($D102*G102)+($D103*G103)+($D104*G104)+($D105*G105)+($D106*G106)+($D107*G107)+($D108*G108)+($D109*G109)+($D110*G110)),"",($D101*G101)+($D102*G102)+($D103*G103)+($D104*G104)+($D105*G105)+($D106*G106)+($D107*G107)+($D108*G108)+($D109*G109)+($D110*G110))</f>
        <v>0</v>
      </c>
      <c r="H100" s="16">
        <f>IF(ISERROR(($D101*H101)+($D102*H102)+($D103*H103)+($D104*H104)+($D105*H105)+($D106*H106)+($D107*H107)+($D108*H108)+($D109*H109)+($D110*H110)),"",($D101*H101)+($D102*H102)+($D103*H103)+($D104*H104)+($D105*H105)+($D106*H106)+($D107*H107)+($D108*H108)+($D109*H109)+($D110*H110))</f>
        <v>0</v>
      </c>
      <c r="I100" s="16">
        <f>IF(ISERROR(SUM(I101:I110)),"",SUM(I101:I110))</f>
        <v>0</v>
      </c>
      <c r="J100" s="16">
        <f>IF(ISERROR(SUM(J101:J110)),"",SUM(J101:J110))</f>
        <v>0</v>
      </c>
      <c r="K100" s="16">
        <f>IF(ISERROR(($D101*K101)+($D102*K102)+($D103*K103)+($D104*K104)+($D105*K105)+($D106*K106)+($D107*K107)+($D108*K108)+($D109*K109)+($D110*K110)),"",($D101*K101)+($D102*K102)+($D103*K103)+($D104*K104)+($D105*K105)+($D106*K106)+($D107*K107)+($D108*K108)+($D109*K109)+($D110*K110))</f>
        <v>0</v>
      </c>
      <c r="L100" s="16">
        <f t="shared" ref="L100:M100" si="107">IF(ISERROR(($D101*L101)+($D102*L102)+($D103*L103)+($D104*L104)+($D105*L105)+($D106*L106)+($D107*L107)+($D108*L108)+($D109*L109)+($D110*L110)),"",($D101*L101)+($D102*L102)+($D103*L103)+($D104*L104)+($D105*L105)+($D106*L106)+($D107*L107)+($D108*L108)+($D109*L109)+($D110*L110))</f>
        <v>0</v>
      </c>
      <c r="M100" s="16">
        <f t="shared" si="107"/>
        <v>0</v>
      </c>
      <c r="N100" s="12">
        <v>1</v>
      </c>
      <c r="O100" s="72">
        <f>IF(ISERROR(VLOOKUP(N100,POA!$A$2:$C$25,3,0)),"",VLOOKUP(N100,POA!$A$2:$C$25,3,0))</f>
        <v>3</v>
      </c>
      <c r="P100" s="13">
        <f>IF(ISERROR(VLOOKUP(N100,POA!$A$2:$C$25,2,0)),"",VLOOKUP(N100,POA!$A$2:$C$25,2,0))</f>
        <v>314367087</v>
      </c>
      <c r="Q100" s="16">
        <f>SUM(I100)</f>
        <v>0</v>
      </c>
      <c r="R100" s="17" t="str">
        <f>IF(OR(Q100=0,N100="",P100=""),"",IF(Q100&gt;=(($R$9*P100)),"HABIL","NO HABIL"))</f>
        <v/>
      </c>
      <c r="S100" s="16">
        <f>IF(ISERROR(SUM(E100/G100)),0,SUM(E100/G100))</f>
        <v>0</v>
      </c>
      <c r="T100" s="17" t="str">
        <f>IF(OR(S100=0,N100="",P100=""),"",IF(S100&gt;=$T$9,"HABIL","NO HABIL"))</f>
        <v/>
      </c>
      <c r="U100" s="58">
        <f>IF(ISERROR(SUM(H100/F100)),0,SUM(H100/F100))</f>
        <v>0</v>
      </c>
      <c r="V100" s="17" t="str">
        <f>IF(OR(U100=0,N100="",P100=""),"",IF(U100&lt;=$V$9,"HABIL","NO HABIL"))</f>
        <v/>
      </c>
      <c r="W100" s="58">
        <f>IF(ISERROR(SUM(L100/M100)),0,SUM(L100/M100))</f>
        <v>0</v>
      </c>
      <c r="X100" s="17" t="str">
        <f>IF(OR(W100=0,N100="",P100=""),"",IF(W100&gt;=$X$9,"HABIL","NO HABIL"))</f>
        <v/>
      </c>
      <c r="Y100" s="17" t="str">
        <f t="shared" si="94"/>
        <v/>
      </c>
      <c r="Z100" s="65"/>
      <c r="AA100" s="66"/>
      <c r="AB100" s="59">
        <f>IF(ISERROR(SUM(L100/K100)),0,SUM(L100/K100))</f>
        <v>0</v>
      </c>
      <c r="AC100" s="17" t="str">
        <f>IF(OR(AB100=0,N100="",P100=""),"",IF(AB100&gt;=$AC$9,"HABIL","NO HABIL"))</f>
        <v/>
      </c>
      <c r="AD100" s="59">
        <f>IF(ISERROR(SUM(L100/F100)),0,SUM(L100/F100))</f>
        <v>0</v>
      </c>
      <c r="AE100" s="17" t="str">
        <f>IF(OR(AD100=0,N100="",P100=""),"",IF(AD100&gt;=$AE$9,"HABIL","NO HABIL"))</f>
        <v/>
      </c>
      <c r="AF100" s="73" t="str">
        <f t="shared" si="95"/>
        <v/>
      </c>
    </row>
    <row r="101" spans="1:32" s="89" customFormat="1" ht="18.75" customHeight="1" thickBot="1" x14ac:dyDescent="0.3">
      <c r="A101" s="95"/>
      <c r="B101" s="91">
        <v>1.1000000000000001</v>
      </c>
      <c r="C101" s="94"/>
      <c r="D101" s="92">
        <v>1</v>
      </c>
      <c r="E101" s="90"/>
      <c r="F101" s="90"/>
      <c r="G101" s="90"/>
      <c r="H101" s="90"/>
      <c r="I101" s="98">
        <f>IF(ISERROR(E101-G101),"",E101-G101)</f>
        <v>0</v>
      </c>
      <c r="J101" s="98">
        <f>IF(ISERROR(F101-H101),"",F101-H101)</f>
        <v>0</v>
      </c>
      <c r="K101" s="98">
        <f>J101</f>
        <v>0</v>
      </c>
      <c r="L101" s="90"/>
      <c r="M101" s="90"/>
      <c r="N101" s="54"/>
      <c r="O101" s="54" t="s">
        <v>144</v>
      </c>
      <c r="P101" s="74" t="s">
        <v>144</v>
      </c>
      <c r="Q101" s="67"/>
      <c r="R101" s="68" t="str">
        <f t="shared" ref="R101:R110" si="108">IF(OR(Q101=0,N101="",P101=""),"",IF(Q101&gt;=(($R$9*P101)),"HABIL","NO HABIL"))</f>
        <v/>
      </c>
      <c r="S101" s="67"/>
      <c r="T101" s="68" t="str">
        <f>IF(OR(S99=0,N101="",P101=""),"",IF(S99&gt;=$T$9,"HABIL","NO HABIL"))</f>
        <v/>
      </c>
      <c r="U101" s="69"/>
      <c r="V101" s="68" t="str">
        <f>IF(OR(U99=0,N101="",P101=""),"",IF(U99&lt;=$V$9,"HABIL","NO HABIL"))</f>
        <v/>
      </c>
      <c r="W101" s="70"/>
      <c r="X101" s="68" t="str">
        <f>IF(OR(W99=0,N101="",P101=""),"",IF(W99&gt;=$X$9,"HABIL","NO HABIL"))</f>
        <v/>
      </c>
      <c r="Y101" s="68" t="str">
        <f t="shared" si="94"/>
        <v/>
      </c>
      <c r="Z101" s="30">
        <f t="shared" ref="Z101:Z110" si="109">IF(ISERROR(F101/$AA$9),"",F101/$AA$9)</f>
        <v>0</v>
      </c>
      <c r="AA101" s="25" t="str">
        <f t="shared" ref="AA101:AA110" si="110">+IF(Z101&lt;$AA$10,"MIPYME","NO CUMPLE")</f>
        <v>MIPYME</v>
      </c>
      <c r="AB101" s="71"/>
      <c r="AC101" s="68" t="str">
        <f>IF(OR(AB99=0,N101="",P101=""),"",IF(AB99&gt;=$AC$9,"HABIL","NO HABIL"))</f>
        <v/>
      </c>
      <c r="AD101" s="71"/>
      <c r="AE101" s="68" t="str">
        <f>IF(OR(AD99=0,N101="",P101=""),"",IF(AD99&gt;=$AE$9,"HABIL","NO HABIL"))</f>
        <v/>
      </c>
      <c r="AF101" s="68" t="str">
        <f t="shared" si="95"/>
        <v/>
      </c>
    </row>
    <row r="102" spans="1:32" ht="16.5" hidden="1" outlineLevel="1" x14ac:dyDescent="0.25">
      <c r="A102" s="96"/>
      <c r="B102" s="91">
        <v>1.1000000000000001</v>
      </c>
      <c r="C102" s="94"/>
      <c r="D102" s="92"/>
      <c r="E102" s="90"/>
      <c r="F102" s="90"/>
      <c r="G102" s="90"/>
      <c r="H102" s="90"/>
      <c r="I102" s="98">
        <f t="shared" ref="I102:I110" si="111">IF(ISERROR(E102-G102),"",E102-G102)</f>
        <v>0</v>
      </c>
      <c r="J102" s="98">
        <f t="shared" ref="J102:J110" si="112">IF(ISERROR(F102-H102),"",F102-H102)</f>
        <v>0</v>
      </c>
      <c r="K102" s="98">
        <f t="shared" ref="K102:K110" si="113">J102</f>
        <v>0</v>
      </c>
      <c r="L102" s="90">
        <v>11177504846</v>
      </c>
      <c r="M102" s="90">
        <v>3867455807</v>
      </c>
      <c r="N102" s="54"/>
      <c r="O102" s="54" t="s">
        <v>144</v>
      </c>
      <c r="P102" s="74" t="s">
        <v>144</v>
      </c>
      <c r="Q102" s="67"/>
      <c r="R102" s="68" t="str">
        <f t="shared" si="108"/>
        <v/>
      </c>
      <c r="S102" s="67"/>
      <c r="T102" s="68" t="str">
        <f t="shared" ref="T102:T110" si="114">IF(OR(S100=0,N102="",P102=""),"",IF(S100&gt;=$T$9,"HABIL","NO HABIL"))</f>
        <v/>
      </c>
      <c r="U102" s="69"/>
      <c r="V102" s="68" t="str">
        <f t="shared" ref="V102:V110" si="115">IF(OR(U100=0,N102="",P102=""),"",IF(U100&lt;=$V$9,"HABIL","NO HABIL"))</f>
        <v/>
      </c>
      <c r="W102" s="70"/>
      <c r="X102" s="68" t="str">
        <f t="shared" ref="X102:X110" si="116">IF(OR(W100=0,N102="",P102=""),"",IF(W100&gt;=$X$9,"HABIL","NO HABIL"))</f>
        <v/>
      </c>
      <c r="Y102" s="68" t="str">
        <f t="shared" si="94"/>
        <v/>
      </c>
      <c r="Z102" s="30">
        <f t="shared" si="109"/>
        <v>0</v>
      </c>
      <c r="AA102" s="25" t="str">
        <f t="shared" si="110"/>
        <v>MIPYME</v>
      </c>
      <c r="AB102" s="71"/>
      <c r="AC102" s="68" t="str">
        <f t="shared" ref="AC102:AC110" si="117">IF(OR(AB100=0,N102="",P102=""),"",IF(AB100&gt;=$AC$9,"HABIL","NO HABIL"))</f>
        <v/>
      </c>
      <c r="AD102" s="71"/>
      <c r="AE102" s="68" t="str">
        <f t="shared" ref="AE102:AE110" si="118">IF(OR(AD100=0,N102="",P102=""),"",IF(AD100&gt;=$AE$9,"HABIL","NO HABIL"))</f>
        <v/>
      </c>
      <c r="AF102" s="68" t="str">
        <f t="shared" si="95"/>
        <v/>
      </c>
    </row>
    <row r="103" spans="1:32" ht="16.5" hidden="1" outlineLevel="1" x14ac:dyDescent="0.25">
      <c r="A103" s="96"/>
      <c r="B103" s="91">
        <v>1.1000000000000001</v>
      </c>
      <c r="C103" s="94"/>
      <c r="D103" s="92"/>
      <c r="E103" s="90"/>
      <c r="F103" s="90"/>
      <c r="G103" s="90"/>
      <c r="H103" s="90"/>
      <c r="I103" s="98">
        <f t="shared" si="111"/>
        <v>0</v>
      </c>
      <c r="J103" s="98">
        <f t="shared" si="112"/>
        <v>0</v>
      </c>
      <c r="K103" s="98">
        <f t="shared" si="113"/>
        <v>0</v>
      </c>
      <c r="L103" s="90">
        <v>11177504846</v>
      </c>
      <c r="M103" s="90">
        <v>3867455807</v>
      </c>
      <c r="N103" s="54"/>
      <c r="O103" s="54" t="s">
        <v>144</v>
      </c>
      <c r="P103" s="74" t="s">
        <v>144</v>
      </c>
      <c r="Q103" s="67"/>
      <c r="R103" s="68" t="str">
        <f t="shared" si="108"/>
        <v/>
      </c>
      <c r="S103" s="67"/>
      <c r="T103" s="68" t="str">
        <f t="shared" si="114"/>
        <v/>
      </c>
      <c r="U103" s="69"/>
      <c r="V103" s="68" t="str">
        <f t="shared" si="115"/>
        <v/>
      </c>
      <c r="W103" s="70"/>
      <c r="X103" s="68" t="str">
        <f t="shared" si="116"/>
        <v/>
      </c>
      <c r="Y103" s="68" t="str">
        <f t="shared" si="94"/>
        <v/>
      </c>
      <c r="Z103" s="30">
        <f t="shared" si="109"/>
        <v>0</v>
      </c>
      <c r="AA103" s="25" t="str">
        <f t="shared" si="110"/>
        <v>MIPYME</v>
      </c>
      <c r="AB103" s="71"/>
      <c r="AC103" s="68" t="str">
        <f t="shared" si="117"/>
        <v/>
      </c>
      <c r="AD103" s="71"/>
      <c r="AE103" s="68" t="str">
        <f t="shared" si="118"/>
        <v/>
      </c>
      <c r="AF103" s="68" t="str">
        <f t="shared" si="95"/>
        <v/>
      </c>
    </row>
    <row r="104" spans="1:32" ht="16.5" hidden="1" outlineLevel="1" x14ac:dyDescent="0.25">
      <c r="A104" s="96"/>
      <c r="B104" s="91">
        <v>1.1000000000000001</v>
      </c>
      <c r="C104" s="94"/>
      <c r="D104" s="92"/>
      <c r="E104" s="90"/>
      <c r="F104" s="90"/>
      <c r="G104" s="90"/>
      <c r="H104" s="90"/>
      <c r="I104" s="98">
        <f t="shared" si="111"/>
        <v>0</v>
      </c>
      <c r="J104" s="98">
        <f t="shared" si="112"/>
        <v>0</v>
      </c>
      <c r="K104" s="98">
        <f t="shared" si="113"/>
        <v>0</v>
      </c>
      <c r="L104" s="90">
        <v>11177504846</v>
      </c>
      <c r="M104" s="90">
        <v>3867455807</v>
      </c>
      <c r="N104" s="54"/>
      <c r="O104" s="54" t="s">
        <v>144</v>
      </c>
      <c r="P104" s="74" t="s">
        <v>144</v>
      </c>
      <c r="Q104" s="67"/>
      <c r="R104" s="68" t="str">
        <f t="shared" si="108"/>
        <v/>
      </c>
      <c r="S104" s="67"/>
      <c r="T104" s="68" t="str">
        <f t="shared" si="114"/>
        <v/>
      </c>
      <c r="U104" s="69"/>
      <c r="V104" s="68" t="str">
        <f t="shared" si="115"/>
        <v/>
      </c>
      <c r="W104" s="70"/>
      <c r="X104" s="68" t="str">
        <f t="shared" si="116"/>
        <v/>
      </c>
      <c r="Y104" s="68" t="str">
        <f t="shared" si="94"/>
        <v/>
      </c>
      <c r="Z104" s="30">
        <f t="shared" si="109"/>
        <v>0</v>
      </c>
      <c r="AA104" s="25" t="str">
        <f t="shared" si="110"/>
        <v>MIPYME</v>
      </c>
      <c r="AB104" s="71"/>
      <c r="AC104" s="68" t="str">
        <f t="shared" si="117"/>
        <v/>
      </c>
      <c r="AD104" s="71"/>
      <c r="AE104" s="68" t="str">
        <f t="shared" si="118"/>
        <v/>
      </c>
      <c r="AF104" s="68" t="str">
        <f t="shared" si="95"/>
        <v/>
      </c>
    </row>
    <row r="105" spans="1:32" ht="16.5" hidden="1" outlineLevel="1" x14ac:dyDescent="0.25">
      <c r="A105" s="97"/>
      <c r="B105" s="91">
        <v>1.1000000000000001</v>
      </c>
      <c r="C105" s="94"/>
      <c r="D105" s="92"/>
      <c r="E105" s="90"/>
      <c r="F105" s="90"/>
      <c r="G105" s="90"/>
      <c r="H105" s="90"/>
      <c r="I105" s="98">
        <f t="shared" si="111"/>
        <v>0</v>
      </c>
      <c r="J105" s="98">
        <f t="shared" si="112"/>
        <v>0</v>
      </c>
      <c r="K105" s="98">
        <f t="shared" si="113"/>
        <v>0</v>
      </c>
      <c r="L105" s="90">
        <v>11177504846</v>
      </c>
      <c r="M105" s="90">
        <v>3867455807</v>
      </c>
      <c r="N105" s="54"/>
      <c r="O105" s="54" t="s">
        <v>144</v>
      </c>
      <c r="P105" s="74" t="s">
        <v>144</v>
      </c>
      <c r="Q105" s="67"/>
      <c r="R105" s="68" t="str">
        <f t="shared" si="108"/>
        <v/>
      </c>
      <c r="S105" s="67"/>
      <c r="T105" s="68" t="str">
        <f t="shared" si="114"/>
        <v/>
      </c>
      <c r="U105" s="69"/>
      <c r="V105" s="68" t="str">
        <f t="shared" si="115"/>
        <v/>
      </c>
      <c r="W105" s="70"/>
      <c r="X105" s="68" t="str">
        <f t="shared" si="116"/>
        <v/>
      </c>
      <c r="Y105" s="68" t="str">
        <f t="shared" si="94"/>
        <v/>
      </c>
      <c r="Z105" s="30">
        <f t="shared" si="109"/>
        <v>0</v>
      </c>
      <c r="AA105" s="25" t="str">
        <f t="shared" si="110"/>
        <v>MIPYME</v>
      </c>
      <c r="AB105" s="71"/>
      <c r="AC105" s="68" t="str">
        <f t="shared" si="117"/>
        <v/>
      </c>
      <c r="AD105" s="71"/>
      <c r="AE105" s="68" t="str">
        <f t="shared" si="118"/>
        <v/>
      </c>
      <c r="AF105" s="68" t="str">
        <f t="shared" si="95"/>
        <v/>
      </c>
    </row>
    <row r="106" spans="1:32" ht="16.5" hidden="1" outlineLevel="1" x14ac:dyDescent="0.25">
      <c r="A106" s="97"/>
      <c r="B106" s="91">
        <v>1.1000000000000001</v>
      </c>
      <c r="C106" s="94"/>
      <c r="D106" s="92"/>
      <c r="E106" s="90"/>
      <c r="F106" s="90"/>
      <c r="G106" s="90"/>
      <c r="H106" s="90"/>
      <c r="I106" s="98">
        <f t="shared" si="111"/>
        <v>0</v>
      </c>
      <c r="J106" s="98">
        <f t="shared" si="112"/>
        <v>0</v>
      </c>
      <c r="K106" s="98">
        <f t="shared" si="113"/>
        <v>0</v>
      </c>
      <c r="L106" s="90">
        <v>11177504846</v>
      </c>
      <c r="M106" s="90">
        <v>3867455807</v>
      </c>
      <c r="N106" s="54"/>
      <c r="O106" s="54" t="s">
        <v>144</v>
      </c>
      <c r="P106" s="74" t="s">
        <v>144</v>
      </c>
      <c r="Q106" s="67"/>
      <c r="R106" s="68" t="str">
        <f t="shared" si="108"/>
        <v/>
      </c>
      <c r="S106" s="67"/>
      <c r="T106" s="68" t="str">
        <f t="shared" si="114"/>
        <v/>
      </c>
      <c r="U106" s="69"/>
      <c r="V106" s="68" t="str">
        <f t="shared" si="115"/>
        <v/>
      </c>
      <c r="W106" s="70"/>
      <c r="X106" s="68" t="str">
        <f t="shared" si="116"/>
        <v/>
      </c>
      <c r="Y106" s="68" t="str">
        <f t="shared" si="94"/>
        <v/>
      </c>
      <c r="Z106" s="30">
        <f t="shared" si="109"/>
        <v>0</v>
      </c>
      <c r="AA106" s="25" t="str">
        <f t="shared" si="110"/>
        <v>MIPYME</v>
      </c>
      <c r="AB106" s="71"/>
      <c r="AC106" s="68" t="str">
        <f t="shared" si="117"/>
        <v/>
      </c>
      <c r="AD106" s="71"/>
      <c r="AE106" s="68" t="str">
        <f t="shared" si="118"/>
        <v/>
      </c>
      <c r="AF106" s="68" t="str">
        <f t="shared" si="95"/>
        <v/>
      </c>
    </row>
    <row r="107" spans="1:32" ht="16.5" hidden="1" outlineLevel="1" x14ac:dyDescent="0.25">
      <c r="A107" s="97"/>
      <c r="B107" s="91">
        <v>1.1000000000000001</v>
      </c>
      <c r="C107" s="94"/>
      <c r="D107" s="92"/>
      <c r="E107" s="90"/>
      <c r="F107" s="90"/>
      <c r="G107" s="90"/>
      <c r="H107" s="90"/>
      <c r="I107" s="98">
        <f t="shared" si="111"/>
        <v>0</v>
      </c>
      <c r="J107" s="98">
        <f t="shared" si="112"/>
        <v>0</v>
      </c>
      <c r="K107" s="98">
        <f t="shared" si="113"/>
        <v>0</v>
      </c>
      <c r="L107" s="90">
        <v>11177504846</v>
      </c>
      <c r="M107" s="90">
        <v>3867455807</v>
      </c>
      <c r="N107" s="54"/>
      <c r="O107" s="54" t="s">
        <v>144</v>
      </c>
      <c r="P107" s="74" t="s">
        <v>144</v>
      </c>
      <c r="Q107" s="67"/>
      <c r="R107" s="68" t="str">
        <f t="shared" si="108"/>
        <v/>
      </c>
      <c r="S107" s="67"/>
      <c r="T107" s="68" t="str">
        <f t="shared" si="114"/>
        <v/>
      </c>
      <c r="U107" s="69"/>
      <c r="V107" s="68" t="str">
        <f t="shared" si="115"/>
        <v/>
      </c>
      <c r="W107" s="70"/>
      <c r="X107" s="68" t="str">
        <f t="shared" si="116"/>
        <v/>
      </c>
      <c r="Y107" s="68" t="str">
        <f t="shared" si="94"/>
        <v/>
      </c>
      <c r="Z107" s="30">
        <f t="shared" si="109"/>
        <v>0</v>
      </c>
      <c r="AA107" s="25" t="str">
        <f t="shared" si="110"/>
        <v>MIPYME</v>
      </c>
      <c r="AB107" s="71"/>
      <c r="AC107" s="68" t="str">
        <f t="shared" si="117"/>
        <v/>
      </c>
      <c r="AD107" s="71"/>
      <c r="AE107" s="68" t="str">
        <f t="shared" si="118"/>
        <v/>
      </c>
      <c r="AF107" s="68" t="str">
        <f t="shared" si="95"/>
        <v/>
      </c>
    </row>
    <row r="108" spans="1:32" ht="16.5" hidden="1" outlineLevel="1" x14ac:dyDescent="0.25">
      <c r="A108" s="97"/>
      <c r="B108" s="91">
        <v>1.1000000000000001</v>
      </c>
      <c r="C108" s="94"/>
      <c r="D108" s="92"/>
      <c r="E108" s="90"/>
      <c r="F108" s="90"/>
      <c r="G108" s="90"/>
      <c r="H108" s="90"/>
      <c r="I108" s="98">
        <f t="shared" si="111"/>
        <v>0</v>
      </c>
      <c r="J108" s="98">
        <f t="shared" si="112"/>
        <v>0</v>
      </c>
      <c r="K108" s="98">
        <f t="shared" si="113"/>
        <v>0</v>
      </c>
      <c r="L108" s="90">
        <v>11177504846</v>
      </c>
      <c r="M108" s="90">
        <v>3867455807</v>
      </c>
      <c r="N108" s="54"/>
      <c r="O108" s="54" t="s">
        <v>144</v>
      </c>
      <c r="P108" s="74" t="s">
        <v>144</v>
      </c>
      <c r="Q108" s="67"/>
      <c r="R108" s="68" t="str">
        <f t="shared" si="108"/>
        <v/>
      </c>
      <c r="S108" s="67"/>
      <c r="T108" s="68" t="str">
        <f t="shared" si="114"/>
        <v/>
      </c>
      <c r="U108" s="69"/>
      <c r="V108" s="68" t="str">
        <f t="shared" si="115"/>
        <v/>
      </c>
      <c r="W108" s="70"/>
      <c r="X108" s="68" t="str">
        <f t="shared" si="116"/>
        <v/>
      </c>
      <c r="Y108" s="68" t="str">
        <f t="shared" si="94"/>
        <v/>
      </c>
      <c r="Z108" s="30">
        <f t="shared" si="109"/>
        <v>0</v>
      </c>
      <c r="AA108" s="25" t="str">
        <f t="shared" si="110"/>
        <v>MIPYME</v>
      </c>
      <c r="AB108" s="71"/>
      <c r="AC108" s="68" t="str">
        <f t="shared" si="117"/>
        <v/>
      </c>
      <c r="AD108" s="71"/>
      <c r="AE108" s="68" t="str">
        <f t="shared" si="118"/>
        <v/>
      </c>
      <c r="AF108" s="68" t="str">
        <f t="shared" si="95"/>
        <v/>
      </c>
    </row>
    <row r="109" spans="1:32" ht="16.5" hidden="1" outlineLevel="1" x14ac:dyDescent="0.25">
      <c r="A109" s="97"/>
      <c r="B109" s="91">
        <v>1.1000000000000001</v>
      </c>
      <c r="C109" s="94"/>
      <c r="D109" s="92"/>
      <c r="E109" s="90"/>
      <c r="F109" s="90"/>
      <c r="G109" s="90"/>
      <c r="H109" s="90"/>
      <c r="I109" s="98">
        <f t="shared" si="111"/>
        <v>0</v>
      </c>
      <c r="J109" s="98">
        <f t="shared" si="112"/>
        <v>0</v>
      </c>
      <c r="K109" s="98">
        <f t="shared" si="113"/>
        <v>0</v>
      </c>
      <c r="L109" s="90">
        <v>11177504846</v>
      </c>
      <c r="M109" s="90">
        <v>3867455807</v>
      </c>
      <c r="N109" s="54"/>
      <c r="O109" s="54" t="s">
        <v>144</v>
      </c>
      <c r="P109" s="74" t="s">
        <v>144</v>
      </c>
      <c r="Q109" s="67"/>
      <c r="R109" s="68" t="str">
        <f t="shared" si="108"/>
        <v/>
      </c>
      <c r="S109" s="67"/>
      <c r="T109" s="68" t="str">
        <f t="shared" si="114"/>
        <v/>
      </c>
      <c r="U109" s="69"/>
      <c r="V109" s="68" t="str">
        <f t="shared" si="115"/>
        <v/>
      </c>
      <c r="W109" s="70"/>
      <c r="X109" s="68" t="str">
        <f t="shared" si="116"/>
        <v/>
      </c>
      <c r="Y109" s="68" t="str">
        <f t="shared" si="94"/>
        <v/>
      </c>
      <c r="Z109" s="30">
        <f t="shared" si="109"/>
        <v>0</v>
      </c>
      <c r="AA109" s="25" t="str">
        <f t="shared" si="110"/>
        <v>MIPYME</v>
      </c>
      <c r="AB109" s="71"/>
      <c r="AC109" s="68" t="str">
        <f t="shared" si="117"/>
        <v/>
      </c>
      <c r="AD109" s="71"/>
      <c r="AE109" s="68" t="str">
        <f t="shared" si="118"/>
        <v/>
      </c>
      <c r="AF109" s="68" t="str">
        <f t="shared" si="95"/>
        <v/>
      </c>
    </row>
    <row r="110" spans="1:32" ht="17.25" hidden="1" outlineLevel="1" thickBot="1" x14ac:dyDescent="0.3">
      <c r="A110" s="97"/>
      <c r="B110" s="91">
        <v>1.1000000000000001</v>
      </c>
      <c r="C110" s="94"/>
      <c r="D110" s="92"/>
      <c r="E110" s="90"/>
      <c r="F110" s="90"/>
      <c r="G110" s="90"/>
      <c r="H110" s="90"/>
      <c r="I110" s="98">
        <f t="shared" si="111"/>
        <v>0</v>
      </c>
      <c r="J110" s="98">
        <f t="shared" si="112"/>
        <v>0</v>
      </c>
      <c r="K110" s="98">
        <f t="shared" si="113"/>
        <v>0</v>
      </c>
      <c r="L110" s="90">
        <v>11177504846</v>
      </c>
      <c r="M110" s="90">
        <v>3867455807</v>
      </c>
      <c r="N110" s="54"/>
      <c r="O110" s="54" t="s">
        <v>144</v>
      </c>
      <c r="P110" s="74" t="s">
        <v>144</v>
      </c>
      <c r="Q110" s="67"/>
      <c r="R110" s="68" t="str">
        <f t="shared" si="108"/>
        <v/>
      </c>
      <c r="S110" s="67"/>
      <c r="T110" s="68" t="str">
        <f t="shared" si="114"/>
        <v/>
      </c>
      <c r="U110" s="69"/>
      <c r="V110" s="68" t="str">
        <f t="shared" si="115"/>
        <v/>
      </c>
      <c r="W110" s="70"/>
      <c r="X110" s="68" t="str">
        <f t="shared" si="116"/>
        <v/>
      </c>
      <c r="Y110" s="68" t="str">
        <f t="shared" si="94"/>
        <v/>
      </c>
      <c r="Z110" s="30">
        <f t="shared" si="109"/>
        <v>0</v>
      </c>
      <c r="AA110" s="25" t="str">
        <f t="shared" si="110"/>
        <v>MIPYME</v>
      </c>
      <c r="AB110" s="71"/>
      <c r="AC110" s="68" t="str">
        <f t="shared" si="117"/>
        <v/>
      </c>
      <c r="AD110" s="71"/>
      <c r="AE110" s="68" t="str">
        <f t="shared" si="118"/>
        <v/>
      </c>
      <c r="AF110" s="68" t="str">
        <f t="shared" si="95"/>
        <v/>
      </c>
    </row>
    <row r="111" spans="1:32" s="64" customFormat="1" ht="30.75" customHeight="1" collapsed="1" x14ac:dyDescent="0.25">
      <c r="B111" s="14">
        <v>10</v>
      </c>
      <c r="C111" s="15" t="s">
        <v>162</v>
      </c>
      <c r="D111" s="18">
        <f>IF(SUM(D112:D121)=0,"",SUM(D112:D121))</f>
        <v>1</v>
      </c>
      <c r="E111" s="16">
        <f>IF(ISERROR(($D112*E112)+($D113*E113)+($D114*E114)+($D115*E115)+($D116*E116)+($D117*E117)+($D118*E118)+($D119*E119)+($D120*E120)+($D121*E121)),"",($D112*E112)+($D113*E113)+($D114*E114)+($D115*E115)+($D116*E116)+($D117*E117)+($D118*E118)+($D119*E119)+($D120*E120)+($D121*E121))</f>
        <v>0</v>
      </c>
      <c r="F111" s="16">
        <f>IF(ISERROR(($D112*F112)+($D113*F113)+($D114*F114)+($D115*F115)+($D116*F116)+($D117*F117)+($D118*F118)+($D119*F119)+($D120*F120)+($D121*F121)),"",($D112*F112)+($D113*F113)+($D114*F114)+($D115*F115)+($D116*F116)+($D117*F117)+($D118*F118)+($D119*F119)+($D120*F120)+($D121*F121))</f>
        <v>0</v>
      </c>
      <c r="G111" s="16">
        <f>IF(ISERROR(($D112*G112)+($D113*G113)+($D114*G114)+($D115*G115)+($D116*G116)+($D117*G117)+($D118*G118)+($D119*G119)+($D120*G120)+($D121*G121)),"",($D112*G112)+($D113*G113)+($D114*G114)+($D115*G115)+($D116*G116)+($D117*G117)+($D118*G118)+($D119*G119)+($D120*G120)+($D121*G121))</f>
        <v>0</v>
      </c>
      <c r="H111" s="16">
        <f>IF(ISERROR(($D112*H112)+($D113*H113)+($D114*H114)+($D115*H115)+($D116*H116)+($D117*H117)+($D118*H118)+($D119*H119)+($D120*H120)+($D121*H121)),"",($D112*H112)+($D113*H113)+($D114*H114)+($D115*H115)+($D116*H116)+($D117*H117)+($D118*H118)+($D119*H119)+($D120*H120)+($D121*H121))</f>
        <v>0</v>
      </c>
      <c r="I111" s="16">
        <f>IF(ISERROR(SUM(I112:I121)),"",SUM(I112:I121))</f>
        <v>0</v>
      </c>
      <c r="J111" s="16">
        <f>IF(ISERROR(SUM(J112:J121)),"",SUM(J112:J121))</f>
        <v>0</v>
      </c>
      <c r="K111" s="16">
        <f>IF(ISERROR(($D112*K112)+($D113*K113)+($D114*K114)+($D115*K115)+($D116*K116)+($D117*K117)+($D118*K118)+($D119*K119)+($D120*K120)+($D121*K121)),"",($D112*K112)+($D113*K113)+($D114*K114)+($D115*K115)+($D116*K116)+($D117*K117)+($D118*K118)+($D119*K119)+($D120*K120)+($D121*K121))</f>
        <v>0</v>
      </c>
      <c r="L111" s="16">
        <f t="shared" ref="L111:M111" si="119">IF(ISERROR(($D112*L112)+($D113*L113)+($D114*L114)+($D115*L115)+($D116*L116)+($D117*L117)+($D118*L118)+($D119*L119)+($D120*L120)+($D121*L121)),"",($D112*L112)+($D113*L113)+($D114*L114)+($D115*L115)+($D116*L116)+($D117*L117)+($D118*L118)+($D119*L119)+($D120*L120)+($D121*L121))</f>
        <v>0</v>
      </c>
      <c r="M111" s="16">
        <f t="shared" si="119"/>
        <v>0</v>
      </c>
      <c r="N111" s="12">
        <v>1</v>
      </c>
      <c r="O111" s="72">
        <f>IF(ISERROR(VLOOKUP(N111,POA!$A$2:$C$25,3,0)),"",VLOOKUP(N111,POA!$A$2:$C$25,3,0))</f>
        <v>3</v>
      </c>
      <c r="P111" s="13">
        <f>IF(ISERROR(VLOOKUP(N111,POA!$A$2:$C$25,2,0)),"",VLOOKUP(N111,POA!$A$2:$C$25,2,0))</f>
        <v>314367087</v>
      </c>
      <c r="Q111" s="16">
        <f>SUM(I111)</f>
        <v>0</v>
      </c>
      <c r="R111" s="17" t="str">
        <f>IF(OR(Q111=0,N111="",P111=""),"",IF(Q111&gt;=(($R$9*P111)),"HABIL","NO HABIL"))</f>
        <v/>
      </c>
      <c r="S111" s="16">
        <f>IF(ISERROR(SUM(E111/G111)),0,SUM(E111/G111))</f>
        <v>0</v>
      </c>
      <c r="T111" s="17" t="str">
        <f>IF(OR(S111=0,N111="",P111=""),"",IF(S111&gt;=$T$9,"HABIL","NO HABIL"))</f>
        <v/>
      </c>
      <c r="U111" s="58">
        <f>IF(ISERROR(SUM(H111/F111)),0,SUM(H111/F111))</f>
        <v>0</v>
      </c>
      <c r="V111" s="17" t="str">
        <f>IF(OR(U111=0,N111="",P111=""),"",IF(U111&lt;=$V$9,"HABIL","NO HABIL"))</f>
        <v/>
      </c>
      <c r="W111" s="58">
        <f>IF(ISERROR(SUM(L111/M111)),0,SUM(L111/M111))</f>
        <v>0</v>
      </c>
      <c r="X111" s="17" t="str">
        <f>IF(OR(W111=0,N111="",P111=""),"",IF(W111&gt;=$X$9,"HABIL","NO HABIL"))</f>
        <v/>
      </c>
      <c r="Y111" s="17" t="str">
        <f t="shared" si="94"/>
        <v/>
      </c>
      <c r="Z111" s="65"/>
      <c r="AA111" s="66"/>
      <c r="AB111" s="59">
        <f>IF(ISERROR(SUM(L111/K111)),0,SUM(L111/K111))</f>
        <v>0</v>
      </c>
      <c r="AC111" s="17" t="str">
        <f>IF(OR(AB111=0,N111="",P111=""),"",IF(AB111&gt;=$AC$9,"HABIL","NO HABIL"))</f>
        <v/>
      </c>
      <c r="AD111" s="59">
        <f>IF(ISERROR(SUM(L111/F111)),0,SUM(L111/F111))</f>
        <v>0</v>
      </c>
      <c r="AE111" s="17" t="str">
        <f>IF(OR(AD111=0,N111="",P111=""),"",IF(AD111&gt;=$AE$9,"HABIL","NO HABIL"))</f>
        <v/>
      </c>
      <c r="AF111" s="73" t="str">
        <f t="shared" si="95"/>
        <v/>
      </c>
    </row>
    <row r="112" spans="1:32" s="89" customFormat="1" ht="18.75" customHeight="1" thickBot="1" x14ac:dyDescent="0.3">
      <c r="A112" s="95"/>
      <c r="B112" s="91">
        <v>1.1000000000000001</v>
      </c>
      <c r="C112" s="94"/>
      <c r="D112" s="92">
        <v>1</v>
      </c>
      <c r="E112" s="90"/>
      <c r="F112" s="90"/>
      <c r="G112" s="90"/>
      <c r="H112" s="90"/>
      <c r="I112" s="98">
        <f>IF(ISERROR(E112-G112),"",E112-G112)</f>
        <v>0</v>
      </c>
      <c r="J112" s="98">
        <f>IF(ISERROR(F112-H112),"",F112-H112)</f>
        <v>0</v>
      </c>
      <c r="K112" s="98">
        <f>J112</f>
        <v>0</v>
      </c>
      <c r="L112" s="90"/>
      <c r="M112" s="90"/>
      <c r="N112" s="54"/>
      <c r="O112" s="54" t="s">
        <v>144</v>
      </c>
      <c r="P112" s="74" t="s">
        <v>144</v>
      </c>
      <c r="Q112" s="67"/>
      <c r="R112" s="68" t="str">
        <f t="shared" ref="R112:R121" si="120">IF(OR(Q112=0,N112="",P112=""),"",IF(Q112&gt;=(($R$9*P112)),"HABIL","NO HABIL"))</f>
        <v/>
      </c>
      <c r="S112" s="67"/>
      <c r="T112" s="68" t="str">
        <f>IF(OR(S110=0,N112="",P112=""),"",IF(S110&gt;=$T$9,"HABIL","NO HABIL"))</f>
        <v/>
      </c>
      <c r="U112" s="69"/>
      <c r="V112" s="68" t="str">
        <f>IF(OR(U110=0,N112="",P112=""),"",IF(U110&lt;=$V$9,"HABIL","NO HABIL"))</f>
        <v/>
      </c>
      <c r="W112" s="70"/>
      <c r="X112" s="68" t="str">
        <f>IF(OR(W110=0,N112="",P112=""),"",IF(W110&gt;=$X$9,"HABIL","NO HABIL"))</f>
        <v/>
      </c>
      <c r="Y112" s="68" t="str">
        <f t="shared" si="94"/>
        <v/>
      </c>
      <c r="Z112" s="30">
        <f t="shared" ref="Z112:Z121" si="121">IF(ISERROR(F112/$AA$9),"",F112/$AA$9)</f>
        <v>0</v>
      </c>
      <c r="AA112" s="25" t="str">
        <f t="shared" ref="AA112:AA121" si="122">+IF(Z112&lt;$AA$10,"MIPYME","NO CUMPLE")</f>
        <v>MIPYME</v>
      </c>
      <c r="AB112" s="71"/>
      <c r="AC112" s="68" t="str">
        <f>IF(OR(AB110=0,N112="",P112=""),"",IF(AB110&gt;=$AC$9,"HABIL","NO HABIL"))</f>
        <v/>
      </c>
      <c r="AD112" s="71"/>
      <c r="AE112" s="68" t="str">
        <f>IF(OR(AD110=0,N112="",P112=""),"",IF(AD110&gt;=$AE$9,"HABIL","NO HABIL"))</f>
        <v/>
      </c>
      <c r="AF112" s="68" t="str">
        <f t="shared" si="95"/>
        <v/>
      </c>
    </row>
    <row r="113" spans="1:32" ht="16.5" hidden="1" outlineLevel="1" x14ac:dyDescent="0.25">
      <c r="A113" s="96"/>
      <c r="B113" s="91">
        <v>1.1000000000000001</v>
      </c>
      <c r="C113" s="94"/>
      <c r="D113" s="92"/>
      <c r="E113" s="90"/>
      <c r="F113" s="90"/>
      <c r="G113" s="90"/>
      <c r="H113" s="90"/>
      <c r="I113" s="98">
        <f t="shared" ref="I113:I121" si="123">IF(ISERROR(E113-G113),"",E113-G113)</f>
        <v>0</v>
      </c>
      <c r="J113" s="98">
        <f t="shared" ref="J113:J121" si="124">IF(ISERROR(F113-H113),"",F113-H113)</f>
        <v>0</v>
      </c>
      <c r="K113" s="98">
        <f t="shared" ref="K113:K121" si="125">J113</f>
        <v>0</v>
      </c>
      <c r="L113" s="90">
        <v>11177504846</v>
      </c>
      <c r="M113" s="90">
        <v>3867455807</v>
      </c>
      <c r="N113" s="54"/>
      <c r="O113" s="54" t="s">
        <v>144</v>
      </c>
      <c r="P113" s="74" t="s">
        <v>144</v>
      </c>
      <c r="Q113" s="67"/>
      <c r="R113" s="68" t="str">
        <f t="shared" si="120"/>
        <v/>
      </c>
      <c r="S113" s="67"/>
      <c r="T113" s="68" t="str">
        <f t="shared" ref="T113:T121" si="126">IF(OR(S111=0,N113="",P113=""),"",IF(S111&gt;=$T$9,"HABIL","NO HABIL"))</f>
        <v/>
      </c>
      <c r="U113" s="69"/>
      <c r="V113" s="68" t="str">
        <f t="shared" ref="V113:V121" si="127">IF(OR(U111=0,N113="",P113=""),"",IF(U111&lt;=$V$9,"HABIL","NO HABIL"))</f>
        <v/>
      </c>
      <c r="W113" s="70"/>
      <c r="X113" s="68" t="str">
        <f t="shared" ref="X113:X121" si="128">IF(OR(W111=0,N113="",P113=""),"",IF(W111&gt;=$X$9,"HABIL","NO HABIL"))</f>
        <v/>
      </c>
      <c r="Y113" s="68" t="str">
        <f t="shared" si="94"/>
        <v/>
      </c>
      <c r="Z113" s="30">
        <f t="shared" si="121"/>
        <v>0</v>
      </c>
      <c r="AA113" s="25" t="str">
        <f t="shared" si="122"/>
        <v>MIPYME</v>
      </c>
      <c r="AB113" s="71"/>
      <c r="AC113" s="68" t="str">
        <f t="shared" ref="AC113:AC121" si="129">IF(OR(AB111=0,N113="",P113=""),"",IF(AB111&gt;=$AC$9,"HABIL","NO HABIL"))</f>
        <v/>
      </c>
      <c r="AD113" s="71"/>
      <c r="AE113" s="68" t="str">
        <f t="shared" ref="AE113:AE121" si="130">IF(OR(AD111=0,N113="",P113=""),"",IF(AD111&gt;=$AE$9,"HABIL","NO HABIL"))</f>
        <v/>
      </c>
      <c r="AF113" s="68" t="str">
        <f t="shared" si="95"/>
        <v/>
      </c>
    </row>
    <row r="114" spans="1:32" ht="16.5" hidden="1" outlineLevel="1" x14ac:dyDescent="0.25">
      <c r="A114" s="96"/>
      <c r="B114" s="91">
        <v>1.1000000000000001</v>
      </c>
      <c r="C114" s="94"/>
      <c r="D114" s="92"/>
      <c r="E114" s="90"/>
      <c r="F114" s="90"/>
      <c r="G114" s="90"/>
      <c r="H114" s="90"/>
      <c r="I114" s="98">
        <f t="shared" si="123"/>
        <v>0</v>
      </c>
      <c r="J114" s="98">
        <f t="shared" si="124"/>
        <v>0</v>
      </c>
      <c r="K114" s="98">
        <f t="shared" si="125"/>
        <v>0</v>
      </c>
      <c r="L114" s="90">
        <v>11177504846</v>
      </c>
      <c r="M114" s="90">
        <v>3867455807</v>
      </c>
      <c r="N114" s="54"/>
      <c r="O114" s="54" t="s">
        <v>144</v>
      </c>
      <c r="P114" s="74" t="s">
        <v>144</v>
      </c>
      <c r="Q114" s="67"/>
      <c r="R114" s="68" t="str">
        <f t="shared" si="120"/>
        <v/>
      </c>
      <c r="S114" s="67"/>
      <c r="T114" s="68" t="str">
        <f t="shared" si="126"/>
        <v/>
      </c>
      <c r="U114" s="69"/>
      <c r="V114" s="68" t="str">
        <f t="shared" si="127"/>
        <v/>
      </c>
      <c r="W114" s="70"/>
      <c r="X114" s="68" t="str">
        <f t="shared" si="128"/>
        <v/>
      </c>
      <c r="Y114" s="68" t="str">
        <f t="shared" si="94"/>
        <v/>
      </c>
      <c r="Z114" s="30">
        <f t="shared" si="121"/>
        <v>0</v>
      </c>
      <c r="AA114" s="25" t="str">
        <f t="shared" si="122"/>
        <v>MIPYME</v>
      </c>
      <c r="AB114" s="71"/>
      <c r="AC114" s="68" t="str">
        <f t="shared" si="129"/>
        <v/>
      </c>
      <c r="AD114" s="71"/>
      <c r="AE114" s="68" t="str">
        <f t="shared" si="130"/>
        <v/>
      </c>
      <c r="AF114" s="68" t="str">
        <f t="shared" si="95"/>
        <v/>
      </c>
    </row>
    <row r="115" spans="1:32" ht="16.5" hidden="1" outlineLevel="1" x14ac:dyDescent="0.25">
      <c r="A115" s="96"/>
      <c r="B115" s="91">
        <v>1.1000000000000001</v>
      </c>
      <c r="C115" s="94"/>
      <c r="D115" s="92"/>
      <c r="E115" s="90"/>
      <c r="F115" s="90"/>
      <c r="G115" s="90"/>
      <c r="H115" s="90"/>
      <c r="I115" s="98">
        <f t="shared" si="123"/>
        <v>0</v>
      </c>
      <c r="J115" s="98">
        <f t="shared" si="124"/>
        <v>0</v>
      </c>
      <c r="K115" s="98">
        <f t="shared" si="125"/>
        <v>0</v>
      </c>
      <c r="L115" s="90">
        <v>11177504846</v>
      </c>
      <c r="M115" s="90">
        <v>3867455807</v>
      </c>
      <c r="N115" s="54"/>
      <c r="O115" s="54" t="s">
        <v>144</v>
      </c>
      <c r="P115" s="74" t="s">
        <v>144</v>
      </c>
      <c r="Q115" s="67"/>
      <c r="R115" s="68" t="str">
        <f t="shared" si="120"/>
        <v/>
      </c>
      <c r="S115" s="67"/>
      <c r="T115" s="68" t="str">
        <f t="shared" si="126"/>
        <v/>
      </c>
      <c r="U115" s="69"/>
      <c r="V115" s="68" t="str">
        <f t="shared" si="127"/>
        <v/>
      </c>
      <c r="W115" s="70"/>
      <c r="X115" s="68" t="str">
        <f t="shared" si="128"/>
        <v/>
      </c>
      <c r="Y115" s="68" t="str">
        <f t="shared" si="94"/>
        <v/>
      </c>
      <c r="Z115" s="30">
        <f t="shared" si="121"/>
        <v>0</v>
      </c>
      <c r="AA115" s="25" t="str">
        <f t="shared" si="122"/>
        <v>MIPYME</v>
      </c>
      <c r="AB115" s="71"/>
      <c r="AC115" s="68" t="str">
        <f t="shared" si="129"/>
        <v/>
      </c>
      <c r="AD115" s="71"/>
      <c r="AE115" s="68" t="str">
        <f t="shared" si="130"/>
        <v/>
      </c>
      <c r="AF115" s="68" t="str">
        <f t="shared" si="95"/>
        <v/>
      </c>
    </row>
    <row r="116" spans="1:32" ht="16.5" hidden="1" outlineLevel="1" x14ac:dyDescent="0.25">
      <c r="A116" s="97"/>
      <c r="B116" s="91">
        <v>1.1000000000000001</v>
      </c>
      <c r="C116" s="94"/>
      <c r="D116" s="92"/>
      <c r="E116" s="90"/>
      <c r="F116" s="90"/>
      <c r="G116" s="90"/>
      <c r="H116" s="90"/>
      <c r="I116" s="98">
        <f t="shared" si="123"/>
        <v>0</v>
      </c>
      <c r="J116" s="98">
        <f t="shared" si="124"/>
        <v>0</v>
      </c>
      <c r="K116" s="98">
        <f t="shared" si="125"/>
        <v>0</v>
      </c>
      <c r="L116" s="90">
        <v>11177504846</v>
      </c>
      <c r="M116" s="90">
        <v>3867455807</v>
      </c>
      <c r="N116" s="54"/>
      <c r="O116" s="54" t="s">
        <v>144</v>
      </c>
      <c r="P116" s="74" t="s">
        <v>144</v>
      </c>
      <c r="Q116" s="67"/>
      <c r="R116" s="68" t="str">
        <f t="shared" si="120"/>
        <v/>
      </c>
      <c r="S116" s="67"/>
      <c r="T116" s="68" t="str">
        <f t="shared" si="126"/>
        <v/>
      </c>
      <c r="U116" s="69"/>
      <c r="V116" s="68" t="str">
        <f t="shared" si="127"/>
        <v/>
      </c>
      <c r="W116" s="70"/>
      <c r="X116" s="68" t="str">
        <f t="shared" si="128"/>
        <v/>
      </c>
      <c r="Y116" s="68" t="str">
        <f t="shared" si="94"/>
        <v/>
      </c>
      <c r="Z116" s="30">
        <f t="shared" si="121"/>
        <v>0</v>
      </c>
      <c r="AA116" s="25" t="str">
        <f t="shared" si="122"/>
        <v>MIPYME</v>
      </c>
      <c r="AB116" s="71"/>
      <c r="AC116" s="68" t="str">
        <f t="shared" si="129"/>
        <v/>
      </c>
      <c r="AD116" s="71"/>
      <c r="AE116" s="68" t="str">
        <f t="shared" si="130"/>
        <v/>
      </c>
      <c r="AF116" s="68" t="str">
        <f t="shared" si="95"/>
        <v/>
      </c>
    </row>
    <row r="117" spans="1:32" ht="16.5" hidden="1" outlineLevel="1" x14ac:dyDescent="0.25">
      <c r="A117" s="97"/>
      <c r="B117" s="91">
        <v>1.1000000000000001</v>
      </c>
      <c r="C117" s="94"/>
      <c r="D117" s="92"/>
      <c r="E117" s="90"/>
      <c r="F117" s="90"/>
      <c r="G117" s="90"/>
      <c r="H117" s="90"/>
      <c r="I117" s="98">
        <f t="shared" si="123"/>
        <v>0</v>
      </c>
      <c r="J117" s="98">
        <f t="shared" si="124"/>
        <v>0</v>
      </c>
      <c r="K117" s="98">
        <f t="shared" si="125"/>
        <v>0</v>
      </c>
      <c r="L117" s="90">
        <v>11177504846</v>
      </c>
      <c r="M117" s="90">
        <v>3867455807</v>
      </c>
      <c r="N117" s="54"/>
      <c r="O117" s="54" t="s">
        <v>144</v>
      </c>
      <c r="P117" s="74" t="s">
        <v>144</v>
      </c>
      <c r="Q117" s="67"/>
      <c r="R117" s="68" t="str">
        <f t="shared" si="120"/>
        <v/>
      </c>
      <c r="S117" s="67"/>
      <c r="T117" s="68" t="str">
        <f t="shared" si="126"/>
        <v/>
      </c>
      <c r="U117" s="69"/>
      <c r="V117" s="68" t="str">
        <f t="shared" si="127"/>
        <v/>
      </c>
      <c r="W117" s="70"/>
      <c r="X117" s="68" t="str">
        <f t="shared" si="128"/>
        <v/>
      </c>
      <c r="Y117" s="68" t="str">
        <f t="shared" si="94"/>
        <v/>
      </c>
      <c r="Z117" s="30">
        <f t="shared" si="121"/>
        <v>0</v>
      </c>
      <c r="AA117" s="25" t="str">
        <f t="shared" si="122"/>
        <v>MIPYME</v>
      </c>
      <c r="AB117" s="71"/>
      <c r="AC117" s="68" t="str">
        <f t="shared" si="129"/>
        <v/>
      </c>
      <c r="AD117" s="71"/>
      <c r="AE117" s="68" t="str">
        <f t="shared" si="130"/>
        <v/>
      </c>
      <c r="AF117" s="68" t="str">
        <f t="shared" si="95"/>
        <v/>
      </c>
    </row>
    <row r="118" spans="1:32" ht="16.5" hidden="1" outlineLevel="1" x14ac:dyDescent="0.25">
      <c r="A118" s="97"/>
      <c r="B118" s="91">
        <v>1.1000000000000001</v>
      </c>
      <c r="C118" s="94"/>
      <c r="D118" s="92"/>
      <c r="E118" s="90"/>
      <c r="F118" s="90"/>
      <c r="G118" s="90"/>
      <c r="H118" s="90"/>
      <c r="I118" s="98">
        <f t="shared" si="123"/>
        <v>0</v>
      </c>
      <c r="J118" s="98">
        <f t="shared" si="124"/>
        <v>0</v>
      </c>
      <c r="K118" s="98">
        <f t="shared" si="125"/>
        <v>0</v>
      </c>
      <c r="L118" s="90">
        <v>11177504846</v>
      </c>
      <c r="M118" s="90">
        <v>3867455807</v>
      </c>
      <c r="N118" s="54"/>
      <c r="O118" s="54" t="s">
        <v>144</v>
      </c>
      <c r="P118" s="74" t="s">
        <v>144</v>
      </c>
      <c r="Q118" s="67"/>
      <c r="R118" s="68" t="str">
        <f t="shared" si="120"/>
        <v/>
      </c>
      <c r="S118" s="67"/>
      <c r="T118" s="68" t="str">
        <f t="shared" si="126"/>
        <v/>
      </c>
      <c r="U118" s="69"/>
      <c r="V118" s="68" t="str">
        <f t="shared" si="127"/>
        <v/>
      </c>
      <c r="W118" s="70"/>
      <c r="X118" s="68" t="str">
        <f t="shared" si="128"/>
        <v/>
      </c>
      <c r="Y118" s="68" t="str">
        <f t="shared" si="94"/>
        <v/>
      </c>
      <c r="Z118" s="30">
        <f t="shared" si="121"/>
        <v>0</v>
      </c>
      <c r="AA118" s="25" t="str">
        <f t="shared" si="122"/>
        <v>MIPYME</v>
      </c>
      <c r="AB118" s="71"/>
      <c r="AC118" s="68" t="str">
        <f t="shared" si="129"/>
        <v/>
      </c>
      <c r="AD118" s="71"/>
      <c r="AE118" s="68" t="str">
        <f t="shared" si="130"/>
        <v/>
      </c>
      <c r="AF118" s="68" t="str">
        <f t="shared" si="95"/>
        <v/>
      </c>
    </row>
    <row r="119" spans="1:32" ht="16.5" hidden="1" outlineLevel="1" x14ac:dyDescent="0.25">
      <c r="A119" s="97"/>
      <c r="B119" s="91">
        <v>1.1000000000000001</v>
      </c>
      <c r="C119" s="94"/>
      <c r="D119" s="92"/>
      <c r="E119" s="90"/>
      <c r="F119" s="90"/>
      <c r="G119" s="90"/>
      <c r="H119" s="90"/>
      <c r="I119" s="98">
        <f t="shared" si="123"/>
        <v>0</v>
      </c>
      <c r="J119" s="98">
        <f t="shared" si="124"/>
        <v>0</v>
      </c>
      <c r="K119" s="98">
        <f t="shared" si="125"/>
        <v>0</v>
      </c>
      <c r="L119" s="90">
        <v>11177504846</v>
      </c>
      <c r="M119" s="90">
        <v>3867455807</v>
      </c>
      <c r="N119" s="54"/>
      <c r="O119" s="54" t="s">
        <v>144</v>
      </c>
      <c r="P119" s="74" t="s">
        <v>144</v>
      </c>
      <c r="Q119" s="67"/>
      <c r="R119" s="68" t="str">
        <f t="shared" si="120"/>
        <v/>
      </c>
      <c r="S119" s="67"/>
      <c r="T119" s="68" t="str">
        <f t="shared" si="126"/>
        <v/>
      </c>
      <c r="U119" s="69"/>
      <c r="V119" s="68" t="str">
        <f t="shared" si="127"/>
        <v/>
      </c>
      <c r="W119" s="70"/>
      <c r="X119" s="68" t="str">
        <f t="shared" si="128"/>
        <v/>
      </c>
      <c r="Y119" s="68" t="str">
        <f t="shared" si="94"/>
        <v/>
      </c>
      <c r="Z119" s="30">
        <f t="shared" si="121"/>
        <v>0</v>
      </c>
      <c r="AA119" s="25" t="str">
        <f t="shared" si="122"/>
        <v>MIPYME</v>
      </c>
      <c r="AB119" s="71"/>
      <c r="AC119" s="68" t="str">
        <f t="shared" si="129"/>
        <v/>
      </c>
      <c r="AD119" s="71"/>
      <c r="AE119" s="68" t="str">
        <f t="shared" si="130"/>
        <v/>
      </c>
      <c r="AF119" s="68" t="str">
        <f t="shared" si="95"/>
        <v/>
      </c>
    </row>
    <row r="120" spans="1:32" ht="16.5" hidden="1" outlineLevel="1" x14ac:dyDescent="0.25">
      <c r="A120" s="97"/>
      <c r="B120" s="91">
        <v>1.1000000000000001</v>
      </c>
      <c r="C120" s="94"/>
      <c r="D120" s="92"/>
      <c r="E120" s="90"/>
      <c r="F120" s="90"/>
      <c r="G120" s="90"/>
      <c r="H120" s="90"/>
      <c r="I120" s="98">
        <f t="shared" si="123"/>
        <v>0</v>
      </c>
      <c r="J120" s="98">
        <f t="shared" si="124"/>
        <v>0</v>
      </c>
      <c r="K120" s="98">
        <f t="shared" si="125"/>
        <v>0</v>
      </c>
      <c r="L120" s="90">
        <v>11177504846</v>
      </c>
      <c r="M120" s="90">
        <v>3867455807</v>
      </c>
      <c r="N120" s="54"/>
      <c r="O120" s="54" t="s">
        <v>144</v>
      </c>
      <c r="P120" s="74" t="s">
        <v>144</v>
      </c>
      <c r="Q120" s="67"/>
      <c r="R120" s="68" t="str">
        <f t="shared" si="120"/>
        <v/>
      </c>
      <c r="S120" s="67"/>
      <c r="T120" s="68" t="str">
        <f t="shared" si="126"/>
        <v/>
      </c>
      <c r="U120" s="69"/>
      <c r="V120" s="68" t="str">
        <f t="shared" si="127"/>
        <v/>
      </c>
      <c r="W120" s="70"/>
      <c r="X120" s="68" t="str">
        <f t="shared" si="128"/>
        <v/>
      </c>
      <c r="Y120" s="68" t="str">
        <f t="shared" si="94"/>
        <v/>
      </c>
      <c r="Z120" s="30">
        <f t="shared" si="121"/>
        <v>0</v>
      </c>
      <c r="AA120" s="25" t="str">
        <f t="shared" si="122"/>
        <v>MIPYME</v>
      </c>
      <c r="AB120" s="71"/>
      <c r="AC120" s="68" t="str">
        <f t="shared" si="129"/>
        <v/>
      </c>
      <c r="AD120" s="71"/>
      <c r="AE120" s="68" t="str">
        <f t="shared" si="130"/>
        <v/>
      </c>
      <c r="AF120" s="68" t="str">
        <f t="shared" si="95"/>
        <v/>
      </c>
    </row>
    <row r="121" spans="1:32" ht="17.25" hidden="1" outlineLevel="1" thickBot="1" x14ac:dyDescent="0.3">
      <c r="A121" s="97"/>
      <c r="B121" s="91">
        <v>1.1000000000000001</v>
      </c>
      <c r="C121" s="94"/>
      <c r="D121" s="92"/>
      <c r="E121" s="90"/>
      <c r="F121" s="90"/>
      <c r="G121" s="90"/>
      <c r="H121" s="90"/>
      <c r="I121" s="98">
        <f t="shared" si="123"/>
        <v>0</v>
      </c>
      <c r="J121" s="98">
        <f t="shared" si="124"/>
        <v>0</v>
      </c>
      <c r="K121" s="98">
        <f t="shared" si="125"/>
        <v>0</v>
      </c>
      <c r="L121" s="90">
        <v>11177504846</v>
      </c>
      <c r="M121" s="90">
        <v>3867455807</v>
      </c>
      <c r="N121" s="54"/>
      <c r="O121" s="54" t="s">
        <v>144</v>
      </c>
      <c r="P121" s="74" t="s">
        <v>144</v>
      </c>
      <c r="Q121" s="67"/>
      <c r="R121" s="68" t="str">
        <f t="shared" si="120"/>
        <v/>
      </c>
      <c r="S121" s="67"/>
      <c r="T121" s="68" t="str">
        <f t="shared" si="126"/>
        <v/>
      </c>
      <c r="U121" s="69"/>
      <c r="V121" s="68" t="str">
        <f t="shared" si="127"/>
        <v/>
      </c>
      <c r="W121" s="70"/>
      <c r="X121" s="68" t="str">
        <f t="shared" si="128"/>
        <v/>
      </c>
      <c r="Y121" s="68" t="str">
        <f t="shared" si="94"/>
        <v/>
      </c>
      <c r="Z121" s="30">
        <f t="shared" si="121"/>
        <v>0</v>
      </c>
      <c r="AA121" s="25" t="str">
        <f t="shared" si="122"/>
        <v>MIPYME</v>
      </c>
      <c r="AB121" s="71"/>
      <c r="AC121" s="68" t="str">
        <f t="shared" si="129"/>
        <v/>
      </c>
      <c r="AD121" s="71"/>
      <c r="AE121" s="68" t="str">
        <f t="shared" si="130"/>
        <v/>
      </c>
      <c r="AF121" s="68" t="str">
        <f t="shared" si="95"/>
        <v/>
      </c>
    </row>
    <row r="122" spans="1:32" s="64" customFormat="1" ht="30.75" customHeight="1" collapsed="1" x14ac:dyDescent="0.25">
      <c r="B122" s="14">
        <v>11</v>
      </c>
      <c r="C122" s="15" t="s">
        <v>163</v>
      </c>
      <c r="D122" s="18">
        <f>IF(SUM(D123:D132)=0,"",SUM(D123:D132))</f>
        <v>1</v>
      </c>
      <c r="E122" s="16">
        <f>IF(ISERROR(($D123*E123)+($D124*E124)+($D125*E125)+($D126*E126)+($D127*E127)+($D128*E128)+($D129*E129)+($D130*E130)+($D131*E131)+($D132*E132)),"",($D123*E123)+($D124*E124)+($D125*E125)+($D126*E126)+($D127*E127)+($D128*E128)+($D129*E129)+($D130*E130)+($D131*E131)+($D132*E132))</f>
        <v>0</v>
      </c>
      <c r="F122" s="16">
        <f>IF(ISERROR(($D123*F123)+($D124*F124)+($D125*F125)+($D126*F126)+($D127*F127)+($D128*F128)+($D129*F129)+($D130*F130)+($D131*F131)+($D132*F132)),"",($D123*F123)+($D124*F124)+($D125*F125)+($D126*F126)+($D127*F127)+($D128*F128)+($D129*F129)+($D130*F130)+($D131*F131)+($D132*F132))</f>
        <v>0</v>
      </c>
      <c r="G122" s="16">
        <f>IF(ISERROR(($D123*G123)+($D124*G124)+($D125*G125)+($D126*G126)+($D127*G127)+($D128*G128)+($D129*G129)+($D130*G130)+($D131*G131)+($D132*G132)),"",($D123*G123)+($D124*G124)+($D125*G125)+($D126*G126)+($D127*G127)+($D128*G128)+($D129*G129)+($D130*G130)+($D131*G131)+($D132*G132))</f>
        <v>0</v>
      </c>
      <c r="H122" s="16">
        <f>IF(ISERROR(($D123*H123)+($D124*H124)+($D125*H125)+($D126*H126)+($D127*H127)+($D128*H128)+($D129*H129)+($D130*H130)+($D131*H131)+($D132*H132)),"",($D123*H123)+($D124*H124)+($D125*H125)+($D126*H126)+($D127*H127)+($D128*H128)+($D129*H129)+($D130*H130)+($D131*H131)+($D132*H132))</f>
        <v>0</v>
      </c>
      <c r="I122" s="16">
        <f>IF(ISERROR(SUM(I123:I132)),"",SUM(I123:I132))</f>
        <v>0</v>
      </c>
      <c r="J122" s="16">
        <f>IF(ISERROR(SUM(J123:J132)),"",SUM(J123:J132))</f>
        <v>0</v>
      </c>
      <c r="K122" s="16">
        <f>IF(ISERROR(($D123*K123)+($D124*K124)+($D125*K125)+($D126*K126)+($D127*K127)+($D128*K128)+($D129*K129)+($D130*K130)+($D131*K131)+($D132*K132)),"",($D123*K123)+($D124*K124)+($D125*K125)+($D126*K126)+($D127*K127)+($D128*K128)+($D129*K129)+($D130*K130)+($D131*K131)+($D132*K132))</f>
        <v>0</v>
      </c>
      <c r="L122" s="16">
        <f t="shared" ref="L122:M122" si="131">IF(ISERROR(($D123*L123)+($D124*L124)+($D125*L125)+($D126*L126)+($D127*L127)+($D128*L128)+($D129*L129)+($D130*L130)+($D131*L131)+($D132*L132)),"",($D123*L123)+($D124*L124)+($D125*L125)+($D126*L126)+($D127*L127)+($D128*L128)+($D129*L129)+($D130*L130)+($D131*L131)+($D132*L132))</f>
        <v>0</v>
      </c>
      <c r="M122" s="16">
        <f t="shared" si="131"/>
        <v>0</v>
      </c>
      <c r="N122" s="12">
        <v>1</v>
      </c>
      <c r="O122" s="72">
        <f>IF(ISERROR(VLOOKUP(N122,POA!$A$2:$C$25,3,0)),"",VLOOKUP(N122,POA!$A$2:$C$25,3,0))</f>
        <v>3</v>
      </c>
      <c r="P122" s="13">
        <f>IF(ISERROR(VLOOKUP(N122,POA!$A$2:$C$25,2,0)),"",VLOOKUP(N122,POA!$A$2:$C$25,2,0))</f>
        <v>314367087</v>
      </c>
      <c r="Q122" s="16">
        <f>SUM(I122)</f>
        <v>0</v>
      </c>
      <c r="R122" s="17" t="str">
        <f>IF(OR(Q122=0,N122="",P122=""),"",IF(Q122&gt;=(($R$9*P122)),"HABIL","NO HABIL"))</f>
        <v/>
      </c>
      <c r="S122" s="16">
        <f>IF(ISERROR(SUM(E122/G122)),0,SUM(E122/G122))</f>
        <v>0</v>
      </c>
      <c r="T122" s="17" t="str">
        <f>IF(OR(S122=0,N122="",P122=""),"",IF(S122&gt;=$T$9,"HABIL","NO HABIL"))</f>
        <v/>
      </c>
      <c r="U122" s="58">
        <f>IF(ISERROR(SUM(H122/F122)),0,SUM(H122/F122))</f>
        <v>0</v>
      </c>
      <c r="V122" s="17" t="str">
        <f>IF(OR(U122=0,N122="",P122=""),"",IF(U122&lt;=$V$9,"HABIL","NO HABIL"))</f>
        <v/>
      </c>
      <c r="W122" s="58">
        <f>IF(ISERROR(SUM(L122/M122)),0,SUM(L122/M122))</f>
        <v>0</v>
      </c>
      <c r="X122" s="17" t="str">
        <f>IF(OR(W122=0,N122="",P122=""),"",IF(W122&gt;=$X$9,"HABIL","NO HABIL"))</f>
        <v/>
      </c>
      <c r="Y122" s="17" t="str">
        <f t="shared" si="94"/>
        <v/>
      </c>
      <c r="Z122" s="65"/>
      <c r="AA122" s="66"/>
      <c r="AB122" s="59">
        <f>IF(ISERROR(SUM(L122/K122)),0,SUM(L122/K122))</f>
        <v>0</v>
      </c>
      <c r="AC122" s="17" t="str">
        <f>IF(OR(AB122=0,N122="",P122=""),"",IF(AB122&gt;=$AC$9,"HABIL","NO HABIL"))</f>
        <v/>
      </c>
      <c r="AD122" s="59">
        <f>IF(ISERROR(SUM(L122/F122)),0,SUM(L122/F122))</f>
        <v>0</v>
      </c>
      <c r="AE122" s="17" t="str">
        <f>IF(OR(AD122=0,N122="",P122=""),"",IF(AD122&gt;=$AE$9,"HABIL","NO HABIL"))</f>
        <v/>
      </c>
      <c r="AF122" s="73" t="str">
        <f t="shared" si="95"/>
        <v/>
      </c>
    </row>
    <row r="123" spans="1:32" s="89" customFormat="1" ht="18.75" customHeight="1" thickBot="1" x14ac:dyDescent="0.3">
      <c r="A123" s="95"/>
      <c r="B123" s="91">
        <v>1.1000000000000001</v>
      </c>
      <c r="C123" s="94"/>
      <c r="D123" s="92">
        <v>1</v>
      </c>
      <c r="E123" s="90"/>
      <c r="F123" s="90"/>
      <c r="G123" s="90"/>
      <c r="H123" s="90"/>
      <c r="I123" s="98">
        <f>IF(ISERROR(E123-G123),"",E123-G123)</f>
        <v>0</v>
      </c>
      <c r="J123" s="98">
        <f>IF(ISERROR(F123-H123),"",F123-H123)</f>
        <v>0</v>
      </c>
      <c r="K123" s="98">
        <f>J123</f>
        <v>0</v>
      </c>
      <c r="L123" s="90"/>
      <c r="M123" s="90"/>
      <c r="N123" s="54"/>
      <c r="O123" s="54" t="s">
        <v>144</v>
      </c>
      <c r="P123" s="74" t="s">
        <v>144</v>
      </c>
      <c r="Q123" s="67"/>
      <c r="R123" s="68" t="str">
        <f t="shared" ref="R123:R132" si="132">IF(OR(Q123=0,N123="",P123=""),"",IF(Q123&gt;=(($R$9*P123)),"HABIL","NO HABIL"))</f>
        <v/>
      </c>
      <c r="S123" s="67"/>
      <c r="T123" s="68" t="str">
        <f>IF(OR(S121=0,N123="",P123=""),"",IF(S121&gt;=$T$9,"HABIL","NO HABIL"))</f>
        <v/>
      </c>
      <c r="U123" s="69"/>
      <c r="V123" s="68" t="str">
        <f>IF(OR(U121=0,N123="",P123=""),"",IF(U121&lt;=$V$9,"HABIL","NO HABIL"))</f>
        <v/>
      </c>
      <c r="W123" s="70"/>
      <c r="X123" s="68" t="str">
        <f>IF(OR(W121=0,N123="",P123=""),"",IF(W121&gt;=$X$9,"HABIL","NO HABIL"))</f>
        <v/>
      </c>
      <c r="Y123" s="68" t="str">
        <f t="shared" si="94"/>
        <v/>
      </c>
      <c r="Z123" s="30">
        <f t="shared" ref="Z123:Z132" si="133">IF(ISERROR(F123/$AA$9),"",F123/$AA$9)</f>
        <v>0</v>
      </c>
      <c r="AA123" s="25" t="str">
        <f t="shared" ref="AA123:AA132" si="134">+IF(Z123&lt;$AA$10,"MIPYME","NO CUMPLE")</f>
        <v>MIPYME</v>
      </c>
      <c r="AB123" s="71"/>
      <c r="AC123" s="68" t="str">
        <f>IF(OR(AB121=0,N123="",P123=""),"",IF(AB121&gt;=$AC$9,"HABIL","NO HABIL"))</f>
        <v/>
      </c>
      <c r="AD123" s="71"/>
      <c r="AE123" s="68" t="str">
        <f>IF(OR(AD121=0,N123="",P123=""),"",IF(AD121&gt;=$AE$9,"HABIL","NO HABIL"))</f>
        <v/>
      </c>
      <c r="AF123" s="68" t="str">
        <f t="shared" si="95"/>
        <v/>
      </c>
    </row>
    <row r="124" spans="1:32" ht="16.5" hidden="1" outlineLevel="1" x14ac:dyDescent="0.25">
      <c r="A124" s="96"/>
      <c r="B124" s="91">
        <v>1.1000000000000001</v>
      </c>
      <c r="C124" s="94"/>
      <c r="D124" s="92"/>
      <c r="E124" s="90"/>
      <c r="F124" s="90"/>
      <c r="G124" s="90"/>
      <c r="H124" s="90"/>
      <c r="I124" s="98">
        <f t="shared" ref="I124:I132" si="135">IF(ISERROR(E124-G124),"",E124-G124)</f>
        <v>0</v>
      </c>
      <c r="J124" s="98">
        <f t="shared" ref="J124:J132" si="136">IF(ISERROR(F124-H124),"",F124-H124)</f>
        <v>0</v>
      </c>
      <c r="K124" s="98">
        <f t="shared" ref="K124:K132" si="137">J124</f>
        <v>0</v>
      </c>
      <c r="L124" s="90">
        <v>11177504846</v>
      </c>
      <c r="M124" s="90">
        <v>3867455807</v>
      </c>
      <c r="N124" s="54"/>
      <c r="O124" s="54" t="s">
        <v>144</v>
      </c>
      <c r="P124" s="74" t="s">
        <v>144</v>
      </c>
      <c r="Q124" s="67"/>
      <c r="R124" s="68" t="str">
        <f t="shared" si="132"/>
        <v/>
      </c>
      <c r="S124" s="67"/>
      <c r="T124" s="68" t="str">
        <f t="shared" ref="T124:T132" si="138">IF(OR(S122=0,N124="",P124=""),"",IF(S122&gt;=$T$9,"HABIL","NO HABIL"))</f>
        <v/>
      </c>
      <c r="U124" s="69"/>
      <c r="V124" s="68" t="str">
        <f t="shared" ref="V124:V132" si="139">IF(OR(U122=0,N124="",P124=""),"",IF(U122&lt;=$V$9,"HABIL","NO HABIL"))</f>
        <v/>
      </c>
      <c r="W124" s="70"/>
      <c r="X124" s="68" t="str">
        <f t="shared" ref="X124:X132" si="140">IF(OR(W122=0,N124="",P124=""),"",IF(W122&gt;=$X$9,"HABIL","NO HABIL"))</f>
        <v/>
      </c>
      <c r="Y124" s="68" t="str">
        <f t="shared" si="94"/>
        <v/>
      </c>
      <c r="Z124" s="30">
        <f t="shared" si="133"/>
        <v>0</v>
      </c>
      <c r="AA124" s="25" t="str">
        <f t="shared" si="134"/>
        <v>MIPYME</v>
      </c>
      <c r="AB124" s="71"/>
      <c r="AC124" s="68" t="str">
        <f t="shared" ref="AC124:AC132" si="141">IF(OR(AB122=0,N124="",P124=""),"",IF(AB122&gt;=$AC$9,"HABIL","NO HABIL"))</f>
        <v/>
      </c>
      <c r="AD124" s="71"/>
      <c r="AE124" s="68" t="str">
        <f t="shared" ref="AE124:AE132" si="142">IF(OR(AD122=0,N124="",P124=""),"",IF(AD122&gt;=$AE$9,"HABIL","NO HABIL"))</f>
        <v/>
      </c>
      <c r="AF124" s="68" t="str">
        <f t="shared" si="95"/>
        <v/>
      </c>
    </row>
    <row r="125" spans="1:32" ht="16.5" hidden="1" outlineLevel="1" x14ac:dyDescent="0.25">
      <c r="A125" s="96"/>
      <c r="B125" s="91">
        <v>1.1000000000000001</v>
      </c>
      <c r="C125" s="94"/>
      <c r="D125" s="92"/>
      <c r="E125" s="90"/>
      <c r="F125" s="90"/>
      <c r="G125" s="90"/>
      <c r="H125" s="90"/>
      <c r="I125" s="98">
        <f t="shared" si="135"/>
        <v>0</v>
      </c>
      <c r="J125" s="98">
        <f t="shared" si="136"/>
        <v>0</v>
      </c>
      <c r="K125" s="98">
        <f t="shared" si="137"/>
        <v>0</v>
      </c>
      <c r="L125" s="90">
        <v>11177504846</v>
      </c>
      <c r="M125" s="90">
        <v>3867455807</v>
      </c>
      <c r="N125" s="54"/>
      <c r="O125" s="54" t="s">
        <v>144</v>
      </c>
      <c r="P125" s="74" t="s">
        <v>144</v>
      </c>
      <c r="Q125" s="67"/>
      <c r="R125" s="68" t="str">
        <f t="shared" si="132"/>
        <v/>
      </c>
      <c r="S125" s="67"/>
      <c r="T125" s="68" t="str">
        <f t="shared" si="138"/>
        <v/>
      </c>
      <c r="U125" s="69"/>
      <c r="V125" s="68" t="str">
        <f t="shared" si="139"/>
        <v/>
      </c>
      <c r="W125" s="70"/>
      <c r="X125" s="68" t="str">
        <f t="shared" si="140"/>
        <v/>
      </c>
      <c r="Y125" s="68" t="str">
        <f t="shared" si="94"/>
        <v/>
      </c>
      <c r="Z125" s="30">
        <f t="shared" si="133"/>
        <v>0</v>
      </c>
      <c r="AA125" s="25" t="str">
        <f t="shared" si="134"/>
        <v>MIPYME</v>
      </c>
      <c r="AB125" s="71"/>
      <c r="AC125" s="68" t="str">
        <f t="shared" si="141"/>
        <v/>
      </c>
      <c r="AD125" s="71"/>
      <c r="AE125" s="68" t="str">
        <f t="shared" si="142"/>
        <v/>
      </c>
      <c r="AF125" s="68" t="str">
        <f t="shared" si="95"/>
        <v/>
      </c>
    </row>
    <row r="126" spans="1:32" ht="16.5" hidden="1" outlineLevel="1" x14ac:dyDescent="0.25">
      <c r="A126" s="96"/>
      <c r="B126" s="91">
        <v>1.1000000000000001</v>
      </c>
      <c r="C126" s="94"/>
      <c r="D126" s="92"/>
      <c r="E126" s="90"/>
      <c r="F126" s="90"/>
      <c r="G126" s="90"/>
      <c r="H126" s="90"/>
      <c r="I126" s="98">
        <f t="shared" si="135"/>
        <v>0</v>
      </c>
      <c r="J126" s="98">
        <f t="shared" si="136"/>
        <v>0</v>
      </c>
      <c r="K126" s="98">
        <f t="shared" si="137"/>
        <v>0</v>
      </c>
      <c r="L126" s="90">
        <v>11177504846</v>
      </c>
      <c r="M126" s="90">
        <v>3867455807</v>
      </c>
      <c r="N126" s="54"/>
      <c r="O126" s="54" t="s">
        <v>144</v>
      </c>
      <c r="P126" s="74" t="s">
        <v>144</v>
      </c>
      <c r="Q126" s="67"/>
      <c r="R126" s="68" t="str">
        <f t="shared" si="132"/>
        <v/>
      </c>
      <c r="S126" s="67"/>
      <c r="T126" s="68" t="str">
        <f t="shared" si="138"/>
        <v/>
      </c>
      <c r="U126" s="69"/>
      <c r="V126" s="68" t="str">
        <f t="shared" si="139"/>
        <v/>
      </c>
      <c r="W126" s="70"/>
      <c r="X126" s="68" t="str">
        <f t="shared" si="140"/>
        <v/>
      </c>
      <c r="Y126" s="68" t="str">
        <f t="shared" si="94"/>
        <v/>
      </c>
      <c r="Z126" s="30">
        <f t="shared" si="133"/>
        <v>0</v>
      </c>
      <c r="AA126" s="25" t="str">
        <f t="shared" si="134"/>
        <v>MIPYME</v>
      </c>
      <c r="AB126" s="71"/>
      <c r="AC126" s="68" t="str">
        <f t="shared" si="141"/>
        <v/>
      </c>
      <c r="AD126" s="71"/>
      <c r="AE126" s="68" t="str">
        <f t="shared" si="142"/>
        <v/>
      </c>
      <c r="AF126" s="68" t="str">
        <f t="shared" si="95"/>
        <v/>
      </c>
    </row>
    <row r="127" spans="1:32" ht="16.5" hidden="1" outlineLevel="1" x14ac:dyDescent="0.25">
      <c r="A127" s="97"/>
      <c r="B127" s="91">
        <v>1.1000000000000001</v>
      </c>
      <c r="C127" s="94"/>
      <c r="D127" s="92"/>
      <c r="E127" s="90"/>
      <c r="F127" s="90"/>
      <c r="G127" s="90"/>
      <c r="H127" s="90"/>
      <c r="I127" s="98">
        <f t="shared" si="135"/>
        <v>0</v>
      </c>
      <c r="J127" s="98">
        <f t="shared" si="136"/>
        <v>0</v>
      </c>
      <c r="K127" s="98">
        <f t="shared" si="137"/>
        <v>0</v>
      </c>
      <c r="L127" s="90">
        <v>11177504846</v>
      </c>
      <c r="M127" s="90">
        <v>3867455807</v>
      </c>
      <c r="N127" s="54"/>
      <c r="O127" s="54" t="s">
        <v>144</v>
      </c>
      <c r="P127" s="74" t="s">
        <v>144</v>
      </c>
      <c r="Q127" s="67"/>
      <c r="R127" s="68" t="str">
        <f t="shared" si="132"/>
        <v/>
      </c>
      <c r="S127" s="67"/>
      <c r="T127" s="68" t="str">
        <f t="shared" si="138"/>
        <v/>
      </c>
      <c r="U127" s="69"/>
      <c r="V127" s="68" t="str">
        <f t="shared" si="139"/>
        <v/>
      </c>
      <c r="W127" s="70"/>
      <c r="X127" s="68" t="str">
        <f t="shared" si="140"/>
        <v/>
      </c>
      <c r="Y127" s="68" t="str">
        <f t="shared" si="94"/>
        <v/>
      </c>
      <c r="Z127" s="30">
        <f t="shared" si="133"/>
        <v>0</v>
      </c>
      <c r="AA127" s="25" t="str">
        <f t="shared" si="134"/>
        <v>MIPYME</v>
      </c>
      <c r="AB127" s="71"/>
      <c r="AC127" s="68" t="str">
        <f t="shared" si="141"/>
        <v/>
      </c>
      <c r="AD127" s="71"/>
      <c r="AE127" s="68" t="str">
        <f t="shared" si="142"/>
        <v/>
      </c>
      <c r="AF127" s="68" t="str">
        <f t="shared" si="95"/>
        <v/>
      </c>
    </row>
    <row r="128" spans="1:32" ht="16.5" hidden="1" outlineLevel="1" x14ac:dyDescent="0.25">
      <c r="A128" s="97"/>
      <c r="B128" s="91">
        <v>1.1000000000000001</v>
      </c>
      <c r="C128" s="94"/>
      <c r="D128" s="92"/>
      <c r="E128" s="90"/>
      <c r="F128" s="90"/>
      <c r="G128" s="90"/>
      <c r="H128" s="90"/>
      <c r="I128" s="98">
        <f t="shared" si="135"/>
        <v>0</v>
      </c>
      <c r="J128" s="98">
        <f t="shared" si="136"/>
        <v>0</v>
      </c>
      <c r="K128" s="98">
        <f t="shared" si="137"/>
        <v>0</v>
      </c>
      <c r="L128" s="90">
        <v>11177504846</v>
      </c>
      <c r="M128" s="90">
        <v>3867455807</v>
      </c>
      <c r="N128" s="54"/>
      <c r="O128" s="54" t="s">
        <v>144</v>
      </c>
      <c r="P128" s="74" t="s">
        <v>144</v>
      </c>
      <c r="Q128" s="67"/>
      <c r="R128" s="68" t="str">
        <f t="shared" si="132"/>
        <v/>
      </c>
      <c r="S128" s="67"/>
      <c r="T128" s="68" t="str">
        <f t="shared" si="138"/>
        <v/>
      </c>
      <c r="U128" s="69"/>
      <c r="V128" s="68" t="str">
        <f t="shared" si="139"/>
        <v/>
      </c>
      <c r="W128" s="70"/>
      <c r="X128" s="68" t="str">
        <f t="shared" si="140"/>
        <v/>
      </c>
      <c r="Y128" s="68" t="str">
        <f t="shared" si="94"/>
        <v/>
      </c>
      <c r="Z128" s="30">
        <f t="shared" si="133"/>
        <v>0</v>
      </c>
      <c r="AA128" s="25" t="str">
        <f t="shared" si="134"/>
        <v>MIPYME</v>
      </c>
      <c r="AB128" s="71"/>
      <c r="AC128" s="68" t="str">
        <f t="shared" si="141"/>
        <v/>
      </c>
      <c r="AD128" s="71"/>
      <c r="AE128" s="68" t="str">
        <f t="shared" si="142"/>
        <v/>
      </c>
      <c r="AF128" s="68" t="str">
        <f t="shared" si="95"/>
        <v/>
      </c>
    </row>
    <row r="129" spans="1:32" ht="16.5" hidden="1" outlineLevel="1" x14ac:dyDescent="0.25">
      <c r="A129" s="97"/>
      <c r="B129" s="91">
        <v>1.1000000000000001</v>
      </c>
      <c r="C129" s="94"/>
      <c r="D129" s="92"/>
      <c r="E129" s="90"/>
      <c r="F129" s="90"/>
      <c r="G129" s="90"/>
      <c r="H129" s="90"/>
      <c r="I129" s="98">
        <f t="shared" si="135"/>
        <v>0</v>
      </c>
      <c r="J129" s="98">
        <f t="shared" si="136"/>
        <v>0</v>
      </c>
      <c r="K129" s="98">
        <f t="shared" si="137"/>
        <v>0</v>
      </c>
      <c r="L129" s="90">
        <v>11177504846</v>
      </c>
      <c r="M129" s="90">
        <v>3867455807</v>
      </c>
      <c r="N129" s="54"/>
      <c r="O129" s="54" t="s">
        <v>144</v>
      </c>
      <c r="P129" s="74" t="s">
        <v>144</v>
      </c>
      <c r="Q129" s="67"/>
      <c r="R129" s="68" t="str">
        <f t="shared" si="132"/>
        <v/>
      </c>
      <c r="S129" s="67"/>
      <c r="T129" s="68" t="str">
        <f t="shared" si="138"/>
        <v/>
      </c>
      <c r="U129" s="69"/>
      <c r="V129" s="68" t="str">
        <f t="shared" si="139"/>
        <v/>
      </c>
      <c r="W129" s="70"/>
      <c r="X129" s="68" t="str">
        <f t="shared" si="140"/>
        <v/>
      </c>
      <c r="Y129" s="68" t="str">
        <f t="shared" si="94"/>
        <v/>
      </c>
      <c r="Z129" s="30">
        <f t="shared" si="133"/>
        <v>0</v>
      </c>
      <c r="AA129" s="25" t="str">
        <f t="shared" si="134"/>
        <v>MIPYME</v>
      </c>
      <c r="AB129" s="71"/>
      <c r="AC129" s="68" t="str">
        <f t="shared" si="141"/>
        <v/>
      </c>
      <c r="AD129" s="71"/>
      <c r="AE129" s="68" t="str">
        <f t="shared" si="142"/>
        <v/>
      </c>
      <c r="AF129" s="68" t="str">
        <f t="shared" si="95"/>
        <v/>
      </c>
    </row>
    <row r="130" spans="1:32" ht="16.5" hidden="1" outlineLevel="1" x14ac:dyDescent="0.25">
      <c r="A130" s="97"/>
      <c r="B130" s="91">
        <v>1.1000000000000001</v>
      </c>
      <c r="C130" s="94"/>
      <c r="D130" s="92"/>
      <c r="E130" s="90"/>
      <c r="F130" s="90"/>
      <c r="G130" s="90"/>
      <c r="H130" s="90"/>
      <c r="I130" s="98">
        <f t="shared" si="135"/>
        <v>0</v>
      </c>
      <c r="J130" s="98">
        <f t="shared" si="136"/>
        <v>0</v>
      </c>
      <c r="K130" s="98">
        <f t="shared" si="137"/>
        <v>0</v>
      </c>
      <c r="L130" s="90">
        <v>11177504846</v>
      </c>
      <c r="M130" s="90">
        <v>3867455807</v>
      </c>
      <c r="N130" s="54"/>
      <c r="O130" s="54" t="s">
        <v>144</v>
      </c>
      <c r="P130" s="74" t="s">
        <v>144</v>
      </c>
      <c r="Q130" s="67"/>
      <c r="R130" s="68" t="str">
        <f t="shared" si="132"/>
        <v/>
      </c>
      <c r="S130" s="67"/>
      <c r="T130" s="68" t="str">
        <f t="shared" si="138"/>
        <v/>
      </c>
      <c r="U130" s="69"/>
      <c r="V130" s="68" t="str">
        <f t="shared" si="139"/>
        <v/>
      </c>
      <c r="W130" s="70"/>
      <c r="X130" s="68" t="str">
        <f t="shared" si="140"/>
        <v/>
      </c>
      <c r="Y130" s="68" t="str">
        <f t="shared" si="94"/>
        <v/>
      </c>
      <c r="Z130" s="30">
        <f t="shared" si="133"/>
        <v>0</v>
      </c>
      <c r="AA130" s="25" t="str">
        <f t="shared" si="134"/>
        <v>MIPYME</v>
      </c>
      <c r="AB130" s="71"/>
      <c r="AC130" s="68" t="str">
        <f t="shared" si="141"/>
        <v/>
      </c>
      <c r="AD130" s="71"/>
      <c r="AE130" s="68" t="str">
        <f t="shared" si="142"/>
        <v/>
      </c>
      <c r="AF130" s="68" t="str">
        <f t="shared" si="95"/>
        <v/>
      </c>
    </row>
    <row r="131" spans="1:32" ht="16.5" hidden="1" outlineLevel="1" x14ac:dyDescent="0.25">
      <c r="A131" s="97"/>
      <c r="B131" s="91">
        <v>1.1000000000000001</v>
      </c>
      <c r="C131" s="94"/>
      <c r="D131" s="92"/>
      <c r="E131" s="90"/>
      <c r="F131" s="90"/>
      <c r="G131" s="90"/>
      <c r="H131" s="90"/>
      <c r="I131" s="98">
        <f t="shared" si="135"/>
        <v>0</v>
      </c>
      <c r="J131" s="98">
        <f t="shared" si="136"/>
        <v>0</v>
      </c>
      <c r="K131" s="98">
        <f t="shared" si="137"/>
        <v>0</v>
      </c>
      <c r="L131" s="90">
        <v>11177504846</v>
      </c>
      <c r="M131" s="90">
        <v>3867455807</v>
      </c>
      <c r="N131" s="54"/>
      <c r="O131" s="54" t="s">
        <v>144</v>
      </c>
      <c r="P131" s="74" t="s">
        <v>144</v>
      </c>
      <c r="Q131" s="67"/>
      <c r="R131" s="68" t="str">
        <f t="shared" si="132"/>
        <v/>
      </c>
      <c r="S131" s="67"/>
      <c r="T131" s="68" t="str">
        <f t="shared" si="138"/>
        <v/>
      </c>
      <c r="U131" s="69"/>
      <c r="V131" s="68" t="str">
        <f t="shared" si="139"/>
        <v/>
      </c>
      <c r="W131" s="70"/>
      <c r="X131" s="68" t="str">
        <f t="shared" si="140"/>
        <v/>
      </c>
      <c r="Y131" s="68" t="str">
        <f t="shared" si="94"/>
        <v/>
      </c>
      <c r="Z131" s="30">
        <f t="shared" si="133"/>
        <v>0</v>
      </c>
      <c r="AA131" s="25" t="str">
        <f t="shared" si="134"/>
        <v>MIPYME</v>
      </c>
      <c r="AB131" s="71"/>
      <c r="AC131" s="68" t="str">
        <f t="shared" si="141"/>
        <v/>
      </c>
      <c r="AD131" s="71"/>
      <c r="AE131" s="68" t="str">
        <f t="shared" si="142"/>
        <v/>
      </c>
      <c r="AF131" s="68" t="str">
        <f t="shared" si="95"/>
        <v/>
      </c>
    </row>
    <row r="132" spans="1:32" ht="17.25" hidden="1" outlineLevel="1" thickBot="1" x14ac:dyDescent="0.3">
      <c r="A132" s="97"/>
      <c r="B132" s="91">
        <v>1.1000000000000001</v>
      </c>
      <c r="C132" s="94"/>
      <c r="D132" s="92"/>
      <c r="E132" s="90"/>
      <c r="F132" s="90"/>
      <c r="G132" s="90"/>
      <c r="H132" s="90"/>
      <c r="I132" s="98">
        <f t="shared" si="135"/>
        <v>0</v>
      </c>
      <c r="J132" s="98">
        <f t="shared" si="136"/>
        <v>0</v>
      </c>
      <c r="K132" s="98">
        <f t="shared" si="137"/>
        <v>0</v>
      </c>
      <c r="L132" s="90">
        <v>11177504846</v>
      </c>
      <c r="M132" s="90">
        <v>3867455807</v>
      </c>
      <c r="N132" s="54"/>
      <c r="O132" s="54" t="s">
        <v>144</v>
      </c>
      <c r="P132" s="74" t="s">
        <v>144</v>
      </c>
      <c r="Q132" s="67"/>
      <c r="R132" s="68" t="str">
        <f t="shared" si="132"/>
        <v/>
      </c>
      <c r="S132" s="67"/>
      <c r="T132" s="68" t="str">
        <f t="shared" si="138"/>
        <v/>
      </c>
      <c r="U132" s="69"/>
      <c r="V132" s="68" t="str">
        <f t="shared" si="139"/>
        <v/>
      </c>
      <c r="W132" s="70"/>
      <c r="X132" s="68" t="str">
        <f t="shared" si="140"/>
        <v/>
      </c>
      <c r="Y132" s="68" t="str">
        <f t="shared" si="94"/>
        <v/>
      </c>
      <c r="Z132" s="30">
        <f t="shared" si="133"/>
        <v>0</v>
      </c>
      <c r="AA132" s="25" t="str">
        <f t="shared" si="134"/>
        <v>MIPYME</v>
      </c>
      <c r="AB132" s="71"/>
      <c r="AC132" s="68" t="str">
        <f t="shared" si="141"/>
        <v/>
      </c>
      <c r="AD132" s="71"/>
      <c r="AE132" s="68" t="str">
        <f t="shared" si="142"/>
        <v/>
      </c>
      <c r="AF132" s="68" t="str">
        <f t="shared" si="95"/>
        <v/>
      </c>
    </row>
    <row r="133" spans="1:32" s="64" customFormat="1" ht="30.75" customHeight="1" collapsed="1" x14ac:dyDescent="0.25">
      <c r="B133" s="14">
        <v>12</v>
      </c>
      <c r="C133" s="15" t="s">
        <v>164</v>
      </c>
      <c r="D133" s="18">
        <f>IF(SUM(D134:D143)=0,"",SUM(D134:D143))</f>
        <v>1</v>
      </c>
      <c r="E133" s="16">
        <f>IF(ISERROR(($D134*E134)+($D135*E135)+($D136*E136)+($D137*E137)+($D138*E138)+($D139*E139)+($D140*E140)+($D141*E141)+($D142*E142)+($D143*E143)),"",($D134*E134)+($D135*E135)+($D136*E136)+($D137*E137)+($D138*E138)+($D139*E139)+($D140*E140)+($D141*E141)+($D142*E142)+($D143*E143))</f>
        <v>0</v>
      </c>
      <c r="F133" s="16">
        <f>IF(ISERROR(($D134*F134)+($D135*F135)+($D136*F136)+($D137*F137)+($D138*F138)+($D139*F139)+($D140*F140)+($D141*F141)+($D142*F142)+($D143*F143)),"",($D134*F134)+($D135*F135)+($D136*F136)+($D137*F137)+($D138*F138)+($D139*F139)+($D140*F140)+($D141*F141)+($D142*F142)+($D143*F143))</f>
        <v>0</v>
      </c>
      <c r="G133" s="16">
        <f>IF(ISERROR(($D134*G134)+($D135*G135)+($D136*G136)+($D137*G137)+($D138*G138)+($D139*G139)+($D140*G140)+($D141*G141)+($D142*G142)+($D143*G143)),"",($D134*G134)+($D135*G135)+($D136*G136)+($D137*G137)+($D138*G138)+($D139*G139)+($D140*G140)+($D141*G141)+($D142*G142)+($D143*G143))</f>
        <v>0</v>
      </c>
      <c r="H133" s="16">
        <f>IF(ISERROR(($D134*H134)+($D135*H135)+($D136*H136)+($D137*H137)+($D138*H138)+($D139*H139)+($D140*H140)+($D141*H141)+($D142*H142)+($D143*H143)),"",($D134*H134)+($D135*H135)+($D136*H136)+($D137*H137)+($D138*H138)+($D139*H139)+($D140*H140)+($D141*H141)+($D142*H142)+($D143*H143))</f>
        <v>0</v>
      </c>
      <c r="I133" s="16">
        <f>IF(ISERROR(SUM(I134:I143)),"",SUM(I134:I143))</f>
        <v>0</v>
      </c>
      <c r="J133" s="16">
        <f>IF(ISERROR(SUM(J134:J143)),"",SUM(J134:J143))</f>
        <v>0</v>
      </c>
      <c r="K133" s="16">
        <f>IF(ISERROR(($D134*K134)+($D135*K135)+($D136*K136)+($D137*K137)+($D138*K138)+($D139*K139)+($D140*K140)+($D141*K141)+($D142*K142)+($D143*K143)),"",($D134*K134)+($D135*K135)+($D136*K136)+($D137*K137)+($D138*K138)+($D139*K139)+($D140*K140)+($D141*K141)+($D142*K142)+($D143*K143))</f>
        <v>0</v>
      </c>
      <c r="L133" s="16">
        <f t="shared" ref="L133:M133" si="143">IF(ISERROR(($D134*L134)+($D135*L135)+($D136*L136)+($D137*L137)+($D138*L138)+($D139*L139)+($D140*L140)+($D141*L141)+($D142*L142)+($D143*L143)),"",($D134*L134)+($D135*L135)+($D136*L136)+($D137*L137)+($D138*L138)+($D139*L139)+($D140*L140)+($D141*L141)+($D142*L142)+($D143*L143))</f>
        <v>0</v>
      </c>
      <c r="M133" s="16">
        <f t="shared" si="143"/>
        <v>0</v>
      </c>
      <c r="N133" s="12">
        <v>1</v>
      </c>
      <c r="O133" s="72">
        <f>IF(ISERROR(VLOOKUP(N133,POA!$A$2:$C$25,3,0)),"",VLOOKUP(N133,POA!$A$2:$C$25,3,0))</f>
        <v>3</v>
      </c>
      <c r="P133" s="13">
        <f>IF(ISERROR(VLOOKUP(N133,POA!$A$2:$C$25,2,0)),"",VLOOKUP(N133,POA!$A$2:$C$25,2,0))</f>
        <v>314367087</v>
      </c>
      <c r="Q133" s="16">
        <f>SUM(I133)</f>
        <v>0</v>
      </c>
      <c r="R133" s="17" t="str">
        <f>IF(OR(Q133=0,N133="",P133=""),"",IF(Q133&gt;=(($R$9*P133)),"HABIL","NO HABIL"))</f>
        <v/>
      </c>
      <c r="S133" s="16">
        <f>IF(ISERROR(SUM(E133/G133)),0,SUM(E133/G133))</f>
        <v>0</v>
      </c>
      <c r="T133" s="17" t="str">
        <f>IF(OR(S133=0,N133="",P133=""),"",IF(S133&gt;=$T$9,"HABIL","NO HABIL"))</f>
        <v/>
      </c>
      <c r="U133" s="58">
        <f>IF(ISERROR(SUM(H133/F133)),0,SUM(H133/F133))</f>
        <v>0</v>
      </c>
      <c r="V133" s="17" t="str">
        <f>IF(OR(U133=0,N133="",P133=""),"",IF(U133&lt;=$V$9,"HABIL","NO HABIL"))</f>
        <v/>
      </c>
      <c r="W133" s="58">
        <f>IF(ISERROR(SUM(L133/M133)),0,SUM(L133/M133))</f>
        <v>0</v>
      </c>
      <c r="X133" s="17" t="str">
        <f>IF(OR(W133=0,N133="",P133=""),"",IF(W133&gt;=$X$9,"HABIL","NO HABIL"))</f>
        <v/>
      </c>
      <c r="Y133" s="17" t="str">
        <f t="shared" si="94"/>
        <v/>
      </c>
      <c r="Z133" s="65"/>
      <c r="AA133" s="66"/>
      <c r="AB133" s="59">
        <f>IF(ISERROR(SUM(L133/K133)),0,SUM(L133/K133))</f>
        <v>0</v>
      </c>
      <c r="AC133" s="17" t="str">
        <f>IF(OR(AB133=0,N133="",P133=""),"",IF(AB133&gt;=$AC$9,"HABIL","NO HABIL"))</f>
        <v/>
      </c>
      <c r="AD133" s="59">
        <f>IF(ISERROR(SUM(L133/F133)),0,SUM(L133/F133))</f>
        <v>0</v>
      </c>
      <c r="AE133" s="17" t="str">
        <f>IF(OR(AD133=0,N133="",P133=""),"",IF(AD133&gt;=$AE$9,"HABIL","NO HABIL"))</f>
        <v/>
      </c>
      <c r="AF133" s="73" t="str">
        <f t="shared" si="95"/>
        <v/>
      </c>
    </row>
    <row r="134" spans="1:32" s="89" customFormat="1" ht="18.75" customHeight="1" thickBot="1" x14ac:dyDescent="0.3">
      <c r="A134" s="95"/>
      <c r="B134" s="91">
        <v>1.1000000000000001</v>
      </c>
      <c r="C134" s="94"/>
      <c r="D134" s="92">
        <v>1</v>
      </c>
      <c r="E134" s="90"/>
      <c r="F134" s="90"/>
      <c r="G134" s="90"/>
      <c r="H134" s="90"/>
      <c r="I134" s="98">
        <f>IF(ISERROR(E134-G134),"",E134-G134)</f>
        <v>0</v>
      </c>
      <c r="J134" s="98">
        <f>IF(ISERROR(F134-H134),"",F134-H134)</f>
        <v>0</v>
      </c>
      <c r="K134" s="98">
        <f>J134</f>
        <v>0</v>
      </c>
      <c r="L134" s="90"/>
      <c r="M134" s="90"/>
      <c r="N134" s="54"/>
      <c r="O134" s="54" t="s">
        <v>144</v>
      </c>
      <c r="P134" s="74" t="s">
        <v>144</v>
      </c>
      <c r="Q134" s="67"/>
      <c r="R134" s="68" t="str">
        <f t="shared" ref="R134:R143" si="144">IF(OR(Q134=0,N134="",P134=""),"",IF(Q134&gt;=(($R$9*P134)),"HABIL","NO HABIL"))</f>
        <v/>
      </c>
      <c r="S134" s="67"/>
      <c r="T134" s="68" t="str">
        <f>IF(OR(S132=0,N134="",P134=""),"",IF(S132&gt;=$T$9,"HABIL","NO HABIL"))</f>
        <v/>
      </c>
      <c r="U134" s="69"/>
      <c r="V134" s="68" t="str">
        <f>IF(OR(U132=0,N134="",P134=""),"",IF(U132&lt;=$V$9,"HABIL","NO HABIL"))</f>
        <v/>
      </c>
      <c r="W134" s="70"/>
      <c r="X134" s="68" t="str">
        <f>IF(OR(W132=0,N134="",P134=""),"",IF(W132&gt;=$X$9,"HABIL","NO HABIL"))</f>
        <v/>
      </c>
      <c r="Y134" s="68" t="str">
        <f t="shared" si="94"/>
        <v/>
      </c>
      <c r="Z134" s="30">
        <f t="shared" ref="Z134:Z143" si="145">IF(ISERROR(F134/$AA$9),"",F134/$AA$9)</f>
        <v>0</v>
      </c>
      <c r="AA134" s="25" t="str">
        <f t="shared" ref="AA134:AA143" si="146">+IF(Z134&lt;$AA$10,"MIPYME","NO CUMPLE")</f>
        <v>MIPYME</v>
      </c>
      <c r="AB134" s="71"/>
      <c r="AC134" s="68" t="str">
        <f>IF(OR(AB132=0,N134="",P134=""),"",IF(AB132&gt;=$AC$9,"HABIL","NO HABIL"))</f>
        <v/>
      </c>
      <c r="AD134" s="71"/>
      <c r="AE134" s="68" t="str">
        <f>IF(OR(AD132=0,N134="",P134=""),"",IF(AD132&gt;=$AE$9,"HABIL","NO HABIL"))</f>
        <v/>
      </c>
      <c r="AF134" s="68" t="str">
        <f t="shared" si="95"/>
        <v/>
      </c>
    </row>
    <row r="135" spans="1:32" ht="16.5" hidden="1" outlineLevel="1" x14ac:dyDescent="0.25">
      <c r="A135" s="96"/>
      <c r="B135" s="91">
        <v>1.1000000000000001</v>
      </c>
      <c r="C135" s="94"/>
      <c r="D135" s="92"/>
      <c r="E135" s="90"/>
      <c r="F135" s="90"/>
      <c r="G135" s="90"/>
      <c r="H135" s="90"/>
      <c r="I135" s="98">
        <f t="shared" ref="I135:I143" si="147">IF(ISERROR(E135-G135),"",E135-G135)</f>
        <v>0</v>
      </c>
      <c r="J135" s="98">
        <f t="shared" ref="J135:J143" si="148">IF(ISERROR(F135-H135),"",F135-H135)</f>
        <v>0</v>
      </c>
      <c r="K135" s="98">
        <f t="shared" ref="K135:K143" si="149">J135</f>
        <v>0</v>
      </c>
      <c r="L135" s="90">
        <v>11177504846</v>
      </c>
      <c r="M135" s="90">
        <v>3867455807</v>
      </c>
      <c r="N135" s="54"/>
      <c r="O135" s="54" t="s">
        <v>144</v>
      </c>
      <c r="P135" s="74" t="s">
        <v>144</v>
      </c>
      <c r="Q135" s="67"/>
      <c r="R135" s="68" t="str">
        <f t="shared" si="144"/>
        <v/>
      </c>
      <c r="S135" s="67"/>
      <c r="T135" s="68" t="str">
        <f t="shared" ref="T135:T143" si="150">IF(OR(S133=0,N135="",P135=""),"",IF(S133&gt;=$T$9,"HABIL","NO HABIL"))</f>
        <v/>
      </c>
      <c r="U135" s="69"/>
      <c r="V135" s="68" t="str">
        <f t="shared" ref="V135:V143" si="151">IF(OR(U133=0,N135="",P135=""),"",IF(U133&lt;=$V$9,"HABIL","NO HABIL"))</f>
        <v/>
      </c>
      <c r="W135" s="70"/>
      <c r="X135" s="68" t="str">
        <f t="shared" ref="X135:X143" si="152">IF(OR(W133=0,N135="",P135=""),"",IF(W133&gt;=$X$9,"HABIL","NO HABIL"))</f>
        <v/>
      </c>
      <c r="Y135" s="68" t="str">
        <f t="shared" si="94"/>
        <v/>
      </c>
      <c r="Z135" s="30">
        <f t="shared" si="145"/>
        <v>0</v>
      </c>
      <c r="AA135" s="25" t="str">
        <f t="shared" si="146"/>
        <v>MIPYME</v>
      </c>
      <c r="AB135" s="71"/>
      <c r="AC135" s="68" t="str">
        <f t="shared" ref="AC135:AC143" si="153">IF(OR(AB133=0,N135="",P135=""),"",IF(AB133&gt;=$AC$9,"HABIL","NO HABIL"))</f>
        <v/>
      </c>
      <c r="AD135" s="71"/>
      <c r="AE135" s="68" t="str">
        <f t="shared" ref="AE135:AE143" si="154">IF(OR(AD133=0,N135="",P135=""),"",IF(AD133&gt;=$AE$9,"HABIL","NO HABIL"))</f>
        <v/>
      </c>
      <c r="AF135" s="68" t="str">
        <f t="shared" si="95"/>
        <v/>
      </c>
    </row>
    <row r="136" spans="1:32" ht="16.5" hidden="1" outlineLevel="1" x14ac:dyDescent="0.25">
      <c r="A136" s="96"/>
      <c r="B136" s="91">
        <v>1.1000000000000001</v>
      </c>
      <c r="C136" s="94"/>
      <c r="D136" s="92"/>
      <c r="E136" s="90"/>
      <c r="F136" s="90"/>
      <c r="G136" s="90"/>
      <c r="H136" s="90"/>
      <c r="I136" s="98">
        <f t="shared" si="147"/>
        <v>0</v>
      </c>
      <c r="J136" s="98">
        <f t="shared" si="148"/>
        <v>0</v>
      </c>
      <c r="K136" s="98">
        <f t="shared" si="149"/>
        <v>0</v>
      </c>
      <c r="L136" s="90">
        <v>11177504846</v>
      </c>
      <c r="M136" s="90">
        <v>3867455807</v>
      </c>
      <c r="N136" s="54"/>
      <c r="O136" s="54" t="s">
        <v>144</v>
      </c>
      <c r="P136" s="74" t="s">
        <v>144</v>
      </c>
      <c r="Q136" s="67"/>
      <c r="R136" s="68" t="str">
        <f t="shared" si="144"/>
        <v/>
      </c>
      <c r="S136" s="67"/>
      <c r="T136" s="68" t="str">
        <f t="shared" si="150"/>
        <v/>
      </c>
      <c r="U136" s="69"/>
      <c r="V136" s="68" t="str">
        <f t="shared" si="151"/>
        <v/>
      </c>
      <c r="W136" s="70"/>
      <c r="X136" s="68" t="str">
        <f t="shared" si="152"/>
        <v/>
      </c>
      <c r="Y136" s="68" t="str">
        <f t="shared" si="94"/>
        <v/>
      </c>
      <c r="Z136" s="30">
        <f t="shared" si="145"/>
        <v>0</v>
      </c>
      <c r="AA136" s="25" t="str">
        <f t="shared" si="146"/>
        <v>MIPYME</v>
      </c>
      <c r="AB136" s="71"/>
      <c r="AC136" s="68" t="str">
        <f t="shared" si="153"/>
        <v/>
      </c>
      <c r="AD136" s="71"/>
      <c r="AE136" s="68" t="str">
        <f t="shared" si="154"/>
        <v/>
      </c>
      <c r="AF136" s="68" t="str">
        <f t="shared" si="95"/>
        <v/>
      </c>
    </row>
    <row r="137" spans="1:32" ht="16.5" hidden="1" outlineLevel="1" x14ac:dyDescent="0.25">
      <c r="A137" s="96"/>
      <c r="B137" s="91">
        <v>1.1000000000000001</v>
      </c>
      <c r="C137" s="94"/>
      <c r="D137" s="92"/>
      <c r="E137" s="90"/>
      <c r="F137" s="90"/>
      <c r="G137" s="90"/>
      <c r="H137" s="90"/>
      <c r="I137" s="98">
        <f t="shared" si="147"/>
        <v>0</v>
      </c>
      <c r="J137" s="98">
        <f t="shared" si="148"/>
        <v>0</v>
      </c>
      <c r="K137" s="98">
        <f t="shared" si="149"/>
        <v>0</v>
      </c>
      <c r="L137" s="90">
        <v>11177504846</v>
      </c>
      <c r="M137" s="90">
        <v>3867455807</v>
      </c>
      <c r="N137" s="54"/>
      <c r="O137" s="54" t="s">
        <v>144</v>
      </c>
      <c r="P137" s="74" t="s">
        <v>144</v>
      </c>
      <c r="Q137" s="67"/>
      <c r="R137" s="68" t="str">
        <f t="shared" si="144"/>
        <v/>
      </c>
      <c r="S137" s="67"/>
      <c r="T137" s="68" t="str">
        <f t="shared" si="150"/>
        <v/>
      </c>
      <c r="U137" s="69"/>
      <c r="V137" s="68" t="str">
        <f t="shared" si="151"/>
        <v/>
      </c>
      <c r="W137" s="70"/>
      <c r="X137" s="68" t="str">
        <f t="shared" si="152"/>
        <v/>
      </c>
      <c r="Y137" s="68" t="str">
        <f t="shared" si="94"/>
        <v/>
      </c>
      <c r="Z137" s="30">
        <f t="shared" si="145"/>
        <v>0</v>
      </c>
      <c r="AA137" s="25" t="str">
        <f t="shared" si="146"/>
        <v>MIPYME</v>
      </c>
      <c r="AB137" s="71"/>
      <c r="AC137" s="68" t="str">
        <f t="shared" si="153"/>
        <v/>
      </c>
      <c r="AD137" s="71"/>
      <c r="AE137" s="68" t="str">
        <f t="shared" si="154"/>
        <v/>
      </c>
      <c r="AF137" s="68" t="str">
        <f t="shared" si="95"/>
        <v/>
      </c>
    </row>
    <row r="138" spans="1:32" ht="16.5" hidden="1" outlineLevel="1" x14ac:dyDescent="0.25">
      <c r="A138" s="97"/>
      <c r="B138" s="91">
        <v>1.1000000000000001</v>
      </c>
      <c r="C138" s="94"/>
      <c r="D138" s="92"/>
      <c r="E138" s="90"/>
      <c r="F138" s="90"/>
      <c r="G138" s="90"/>
      <c r="H138" s="90"/>
      <c r="I138" s="98">
        <f t="shared" si="147"/>
        <v>0</v>
      </c>
      <c r="J138" s="98">
        <f t="shared" si="148"/>
        <v>0</v>
      </c>
      <c r="K138" s="98">
        <f t="shared" si="149"/>
        <v>0</v>
      </c>
      <c r="L138" s="90">
        <v>11177504846</v>
      </c>
      <c r="M138" s="90">
        <v>3867455807</v>
      </c>
      <c r="N138" s="54"/>
      <c r="O138" s="54" t="s">
        <v>144</v>
      </c>
      <c r="P138" s="74" t="s">
        <v>144</v>
      </c>
      <c r="Q138" s="67"/>
      <c r="R138" s="68" t="str">
        <f t="shared" si="144"/>
        <v/>
      </c>
      <c r="S138" s="67"/>
      <c r="T138" s="68" t="str">
        <f t="shared" si="150"/>
        <v/>
      </c>
      <c r="U138" s="69"/>
      <c r="V138" s="68" t="str">
        <f t="shared" si="151"/>
        <v/>
      </c>
      <c r="W138" s="70"/>
      <c r="X138" s="68" t="str">
        <f t="shared" si="152"/>
        <v/>
      </c>
      <c r="Y138" s="68" t="str">
        <f t="shared" si="94"/>
        <v/>
      </c>
      <c r="Z138" s="30">
        <f t="shared" si="145"/>
        <v>0</v>
      </c>
      <c r="AA138" s="25" t="str">
        <f t="shared" si="146"/>
        <v>MIPYME</v>
      </c>
      <c r="AB138" s="71"/>
      <c r="AC138" s="68" t="str">
        <f t="shared" si="153"/>
        <v/>
      </c>
      <c r="AD138" s="71"/>
      <c r="AE138" s="68" t="str">
        <f t="shared" si="154"/>
        <v/>
      </c>
      <c r="AF138" s="68" t="str">
        <f t="shared" si="95"/>
        <v/>
      </c>
    </row>
    <row r="139" spans="1:32" ht="16.5" hidden="1" outlineLevel="1" x14ac:dyDescent="0.25">
      <c r="A139" s="97"/>
      <c r="B139" s="91">
        <v>1.1000000000000001</v>
      </c>
      <c r="C139" s="94"/>
      <c r="D139" s="92"/>
      <c r="E139" s="90"/>
      <c r="F139" s="90"/>
      <c r="G139" s="90"/>
      <c r="H139" s="90"/>
      <c r="I139" s="98">
        <f t="shared" si="147"/>
        <v>0</v>
      </c>
      <c r="J139" s="98">
        <f t="shared" si="148"/>
        <v>0</v>
      </c>
      <c r="K139" s="98">
        <f t="shared" si="149"/>
        <v>0</v>
      </c>
      <c r="L139" s="90">
        <v>11177504846</v>
      </c>
      <c r="M139" s="90">
        <v>3867455807</v>
      </c>
      <c r="N139" s="54"/>
      <c r="O139" s="54" t="s">
        <v>144</v>
      </c>
      <c r="P139" s="74" t="s">
        <v>144</v>
      </c>
      <c r="Q139" s="67"/>
      <c r="R139" s="68" t="str">
        <f t="shared" si="144"/>
        <v/>
      </c>
      <c r="S139" s="67"/>
      <c r="T139" s="68" t="str">
        <f t="shared" si="150"/>
        <v/>
      </c>
      <c r="U139" s="69"/>
      <c r="V139" s="68" t="str">
        <f t="shared" si="151"/>
        <v/>
      </c>
      <c r="W139" s="70"/>
      <c r="X139" s="68" t="str">
        <f t="shared" si="152"/>
        <v/>
      </c>
      <c r="Y139" s="68" t="str">
        <f t="shared" si="94"/>
        <v/>
      </c>
      <c r="Z139" s="30">
        <f t="shared" si="145"/>
        <v>0</v>
      </c>
      <c r="AA139" s="25" t="str">
        <f t="shared" si="146"/>
        <v>MIPYME</v>
      </c>
      <c r="AB139" s="71"/>
      <c r="AC139" s="68" t="str">
        <f t="shared" si="153"/>
        <v/>
      </c>
      <c r="AD139" s="71"/>
      <c r="AE139" s="68" t="str">
        <f t="shared" si="154"/>
        <v/>
      </c>
      <c r="AF139" s="68" t="str">
        <f t="shared" si="95"/>
        <v/>
      </c>
    </row>
    <row r="140" spans="1:32" ht="16.5" hidden="1" outlineLevel="1" x14ac:dyDescent="0.25">
      <c r="A140" s="97"/>
      <c r="B140" s="91">
        <v>1.1000000000000001</v>
      </c>
      <c r="C140" s="94"/>
      <c r="D140" s="92"/>
      <c r="E140" s="90"/>
      <c r="F140" s="90"/>
      <c r="G140" s="90"/>
      <c r="H140" s="90"/>
      <c r="I140" s="98">
        <f t="shared" si="147"/>
        <v>0</v>
      </c>
      <c r="J140" s="98">
        <f t="shared" si="148"/>
        <v>0</v>
      </c>
      <c r="K140" s="98">
        <f t="shared" si="149"/>
        <v>0</v>
      </c>
      <c r="L140" s="90">
        <v>11177504846</v>
      </c>
      <c r="M140" s="90">
        <v>3867455807</v>
      </c>
      <c r="N140" s="54"/>
      <c r="O140" s="54" t="s">
        <v>144</v>
      </c>
      <c r="P140" s="74" t="s">
        <v>144</v>
      </c>
      <c r="Q140" s="67"/>
      <c r="R140" s="68" t="str">
        <f t="shared" si="144"/>
        <v/>
      </c>
      <c r="S140" s="67"/>
      <c r="T140" s="68" t="str">
        <f t="shared" si="150"/>
        <v/>
      </c>
      <c r="U140" s="69"/>
      <c r="V140" s="68" t="str">
        <f t="shared" si="151"/>
        <v/>
      </c>
      <c r="W140" s="70"/>
      <c r="X140" s="68" t="str">
        <f t="shared" si="152"/>
        <v/>
      </c>
      <c r="Y140" s="68" t="str">
        <f t="shared" si="94"/>
        <v/>
      </c>
      <c r="Z140" s="30">
        <f t="shared" si="145"/>
        <v>0</v>
      </c>
      <c r="AA140" s="25" t="str">
        <f t="shared" si="146"/>
        <v>MIPYME</v>
      </c>
      <c r="AB140" s="71"/>
      <c r="AC140" s="68" t="str">
        <f t="shared" si="153"/>
        <v/>
      </c>
      <c r="AD140" s="71"/>
      <c r="AE140" s="68" t="str">
        <f t="shared" si="154"/>
        <v/>
      </c>
      <c r="AF140" s="68" t="str">
        <f t="shared" si="95"/>
        <v/>
      </c>
    </row>
    <row r="141" spans="1:32" ht="16.5" hidden="1" outlineLevel="1" x14ac:dyDescent="0.25">
      <c r="A141" s="97"/>
      <c r="B141" s="91">
        <v>1.1000000000000001</v>
      </c>
      <c r="C141" s="94"/>
      <c r="D141" s="92"/>
      <c r="E141" s="90"/>
      <c r="F141" s="90"/>
      <c r="G141" s="90"/>
      <c r="H141" s="90"/>
      <c r="I141" s="98">
        <f t="shared" si="147"/>
        <v>0</v>
      </c>
      <c r="J141" s="98">
        <f t="shared" si="148"/>
        <v>0</v>
      </c>
      <c r="K141" s="98">
        <f t="shared" si="149"/>
        <v>0</v>
      </c>
      <c r="L141" s="90">
        <v>11177504846</v>
      </c>
      <c r="M141" s="90">
        <v>3867455807</v>
      </c>
      <c r="N141" s="54"/>
      <c r="O141" s="54" t="s">
        <v>144</v>
      </c>
      <c r="P141" s="74" t="s">
        <v>144</v>
      </c>
      <c r="Q141" s="67"/>
      <c r="R141" s="68" t="str">
        <f t="shared" si="144"/>
        <v/>
      </c>
      <c r="S141" s="67"/>
      <c r="T141" s="68" t="str">
        <f t="shared" si="150"/>
        <v/>
      </c>
      <c r="U141" s="69"/>
      <c r="V141" s="68" t="str">
        <f t="shared" si="151"/>
        <v/>
      </c>
      <c r="W141" s="70"/>
      <c r="X141" s="68" t="str">
        <f t="shared" si="152"/>
        <v/>
      </c>
      <c r="Y141" s="68" t="str">
        <f t="shared" si="94"/>
        <v/>
      </c>
      <c r="Z141" s="30">
        <f t="shared" si="145"/>
        <v>0</v>
      </c>
      <c r="AA141" s="25" t="str">
        <f t="shared" si="146"/>
        <v>MIPYME</v>
      </c>
      <c r="AB141" s="71"/>
      <c r="AC141" s="68" t="str">
        <f t="shared" si="153"/>
        <v/>
      </c>
      <c r="AD141" s="71"/>
      <c r="AE141" s="68" t="str">
        <f t="shared" si="154"/>
        <v/>
      </c>
      <c r="AF141" s="68" t="str">
        <f t="shared" si="95"/>
        <v/>
      </c>
    </row>
    <row r="142" spans="1:32" ht="16.5" hidden="1" outlineLevel="1" x14ac:dyDescent="0.25">
      <c r="A142" s="97"/>
      <c r="B142" s="91">
        <v>1.1000000000000001</v>
      </c>
      <c r="C142" s="94"/>
      <c r="D142" s="92"/>
      <c r="E142" s="90"/>
      <c r="F142" s="90"/>
      <c r="G142" s="90"/>
      <c r="H142" s="90"/>
      <c r="I142" s="98">
        <f t="shared" si="147"/>
        <v>0</v>
      </c>
      <c r="J142" s="98">
        <f t="shared" si="148"/>
        <v>0</v>
      </c>
      <c r="K142" s="98">
        <f t="shared" si="149"/>
        <v>0</v>
      </c>
      <c r="L142" s="90">
        <v>11177504846</v>
      </c>
      <c r="M142" s="90">
        <v>3867455807</v>
      </c>
      <c r="N142" s="54"/>
      <c r="O142" s="54" t="s">
        <v>144</v>
      </c>
      <c r="P142" s="74" t="s">
        <v>144</v>
      </c>
      <c r="Q142" s="67"/>
      <c r="R142" s="68" t="str">
        <f t="shared" si="144"/>
        <v/>
      </c>
      <c r="S142" s="67"/>
      <c r="T142" s="68" t="str">
        <f t="shared" si="150"/>
        <v/>
      </c>
      <c r="U142" s="69"/>
      <c r="V142" s="68" t="str">
        <f t="shared" si="151"/>
        <v/>
      </c>
      <c r="W142" s="70"/>
      <c r="X142" s="68" t="str">
        <f t="shared" si="152"/>
        <v/>
      </c>
      <c r="Y142" s="68" t="str">
        <f t="shared" si="94"/>
        <v/>
      </c>
      <c r="Z142" s="30">
        <f t="shared" si="145"/>
        <v>0</v>
      </c>
      <c r="AA142" s="25" t="str">
        <f t="shared" si="146"/>
        <v>MIPYME</v>
      </c>
      <c r="AB142" s="71"/>
      <c r="AC142" s="68" t="str">
        <f t="shared" si="153"/>
        <v/>
      </c>
      <c r="AD142" s="71"/>
      <c r="AE142" s="68" t="str">
        <f t="shared" si="154"/>
        <v/>
      </c>
      <c r="AF142" s="68" t="str">
        <f t="shared" si="95"/>
        <v/>
      </c>
    </row>
    <row r="143" spans="1:32" ht="17.25" hidden="1" outlineLevel="1" thickBot="1" x14ac:dyDescent="0.3">
      <c r="A143" s="97"/>
      <c r="B143" s="91">
        <v>1.1000000000000001</v>
      </c>
      <c r="C143" s="94"/>
      <c r="D143" s="92"/>
      <c r="E143" s="90"/>
      <c r="F143" s="90"/>
      <c r="G143" s="90"/>
      <c r="H143" s="90"/>
      <c r="I143" s="98">
        <f t="shared" si="147"/>
        <v>0</v>
      </c>
      <c r="J143" s="98">
        <f t="shared" si="148"/>
        <v>0</v>
      </c>
      <c r="K143" s="98">
        <f t="shared" si="149"/>
        <v>0</v>
      </c>
      <c r="L143" s="90">
        <v>11177504846</v>
      </c>
      <c r="M143" s="90">
        <v>3867455807</v>
      </c>
      <c r="N143" s="54"/>
      <c r="O143" s="54" t="s">
        <v>144</v>
      </c>
      <c r="P143" s="74" t="s">
        <v>144</v>
      </c>
      <c r="Q143" s="67"/>
      <c r="R143" s="68" t="str">
        <f t="shared" si="144"/>
        <v/>
      </c>
      <c r="S143" s="67"/>
      <c r="T143" s="68" t="str">
        <f t="shared" si="150"/>
        <v/>
      </c>
      <c r="U143" s="69"/>
      <c r="V143" s="68" t="str">
        <f t="shared" si="151"/>
        <v/>
      </c>
      <c r="W143" s="70"/>
      <c r="X143" s="68" t="str">
        <f t="shared" si="152"/>
        <v/>
      </c>
      <c r="Y143" s="68" t="str">
        <f t="shared" si="94"/>
        <v/>
      </c>
      <c r="Z143" s="30">
        <f t="shared" si="145"/>
        <v>0</v>
      </c>
      <c r="AA143" s="25" t="str">
        <f t="shared" si="146"/>
        <v>MIPYME</v>
      </c>
      <c r="AB143" s="71"/>
      <c r="AC143" s="68" t="str">
        <f t="shared" si="153"/>
        <v/>
      </c>
      <c r="AD143" s="71"/>
      <c r="AE143" s="68" t="str">
        <f t="shared" si="154"/>
        <v/>
      </c>
      <c r="AF143" s="68" t="str">
        <f t="shared" si="95"/>
        <v/>
      </c>
    </row>
    <row r="144" spans="1:32" s="64" customFormat="1" ht="30.75" customHeight="1" collapsed="1" x14ac:dyDescent="0.25">
      <c r="B144" s="14">
        <v>13</v>
      </c>
      <c r="C144" s="15" t="s">
        <v>165</v>
      </c>
      <c r="D144" s="18">
        <f>IF(SUM(D145:D154)=0,"",SUM(D145:D154))</f>
        <v>1</v>
      </c>
      <c r="E144" s="16">
        <f>IF(ISERROR(($D145*E145)+($D146*E146)+($D147*E147)+($D148*E148)+($D149*E149)+($D150*E150)+($D151*E151)+($D152*E152)+($D153*E153)+($D154*E154)),"",($D145*E145)+($D146*E146)+($D147*E147)+($D148*E148)+($D149*E149)+($D150*E150)+($D151*E151)+($D152*E152)+($D153*E153)+($D154*E154))</f>
        <v>0</v>
      </c>
      <c r="F144" s="16">
        <f>IF(ISERROR(($D145*F145)+($D146*F146)+($D147*F147)+($D148*F148)+($D149*F149)+($D150*F150)+($D151*F151)+($D152*F152)+($D153*F153)+($D154*F154)),"",($D145*F145)+($D146*F146)+($D147*F147)+($D148*F148)+($D149*F149)+($D150*F150)+($D151*F151)+($D152*F152)+($D153*F153)+($D154*F154))</f>
        <v>0</v>
      </c>
      <c r="G144" s="16">
        <f>IF(ISERROR(($D145*G145)+($D146*G146)+($D147*G147)+($D148*G148)+($D149*G149)+($D150*G150)+($D151*G151)+($D152*G152)+($D153*G153)+($D154*G154)),"",($D145*G145)+($D146*G146)+($D147*G147)+($D148*G148)+($D149*G149)+($D150*G150)+($D151*G151)+($D152*G152)+($D153*G153)+($D154*G154))</f>
        <v>0</v>
      </c>
      <c r="H144" s="16">
        <f>IF(ISERROR(($D145*H145)+($D146*H146)+($D147*H147)+($D148*H148)+($D149*H149)+($D150*H150)+($D151*H151)+($D152*H152)+($D153*H153)+($D154*H154)),"",($D145*H145)+($D146*H146)+($D147*H147)+($D148*H148)+($D149*H149)+($D150*H150)+($D151*H151)+($D152*H152)+($D153*H153)+($D154*H154))</f>
        <v>0</v>
      </c>
      <c r="I144" s="16">
        <f>IF(ISERROR(SUM(I145:I154)),"",SUM(I145:I154))</f>
        <v>0</v>
      </c>
      <c r="J144" s="16">
        <f>IF(ISERROR(SUM(J145:J154)),"",SUM(J145:J154))</f>
        <v>0</v>
      </c>
      <c r="K144" s="16">
        <f>IF(ISERROR(($D145*K145)+($D146*K146)+($D147*K147)+($D148*K148)+($D149*K149)+($D150*K150)+($D151*K151)+($D152*K152)+($D153*K153)+($D154*K154)),"",($D145*K145)+($D146*K146)+($D147*K147)+($D148*K148)+($D149*K149)+($D150*K150)+($D151*K151)+($D152*K152)+($D153*K153)+($D154*K154))</f>
        <v>0</v>
      </c>
      <c r="L144" s="16">
        <f t="shared" ref="L144:M144" si="155">IF(ISERROR(($D145*L145)+($D146*L146)+($D147*L147)+($D148*L148)+($D149*L149)+($D150*L150)+($D151*L151)+($D152*L152)+($D153*L153)+($D154*L154)),"",($D145*L145)+($D146*L146)+($D147*L147)+($D148*L148)+($D149*L149)+($D150*L150)+($D151*L151)+($D152*L152)+($D153*L153)+($D154*L154))</f>
        <v>0</v>
      </c>
      <c r="M144" s="16">
        <f t="shared" si="155"/>
        <v>0</v>
      </c>
      <c r="N144" s="12">
        <v>1</v>
      </c>
      <c r="O144" s="72">
        <f>IF(ISERROR(VLOOKUP(N144,POA!$A$2:$C$25,3,0)),"",VLOOKUP(N144,POA!$A$2:$C$25,3,0))</f>
        <v>3</v>
      </c>
      <c r="P144" s="13">
        <f>IF(ISERROR(VLOOKUP(N144,POA!$A$2:$C$25,2,0)),"",VLOOKUP(N144,POA!$A$2:$C$25,2,0))</f>
        <v>314367087</v>
      </c>
      <c r="Q144" s="16">
        <f>SUM(I144)</f>
        <v>0</v>
      </c>
      <c r="R144" s="17" t="str">
        <f>IF(OR(Q144=0,N144="",P144=""),"",IF(Q144&gt;=(($R$9*P144)),"HABIL","NO HABIL"))</f>
        <v/>
      </c>
      <c r="S144" s="16">
        <f>IF(ISERROR(SUM(E144/G144)),0,SUM(E144/G144))</f>
        <v>0</v>
      </c>
      <c r="T144" s="17" t="str">
        <f>IF(OR(S144=0,N144="",P144=""),"",IF(S144&gt;=$T$9,"HABIL","NO HABIL"))</f>
        <v/>
      </c>
      <c r="U144" s="58">
        <f>IF(ISERROR(SUM(H144/F144)),0,SUM(H144/F144))</f>
        <v>0</v>
      </c>
      <c r="V144" s="17" t="str">
        <f>IF(OR(U144=0,N144="",P144=""),"",IF(U144&lt;=$V$9,"HABIL","NO HABIL"))</f>
        <v/>
      </c>
      <c r="W144" s="58">
        <f>IF(ISERROR(SUM(L144/M144)),0,SUM(L144/M144))</f>
        <v>0</v>
      </c>
      <c r="X144" s="17" t="str">
        <f>IF(OR(W144=0,N144="",P144=""),"",IF(W144&gt;=$X$9,"HABIL","NO HABIL"))</f>
        <v/>
      </c>
      <c r="Y144" s="17" t="str">
        <f t="shared" si="94"/>
        <v/>
      </c>
      <c r="Z144" s="65"/>
      <c r="AA144" s="66"/>
      <c r="AB144" s="59">
        <f>IF(ISERROR(SUM(L144/K144)),0,SUM(L144/K144))</f>
        <v>0</v>
      </c>
      <c r="AC144" s="17" t="str">
        <f>IF(OR(AB144=0,N144="",P144=""),"",IF(AB144&gt;=$AC$9,"HABIL","NO HABIL"))</f>
        <v/>
      </c>
      <c r="AD144" s="59">
        <f>IF(ISERROR(SUM(L144/F144)),0,SUM(L144/F144))</f>
        <v>0</v>
      </c>
      <c r="AE144" s="17" t="str">
        <f>IF(OR(AD144=0,N144="",P144=""),"",IF(AD144&gt;=$AE$9,"HABIL","NO HABIL"))</f>
        <v/>
      </c>
      <c r="AF144" s="73" t="str">
        <f t="shared" si="95"/>
        <v/>
      </c>
    </row>
    <row r="145" spans="1:32" s="89" customFormat="1" ht="18.75" customHeight="1" thickBot="1" x14ac:dyDescent="0.3">
      <c r="A145" s="95"/>
      <c r="B145" s="91">
        <v>1.1000000000000001</v>
      </c>
      <c r="C145" s="94"/>
      <c r="D145" s="92">
        <v>1</v>
      </c>
      <c r="E145" s="90"/>
      <c r="F145" s="90"/>
      <c r="G145" s="90"/>
      <c r="H145" s="90"/>
      <c r="I145" s="98">
        <f>IF(ISERROR(E145-G145),"",E145-G145)</f>
        <v>0</v>
      </c>
      <c r="J145" s="98">
        <f>IF(ISERROR(F145-H145),"",F145-H145)</f>
        <v>0</v>
      </c>
      <c r="K145" s="98">
        <f>J145</f>
        <v>0</v>
      </c>
      <c r="L145" s="90"/>
      <c r="M145" s="90"/>
      <c r="N145" s="54"/>
      <c r="O145" s="54" t="s">
        <v>144</v>
      </c>
      <c r="P145" s="74" t="s">
        <v>144</v>
      </c>
      <c r="Q145" s="67"/>
      <c r="R145" s="68" t="str">
        <f t="shared" ref="R145:R154" si="156">IF(OR(Q145=0,N145="",P145=""),"",IF(Q145&gt;=(($R$9*P145)),"HABIL","NO HABIL"))</f>
        <v/>
      </c>
      <c r="S145" s="67"/>
      <c r="T145" s="68" t="str">
        <f>IF(OR(S143=0,N145="",P145=""),"",IF(S143&gt;=$T$9,"HABIL","NO HABIL"))</f>
        <v/>
      </c>
      <c r="U145" s="69"/>
      <c r="V145" s="68" t="str">
        <f>IF(OR(U143=0,N145="",P145=""),"",IF(U143&lt;=$V$9,"HABIL","NO HABIL"))</f>
        <v/>
      </c>
      <c r="W145" s="70"/>
      <c r="X145" s="68" t="str">
        <f>IF(OR(W143=0,N145="",P145=""),"",IF(W143&gt;=$X$9,"HABIL","NO HABIL"))</f>
        <v/>
      </c>
      <c r="Y145" s="68" t="str">
        <f t="shared" si="94"/>
        <v/>
      </c>
      <c r="Z145" s="30">
        <f t="shared" ref="Z145:Z154" si="157">IF(ISERROR(F145/$AA$9),"",F145/$AA$9)</f>
        <v>0</v>
      </c>
      <c r="AA145" s="25" t="str">
        <f t="shared" ref="AA145:AA154" si="158">+IF(Z145&lt;$AA$10,"MIPYME","NO CUMPLE")</f>
        <v>MIPYME</v>
      </c>
      <c r="AB145" s="71"/>
      <c r="AC145" s="68" t="str">
        <f>IF(OR(AB143=0,N145="",P145=""),"",IF(AB143&gt;=$AC$9,"HABIL","NO HABIL"))</f>
        <v/>
      </c>
      <c r="AD145" s="71"/>
      <c r="AE145" s="68" t="str">
        <f>IF(OR(AD143=0,N145="",P145=""),"",IF(AD143&gt;=$AE$9,"HABIL","NO HABIL"))</f>
        <v/>
      </c>
      <c r="AF145" s="68" t="str">
        <f t="shared" si="95"/>
        <v/>
      </c>
    </row>
    <row r="146" spans="1:32" ht="16.5" hidden="1" outlineLevel="1" x14ac:dyDescent="0.25">
      <c r="A146" s="96"/>
      <c r="B146" s="91">
        <v>1.1000000000000001</v>
      </c>
      <c r="C146" s="94"/>
      <c r="D146" s="92"/>
      <c r="E146" s="90"/>
      <c r="F146" s="90"/>
      <c r="G146" s="90"/>
      <c r="H146" s="90"/>
      <c r="I146" s="98">
        <f t="shared" ref="I146:I154" si="159">IF(ISERROR(E146-G146),"",E146-G146)</f>
        <v>0</v>
      </c>
      <c r="J146" s="98">
        <f t="shared" ref="J146:J154" si="160">IF(ISERROR(F146-H146),"",F146-H146)</f>
        <v>0</v>
      </c>
      <c r="K146" s="98">
        <f t="shared" ref="K146:K154" si="161">J146</f>
        <v>0</v>
      </c>
      <c r="L146" s="90">
        <v>11177504846</v>
      </c>
      <c r="M146" s="90">
        <v>3867455807</v>
      </c>
      <c r="N146" s="54"/>
      <c r="O146" s="54" t="s">
        <v>144</v>
      </c>
      <c r="P146" s="74" t="s">
        <v>144</v>
      </c>
      <c r="Q146" s="67"/>
      <c r="R146" s="68" t="str">
        <f t="shared" si="156"/>
        <v/>
      </c>
      <c r="S146" s="67"/>
      <c r="T146" s="68" t="str">
        <f t="shared" ref="T146:T154" si="162">IF(OR(S144=0,N146="",P146=""),"",IF(S144&gt;=$T$9,"HABIL","NO HABIL"))</f>
        <v/>
      </c>
      <c r="U146" s="69"/>
      <c r="V146" s="68" t="str">
        <f t="shared" ref="V146:V154" si="163">IF(OR(U144=0,N146="",P146=""),"",IF(U144&lt;=$V$9,"HABIL","NO HABIL"))</f>
        <v/>
      </c>
      <c r="W146" s="70"/>
      <c r="X146" s="68" t="str">
        <f t="shared" ref="X146:X154" si="164">IF(OR(W144=0,N146="",P146=""),"",IF(W144&gt;=$X$9,"HABIL","NO HABIL"))</f>
        <v/>
      </c>
      <c r="Y146" s="68" t="str">
        <f t="shared" si="94"/>
        <v/>
      </c>
      <c r="Z146" s="30">
        <f t="shared" si="157"/>
        <v>0</v>
      </c>
      <c r="AA146" s="25" t="str">
        <f t="shared" si="158"/>
        <v>MIPYME</v>
      </c>
      <c r="AB146" s="71"/>
      <c r="AC146" s="68" t="str">
        <f t="shared" ref="AC146:AC154" si="165">IF(OR(AB144=0,N146="",P146=""),"",IF(AB144&gt;=$AC$9,"HABIL","NO HABIL"))</f>
        <v/>
      </c>
      <c r="AD146" s="71"/>
      <c r="AE146" s="68" t="str">
        <f t="shared" ref="AE146:AE154" si="166">IF(OR(AD144=0,N146="",P146=""),"",IF(AD144&gt;=$AE$9,"HABIL","NO HABIL"))</f>
        <v/>
      </c>
      <c r="AF146" s="68" t="str">
        <f t="shared" si="95"/>
        <v/>
      </c>
    </row>
    <row r="147" spans="1:32" ht="16.5" hidden="1" outlineLevel="1" x14ac:dyDescent="0.25">
      <c r="A147" s="96"/>
      <c r="B147" s="91">
        <v>1.1000000000000001</v>
      </c>
      <c r="C147" s="94"/>
      <c r="D147" s="92"/>
      <c r="E147" s="90"/>
      <c r="F147" s="90"/>
      <c r="G147" s="90"/>
      <c r="H147" s="90"/>
      <c r="I147" s="98">
        <f t="shared" si="159"/>
        <v>0</v>
      </c>
      <c r="J147" s="98">
        <f t="shared" si="160"/>
        <v>0</v>
      </c>
      <c r="K147" s="98">
        <f t="shared" si="161"/>
        <v>0</v>
      </c>
      <c r="L147" s="90">
        <v>11177504846</v>
      </c>
      <c r="M147" s="90">
        <v>3867455807</v>
      </c>
      <c r="N147" s="54"/>
      <c r="O147" s="54" t="s">
        <v>144</v>
      </c>
      <c r="P147" s="74" t="s">
        <v>144</v>
      </c>
      <c r="Q147" s="67"/>
      <c r="R147" s="68" t="str">
        <f t="shared" si="156"/>
        <v/>
      </c>
      <c r="S147" s="67"/>
      <c r="T147" s="68" t="str">
        <f t="shared" si="162"/>
        <v/>
      </c>
      <c r="U147" s="69"/>
      <c r="V147" s="68" t="str">
        <f t="shared" si="163"/>
        <v/>
      </c>
      <c r="W147" s="70"/>
      <c r="X147" s="68" t="str">
        <f t="shared" si="164"/>
        <v/>
      </c>
      <c r="Y147" s="68" t="str">
        <f t="shared" si="94"/>
        <v/>
      </c>
      <c r="Z147" s="30">
        <f t="shared" si="157"/>
        <v>0</v>
      </c>
      <c r="AA147" s="25" t="str">
        <f t="shared" si="158"/>
        <v>MIPYME</v>
      </c>
      <c r="AB147" s="71"/>
      <c r="AC147" s="68" t="str">
        <f t="shared" si="165"/>
        <v/>
      </c>
      <c r="AD147" s="71"/>
      <c r="AE147" s="68" t="str">
        <f t="shared" si="166"/>
        <v/>
      </c>
      <c r="AF147" s="68" t="str">
        <f t="shared" si="95"/>
        <v/>
      </c>
    </row>
    <row r="148" spans="1:32" ht="16.5" hidden="1" outlineLevel="1" x14ac:dyDescent="0.25">
      <c r="A148" s="96"/>
      <c r="B148" s="91">
        <v>1.1000000000000001</v>
      </c>
      <c r="C148" s="94"/>
      <c r="D148" s="92"/>
      <c r="E148" s="90"/>
      <c r="F148" s="90"/>
      <c r="G148" s="90"/>
      <c r="H148" s="90"/>
      <c r="I148" s="98">
        <f t="shared" si="159"/>
        <v>0</v>
      </c>
      <c r="J148" s="98">
        <f t="shared" si="160"/>
        <v>0</v>
      </c>
      <c r="K148" s="98">
        <f t="shared" si="161"/>
        <v>0</v>
      </c>
      <c r="L148" s="90">
        <v>11177504846</v>
      </c>
      <c r="M148" s="90">
        <v>3867455807</v>
      </c>
      <c r="N148" s="54"/>
      <c r="O148" s="54" t="s">
        <v>144</v>
      </c>
      <c r="P148" s="74" t="s">
        <v>144</v>
      </c>
      <c r="Q148" s="67"/>
      <c r="R148" s="68" t="str">
        <f t="shared" si="156"/>
        <v/>
      </c>
      <c r="S148" s="67"/>
      <c r="T148" s="68" t="str">
        <f t="shared" si="162"/>
        <v/>
      </c>
      <c r="U148" s="69"/>
      <c r="V148" s="68" t="str">
        <f t="shared" si="163"/>
        <v/>
      </c>
      <c r="W148" s="70"/>
      <c r="X148" s="68" t="str">
        <f t="shared" si="164"/>
        <v/>
      </c>
      <c r="Y148" s="68" t="str">
        <f t="shared" si="94"/>
        <v/>
      </c>
      <c r="Z148" s="30">
        <f t="shared" si="157"/>
        <v>0</v>
      </c>
      <c r="AA148" s="25" t="str">
        <f t="shared" si="158"/>
        <v>MIPYME</v>
      </c>
      <c r="AB148" s="71"/>
      <c r="AC148" s="68" t="str">
        <f t="shared" si="165"/>
        <v/>
      </c>
      <c r="AD148" s="71"/>
      <c r="AE148" s="68" t="str">
        <f t="shared" si="166"/>
        <v/>
      </c>
      <c r="AF148" s="68" t="str">
        <f t="shared" si="95"/>
        <v/>
      </c>
    </row>
    <row r="149" spans="1:32" ht="16.5" hidden="1" outlineLevel="1" x14ac:dyDescent="0.25">
      <c r="A149" s="97"/>
      <c r="B149" s="91">
        <v>1.1000000000000001</v>
      </c>
      <c r="C149" s="94"/>
      <c r="D149" s="92"/>
      <c r="E149" s="90"/>
      <c r="F149" s="90"/>
      <c r="G149" s="90"/>
      <c r="H149" s="90"/>
      <c r="I149" s="98">
        <f t="shared" si="159"/>
        <v>0</v>
      </c>
      <c r="J149" s="98">
        <f t="shared" si="160"/>
        <v>0</v>
      </c>
      <c r="K149" s="98">
        <f t="shared" si="161"/>
        <v>0</v>
      </c>
      <c r="L149" s="90">
        <v>11177504846</v>
      </c>
      <c r="M149" s="90">
        <v>3867455807</v>
      </c>
      <c r="N149" s="54"/>
      <c r="O149" s="54" t="s">
        <v>144</v>
      </c>
      <c r="P149" s="74" t="s">
        <v>144</v>
      </c>
      <c r="Q149" s="67"/>
      <c r="R149" s="68" t="str">
        <f t="shared" si="156"/>
        <v/>
      </c>
      <c r="S149" s="67"/>
      <c r="T149" s="68" t="str">
        <f t="shared" si="162"/>
        <v/>
      </c>
      <c r="U149" s="69"/>
      <c r="V149" s="68" t="str">
        <f t="shared" si="163"/>
        <v/>
      </c>
      <c r="W149" s="70"/>
      <c r="X149" s="68" t="str">
        <f t="shared" si="164"/>
        <v/>
      </c>
      <c r="Y149" s="68" t="str">
        <f t="shared" si="94"/>
        <v/>
      </c>
      <c r="Z149" s="30">
        <f t="shared" si="157"/>
        <v>0</v>
      </c>
      <c r="AA149" s="25" t="str">
        <f t="shared" si="158"/>
        <v>MIPYME</v>
      </c>
      <c r="AB149" s="71"/>
      <c r="AC149" s="68" t="str">
        <f t="shared" si="165"/>
        <v/>
      </c>
      <c r="AD149" s="71"/>
      <c r="AE149" s="68" t="str">
        <f t="shared" si="166"/>
        <v/>
      </c>
      <c r="AF149" s="68" t="str">
        <f t="shared" si="95"/>
        <v/>
      </c>
    </row>
    <row r="150" spans="1:32" ht="16.5" hidden="1" outlineLevel="1" x14ac:dyDescent="0.25">
      <c r="A150" s="97"/>
      <c r="B150" s="91">
        <v>1.1000000000000001</v>
      </c>
      <c r="C150" s="94"/>
      <c r="D150" s="92"/>
      <c r="E150" s="90"/>
      <c r="F150" s="90"/>
      <c r="G150" s="90"/>
      <c r="H150" s="90"/>
      <c r="I150" s="98">
        <f t="shared" si="159"/>
        <v>0</v>
      </c>
      <c r="J150" s="98">
        <f t="shared" si="160"/>
        <v>0</v>
      </c>
      <c r="K150" s="98">
        <f t="shared" si="161"/>
        <v>0</v>
      </c>
      <c r="L150" s="90">
        <v>11177504846</v>
      </c>
      <c r="M150" s="90">
        <v>3867455807</v>
      </c>
      <c r="N150" s="54"/>
      <c r="O150" s="54" t="s">
        <v>144</v>
      </c>
      <c r="P150" s="74" t="s">
        <v>144</v>
      </c>
      <c r="Q150" s="67"/>
      <c r="R150" s="68" t="str">
        <f t="shared" si="156"/>
        <v/>
      </c>
      <c r="S150" s="67"/>
      <c r="T150" s="68" t="str">
        <f t="shared" si="162"/>
        <v/>
      </c>
      <c r="U150" s="69"/>
      <c r="V150" s="68" t="str">
        <f t="shared" si="163"/>
        <v/>
      </c>
      <c r="W150" s="70"/>
      <c r="X150" s="68" t="str">
        <f t="shared" si="164"/>
        <v/>
      </c>
      <c r="Y150" s="68" t="str">
        <f t="shared" si="94"/>
        <v/>
      </c>
      <c r="Z150" s="30">
        <f t="shared" si="157"/>
        <v>0</v>
      </c>
      <c r="AA150" s="25" t="str">
        <f t="shared" si="158"/>
        <v>MIPYME</v>
      </c>
      <c r="AB150" s="71"/>
      <c r="AC150" s="68" t="str">
        <f t="shared" si="165"/>
        <v/>
      </c>
      <c r="AD150" s="71"/>
      <c r="AE150" s="68" t="str">
        <f t="shared" si="166"/>
        <v/>
      </c>
      <c r="AF150" s="68" t="str">
        <f t="shared" si="95"/>
        <v/>
      </c>
    </row>
    <row r="151" spans="1:32" ht="16.5" hidden="1" outlineLevel="1" x14ac:dyDescent="0.25">
      <c r="A151" s="97"/>
      <c r="B151" s="91">
        <v>1.1000000000000001</v>
      </c>
      <c r="C151" s="94"/>
      <c r="D151" s="92"/>
      <c r="E151" s="90"/>
      <c r="F151" s="90"/>
      <c r="G151" s="90"/>
      <c r="H151" s="90"/>
      <c r="I151" s="98">
        <f t="shared" si="159"/>
        <v>0</v>
      </c>
      <c r="J151" s="98">
        <f t="shared" si="160"/>
        <v>0</v>
      </c>
      <c r="K151" s="98">
        <f t="shared" si="161"/>
        <v>0</v>
      </c>
      <c r="L151" s="90">
        <v>11177504846</v>
      </c>
      <c r="M151" s="90">
        <v>3867455807</v>
      </c>
      <c r="N151" s="54"/>
      <c r="O151" s="54" t="s">
        <v>144</v>
      </c>
      <c r="P151" s="74" t="s">
        <v>144</v>
      </c>
      <c r="Q151" s="67"/>
      <c r="R151" s="68" t="str">
        <f t="shared" si="156"/>
        <v/>
      </c>
      <c r="S151" s="67"/>
      <c r="T151" s="68" t="str">
        <f t="shared" si="162"/>
        <v/>
      </c>
      <c r="U151" s="69"/>
      <c r="V151" s="68" t="str">
        <f t="shared" si="163"/>
        <v/>
      </c>
      <c r="W151" s="70"/>
      <c r="X151" s="68" t="str">
        <f t="shared" si="164"/>
        <v/>
      </c>
      <c r="Y151" s="68" t="str">
        <f t="shared" si="94"/>
        <v/>
      </c>
      <c r="Z151" s="30">
        <f t="shared" si="157"/>
        <v>0</v>
      </c>
      <c r="AA151" s="25" t="str">
        <f t="shared" si="158"/>
        <v>MIPYME</v>
      </c>
      <c r="AB151" s="71"/>
      <c r="AC151" s="68" t="str">
        <f t="shared" si="165"/>
        <v/>
      </c>
      <c r="AD151" s="71"/>
      <c r="AE151" s="68" t="str">
        <f t="shared" si="166"/>
        <v/>
      </c>
      <c r="AF151" s="68" t="str">
        <f t="shared" si="95"/>
        <v/>
      </c>
    </row>
    <row r="152" spans="1:32" ht="16.5" hidden="1" outlineLevel="1" x14ac:dyDescent="0.25">
      <c r="A152" s="97"/>
      <c r="B152" s="91">
        <v>1.1000000000000001</v>
      </c>
      <c r="C152" s="94"/>
      <c r="D152" s="92"/>
      <c r="E152" s="90"/>
      <c r="F152" s="90"/>
      <c r="G152" s="90"/>
      <c r="H152" s="90"/>
      <c r="I152" s="98">
        <f t="shared" si="159"/>
        <v>0</v>
      </c>
      <c r="J152" s="98">
        <f t="shared" si="160"/>
        <v>0</v>
      </c>
      <c r="K152" s="98">
        <f t="shared" si="161"/>
        <v>0</v>
      </c>
      <c r="L152" s="90">
        <v>11177504846</v>
      </c>
      <c r="M152" s="90">
        <v>3867455807</v>
      </c>
      <c r="N152" s="54"/>
      <c r="O152" s="54" t="s">
        <v>144</v>
      </c>
      <c r="P152" s="74" t="s">
        <v>144</v>
      </c>
      <c r="Q152" s="67"/>
      <c r="R152" s="68" t="str">
        <f t="shared" si="156"/>
        <v/>
      </c>
      <c r="S152" s="67"/>
      <c r="T152" s="68" t="str">
        <f t="shared" si="162"/>
        <v/>
      </c>
      <c r="U152" s="69"/>
      <c r="V152" s="68" t="str">
        <f t="shared" si="163"/>
        <v/>
      </c>
      <c r="W152" s="70"/>
      <c r="X152" s="68" t="str">
        <f t="shared" si="164"/>
        <v/>
      </c>
      <c r="Y152" s="68" t="str">
        <f t="shared" si="94"/>
        <v/>
      </c>
      <c r="Z152" s="30">
        <f t="shared" si="157"/>
        <v>0</v>
      </c>
      <c r="AA152" s="25" t="str">
        <f t="shared" si="158"/>
        <v>MIPYME</v>
      </c>
      <c r="AB152" s="71"/>
      <c r="AC152" s="68" t="str">
        <f t="shared" si="165"/>
        <v/>
      </c>
      <c r="AD152" s="71"/>
      <c r="AE152" s="68" t="str">
        <f t="shared" si="166"/>
        <v/>
      </c>
      <c r="AF152" s="68" t="str">
        <f t="shared" si="95"/>
        <v/>
      </c>
    </row>
    <row r="153" spans="1:32" ht="16.5" hidden="1" outlineLevel="1" x14ac:dyDescent="0.25">
      <c r="A153" s="97"/>
      <c r="B153" s="91">
        <v>1.1000000000000001</v>
      </c>
      <c r="C153" s="94"/>
      <c r="D153" s="92"/>
      <c r="E153" s="90"/>
      <c r="F153" s="90"/>
      <c r="G153" s="90"/>
      <c r="H153" s="90"/>
      <c r="I153" s="98">
        <f t="shared" si="159"/>
        <v>0</v>
      </c>
      <c r="J153" s="98">
        <f t="shared" si="160"/>
        <v>0</v>
      </c>
      <c r="K153" s="98">
        <f t="shared" si="161"/>
        <v>0</v>
      </c>
      <c r="L153" s="90">
        <v>11177504846</v>
      </c>
      <c r="M153" s="90">
        <v>3867455807</v>
      </c>
      <c r="N153" s="54"/>
      <c r="O153" s="54" t="s">
        <v>144</v>
      </c>
      <c r="P153" s="74" t="s">
        <v>144</v>
      </c>
      <c r="Q153" s="67"/>
      <c r="R153" s="68" t="str">
        <f t="shared" si="156"/>
        <v/>
      </c>
      <c r="S153" s="67"/>
      <c r="T153" s="68" t="str">
        <f t="shared" si="162"/>
        <v/>
      </c>
      <c r="U153" s="69"/>
      <c r="V153" s="68" t="str">
        <f t="shared" si="163"/>
        <v/>
      </c>
      <c r="W153" s="70"/>
      <c r="X153" s="68" t="str">
        <f t="shared" si="164"/>
        <v/>
      </c>
      <c r="Y153" s="68" t="str">
        <f t="shared" ref="Y153:Y216" si="167">IF(OR(R153="",T153="",V153="",X153=""),"",IF(R153="NO HABIL","NO HABIL",IF(T153="NO HABIL","NO HABIL",IF(V153="NO HABIL","NO HABIL",IF(X153="NO HABIL","NO HABIL",IF(X153="NO HABIL","NO HABIL","HABIL"))))))</f>
        <v/>
      </c>
      <c r="Z153" s="30">
        <f t="shared" si="157"/>
        <v>0</v>
      </c>
      <c r="AA153" s="25" t="str">
        <f t="shared" si="158"/>
        <v>MIPYME</v>
      </c>
      <c r="AB153" s="71"/>
      <c r="AC153" s="68" t="str">
        <f t="shared" si="165"/>
        <v/>
      </c>
      <c r="AD153" s="71"/>
      <c r="AE153" s="68" t="str">
        <f t="shared" si="166"/>
        <v/>
      </c>
      <c r="AF153" s="68" t="str">
        <f t="shared" ref="AF153:AF216" si="168">IF(OR(AC153="",AE153=""),"",IF(AC153="NO HABIL","NO HABIL",IF(AE153="NO HABIL","NO HABIL",IF(AE153="NO HABIL","NO HABIL","HABIL"))))</f>
        <v/>
      </c>
    </row>
    <row r="154" spans="1:32" ht="17.25" hidden="1" outlineLevel="1" thickBot="1" x14ac:dyDescent="0.3">
      <c r="A154" s="97"/>
      <c r="B154" s="91">
        <v>1.1000000000000001</v>
      </c>
      <c r="C154" s="94"/>
      <c r="D154" s="92"/>
      <c r="E154" s="90"/>
      <c r="F154" s="90"/>
      <c r="G154" s="90"/>
      <c r="H154" s="90"/>
      <c r="I154" s="98">
        <f t="shared" si="159"/>
        <v>0</v>
      </c>
      <c r="J154" s="98">
        <f t="shared" si="160"/>
        <v>0</v>
      </c>
      <c r="K154" s="98">
        <f t="shared" si="161"/>
        <v>0</v>
      </c>
      <c r="L154" s="90">
        <v>11177504846</v>
      </c>
      <c r="M154" s="90">
        <v>3867455807</v>
      </c>
      <c r="N154" s="54"/>
      <c r="O154" s="54" t="s">
        <v>144</v>
      </c>
      <c r="P154" s="74" t="s">
        <v>144</v>
      </c>
      <c r="Q154" s="67"/>
      <c r="R154" s="68" t="str">
        <f t="shared" si="156"/>
        <v/>
      </c>
      <c r="S154" s="67"/>
      <c r="T154" s="68" t="str">
        <f t="shared" si="162"/>
        <v/>
      </c>
      <c r="U154" s="69"/>
      <c r="V154" s="68" t="str">
        <f t="shared" si="163"/>
        <v/>
      </c>
      <c r="W154" s="70"/>
      <c r="X154" s="68" t="str">
        <f t="shared" si="164"/>
        <v/>
      </c>
      <c r="Y154" s="68" t="str">
        <f t="shared" si="167"/>
        <v/>
      </c>
      <c r="Z154" s="30">
        <f t="shared" si="157"/>
        <v>0</v>
      </c>
      <c r="AA154" s="25" t="str">
        <f t="shared" si="158"/>
        <v>MIPYME</v>
      </c>
      <c r="AB154" s="71"/>
      <c r="AC154" s="68" t="str">
        <f t="shared" si="165"/>
        <v/>
      </c>
      <c r="AD154" s="71"/>
      <c r="AE154" s="68" t="str">
        <f t="shared" si="166"/>
        <v/>
      </c>
      <c r="AF154" s="68" t="str">
        <f t="shared" si="168"/>
        <v/>
      </c>
    </row>
    <row r="155" spans="1:32" s="64" customFormat="1" ht="30.75" customHeight="1" collapsed="1" x14ac:dyDescent="0.25">
      <c r="B155" s="14">
        <v>14</v>
      </c>
      <c r="C155" s="15" t="s">
        <v>166</v>
      </c>
      <c r="D155" s="18">
        <f>IF(SUM(D156:D165)=0,"",SUM(D156:D165))</f>
        <v>1</v>
      </c>
      <c r="E155" s="16">
        <f>IF(ISERROR(($D156*E156)+($D157*E157)+($D158*E158)+($D159*E159)+($D160*E160)+($D161*E161)+($D162*E162)+($D163*E163)+($D164*E164)+($D165*E165)),"",($D156*E156)+($D157*E157)+($D158*E158)+($D159*E159)+($D160*E160)+($D161*E161)+($D162*E162)+($D163*E163)+($D164*E164)+($D165*E165))</f>
        <v>0</v>
      </c>
      <c r="F155" s="16">
        <f>IF(ISERROR(($D156*F156)+($D157*F157)+($D158*F158)+($D159*F159)+($D160*F160)+($D161*F161)+($D162*F162)+($D163*F163)+($D164*F164)+($D165*F165)),"",($D156*F156)+($D157*F157)+($D158*F158)+($D159*F159)+($D160*F160)+($D161*F161)+($D162*F162)+($D163*F163)+($D164*F164)+($D165*F165))</f>
        <v>0</v>
      </c>
      <c r="G155" s="16">
        <f>IF(ISERROR(($D156*G156)+($D157*G157)+($D158*G158)+($D159*G159)+($D160*G160)+($D161*G161)+($D162*G162)+($D163*G163)+($D164*G164)+($D165*G165)),"",($D156*G156)+($D157*G157)+($D158*G158)+($D159*G159)+($D160*G160)+($D161*G161)+($D162*G162)+($D163*G163)+($D164*G164)+($D165*G165))</f>
        <v>0</v>
      </c>
      <c r="H155" s="16">
        <f>IF(ISERROR(($D156*H156)+($D157*H157)+($D158*H158)+($D159*H159)+($D160*H160)+($D161*H161)+($D162*H162)+($D163*H163)+($D164*H164)+($D165*H165)),"",($D156*H156)+($D157*H157)+($D158*H158)+($D159*H159)+($D160*H160)+($D161*H161)+($D162*H162)+($D163*H163)+($D164*H164)+($D165*H165))</f>
        <v>0</v>
      </c>
      <c r="I155" s="16">
        <f>IF(ISERROR(SUM(I156:I165)),"",SUM(I156:I165))</f>
        <v>0</v>
      </c>
      <c r="J155" s="16">
        <f>IF(ISERROR(SUM(J156:J165)),"",SUM(J156:J165))</f>
        <v>0</v>
      </c>
      <c r="K155" s="16">
        <f>IF(ISERROR(($D156*K156)+($D157*K157)+($D158*K158)+($D159*K159)+($D160*K160)+($D161*K161)+($D162*K162)+($D163*K163)+($D164*K164)+($D165*K165)),"",($D156*K156)+($D157*K157)+($D158*K158)+($D159*K159)+($D160*K160)+($D161*K161)+($D162*K162)+($D163*K163)+($D164*K164)+($D165*K165))</f>
        <v>0</v>
      </c>
      <c r="L155" s="16">
        <f t="shared" ref="L155:M155" si="169">IF(ISERROR(($D156*L156)+($D157*L157)+($D158*L158)+($D159*L159)+($D160*L160)+($D161*L161)+($D162*L162)+($D163*L163)+($D164*L164)+($D165*L165)),"",($D156*L156)+($D157*L157)+($D158*L158)+($D159*L159)+($D160*L160)+($D161*L161)+($D162*L162)+($D163*L163)+($D164*L164)+($D165*L165))</f>
        <v>0</v>
      </c>
      <c r="M155" s="16">
        <f t="shared" si="169"/>
        <v>0</v>
      </c>
      <c r="N155" s="12">
        <v>1</v>
      </c>
      <c r="O155" s="72">
        <f>IF(ISERROR(VLOOKUP(N155,POA!$A$2:$C$25,3,0)),"",VLOOKUP(N155,POA!$A$2:$C$25,3,0))</f>
        <v>3</v>
      </c>
      <c r="P155" s="13">
        <f>IF(ISERROR(VLOOKUP(N155,POA!$A$2:$C$25,2,0)),"",VLOOKUP(N155,POA!$A$2:$C$25,2,0))</f>
        <v>314367087</v>
      </c>
      <c r="Q155" s="16">
        <f>SUM(I155)</f>
        <v>0</v>
      </c>
      <c r="R155" s="17" t="str">
        <f>IF(OR(Q155=0,N155="",P155=""),"",IF(Q155&gt;=(($R$9*P155)),"HABIL","NO HABIL"))</f>
        <v/>
      </c>
      <c r="S155" s="16">
        <f>IF(ISERROR(SUM(E155/G155)),0,SUM(E155/G155))</f>
        <v>0</v>
      </c>
      <c r="T155" s="17" t="str">
        <f>IF(OR(S155=0,N155="",P155=""),"",IF(S155&gt;=$T$9,"HABIL","NO HABIL"))</f>
        <v/>
      </c>
      <c r="U155" s="58">
        <f>IF(ISERROR(SUM(H155/F155)),0,SUM(H155/F155))</f>
        <v>0</v>
      </c>
      <c r="V155" s="17" t="str">
        <f>IF(OR(U155=0,N155="",P155=""),"",IF(U155&lt;=$V$9,"HABIL","NO HABIL"))</f>
        <v/>
      </c>
      <c r="W155" s="58">
        <f>IF(ISERROR(SUM(L155/M155)),0,SUM(L155/M155))</f>
        <v>0</v>
      </c>
      <c r="X155" s="17" t="str">
        <f>IF(OR(W155=0,N155="",P155=""),"",IF(W155&gt;=$X$9,"HABIL","NO HABIL"))</f>
        <v/>
      </c>
      <c r="Y155" s="17" t="str">
        <f t="shared" si="167"/>
        <v/>
      </c>
      <c r="Z155" s="65"/>
      <c r="AA155" s="66"/>
      <c r="AB155" s="59">
        <f>IF(ISERROR(SUM(L155/K155)),0,SUM(L155/K155))</f>
        <v>0</v>
      </c>
      <c r="AC155" s="17" t="str">
        <f>IF(OR(AB155=0,N155="",P155=""),"",IF(AB155&gt;=$AC$9,"HABIL","NO HABIL"))</f>
        <v/>
      </c>
      <c r="AD155" s="59">
        <f>IF(ISERROR(SUM(L155/F155)),0,SUM(L155/F155))</f>
        <v>0</v>
      </c>
      <c r="AE155" s="17" t="str">
        <f>IF(OR(AD155=0,N155="",P155=""),"",IF(AD155&gt;=$AE$9,"HABIL","NO HABIL"))</f>
        <v/>
      </c>
      <c r="AF155" s="73" t="str">
        <f t="shared" si="168"/>
        <v/>
      </c>
    </row>
    <row r="156" spans="1:32" s="89" customFormat="1" ht="18.75" customHeight="1" thickBot="1" x14ac:dyDescent="0.3">
      <c r="A156" s="95"/>
      <c r="B156" s="91">
        <v>1.1000000000000001</v>
      </c>
      <c r="C156" s="94"/>
      <c r="D156" s="92">
        <v>1</v>
      </c>
      <c r="E156" s="90"/>
      <c r="F156" s="90"/>
      <c r="G156" s="90"/>
      <c r="H156" s="90"/>
      <c r="I156" s="98">
        <f>IF(ISERROR(E156-G156),"",E156-G156)</f>
        <v>0</v>
      </c>
      <c r="J156" s="98">
        <f>IF(ISERROR(F156-H156),"",F156-H156)</f>
        <v>0</v>
      </c>
      <c r="K156" s="98">
        <f>J156</f>
        <v>0</v>
      </c>
      <c r="L156" s="90"/>
      <c r="M156" s="90"/>
      <c r="N156" s="54"/>
      <c r="O156" s="54" t="s">
        <v>144</v>
      </c>
      <c r="P156" s="74" t="s">
        <v>144</v>
      </c>
      <c r="Q156" s="67"/>
      <c r="R156" s="68" t="str">
        <f t="shared" ref="R156:R165" si="170">IF(OR(Q156=0,N156="",P156=""),"",IF(Q156&gt;=(($R$9*P156)),"HABIL","NO HABIL"))</f>
        <v/>
      </c>
      <c r="S156" s="67"/>
      <c r="T156" s="68" t="str">
        <f>IF(OR(S154=0,N156="",P156=""),"",IF(S154&gt;=$T$9,"HABIL","NO HABIL"))</f>
        <v/>
      </c>
      <c r="U156" s="69"/>
      <c r="V156" s="68" t="str">
        <f>IF(OR(U154=0,N156="",P156=""),"",IF(U154&lt;=$V$9,"HABIL","NO HABIL"))</f>
        <v/>
      </c>
      <c r="W156" s="70"/>
      <c r="X156" s="68" t="str">
        <f>IF(OR(W154=0,N156="",P156=""),"",IF(W154&gt;=$X$9,"HABIL","NO HABIL"))</f>
        <v/>
      </c>
      <c r="Y156" s="68" t="str">
        <f t="shared" si="167"/>
        <v/>
      </c>
      <c r="Z156" s="30">
        <f t="shared" ref="Z156:Z165" si="171">IF(ISERROR(F156/$AA$9),"",F156/$AA$9)</f>
        <v>0</v>
      </c>
      <c r="AA156" s="25" t="str">
        <f t="shared" ref="AA156:AA165" si="172">+IF(Z156&lt;$AA$10,"MIPYME","NO CUMPLE")</f>
        <v>MIPYME</v>
      </c>
      <c r="AB156" s="71"/>
      <c r="AC156" s="68" t="str">
        <f>IF(OR(AB154=0,N156="",P156=""),"",IF(AB154&gt;=$AC$9,"HABIL","NO HABIL"))</f>
        <v/>
      </c>
      <c r="AD156" s="71"/>
      <c r="AE156" s="68" t="str">
        <f>IF(OR(AD154=0,N156="",P156=""),"",IF(AD154&gt;=$AE$9,"HABIL","NO HABIL"))</f>
        <v/>
      </c>
      <c r="AF156" s="68" t="str">
        <f t="shared" si="168"/>
        <v/>
      </c>
    </row>
    <row r="157" spans="1:32" ht="16.5" hidden="1" outlineLevel="1" x14ac:dyDescent="0.25">
      <c r="A157" s="96"/>
      <c r="B157" s="91">
        <v>1.1000000000000001</v>
      </c>
      <c r="C157" s="94"/>
      <c r="D157" s="92"/>
      <c r="E157" s="90"/>
      <c r="F157" s="90"/>
      <c r="G157" s="90"/>
      <c r="H157" s="90"/>
      <c r="I157" s="98">
        <f t="shared" ref="I157:I165" si="173">IF(ISERROR(E157-G157),"",E157-G157)</f>
        <v>0</v>
      </c>
      <c r="J157" s="98">
        <f t="shared" ref="J157:J165" si="174">IF(ISERROR(F157-H157),"",F157-H157)</f>
        <v>0</v>
      </c>
      <c r="K157" s="98">
        <f t="shared" ref="K157:K165" si="175">J157</f>
        <v>0</v>
      </c>
      <c r="L157" s="90">
        <v>11177504846</v>
      </c>
      <c r="M157" s="90">
        <v>3867455807</v>
      </c>
      <c r="N157" s="54"/>
      <c r="O157" s="54" t="s">
        <v>144</v>
      </c>
      <c r="P157" s="74" t="s">
        <v>144</v>
      </c>
      <c r="Q157" s="67"/>
      <c r="R157" s="68" t="str">
        <f t="shared" si="170"/>
        <v/>
      </c>
      <c r="S157" s="67"/>
      <c r="T157" s="68" t="str">
        <f t="shared" ref="T157:T165" si="176">IF(OR(S155=0,N157="",P157=""),"",IF(S155&gt;=$T$9,"HABIL","NO HABIL"))</f>
        <v/>
      </c>
      <c r="U157" s="69"/>
      <c r="V157" s="68" t="str">
        <f t="shared" ref="V157:V165" si="177">IF(OR(U155=0,N157="",P157=""),"",IF(U155&lt;=$V$9,"HABIL","NO HABIL"))</f>
        <v/>
      </c>
      <c r="W157" s="70"/>
      <c r="X157" s="68" t="str">
        <f t="shared" ref="X157:X165" si="178">IF(OR(W155=0,N157="",P157=""),"",IF(W155&gt;=$X$9,"HABIL","NO HABIL"))</f>
        <v/>
      </c>
      <c r="Y157" s="68" t="str">
        <f t="shared" si="167"/>
        <v/>
      </c>
      <c r="Z157" s="30">
        <f t="shared" si="171"/>
        <v>0</v>
      </c>
      <c r="AA157" s="25" t="str">
        <f t="shared" si="172"/>
        <v>MIPYME</v>
      </c>
      <c r="AB157" s="71"/>
      <c r="AC157" s="68" t="str">
        <f t="shared" ref="AC157:AC165" si="179">IF(OR(AB155=0,N157="",P157=""),"",IF(AB155&gt;=$AC$9,"HABIL","NO HABIL"))</f>
        <v/>
      </c>
      <c r="AD157" s="71"/>
      <c r="AE157" s="68" t="str">
        <f t="shared" ref="AE157:AE165" si="180">IF(OR(AD155=0,N157="",P157=""),"",IF(AD155&gt;=$AE$9,"HABIL","NO HABIL"))</f>
        <v/>
      </c>
      <c r="AF157" s="68" t="str">
        <f t="shared" si="168"/>
        <v/>
      </c>
    </row>
    <row r="158" spans="1:32" ht="16.5" hidden="1" outlineLevel="1" x14ac:dyDescent="0.25">
      <c r="A158" s="96"/>
      <c r="B158" s="91">
        <v>1.1000000000000001</v>
      </c>
      <c r="C158" s="94"/>
      <c r="D158" s="92"/>
      <c r="E158" s="90"/>
      <c r="F158" s="90"/>
      <c r="G158" s="90"/>
      <c r="H158" s="90"/>
      <c r="I158" s="98">
        <f t="shared" si="173"/>
        <v>0</v>
      </c>
      <c r="J158" s="98">
        <f t="shared" si="174"/>
        <v>0</v>
      </c>
      <c r="K158" s="98">
        <f t="shared" si="175"/>
        <v>0</v>
      </c>
      <c r="L158" s="90">
        <v>11177504846</v>
      </c>
      <c r="M158" s="90">
        <v>3867455807</v>
      </c>
      <c r="N158" s="54"/>
      <c r="O158" s="54" t="s">
        <v>144</v>
      </c>
      <c r="P158" s="74" t="s">
        <v>144</v>
      </c>
      <c r="Q158" s="67"/>
      <c r="R158" s="68" t="str">
        <f t="shared" si="170"/>
        <v/>
      </c>
      <c r="S158" s="67"/>
      <c r="T158" s="68" t="str">
        <f t="shared" si="176"/>
        <v/>
      </c>
      <c r="U158" s="69"/>
      <c r="V158" s="68" t="str">
        <f t="shared" si="177"/>
        <v/>
      </c>
      <c r="W158" s="70"/>
      <c r="X158" s="68" t="str">
        <f t="shared" si="178"/>
        <v/>
      </c>
      <c r="Y158" s="68" t="str">
        <f t="shared" si="167"/>
        <v/>
      </c>
      <c r="Z158" s="30">
        <f t="shared" si="171"/>
        <v>0</v>
      </c>
      <c r="AA158" s="25" t="str">
        <f t="shared" si="172"/>
        <v>MIPYME</v>
      </c>
      <c r="AB158" s="71"/>
      <c r="AC158" s="68" t="str">
        <f t="shared" si="179"/>
        <v/>
      </c>
      <c r="AD158" s="71"/>
      <c r="AE158" s="68" t="str">
        <f t="shared" si="180"/>
        <v/>
      </c>
      <c r="AF158" s="68" t="str">
        <f t="shared" si="168"/>
        <v/>
      </c>
    </row>
    <row r="159" spans="1:32" ht="16.5" hidden="1" outlineLevel="1" x14ac:dyDescent="0.25">
      <c r="A159" s="96"/>
      <c r="B159" s="91">
        <v>1.1000000000000001</v>
      </c>
      <c r="C159" s="94"/>
      <c r="D159" s="92"/>
      <c r="E159" s="90"/>
      <c r="F159" s="90"/>
      <c r="G159" s="90"/>
      <c r="H159" s="90"/>
      <c r="I159" s="98">
        <f t="shared" si="173"/>
        <v>0</v>
      </c>
      <c r="J159" s="98">
        <f t="shared" si="174"/>
        <v>0</v>
      </c>
      <c r="K159" s="98">
        <f t="shared" si="175"/>
        <v>0</v>
      </c>
      <c r="L159" s="90">
        <v>11177504846</v>
      </c>
      <c r="M159" s="90">
        <v>3867455807</v>
      </c>
      <c r="N159" s="54"/>
      <c r="O159" s="54" t="s">
        <v>144</v>
      </c>
      <c r="P159" s="74" t="s">
        <v>144</v>
      </c>
      <c r="Q159" s="67"/>
      <c r="R159" s="68" t="str">
        <f t="shared" si="170"/>
        <v/>
      </c>
      <c r="S159" s="67"/>
      <c r="T159" s="68" t="str">
        <f t="shared" si="176"/>
        <v/>
      </c>
      <c r="U159" s="69"/>
      <c r="V159" s="68" t="str">
        <f t="shared" si="177"/>
        <v/>
      </c>
      <c r="W159" s="70"/>
      <c r="X159" s="68" t="str">
        <f t="shared" si="178"/>
        <v/>
      </c>
      <c r="Y159" s="68" t="str">
        <f t="shared" si="167"/>
        <v/>
      </c>
      <c r="Z159" s="30">
        <f t="shared" si="171"/>
        <v>0</v>
      </c>
      <c r="AA159" s="25" t="str">
        <f t="shared" si="172"/>
        <v>MIPYME</v>
      </c>
      <c r="AB159" s="71"/>
      <c r="AC159" s="68" t="str">
        <f t="shared" si="179"/>
        <v/>
      </c>
      <c r="AD159" s="71"/>
      <c r="AE159" s="68" t="str">
        <f t="shared" si="180"/>
        <v/>
      </c>
      <c r="AF159" s="68" t="str">
        <f t="shared" si="168"/>
        <v/>
      </c>
    </row>
    <row r="160" spans="1:32" ht="16.5" hidden="1" outlineLevel="1" x14ac:dyDescent="0.25">
      <c r="A160" s="97"/>
      <c r="B160" s="91">
        <v>1.1000000000000001</v>
      </c>
      <c r="C160" s="94"/>
      <c r="D160" s="92"/>
      <c r="E160" s="90"/>
      <c r="F160" s="90"/>
      <c r="G160" s="90"/>
      <c r="H160" s="90"/>
      <c r="I160" s="98">
        <f t="shared" si="173"/>
        <v>0</v>
      </c>
      <c r="J160" s="98">
        <f t="shared" si="174"/>
        <v>0</v>
      </c>
      <c r="K160" s="98">
        <f t="shared" si="175"/>
        <v>0</v>
      </c>
      <c r="L160" s="90">
        <v>11177504846</v>
      </c>
      <c r="M160" s="90">
        <v>3867455807</v>
      </c>
      <c r="N160" s="54"/>
      <c r="O160" s="54" t="s">
        <v>144</v>
      </c>
      <c r="P160" s="74" t="s">
        <v>144</v>
      </c>
      <c r="Q160" s="67"/>
      <c r="R160" s="68" t="str">
        <f t="shared" si="170"/>
        <v/>
      </c>
      <c r="S160" s="67"/>
      <c r="T160" s="68" t="str">
        <f t="shared" si="176"/>
        <v/>
      </c>
      <c r="U160" s="69"/>
      <c r="V160" s="68" t="str">
        <f t="shared" si="177"/>
        <v/>
      </c>
      <c r="W160" s="70"/>
      <c r="X160" s="68" t="str">
        <f t="shared" si="178"/>
        <v/>
      </c>
      <c r="Y160" s="68" t="str">
        <f t="shared" si="167"/>
        <v/>
      </c>
      <c r="Z160" s="30">
        <f t="shared" si="171"/>
        <v>0</v>
      </c>
      <c r="AA160" s="25" t="str">
        <f t="shared" si="172"/>
        <v>MIPYME</v>
      </c>
      <c r="AB160" s="71"/>
      <c r="AC160" s="68" t="str">
        <f t="shared" si="179"/>
        <v/>
      </c>
      <c r="AD160" s="71"/>
      <c r="AE160" s="68" t="str">
        <f t="shared" si="180"/>
        <v/>
      </c>
      <c r="AF160" s="68" t="str">
        <f t="shared" si="168"/>
        <v/>
      </c>
    </row>
    <row r="161" spans="1:32" ht="16.5" hidden="1" outlineLevel="1" x14ac:dyDescent="0.25">
      <c r="A161" s="97"/>
      <c r="B161" s="91">
        <v>1.1000000000000001</v>
      </c>
      <c r="C161" s="94"/>
      <c r="D161" s="92"/>
      <c r="E161" s="90"/>
      <c r="F161" s="90"/>
      <c r="G161" s="90"/>
      <c r="H161" s="90"/>
      <c r="I161" s="98">
        <f t="shared" si="173"/>
        <v>0</v>
      </c>
      <c r="J161" s="98">
        <f t="shared" si="174"/>
        <v>0</v>
      </c>
      <c r="K161" s="98">
        <f t="shared" si="175"/>
        <v>0</v>
      </c>
      <c r="L161" s="90">
        <v>11177504846</v>
      </c>
      <c r="M161" s="90">
        <v>3867455807</v>
      </c>
      <c r="N161" s="54"/>
      <c r="O161" s="54" t="s">
        <v>144</v>
      </c>
      <c r="P161" s="74" t="s">
        <v>144</v>
      </c>
      <c r="Q161" s="67"/>
      <c r="R161" s="68" t="str">
        <f t="shared" si="170"/>
        <v/>
      </c>
      <c r="S161" s="67"/>
      <c r="T161" s="68" t="str">
        <f t="shared" si="176"/>
        <v/>
      </c>
      <c r="U161" s="69"/>
      <c r="V161" s="68" t="str">
        <f t="shared" si="177"/>
        <v/>
      </c>
      <c r="W161" s="70"/>
      <c r="X161" s="68" t="str">
        <f t="shared" si="178"/>
        <v/>
      </c>
      <c r="Y161" s="68" t="str">
        <f t="shared" si="167"/>
        <v/>
      </c>
      <c r="Z161" s="30">
        <f t="shared" si="171"/>
        <v>0</v>
      </c>
      <c r="AA161" s="25" t="str">
        <f t="shared" si="172"/>
        <v>MIPYME</v>
      </c>
      <c r="AB161" s="71"/>
      <c r="AC161" s="68" t="str">
        <f t="shared" si="179"/>
        <v/>
      </c>
      <c r="AD161" s="71"/>
      <c r="AE161" s="68" t="str">
        <f t="shared" si="180"/>
        <v/>
      </c>
      <c r="AF161" s="68" t="str">
        <f t="shared" si="168"/>
        <v/>
      </c>
    </row>
    <row r="162" spans="1:32" ht="16.5" hidden="1" outlineLevel="1" x14ac:dyDescent="0.25">
      <c r="A162" s="97"/>
      <c r="B162" s="91">
        <v>1.1000000000000001</v>
      </c>
      <c r="C162" s="94"/>
      <c r="D162" s="92"/>
      <c r="E162" s="90"/>
      <c r="F162" s="90"/>
      <c r="G162" s="90"/>
      <c r="H162" s="90"/>
      <c r="I162" s="98">
        <f t="shared" si="173"/>
        <v>0</v>
      </c>
      <c r="J162" s="98">
        <f t="shared" si="174"/>
        <v>0</v>
      </c>
      <c r="K162" s="98">
        <f t="shared" si="175"/>
        <v>0</v>
      </c>
      <c r="L162" s="90">
        <v>11177504846</v>
      </c>
      <c r="M162" s="90">
        <v>3867455807</v>
      </c>
      <c r="N162" s="54"/>
      <c r="O162" s="54" t="s">
        <v>144</v>
      </c>
      <c r="P162" s="74" t="s">
        <v>144</v>
      </c>
      <c r="Q162" s="67"/>
      <c r="R162" s="68" t="str">
        <f t="shared" si="170"/>
        <v/>
      </c>
      <c r="S162" s="67"/>
      <c r="T162" s="68" t="str">
        <f t="shared" si="176"/>
        <v/>
      </c>
      <c r="U162" s="69"/>
      <c r="V162" s="68" t="str">
        <f t="shared" si="177"/>
        <v/>
      </c>
      <c r="W162" s="70"/>
      <c r="X162" s="68" t="str">
        <f t="shared" si="178"/>
        <v/>
      </c>
      <c r="Y162" s="68" t="str">
        <f t="shared" si="167"/>
        <v/>
      </c>
      <c r="Z162" s="30">
        <f t="shared" si="171"/>
        <v>0</v>
      </c>
      <c r="AA162" s="25" t="str">
        <f t="shared" si="172"/>
        <v>MIPYME</v>
      </c>
      <c r="AB162" s="71"/>
      <c r="AC162" s="68" t="str">
        <f t="shared" si="179"/>
        <v/>
      </c>
      <c r="AD162" s="71"/>
      <c r="AE162" s="68" t="str">
        <f t="shared" si="180"/>
        <v/>
      </c>
      <c r="AF162" s="68" t="str">
        <f t="shared" si="168"/>
        <v/>
      </c>
    </row>
    <row r="163" spans="1:32" ht="16.5" hidden="1" outlineLevel="1" x14ac:dyDescent="0.25">
      <c r="A163" s="97"/>
      <c r="B163" s="91">
        <v>1.1000000000000001</v>
      </c>
      <c r="C163" s="94"/>
      <c r="D163" s="92"/>
      <c r="E163" s="90"/>
      <c r="F163" s="90"/>
      <c r="G163" s="90"/>
      <c r="H163" s="90"/>
      <c r="I163" s="98">
        <f t="shared" si="173"/>
        <v>0</v>
      </c>
      <c r="J163" s="98">
        <f t="shared" si="174"/>
        <v>0</v>
      </c>
      <c r="K163" s="98">
        <f t="shared" si="175"/>
        <v>0</v>
      </c>
      <c r="L163" s="90">
        <v>11177504846</v>
      </c>
      <c r="M163" s="90">
        <v>3867455807</v>
      </c>
      <c r="N163" s="54"/>
      <c r="O163" s="54" t="s">
        <v>144</v>
      </c>
      <c r="P163" s="74" t="s">
        <v>144</v>
      </c>
      <c r="Q163" s="67"/>
      <c r="R163" s="68" t="str">
        <f t="shared" si="170"/>
        <v/>
      </c>
      <c r="S163" s="67"/>
      <c r="T163" s="68" t="str">
        <f t="shared" si="176"/>
        <v/>
      </c>
      <c r="U163" s="69"/>
      <c r="V163" s="68" t="str">
        <f t="shared" si="177"/>
        <v/>
      </c>
      <c r="W163" s="70"/>
      <c r="X163" s="68" t="str">
        <f t="shared" si="178"/>
        <v/>
      </c>
      <c r="Y163" s="68" t="str">
        <f t="shared" si="167"/>
        <v/>
      </c>
      <c r="Z163" s="30">
        <f t="shared" si="171"/>
        <v>0</v>
      </c>
      <c r="AA163" s="25" t="str">
        <f t="shared" si="172"/>
        <v>MIPYME</v>
      </c>
      <c r="AB163" s="71"/>
      <c r="AC163" s="68" t="str">
        <f t="shared" si="179"/>
        <v/>
      </c>
      <c r="AD163" s="71"/>
      <c r="AE163" s="68" t="str">
        <f t="shared" si="180"/>
        <v/>
      </c>
      <c r="AF163" s="68" t="str">
        <f t="shared" si="168"/>
        <v/>
      </c>
    </row>
    <row r="164" spans="1:32" ht="16.5" hidden="1" outlineLevel="1" x14ac:dyDescent="0.25">
      <c r="A164" s="97"/>
      <c r="B164" s="91">
        <v>1.1000000000000001</v>
      </c>
      <c r="C164" s="94"/>
      <c r="D164" s="92"/>
      <c r="E164" s="90"/>
      <c r="F164" s="90"/>
      <c r="G164" s="90"/>
      <c r="H164" s="90"/>
      <c r="I164" s="98">
        <f t="shared" si="173"/>
        <v>0</v>
      </c>
      <c r="J164" s="98">
        <f t="shared" si="174"/>
        <v>0</v>
      </c>
      <c r="K164" s="98">
        <f t="shared" si="175"/>
        <v>0</v>
      </c>
      <c r="L164" s="90">
        <v>11177504846</v>
      </c>
      <c r="M164" s="90">
        <v>3867455807</v>
      </c>
      <c r="N164" s="54"/>
      <c r="O164" s="54" t="s">
        <v>144</v>
      </c>
      <c r="P164" s="74" t="s">
        <v>144</v>
      </c>
      <c r="Q164" s="67"/>
      <c r="R164" s="68" t="str">
        <f t="shared" si="170"/>
        <v/>
      </c>
      <c r="S164" s="67"/>
      <c r="T164" s="68" t="str">
        <f t="shared" si="176"/>
        <v/>
      </c>
      <c r="U164" s="69"/>
      <c r="V164" s="68" t="str">
        <f t="shared" si="177"/>
        <v/>
      </c>
      <c r="W164" s="70"/>
      <c r="X164" s="68" t="str">
        <f t="shared" si="178"/>
        <v/>
      </c>
      <c r="Y164" s="68" t="str">
        <f t="shared" si="167"/>
        <v/>
      </c>
      <c r="Z164" s="30">
        <f t="shared" si="171"/>
        <v>0</v>
      </c>
      <c r="AA164" s="25" t="str">
        <f t="shared" si="172"/>
        <v>MIPYME</v>
      </c>
      <c r="AB164" s="71"/>
      <c r="AC164" s="68" t="str">
        <f t="shared" si="179"/>
        <v/>
      </c>
      <c r="AD164" s="71"/>
      <c r="AE164" s="68" t="str">
        <f t="shared" si="180"/>
        <v/>
      </c>
      <c r="AF164" s="68" t="str">
        <f t="shared" si="168"/>
        <v/>
      </c>
    </row>
    <row r="165" spans="1:32" ht="17.25" hidden="1" outlineLevel="1" thickBot="1" x14ac:dyDescent="0.3">
      <c r="A165" s="97"/>
      <c r="B165" s="91">
        <v>1.1000000000000001</v>
      </c>
      <c r="C165" s="94"/>
      <c r="D165" s="92"/>
      <c r="E165" s="90"/>
      <c r="F165" s="90"/>
      <c r="G165" s="90"/>
      <c r="H165" s="90"/>
      <c r="I165" s="98">
        <f t="shared" si="173"/>
        <v>0</v>
      </c>
      <c r="J165" s="98">
        <f t="shared" si="174"/>
        <v>0</v>
      </c>
      <c r="K165" s="98">
        <f t="shared" si="175"/>
        <v>0</v>
      </c>
      <c r="L165" s="90">
        <v>11177504846</v>
      </c>
      <c r="M165" s="90">
        <v>3867455807</v>
      </c>
      <c r="N165" s="54"/>
      <c r="O165" s="54" t="s">
        <v>144</v>
      </c>
      <c r="P165" s="74" t="s">
        <v>144</v>
      </c>
      <c r="Q165" s="67"/>
      <c r="R165" s="68" t="str">
        <f t="shared" si="170"/>
        <v/>
      </c>
      <c r="S165" s="67"/>
      <c r="T165" s="68" t="str">
        <f t="shared" si="176"/>
        <v/>
      </c>
      <c r="U165" s="69"/>
      <c r="V165" s="68" t="str">
        <f t="shared" si="177"/>
        <v/>
      </c>
      <c r="W165" s="70"/>
      <c r="X165" s="68" t="str">
        <f t="shared" si="178"/>
        <v/>
      </c>
      <c r="Y165" s="68" t="str">
        <f t="shared" si="167"/>
        <v/>
      </c>
      <c r="Z165" s="30">
        <f t="shared" si="171"/>
        <v>0</v>
      </c>
      <c r="AA165" s="25" t="str">
        <f t="shared" si="172"/>
        <v>MIPYME</v>
      </c>
      <c r="AB165" s="71"/>
      <c r="AC165" s="68" t="str">
        <f t="shared" si="179"/>
        <v/>
      </c>
      <c r="AD165" s="71"/>
      <c r="AE165" s="68" t="str">
        <f t="shared" si="180"/>
        <v/>
      </c>
      <c r="AF165" s="68" t="str">
        <f t="shared" si="168"/>
        <v/>
      </c>
    </row>
    <row r="166" spans="1:32" s="64" customFormat="1" ht="30.75" customHeight="1" collapsed="1" x14ac:dyDescent="0.25">
      <c r="B166" s="14">
        <v>15</v>
      </c>
      <c r="C166" s="15" t="s">
        <v>167</v>
      </c>
      <c r="D166" s="18">
        <f>IF(SUM(D167:D176)=0,"",SUM(D167:D176))</f>
        <v>1</v>
      </c>
      <c r="E166" s="16">
        <f>IF(ISERROR(($D167*E167)+($D168*E168)+($D169*E169)+($D170*E170)+($D171*E171)+($D172*E172)+($D173*E173)+($D174*E174)+($D175*E175)+($D176*E176)),"",($D167*E167)+($D168*E168)+($D169*E169)+($D170*E170)+($D171*E171)+($D172*E172)+($D173*E173)+($D174*E174)+($D175*E175)+($D176*E176))</f>
        <v>0</v>
      </c>
      <c r="F166" s="16">
        <f>IF(ISERROR(($D167*F167)+($D168*F168)+($D169*F169)+($D170*F170)+($D171*F171)+($D172*F172)+($D173*F173)+($D174*F174)+($D175*F175)+($D176*F176)),"",($D167*F167)+($D168*F168)+($D169*F169)+($D170*F170)+($D171*F171)+($D172*F172)+($D173*F173)+($D174*F174)+($D175*F175)+($D176*F176))</f>
        <v>0</v>
      </c>
      <c r="G166" s="16">
        <f>IF(ISERROR(($D167*G167)+($D168*G168)+($D169*G169)+($D170*G170)+($D171*G171)+($D172*G172)+($D173*G173)+($D174*G174)+($D175*G175)+($D176*G176)),"",($D167*G167)+($D168*G168)+($D169*G169)+($D170*G170)+($D171*G171)+($D172*G172)+($D173*G173)+($D174*G174)+($D175*G175)+($D176*G176))</f>
        <v>0</v>
      </c>
      <c r="H166" s="16">
        <f>IF(ISERROR(($D167*H167)+($D168*H168)+($D169*H169)+($D170*H170)+($D171*H171)+($D172*H172)+($D173*H173)+($D174*H174)+($D175*H175)+($D176*H176)),"",($D167*H167)+($D168*H168)+($D169*H169)+($D170*H170)+($D171*H171)+($D172*H172)+($D173*H173)+($D174*H174)+($D175*H175)+($D176*H176))</f>
        <v>0</v>
      </c>
      <c r="I166" s="16">
        <f>IF(ISERROR(SUM(I167:I176)),"",SUM(I167:I176))</f>
        <v>0</v>
      </c>
      <c r="J166" s="16">
        <f>IF(ISERROR(SUM(J167:J176)),"",SUM(J167:J176))</f>
        <v>0</v>
      </c>
      <c r="K166" s="16">
        <f>IF(ISERROR(($D167*K167)+($D168*K168)+($D169*K169)+($D170*K170)+($D171*K171)+($D172*K172)+($D173*K173)+($D174*K174)+($D175*K175)+($D176*K176)),"",($D167*K167)+($D168*K168)+($D169*K169)+($D170*K170)+($D171*K171)+($D172*K172)+($D173*K173)+($D174*K174)+($D175*K175)+($D176*K176))</f>
        <v>0</v>
      </c>
      <c r="L166" s="16">
        <f t="shared" ref="L166:M166" si="181">IF(ISERROR(($D167*L167)+($D168*L168)+($D169*L169)+($D170*L170)+($D171*L171)+($D172*L172)+($D173*L173)+($D174*L174)+($D175*L175)+($D176*L176)),"",($D167*L167)+($D168*L168)+($D169*L169)+($D170*L170)+($D171*L171)+($D172*L172)+($D173*L173)+($D174*L174)+($D175*L175)+($D176*L176))</f>
        <v>0</v>
      </c>
      <c r="M166" s="16">
        <f t="shared" si="181"/>
        <v>0</v>
      </c>
      <c r="N166" s="12">
        <v>1</v>
      </c>
      <c r="O166" s="72">
        <f>IF(ISERROR(VLOOKUP(N166,POA!$A$2:$C$25,3,0)),"",VLOOKUP(N166,POA!$A$2:$C$25,3,0))</f>
        <v>3</v>
      </c>
      <c r="P166" s="13">
        <f>IF(ISERROR(VLOOKUP(N166,POA!$A$2:$C$25,2,0)),"",VLOOKUP(N166,POA!$A$2:$C$25,2,0))</f>
        <v>314367087</v>
      </c>
      <c r="Q166" s="16">
        <f>SUM(I166)</f>
        <v>0</v>
      </c>
      <c r="R166" s="17" t="str">
        <f>IF(OR(Q166=0,N166="",P166=""),"",IF(Q166&gt;=(($R$9*P166)),"HABIL","NO HABIL"))</f>
        <v/>
      </c>
      <c r="S166" s="16">
        <f>IF(ISERROR(SUM(E166/G166)),0,SUM(E166/G166))</f>
        <v>0</v>
      </c>
      <c r="T166" s="17" t="str">
        <f>IF(OR(S166=0,N166="",P166=""),"",IF(S166&gt;=$T$9,"HABIL","NO HABIL"))</f>
        <v/>
      </c>
      <c r="U166" s="58">
        <f>IF(ISERROR(SUM(H166/F166)),0,SUM(H166/F166))</f>
        <v>0</v>
      </c>
      <c r="V166" s="17" t="str">
        <f>IF(OR(U166=0,N166="",P166=""),"",IF(U166&lt;=$V$9,"HABIL","NO HABIL"))</f>
        <v/>
      </c>
      <c r="W166" s="58">
        <f>IF(ISERROR(SUM(L166/M166)),0,SUM(L166/M166))</f>
        <v>0</v>
      </c>
      <c r="X166" s="17" t="str">
        <f>IF(OR(W166=0,N166="",P166=""),"",IF(W166&gt;=$X$9,"HABIL","NO HABIL"))</f>
        <v/>
      </c>
      <c r="Y166" s="17" t="str">
        <f t="shared" si="167"/>
        <v/>
      </c>
      <c r="Z166" s="65"/>
      <c r="AA166" s="66"/>
      <c r="AB166" s="59">
        <f>IF(ISERROR(SUM(L166/K166)),0,SUM(L166/K166))</f>
        <v>0</v>
      </c>
      <c r="AC166" s="17" t="str">
        <f>IF(OR(AB166=0,N166="",P166=""),"",IF(AB166&gt;=$AC$9,"HABIL","NO HABIL"))</f>
        <v/>
      </c>
      <c r="AD166" s="59">
        <f>IF(ISERROR(SUM(L166/F166)),0,SUM(L166/F166))</f>
        <v>0</v>
      </c>
      <c r="AE166" s="17" t="str">
        <f>IF(OR(AD166=0,N166="",P166=""),"",IF(AD166&gt;=$AE$9,"HABIL","NO HABIL"))</f>
        <v/>
      </c>
      <c r="AF166" s="73" t="str">
        <f t="shared" si="168"/>
        <v/>
      </c>
    </row>
    <row r="167" spans="1:32" s="89" customFormat="1" ht="18.75" customHeight="1" thickBot="1" x14ac:dyDescent="0.3">
      <c r="A167" s="95"/>
      <c r="B167" s="91">
        <v>1.1000000000000001</v>
      </c>
      <c r="C167" s="94"/>
      <c r="D167" s="92">
        <v>1</v>
      </c>
      <c r="E167" s="90"/>
      <c r="F167" s="90"/>
      <c r="G167" s="90"/>
      <c r="H167" s="90"/>
      <c r="I167" s="98">
        <f>IF(ISERROR(E167-G167),"",E167-G167)</f>
        <v>0</v>
      </c>
      <c r="J167" s="98">
        <f>IF(ISERROR(F167-H167),"",F167-H167)</f>
        <v>0</v>
      </c>
      <c r="K167" s="98">
        <f>J167</f>
        <v>0</v>
      </c>
      <c r="L167" s="90"/>
      <c r="M167" s="90"/>
      <c r="N167" s="54"/>
      <c r="O167" s="54" t="s">
        <v>144</v>
      </c>
      <c r="P167" s="74" t="s">
        <v>144</v>
      </c>
      <c r="Q167" s="67"/>
      <c r="R167" s="68" t="str">
        <f t="shared" ref="R167:R176" si="182">IF(OR(Q167=0,N167="",P167=""),"",IF(Q167&gt;=(($R$9*P167)),"HABIL","NO HABIL"))</f>
        <v/>
      </c>
      <c r="S167" s="67"/>
      <c r="T167" s="68" t="str">
        <f>IF(OR(S165=0,N167="",P167=""),"",IF(S165&gt;=$T$9,"HABIL","NO HABIL"))</f>
        <v/>
      </c>
      <c r="U167" s="69"/>
      <c r="V167" s="68" t="str">
        <f>IF(OR(U165=0,N167="",P167=""),"",IF(U165&lt;=$V$9,"HABIL","NO HABIL"))</f>
        <v/>
      </c>
      <c r="W167" s="70"/>
      <c r="X167" s="68" t="str">
        <f>IF(OR(W165=0,N167="",P167=""),"",IF(W165&gt;=$X$9,"HABIL","NO HABIL"))</f>
        <v/>
      </c>
      <c r="Y167" s="68" t="str">
        <f t="shared" si="167"/>
        <v/>
      </c>
      <c r="Z167" s="30">
        <f t="shared" ref="Z167:Z176" si="183">IF(ISERROR(F167/$AA$9),"",F167/$AA$9)</f>
        <v>0</v>
      </c>
      <c r="AA167" s="25" t="str">
        <f t="shared" ref="AA167:AA176" si="184">+IF(Z167&lt;$AA$10,"MIPYME","NO CUMPLE")</f>
        <v>MIPYME</v>
      </c>
      <c r="AB167" s="71"/>
      <c r="AC167" s="68" t="str">
        <f>IF(OR(AB165=0,N167="",P167=""),"",IF(AB165&gt;=$AC$9,"HABIL","NO HABIL"))</f>
        <v/>
      </c>
      <c r="AD167" s="71"/>
      <c r="AE167" s="68" t="str">
        <f>IF(OR(AD165=0,N167="",P167=""),"",IF(AD165&gt;=$AE$9,"HABIL","NO HABIL"))</f>
        <v/>
      </c>
      <c r="AF167" s="68" t="str">
        <f t="shared" si="168"/>
        <v/>
      </c>
    </row>
    <row r="168" spans="1:32" ht="16.5" hidden="1" outlineLevel="1" x14ac:dyDescent="0.25">
      <c r="A168" s="96"/>
      <c r="B168" s="91">
        <v>1.1000000000000001</v>
      </c>
      <c r="C168" s="94"/>
      <c r="D168" s="92"/>
      <c r="E168" s="90"/>
      <c r="F168" s="90"/>
      <c r="G168" s="90"/>
      <c r="H168" s="90"/>
      <c r="I168" s="98">
        <f t="shared" ref="I168:I176" si="185">IF(ISERROR(E168-G168),"",E168-G168)</f>
        <v>0</v>
      </c>
      <c r="J168" s="98">
        <f t="shared" ref="J168:J176" si="186">IF(ISERROR(F168-H168),"",F168-H168)</f>
        <v>0</v>
      </c>
      <c r="K168" s="98">
        <f t="shared" ref="K168:K176" si="187">J168</f>
        <v>0</v>
      </c>
      <c r="L168" s="90">
        <v>11177504846</v>
      </c>
      <c r="M168" s="90">
        <v>3867455807</v>
      </c>
      <c r="N168" s="54"/>
      <c r="O168" s="54" t="s">
        <v>144</v>
      </c>
      <c r="P168" s="74" t="s">
        <v>144</v>
      </c>
      <c r="Q168" s="67"/>
      <c r="R168" s="68" t="str">
        <f t="shared" si="182"/>
        <v/>
      </c>
      <c r="S168" s="67"/>
      <c r="T168" s="68" t="str">
        <f t="shared" ref="T168:T176" si="188">IF(OR(S166=0,N168="",P168=""),"",IF(S166&gt;=$T$9,"HABIL","NO HABIL"))</f>
        <v/>
      </c>
      <c r="U168" s="69"/>
      <c r="V168" s="68" t="str">
        <f t="shared" ref="V168:V176" si="189">IF(OR(U166=0,N168="",P168=""),"",IF(U166&lt;=$V$9,"HABIL","NO HABIL"))</f>
        <v/>
      </c>
      <c r="W168" s="70"/>
      <c r="X168" s="68" t="str">
        <f t="shared" ref="X168:X176" si="190">IF(OR(W166=0,N168="",P168=""),"",IF(W166&gt;=$X$9,"HABIL","NO HABIL"))</f>
        <v/>
      </c>
      <c r="Y168" s="68" t="str">
        <f t="shared" si="167"/>
        <v/>
      </c>
      <c r="Z168" s="30">
        <f t="shared" si="183"/>
        <v>0</v>
      </c>
      <c r="AA168" s="25" t="str">
        <f t="shared" si="184"/>
        <v>MIPYME</v>
      </c>
      <c r="AB168" s="71"/>
      <c r="AC168" s="68" t="str">
        <f t="shared" ref="AC168:AC176" si="191">IF(OR(AB166=0,N168="",P168=""),"",IF(AB166&gt;=$AC$9,"HABIL","NO HABIL"))</f>
        <v/>
      </c>
      <c r="AD168" s="71"/>
      <c r="AE168" s="68" t="str">
        <f t="shared" ref="AE168:AE176" si="192">IF(OR(AD166=0,N168="",P168=""),"",IF(AD166&gt;=$AE$9,"HABIL","NO HABIL"))</f>
        <v/>
      </c>
      <c r="AF168" s="68" t="str">
        <f t="shared" si="168"/>
        <v/>
      </c>
    </row>
    <row r="169" spans="1:32" ht="16.5" hidden="1" outlineLevel="1" x14ac:dyDescent="0.25">
      <c r="A169" s="96"/>
      <c r="B169" s="91">
        <v>1.1000000000000001</v>
      </c>
      <c r="C169" s="94"/>
      <c r="D169" s="92"/>
      <c r="E169" s="90"/>
      <c r="F169" s="90"/>
      <c r="G169" s="90"/>
      <c r="H169" s="90"/>
      <c r="I169" s="98">
        <f t="shared" si="185"/>
        <v>0</v>
      </c>
      <c r="J169" s="98">
        <f t="shared" si="186"/>
        <v>0</v>
      </c>
      <c r="K169" s="98">
        <f t="shared" si="187"/>
        <v>0</v>
      </c>
      <c r="L169" s="90">
        <v>11177504846</v>
      </c>
      <c r="M169" s="90">
        <v>3867455807</v>
      </c>
      <c r="N169" s="54"/>
      <c r="O169" s="54" t="s">
        <v>144</v>
      </c>
      <c r="P169" s="74" t="s">
        <v>144</v>
      </c>
      <c r="Q169" s="67"/>
      <c r="R169" s="68" t="str">
        <f t="shared" si="182"/>
        <v/>
      </c>
      <c r="S169" s="67"/>
      <c r="T169" s="68" t="str">
        <f t="shared" si="188"/>
        <v/>
      </c>
      <c r="U169" s="69"/>
      <c r="V169" s="68" t="str">
        <f t="shared" si="189"/>
        <v/>
      </c>
      <c r="W169" s="70"/>
      <c r="X169" s="68" t="str">
        <f t="shared" si="190"/>
        <v/>
      </c>
      <c r="Y169" s="68" t="str">
        <f t="shared" si="167"/>
        <v/>
      </c>
      <c r="Z169" s="30">
        <f t="shared" si="183"/>
        <v>0</v>
      </c>
      <c r="AA169" s="25" t="str">
        <f t="shared" si="184"/>
        <v>MIPYME</v>
      </c>
      <c r="AB169" s="71"/>
      <c r="AC169" s="68" t="str">
        <f t="shared" si="191"/>
        <v/>
      </c>
      <c r="AD169" s="71"/>
      <c r="AE169" s="68" t="str">
        <f t="shared" si="192"/>
        <v/>
      </c>
      <c r="AF169" s="68" t="str">
        <f t="shared" si="168"/>
        <v/>
      </c>
    </row>
    <row r="170" spans="1:32" ht="16.5" hidden="1" outlineLevel="1" x14ac:dyDescent="0.25">
      <c r="A170" s="96"/>
      <c r="B170" s="91">
        <v>1.1000000000000001</v>
      </c>
      <c r="C170" s="94"/>
      <c r="D170" s="92"/>
      <c r="E170" s="90"/>
      <c r="F170" s="90"/>
      <c r="G170" s="90"/>
      <c r="H170" s="90"/>
      <c r="I170" s="98">
        <f t="shared" si="185"/>
        <v>0</v>
      </c>
      <c r="J170" s="98">
        <f t="shared" si="186"/>
        <v>0</v>
      </c>
      <c r="K170" s="98">
        <f t="shared" si="187"/>
        <v>0</v>
      </c>
      <c r="L170" s="90">
        <v>11177504846</v>
      </c>
      <c r="M170" s="90">
        <v>3867455807</v>
      </c>
      <c r="N170" s="54"/>
      <c r="O170" s="54" t="s">
        <v>144</v>
      </c>
      <c r="P170" s="74" t="s">
        <v>144</v>
      </c>
      <c r="Q170" s="67"/>
      <c r="R170" s="68" t="str">
        <f t="shared" si="182"/>
        <v/>
      </c>
      <c r="S170" s="67"/>
      <c r="T170" s="68" t="str">
        <f t="shared" si="188"/>
        <v/>
      </c>
      <c r="U170" s="69"/>
      <c r="V170" s="68" t="str">
        <f t="shared" si="189"/>
        <v/>
      </c>
      <c r="W170" s="70"/>
      <c r="X170" s="68" t="str">
        <f t="shared" si="190"/>
        <v/>
      </c>
      <c r="Y170" s="68" t="str">
        <f t="shared" si="167"/>
        <v/>
      </c>
      <c r="Z170" s="30">
        <f t="shared" si="183"/>
        <v>0</v>
      </c>
      <c r="AA170" s="25" t="str">
        <f t="shared" si="184"/>
        <v>MIPYME</v>
      </c>
      <c r="AB170" s="71"/>
      <c r="AC170" s="68" t="str">
        <f t="shared" si="191"/>
        <v/>
      </c>
      <c r="AD170" s="71"/>
      <c r="AE170" s="68" t="str">
        <f t="shared" si="192"/>
        <v/>
      </c>
      <c r="AF170" s="68" t="str">
        <f t="shared" si="168"/>
        <v/>
      </c>
    </row>
    <row r="171" spans="1:32" ht="16.5" hidden="1" outlineLevel="1" x14ac:dyDescent="0.25">
      <c r="A171" s="97"/>
      <c r="B171" s="91">
        <v>1.1000000000000001</v>
      </c>
      <c r="C171" s="94"/>
      <c r="D171" s="92"/>
      <c r="E171" s="90"/>
      <c r="F171" s="90"/>
      <c r="G171" s="90"/>
      <c r="H171" s="90"/>
      <c r="I171" s="98">
        <f t="shared" si="185"/>
        <v>0</v>
      </c>
      <c r="J171" s="98">
        <f t="shared" si="186"/>
        <v>0</v>
      </c>
      <c r="K171" s="98">
        <f t="shared" si="187"/>
        <v>0</v>
      </c>
      <c r="L171" s="90">
        <v>11177504846</v>
      </c>
      <c r="M171" s="90">
        <v>3867455807</v>
      </c>
      <c r="N171" s="54"/>
      <c r="O171" s="54" t="s">
        <v>144</v>
      </c>
      <c r="P171" s="74" t="s">
        <v>144</v>
      </c>
      <c r="Q171" s="67"/>
      <c r="R171" s="68" t="str">
        <f t="shared" si="182"/>
        <v/>
      </c>
      <c r="S171" s="67"/>
      <c r="T171" s="68" t="str">
        <f t="shared" si="188"/>
        <v/>
      </c>
      <c r="U171" s="69"/>
      <c r="V171" s="68" t="str">
        <f t="shared" si="189"/>
        <v/>
      </c>
      <c r="W171" s="70"/>
      <c r="X171" s="68" t="str">
        <f t="shared" si="190"/>
        <v/>
      </c>
      <c r="Y171" s="68" t="str">
        <f t="shared" si="167"/>
        <v/>
      </c>
      <c r="Z171" s="30">
        <f t="shared" si="183"/>
        <v>0</v>
      </c>
      <c r="AA171" s="25" t="str">
        <f t="shared" si="184"/>
        <v>MIPYME</v>
      </c>
      <c r="AB171" s="71"/>
      <c r="AC171" s="68" t="str">
        <f t="shared" si="191"/>
        <v/>
      </c>
      <c r="AD171" s="71"/>
      <c r="AE171" s="68" t="str">
        <f t="shared" si="192"/>
        <v/>
      </c>
      <c r="AF171" s="68" t="str">
        <f t="shared" si="168"/>
        <v/>
      </c>
    </row>
    <row r="172" spans="1:32" ht="16.5" hidden="1" outlineLevel="1" x14ac:dyDescent="0.25">
      <c r="A172" s="97"/>
      <c r="B172" s="91">
        <v>1.1000000000000001</v>
      </c>
      <c r="C172" s="94"/>
      <c r="D172" s="92"/>
      <c r="E172" s="90"/>
      <c r="F172" s="90"/>
      <c r="G172" s="90"/>
      <c r="H172" s="90"/>
      <c r="I172" s="98">
        <f t="shared" si="185"/>
        <v>0</v>
      </c>
      <c r="J172" s="98">
        <f t="shared" si="186"/>
        <v>0</v>
      </c>
      <c r="K172" s="98">
        <f t="shared" si="187"/>
        <v>0</v>
      </c>
      <c r="L172" s="90">
        <v>11177504846</v>
      </c>
      <c r="M172" s="90">
        <v>3867455807</v>
      </c>
      <c r="N172" s="54"/>
      <c r="O172" s="54" t="s">
        <v>144</v>
      </c>
      <c r="P172" s="74" t="s">
        <v>144</v>
      </c>
      <c r="Q172" s="67"/>
      <c r="R172" s="68" t="str">
        <f t="shared" si="182"/>
        <v/>
      </c>
      <c r="S172" s="67"/>
      <c r="T172" s="68" t="str">
        <f t="shared" si="188"/>
        <v/>
      </c>
      <c r="U172" s="69"/>
      <c r="V172" s="68" t="str">
        <f t="shared" si="189"/>
        <v/>
      </c>
      <c r="W172" s="70"/>
      <c r="X172" s="68" t="str">
        <f t="shared" si="190"/>
        <v/>
      </c>
      <c r="Y172" s="68" t="str">
        <f t="shared" si="167"/>
        <v/>
      </c>
      <c r="Z172" s="30">
        <f t="shared" si="183"/>
        <v>0</v>
      </c>
      <c r="AA172" s="25" t="str">
        <f t="shared" si="184"/>
        <v>MIPYME</v>
      </c>
      <c r="AB172" s="71"/>
      <c r="AC172" s="68" t="str">
        <f t="shared" si="191"/>
        <v/>
      </c>
      <c r="AD172" s="71"/>
      <c r="AE172" s="68" t="str">
        <f t="shared" si="192"/>
        <v/>
      </c>
      <c r="AF172" s="68" t="str">
        <f t="shared" si="168"/>
        <v/>
      </c>
    </row>
    <row r="173" spans="1:32" ht="16.5" hidden="1" outlineLevel="1" x14ac:dyDescent="0.25">
      <c r="A173" s="97"/>
      <c r="B173" s="91">
        <v>1.1000000000000001</v>
      </c>
      <c r="C173" s="94"/>
      <c r="D173" s="92"/>
      <c r="E173" s="90"/>
      <c r="F173" s="90"/>
      <c r="G173" s="90"/>
      <c r="H173" s="90"/>
      <c r="I173" s="98">
        <f t="shared" si="185"/>
        <v>0</v>
      </c>
      <c r="J173" s="98">
        <f t="shared" si="186"/>
        <v>0</v>
      </c>
      <c r="K173" s="98">
        <f t="shared" si="187"/>
        <v>0</v>
      </c>
      <c r="L173" s="90">
        <v>11177504846</v>
      </c>
      <c r="M173" s="90">
        <v>3867455807</v>
      </c>
      <c r="N173" s="54"/>
      <c r="O173" s="54" t="s">
        <v>144</v>
      </c>
      <c r="P173" s="74" t="s">
        <v>144</v>
      </c>
      <c r="Q173" s="67"/>
      <c r="R173" s="68" t="str">
        <f t="shared" si="182"/>
        <v/>
      </c>
      <c r="S173" s="67"/>
      <c r="T173" s="68" t="str">
        <f t="shared" si="188"/>
        <v/>
      </c>
      <c r="U173" s="69"/>
      <c r="V173" s="68" t="str">
        <f t="shared" si="189"/>
        <v/>
      </c>
      <c r="W173" s="70"/>
      <c r="X173" s="68" t="str">
        <f t="shared" si="190"/>
        <v/>
      </c>
      <c r="Y173" s="68" t="str">
        <f t="shared" si="167"/>
        <v/>
      </c>
      <c r="Z173" s="30">
        <f t="shared" si="183"/>
        <v>0</v>
      </c>
      <c r="AA173" s="25" t="str">
        <f t="shared" si="184"/>
        <v>MIPYME</v>
      </c>
      <c r="AB173" s="71"/>
      <c r="AC173" s="68" t="str">
        <f t="shared" si="191"/>
        <v/>
      </c>
      <c r="AD173" s="71"/>
      <c r="AE173" s="68" t="str">
        <f t="shared" si="192"/>
        <v/>
      </c>
      <c r="AF173" s="68" t="str">
        <f t="shared" si="168"/>
        <v/>
      </c>
    </row>
    <row r="174" spans="1:32" ht="16.5" hidden="1" outlineLevel="1" x14ac:dyDescent="0.25">
      <c r="A174" s="97"/>
      <c r="B174" s="91">
        <v>1.1000000000000001</v>
      </c>
      <c r="C174" s="94"/>
      <c r="D174" s="92"/>
      <c r="E174" s="90"/>
      <c r="F174" s="90"/>
      <c r="G174" s="90"/>
      <c r="H174" s="90"/>
      <c r="I174" s="98">
        <f t="shared" si="185"/>
        <v>0</v>
      </c>
      <c r="J174" s="98">
        <f t="shared" si="186"/>
        <v>0</v>
      </c>
      <c r="K174" s="98">
        <f t="shared" si="187"/>
        <v>0</v>
      </c>
      <c r="L174" s="90">
        <v>11177504846</v>
      </c>
      <c r="M174" s="90">
        <v>3867455807</v>
      </c>
      <c r="N174" s="54"/>
      <c r="O174" s="54" t="s">
        <v>144</v>
      </c>
      <c r="P174" s="74" t="s">
        <v>144</v>
      </c>
      <c r="Q174" s="67"/>
      <c r="R174" s="68" t="str">
        <f t="shared" si="182"/>
        <v/>
      </c>
      <c r="S174" s="67"/>
      <c r="T174" s="68" t="str">
        <f t="shared" si="188"/>
        <v/>
      </c>
      <c r="U174" s="69"/>
      <c r="V174" s="68" t="str">
        <f t="shared" si="189"/>
        <v/>
      </c>
      <c r="W174" s="70"/>
      <c r="X174" s="68" t="str">
        <f t="shared" si="190"/>
        <v/>
      </c>
      <c r="Y174" s="68" t="str">
        <f t="shared" si="167"/>
        <v/>
      </c>
      <c r="Z174" s="30">
        <f t="shared" si="183"/>
        <v>0</v>
      </c>
      <c r="AA174" s="25" t="str">
        <f t="shared" si="184"/>
        <v>MIPYME</v>
      </c>
      <c r="AB174" s="71"/>
      <c r="AC174" s="68" t="str">
        <f t="shared" si="191"/>
        <v/>
      </c>
      <c r="AD174" s="71"/>
      <c r="AE174" s="68" t="str">
        <f t="shared" si="192"/>
        <v/>
      </c>
      <c r="AF174" s="68" t="str">
        <f t="shared" si="168"/>
        <v/>
      </c>
    </row>
    <row r="175" spans="1:32" ht="16.5" hidden="1" outlineLevel="1" x14ac:dyDescent="0.25">
      <c r="A175" s="97"/>
      <c r="B175" s="91">
        <v>1.1000000000000001</v>
      </c>
      <c r="C175" s="94"/>
      <c r="D175" s="92"/>
      <c r="E175" s="90"/>
      <c r="F175" s="90"/>
      <c r="G175" s="90"/>
      <c r="H175" s="90"/>
      <c r="I175" s="98">
        <f t="shared" si="185"/>
        <v>0</v>
      </c>
      <c r="J175" s="98">
        <f t="shared" si="186"/>
        <v>0</v>
      </c>
      <c r="K175" s="98">
        <f t="shared" si="187"/>
        <v>0</v>
      </c>
      <c r="L175" s="90">
        <v>11177504846</v>
      </c>
      <c r="M175" s="90">
        <v>3867455807</v>
      </c>
      <c r="N175" s="54"/>
      <c r="O175" s="54" t="s">
        <v>144</v>
      </c>
      <c r="P175" s="74" t="s">
        <v>144</v>
      </c>
      <c r="Q175" s="67"/>
      <c r="R175" s="68" t="str">
        <f t="shared" si="182"/>
        <v/>
      </c>
      <c r="S175" s="67"/>
      <c r="T175" s="68" t="str">
        <f t="shared" si="188"/>
        <v/>
      </c>
      <c r="U175" s="69"/>
      <c r="V175" s="68" t="str">
        <f t="shared" si="189"/>
        <v/>
      </c>
      <c r="W175" s="70"/>
      <c r="X175" s="68" t="str">
        <f t="shared" si="190"/>
        <v/>
      </c>
      <c r="Y175" s="68" t="str">
        <f t="shared" si="167"/>
        <v/>
      </c>
      <c r="Z175" s="30">
        <f t="shared" si="183"/>
        <v>0</v>
      </c>
      <c r="AA175" s="25" t="str">
        <f t="shared" si="184"/>
        <v>MIPYME</v>
      </c>
      <c r="AB175" s="71"/>
      <c r="AC175" s="68" t="str">
        <f t="shared" si="191"/>
        <v/>
      </c>
      <c r="AD175" s="71"/>
      <c r="AE175" s="68" t="str">
        <f t="shared" si="192"/>
        <v/>
      </c>
      <c r="AF175" s="68" t="str">
        <f t="shared" si="168"/>
        <v/>
      </c>
    </row>
    <row r="176" spans="1:32" ht="17.25" hidden="1" outlineLevel="1" thickBot="1" x14ac:dyDescent="0.3">
      <c r="A176" s="97"/>
      <c r="B176" s="91">
        <v>1.1000000000000001</v>
      </c>
      <c r="C176" s="94"/>
      <c r="D176" s="92"/>
      <c r="E176" s="90"/>
      <c r="F176" s="90"/>
      <c r="G176" s="90"/>
      <c r="H176" s="90"/>
      <c r="I176" s="98">
        <f t="shared" si="185"/>
        <v>0</v>
      </c>
      <c r="J176" s="98">
        <f t="shared" si="186"/>
        <v>0</v>
      </c>
      <c r="K176" s="98">
        <f t="shared" si="187"/>
        <v>0</v>
      </c>
      <c r="L176" s="90">
        <v>11177504846</v>
      </c>
      <c r="M176" s="90">
        <v>3867455807</v>
      </c>
      <c r="N176" s="54"/>
      <c r="O176" s="54" t="s">
        <v>144</v>
      </c>
      <c r="P176" s="74" t="s">
        <v>144</v>
      </c>
      <c r="Q176" s="67"/>
      <c r="R176" s="68" t="str">
        <f t="shared" si="182"/>
        <v/>
      </c>
      <c r="S176" s="67"/>
      <c r="T176" s="68" t="str">
        <f t="shared" si="188"/>
        <v/>
      </c>
      <c r="U176" s="69"/>
      <c r="V176" s="68" t="str">
        <f t="shared" si="189"/>
        <v/>
      </c>
      <c r="W176" s="70"/>
      <c r="X176" s="68" t="str">
        <f t="shared" si="190"/>
        <v/>
      </c>
      <c r="Y176" s="68" t="str">
        <f t="shared" si="167"/>
        <v/>
      </c>
      <c r="Z176" s="30">
        <f t="shared" si="183"/>
        <v>0</v>
      </c>
      <c r="AA176" s="25" t="str">
        <f t="shared" si="184"/>
        <v>MIPYME</v>
      </c>
      <c r="AB176" s="71"/>
      <c r="AC176" s="68" t="str">
        <f t="shared" si="191"/>
        <v/>
      </c>
      <c r="AD176" s="71"/>
      <c r="AE176" s="68" t="str">
        <f t="shared" si="192"/>
        <v/>
      </c>
      <c r="AF176" s="68" t="str">
        <f t="shared" si="168"/>
        <v/>
      </c>
    </row>
    <row r="177" spans="1:32" s="64" customFormat="1" ht="30.75" customHeight="1" collapsed="1" x14ac:dyDescent="0.25">
      <c r="B177" s="14">
        <v>16</v>
      </c>
      <c r="C177" s="15" t="s">
        <v>168</v>
      </c>
      <c r="D177" s="18">
        <f>IF(SUM(D178:D187)=0,"",SUM(D178:D187))</f>
        <v>1</v>
      </c>
      <c r="E177" s="16">
        <f>IF(ISERROR(($D178*E178)+($D179*E179)+($D180*E180)+($D181*E181)+($D182*E182)+($D183*E183)+($D184*E184)+($D185*E185)+($D186*E186)+($D187*E187)),"",($D178*E178)+($D179*E179)+($D180*E180)+($D181*E181)+($D182*E182)+($D183*E183)+($D184*E184)+($D185*E185)+($D186*E186)+($D187*E187))</f>
        <v>0</v>
      </c>
      <c r="F177" s="16">
        <f>IF(ISERROR(($D178*F178)+($D179*F179)+($D180*F180)+($D181*F181)+($D182*F182)+($D183*F183)+($D184*F184)+($D185*F185)+($D186*F186)+($D187*F187)),"",($D178*F178)+($D179*F179)+($D180*F180)+($D181*F181)+($D182*F182)+($D183*F183)+($D184*F184)+($D185*F185)+($D186*F186)+($D187*F187))</f>
        <v>0</v>
      </c>
      <c r="G177" s="16">
        <f>IF(ISERROR(($D178*G178)+($D179*G179)+($D180*G180)+($D181*G181)+($D182*G182)+($D183*G183)+($D184*G184)+($D185*G185)+($D186*G186)+($D187*G187)),"",($D178*G178)+($D179*G179)+($D180*G180)+($D181*G181)+($D182*G182)+($D183*G183)+($D184*G184)+($D185*G185)+($D186*G186)+($D187*G187))</f>
        <v>0</v>
      </c>
      <c r="H177" s="16">
        <f>IF(ISERROR(($D178*H178)+($D179*H179)+($D180*H180)+($D181*H181)+($D182*H182)+($D183*H183)+($D184*H184)+($D185*H185)+($D186*H186)+($D187*H187)),"",($D178*H178)+($D179*H179)+($D180*H180)+($D181*H181)+($D182*H182)+($D183*H183)+($D184*H184)+($D185*H185)+($D186*H186)+($D187*H187))</f>
        <v>0</v>
      </c>
      <c r="I177" s="16">
        <f>IF(ISERROR(SUM(I178:I187)),"",SUM(I178:I187))</f>
        <v>0</v>
      </c>
      <c r="J177" s="16">
        <f>IF(ISERROR(SUM(J178:J187)),"",SUM(J178:J187))</f>
        <v>0</v>
      </c>
      <c r="K177" s="16">
        <f>IF(ISERROR(($D178*K178)+($D179*K179)+($D180*K180)+($D181*K181)+($D182*K182)+($D183*K183)+($D184*K184)+($D185*K185)+($D186*K186)+($D187*K187)),"",($D178*K178)+($D179*K179)+($D180*K180)+($D181*K181)+($D182*K182)+($D183*K183)+($D184*K184)+($D185*K185)+($D186*K186)+($D187*K187))</f>
        <v>0</v>
      </c>
      <c r="L177" s="16">
        <f t="shared" ref="L177:M177" si="193">IF(ISERROR(($D178*L178)+($D179*L179)+($D180*L180)+($D181*L181)+($D182*L182)+($D183*L183)+($D184*L184)+($D185*L185)+($D186*L186)+($D187*L187)),"",($D178*L178)+($D179*L179)+($D180*L180)+($D181*L181)+($D182*L182)+($D183*L183)+($D184*L184)+($D185*L185)+($D186*L186)+($D187*L187))</f>
        <v>0</v>
      </c>
      <c r="M177" s="16">
        <f t="shared" si="193"/>
        <v>0</v>
      </c>
      <c r="N177" s="12">
        <v>1</v>
      </c>
      <c r="O177" s="72">
        <f>IF(ISERROR(VLOOKUP(N177,POA!$A$2:$C$25,3,0)),"",VLOOKUP(N177,POA!$A$2:$C$25,3,0))</f>
        <v>3</v>
      </c>
      <c r="P177" s="13">
        <f>IF(ISERROR(VLOOKUP(N177,POA!$A$2:$C$25,2,0)),"",VLOOKUP(N177,POA!$A$2:$C$25,2,0))</f>
        <v>314367087</v>
      </c>
      <c r="Q177" s="16">
        <f>SUM(I177)</f>
        <v>0</v>
      </c>
      <c r="R177" s="17" t="str">
        <f>IF(OR(Q177=0,N177="",P177=""),"",IF(Q177&gt;=(($R$9*P177)),"HABIL","NO HABIL"))</f>
        <v/>
      </c>
      <c r="S177" s="16">
        <f>IF(ISERROR(SUM(E177/G177)),0,SUM(E177/G177))</f>
        <v>0</v>
      </c>
      <c r="T177" s="17" t="str">
        <f>IF(OR(S177=0,N177="",P177=""),"",IF(S177&gt;=$T$9,"HABIL","NO HABIL"))</f>
        <v/>
      </c>
      <c r="U177" s="58">
        <f>IF(ISERROR(SUM(H177/F177)),0,SUM(H177/F177))</f>
        <v>0</v>
      </c>
      <c r="V177" s="17" t="str">
        <f>IF(OR(U177=0,N177="",P177=""),"",IF(U177&lt;=$V$9,"HABIL","NO HABIL"))</f>
        <v/>
      </c>
      <c r="W177" s="58">
        <f>IF(ISERROR(SUM(L177/M177)),0,SUM(L177/M177))</f>
        <v>0</v>
      </c>
      <c r="X177" s="17" t="str">
        <f>IF(OR(W177=0,N177="",P177=""),"",IF(W177&gt;=$X$9,"HABIL","NO HABIL"))</f>
        <v/>
      </c>
      <c r="Y177" s="17" t="str">
        <f t="shared" si="167"/>
        <v/>
      </c>
      <c r="Z177" s="65"/>
      <c r="AA177" s="66"/>
      <c r="AB177" s="59">
        <f>IF(ISERROR(SUM(L177/K177)),0,SUM(L177/K177))</f>
        <v>0</v>
      </c>
      <c r="AC177" s="17" t="str">
        <f>IF(OR(AB177=0,N177="",P177=""),"",IF(AB177&gt;=$AC$9,"HABIL","NO HABIL"))</f>
        <v/>
      </c>
      <c r="AD177" s="59">
        <f>IF(ISERROR(SUM(L177/F177)),0,SUM(L177/F177))</f>
        <v>0</v>
      </c>
      <c r="AE177" s="17" t="str">
        <f>IF(OR(AD177=0,N177="",P177=""),"",IF(AD177&gt;=$AE$9,"HABIL","NO HABIL"))</f>
        <v/>
      </c>
      <c r="AF177" s="73" t="str">
        <f t="shared" si="168"/>
        <v/>
      </c>
    </row>
    <row r="178" spans="1:32" s="89" customFormat="1" ht="18.75" customHeight="1" thickBot="1" x14ac:dyDescent="0.3">
      <c r="A178" s="95"/>
      <c r="B178" s="91">
        <v>1.1000000000000001</v>
      </c>
      <c r="C178" s="94"/>
      <c r="D178" s="92">
        <v>1</v>
      </c>
      <c r="E178" s="90"/>
      <c r="F178" s="90"/>
      <c r="G178" s="90"/>
      <c r="H178" s="90"/>
      <c r="I178" s="98">
        <f>IF(ISERROR(E178-G178),"",E178-G178)</f>
        <v>0</v>
      </c>
      <c r="J178" s="98">
        <f>IF(ISERROR(F178-H178),"",F178-H178)</f>
        <v>0</v>
      </c>
      <c r="K178" s="98">
        <f>J178</f>
        <v>0</v>
      </c>
      <c r="L178" s="90"/>
      <c r="M178" s="90"/>
      <c r="N178" s="54"/>
      <c r="O178" s="54" t="s">
        <v>144</v>
      </c>
      <c r="P178" s="74" t="s">
        <v>144</v>
      </c>
      <c r="Q178" s="67"/>
      <c r="R178" s="68" t="str">
        <f t="shared" ref="R178:R187" si="194">IF(OR(Q178=0,N178="",P178=""),"",IF(Q178&gt;=(($R$9*P178)),"HABIL","NO HABIL"))</f>
        <v/>
      </c>
      <c r="S178" s="67"/>
      <c r="T178" s="68" t="str">
        <f>IF(OR(S176=0,N178="",P178=""),"",IF(S176&gt;=$T$9,"HABIL","NO HABIL"))</f>
        <v/>
      </c>
      <c r="U178" s="69"/>
      <c r="V178" s="68" t="str">
        <f>IF(OR(U176=0,N178="",P178=""),"",IF(U176&lt;=$V$9,"HABIL","NO HABIL"))</f>
        <v/>
      </c>
      <c r="W178" s="70"/>
      <c r="X178" s="68" t="str">
        <f>IF(OR(W176=0,N178="",P178=""),"",IF(W176&gt;=$X$9,"HABIL","NO HABIL"))</f>
        <v/>
      </c>
      <c r="Y178" s="68" t="str">
        <f t="shared" si="167"/>
        <v/>
      </c>
      <c r="Z178" s="30">
        <f t="shared" ref="Z178:Z187" si="195">IF(ISERROR(F178/$AA$9),"",F178/$AA$9)</f>
        <v>0</v>
      </c>
      <c r="AA178" s="25" t="str">
        <f t="shared" ref="AA178:AA187" si="196">+IF(Z178&lt;$AA$10,"MIPYME","NO CUMPLE")</f>
        <v>MIPYME</v>
      </c>
      <c r="AB178" s="71"/>
      <c r="AC178" s="68" t="str">
        <f>IF(OR(AB176=0,N178="",P178=""),"",IF(AB176&gt;=$AC$9,"HABIL","NO HABIL"))</f>
        <v/>
      </c>
      <c r="AD178" s="71"/>
      <c r="AE178" s="68" t="str">
        <f>IF(OR(AD176=0,N178="",P178=""),"",IF(AD176&gt;=$AE$9,"HABIL","NO HABIL"))</f>
        <v/>
      </c>
      <c r="AF178" s="68" t="str">
        <f t="shared" si="168"/>
        <v/>
      </c>
    </row>
    <row r="179" spans="1:32" ht="16.5" hidden="1" outlineLevel="1" x14ac:dyDescent="0.25">
      <c r="A179" s="96"/>
      <c r="B179" s="91">
        <v>1.1000000000000001</v>
      </c>
      <c r="C179" s="94"/>
      <c r="D179" s="92"/>
      <c r="E179" s="90"/>
      <c r="F179" s="90"/>
      <c r="G179" s="90"/>
      <c r="H179" s="90"/>
      <c r="I179" s="98">
        <f t="shared" ref="I179:I187" si="197">IF(ISERROR(E179-G179),"",E179-G179)</f>
        <v>0</v>
      </c>
      <c r="J179" s="98">
        <f t="shared" ref="J179:J187" si="198">IF(ISERROR(F179-H179),"",F179-H179)</f>
        <v>0</v>
      </c>
      <c r="K179" s="98">
        <f t="shared" ref="K179:K187" si="199">J179</f>
        <v>0</v>
      </c>
      <c r="L179" s="90">
        <v>11177504846</v>
      </c>
      <c r="M179" s="90">
        <v>3867455807</v>
      </c>
      <c r="N179" s="54"/>
      <c r="O179" s="54" t="s">
        <v>144</v>
      </c>
      <c r="P179" s="74" t="s">
        <v>144</v>
      </c>
      <c r="Q179" s="67"/>
      <c r="R179" s="68" t="str">
        <f t="shared" si="194"/>
        <v/>
      </c>
      <c r="S179" s="67"/>
      <c r="T179" s="68" t="str">
        <f t="shared" ref="T179:T187" si="200">IF(OR(S177=0,N179="",P179=""),"",IF(S177&gt;=$T$9,"HABIL","NO HABIL"))</f>
        <v/>
      </c>
      <c r="U179" s="69"/>
      <c r="V179" s="68" t="str">
        <f t="shared" ref="V179:V187" si="201">IF(OR(U177=0,N179="",P179=""),"",IF(U177&lt;=$V$9,"HABIL","NO HABIL"))</f>
        <v/>
      </c>
      <c r="W179" s="70"/>
      <c r="X179" s="68" t="str">
        <f t="shared" ref="X179:X187" si="202">IF(OR(W177=0,N179="",P179=""),"",IF(W177&gt;=$X$9,"HABIL","NO HABIL"))</f>
        <v/>
      </c>
      <c r="Y179" s="68" t="str">
        <f t="shared" si="167"/>
        <v/>
      </c>
      <c r="Z179" s="30">
        <f t="shared" si="195"/>
        <v>0</v>
      </c>
      <c r="AA179" s="25" t="str">
        <f t="shared" si="196"/>
        <v>MIPYME</v>
      </c>
      <c r="AB179" s="71"/>
      <c r="AC179" s="68" t="str">
        <f t="shared" ref="AC179:AC187" si="203">IF(OR(AB177=0,N179="",P179=""),"",IF(AB177&gt;=$AC$9,"HABIL","NO HABIL"))</f>
        <v/>
      </c>
      <c r="AD179" s="71"/>
      <c r="AE179" s="68" t="str">
        <f t="shared" ref="AE179:AE187" si="204">IF(OR(AD177=0,N179="",P179=""),"",IF(AD177&gt;=$AE$9,"HABIL","NO HABIL"))</f>
        <v/>
      </c>
      <c r="AF179" s="68" t="str">
        <f t="shared" si="168"/>
        <v/>
      </c>
    </row>
    <row r="180" spans="1:32" ht="16.5" hidden="1" outlineLevel="1" x14ac:dyDescent="0.25">
      <c r="A180" s="96"/>
      <c r="B180" s="91">
        <v>1.1000000000000001</v>
      </c>
      <c r="C180" s="94"/>
      <c r="D180" s="92"/>
      <c r="E180" s="90"/>
      <c r="F180" s="90"/>
      <c r="G180" s="90"/>
      <c r="H180" s="90"/>
      <c r="I180" s="98">
        <f t="shared" si="197"/>
        <v>0</v>
      </c>
      <c r="J180" s="98">
        <f t="shared" si="198"/>
        <v>0</v>
      </c>
      <c r="K180" s="98">
        <f t="shared" si="199"/>
        <v>0</v>
      </c>
      <c r="L180" s="90">
        <v>11177504846</v>
      </c>
      <c r="M180" s="90">
        <v>3867455807</v>
      </c>
      <c r="N180" s="54"/>
      <c r="O180" s="54" t="s">
        <v>144</v>
      </c>
      <c r="P180" s="74" t="s">
        <v>144</v>
      </c>
      <c r="Q180" s="67"/>
      <c r="R180" s="68" t="str">
        <f t="shared" si="194"/>
        <v/>
      </c>
      <c r="S180" s="67"/>
      <c r="T180" s="68" t="str">
        <f t="shared" si="200"/>
        <v/>
      </c>
      <c r="U180" s="69"/>
      <c r="V180" s="68" t="str">
        <f t="shared" si="201"/>
        <v/>
      </c>
      <c r="W180" s="70"/>
      <c r="X180" s="68" t="str">
        <f t="shared" si="202"/>
        <v/>
      </c>
      <c r="Y180" s="68" t="str">
        <f t="shared" si="167"/>
        <v/>
      </c>
      <c r="Z180" s="30">
        <f t="shared" si="195"/>
        <v>0</v>
      </c>
      <c r="AA180" s="25" t="str">
        <f t="shared" si="196"/>
        <v>MIPYME</v>
      </c>
      <c r="AB180" s="71"/>
      <c r="AC180" s="68" t="str">
        <f t="shared" si="203"/>
        <v/>
      </c>
      <c r="AD180" s="71"/>
      <c r="AE180" s="68" t="str">
        <f t="shared" si="204"/>
        <v/>
      </c>
      <c r="AF180" s="68" t="str">
        <f t="shared" si="168"/>
        <v/>
      </c>
    </row>
    <row r="181" spans="1:32" ht="16.5" hidden="1" outlineLevel="1" x14ac:dyDescent="0.25">
      <c r="A181" s="96"/>
      <c r="B181" s="91">
        <v>1.1000000000000001</v>
      </c>
      <c r="C181" s="94"/>
      <c r="D181" s="92"/>
      <c r="E181" s="90"/>
      <c r="F181" s="90"/>
      <c r="G181" s="90"/>
      <c r="H181" s="90"/>
      <c r="I181" s="98">
        <f t="shared" si="197"/>
        <v>0</v>
      </c>
      <c r="J181" s="98">
        <f t="shared" si="198"/>
        <v>0</v>
      </c>
      <c r="K181" s="98">
        <f t="shared" si="199"/>
        <v>0</v>
      </c>
      <c r="L181" s="90">
        <v>11177504846</v>
      </c>
      <c r="M181" s="90">
        <v>3867455807</v>
      </c>
      <c r="N181" s="54"/>
      <c r="O181" s="54" t="s">
        <v>144</v>
      </c>
      <c r="P181" s="74" t="s">
        <v>144</v>
      </c>
      <c r="Q181" s="67"/>
      <c r="R181" s="68" t="str">
        <f t="shared" si="194"/>
        <v/>
      </c>
      <c r="S181" s="67"/>
      <c r="T181" s="68" t="str">
        <f t="shared" si="200"/>
        <v/>
      </c>
      <c r="U181" s="69"/>
      <c r="V181" s="68" t="str">
        <f t="shared" si="201"/>
        <v/>
      </c>
      <c r="W181" s="70"/>
      <c r="X181" s="68" t="str">
        <f t="shared" si="202"/>
        <v/>
      </c>
      <c r="Y181" s="68" t="str">
        <f t="shared" si="167"/>
        <v/>
      </c>
      <c r="Z181" s="30">
        <f t="shared" si="195"/>
        <v>0</v>
      </c>
      <c r="AA181" s="25" t="str">
        <f t="shared" si="196"/>
        <v>MIPYME</v>
      </c>
      <c r="AB181" s="71"/>
      <c r="AC181" s="68" t="str">
        <f t="shared" si="203"/>
        <v/>
      </c>
      <c r="AD181" s="71"/>
      <c r="AE181" s="68" t="str">
        <f t="shared" si="204"/>
        <v/>
      </c>
      <c r="AF181" s="68" t="str">
        <f t="shared" si="168"/>
        <v/>
      </c>
    </row>
    <row r="182" spans="1:32" ht="16.5" hidden="1" outlineLevel="1" x14ac:dyDescent="0.25">
      <c r="A182" s="97"/>
      <c r="B182" s="91">
        <v>1.1000000000000001</v>
      </c>
      <c r="C182" s="94"/>
      <c r="D182" s="92"/>
      <c r="E182" s="90"/>
      <c r="F182" s="90"/>
      <c r="G182" s="90"/>
      <c r="H182" s="90"/>
      <c r="I182" s="98">
        <f t="shared" si="197"/>
        <v>0</v>
      </c>
      <c r="J182" s="98">
        <f t="shared" si="198"/>
        <v>0</v>
      </c>
      <c r="K182" s="98">
        <f t="shared" si="199"/>
        <v>0</v>
      </c>
      <c r="L182" s="90">
        <v>11177504846</v>
      </c>
      <c r="M182" s="90">
        <v>3867455807</v>
      </c>
      <c r="N182" s="54"/>
      <c r="O182" s="54" t="s">
        <v>144</v>
      </c>
      <c r="P182" s="74" t="s">
        <v>144</v>
      </c>
      <c r="Q182" s="67"/>
      <c r="R182" s="68" t="str">
        <f t="shared" si="194"/>
        <v/>
      </c>
      <c r="S182" s="67"/>
      <c r="T182" s="68" t="str">
        <f t="shared" si="200"/>
        <v/>
      </c>
      <c r="U182" s="69"/>
      <c r="V182" s="68" t="str">
        <f t="shared" si="201"/>
        <v/>
      </c>
      <c r="W182" s="70"/>
      <c r="X182" s="68" t="str">
        <f t="shared" si="202"/>
        <v/>
      </c>
      <c r="Y182" s="68" t="str">
        <f t="shared" si="167"/>
        <v/>
      </c>
      <c r="Z182" s="30">
        <f t="shared" si="195"/>
        <v>0</v>
      </c>
      <c r="AA182" s="25" t="str">
        <f t="shared" si="196"/>
        <v>MIPYME</v>
      </c>
      <c r="AB182" s="71"/>
      <c r="AC182" s="68" t="str">
        <f t="shared" si="203"/>
        <v/>
      </c>
      <c r="AD182" s="71"/>
      <c r="AE182" s="68" t="str">
        <f t="shared" si="204"/>
        <v/>
      </c>
      <c r="AF182" s="68" t="str">
        <f t="shared" si="168"/>
        <v/>
      </c>
    </row>
    <row r="183" spans="1:32" ht="16.5" hidden="1" outlineLevel="1" x14ac:dyDescent="0.25">
      <c r="A183" s="97"/>
      <c r="B183" s="91">
        <v>1.1000000000000001</v>
      </c>
      <c r="C183" s="94"/>
      <c r="D183" s="92"/>
      <c r="E183" s="90"/>
      <c r="F183" s="90"/>
      <c r="G183" s="90"/>
      <c r="H183" s="90"/>
      <c r="I183" s="98">
        <f t="shared" si="197"/>
        <v>0</v>
      </c>
      <c r="J183" s="98">
        <f t="shared" si="198"/>
        <v>0</v>
      </c>
      <c r="K183" s="98">
        <f t="shared" si="199"/>
        <v>0</v>
      </c>
      <c r="L183" s="90">
        <v>11177504846</v>
      </c>
      <c r="M183" s="90">
        <v>3867455807</v>
      </c>
      <c r="N183" s="54"/>
      <c r="O183" s="54" t="s">
        <v>144</v>
      </c>
      <c r="P183" s="74" t="s">
        <v>144</v>
      </c>
      <c r="Q183" s="67"/>
      <c r="R183" s="68" t="str">
        <f t="shared" si="194"/>
        <v/>
      </c>
      <c r="S183" s="67"/>
      <c r="T183" s="68" t="str">
        <f t="shared" si="200"/>
        <v/>
      </c>
      <c r="U183" s="69"/>
      <c r="V183" s="68" t="str">
        <f t="shared" si="201"/>
        <v/>
      </c>
      <c r="W183" s="70"/>
      <c r="X183" s="68" t="str">
        <f t="shared" si="202"/>
        <v/>
      </c>
      <c r="Y183" s="68" t="str">
        <f t="shared" si="167"/>
        <v/>
      </c>
      <c r="Z183" s="30">
        <f t="shared" si="195"/>
        <v>0</v>
      </c>
      <c r="AA183" s="25" t="str">
        <f t="shared" si="196"/>
        <v>MIPYME</v>
      </c>
      <c r="AB183" s="71"/>
      <c r="AC183" s="68" t="str">
        <f t="shared" si="203"/>
        <v/>
      </c>
      <c r="AD183" s="71"/>
      <c r="AE183" s="68" t="str">
        <f t="shared" si="204"/>
        <v/>
      </c>
      <c r="AF183" s="68" t="str">
        <f t="shared" si="168"/>
        <v/>
      </c>
    </row>
    <row r="184" spans="1:32" ht="16.5" hidden="1" outlineLevel="1" x14ac:dyDescent="0.25">
      <c r="A184" s="97"/>
      <c r="B184" s="91">
        <v>1.1000000000000001</v>
      </c>
      <c r="C184" s="94"/>
      <c r="D184" s="92"/>
      <c r="E184" s="90"/>
      <c r="F184" s="90"/>
      <c r="G184" s="90"/>
      <c r="H184" s="90"/>
      <c r="I184" s="98">
        <f t="shared" si="197"/>
        <v>0</v>
      </c>
      <c r="J184" s="98">
        <f t="shared" si="198"/>
        <v>0</v>
      </c>
      <c r="K184" s="98">
        <f t="shared" si="199"/>
        <v>0</v>
      </c>
      <c r="L184" s="90">
        <v>11177504846</v>
      </c>
      <c r="M184" s="90">
        <v>3867455807</v>
      </c>
      <c r="N184" s="54"/>
      <c r="O184" s="54" t="s">
        <v>144</v>
      </c>
      <c r="P184" s="74" t="s">
        <v>144</v>
      </c>
      <c r="Q184" s="67"/>
      <c r="R184" s="68" t="str">
        <f t="shared" si="194"/>
        <v/>
      </c>
      <c r="S184" s="67"/>
      <c r="T184" s="68" t="str">
        <f t="shared" si="200"/>
        <v/>
      </c>
      <c r="U184" s="69"/>
      <c r="V184" s="68" t="str">
        <f t="shared" si="201"/>
        <v/>
      </c>
      <c r="W184" s="70"/>
      <c r="X184" s="68" t="str">
        <f t="shared" si="202"/>
        <v/>
      </c>
      <c r="Y184" s="68" t="str">
        <f t="shared" si="167"/>
        <v/>
      </c>
      <c r="Z184" s="30">
        <f t="shared" si="195"/>
        <v>0</v>
      </c>
      <c r="AA184" s="25" t="str">
        <f t="shared" si="196"/>
        <v>MIPYME</v>
      </c>
      <c r="AB184" s="71"/>
      <c r="AC184" s="68" t="str">
        <f t="shared" si="203"/>
        <v/>
      </c>
      <c r="AD184" s="71"/>
      <c r="AE184" s="68" t="str">
        <f t="shared" si="204"/>
        <v/>
      </c>
      <c r="AF184" s="68" t="str">
        <f t="shared" si="168"/>
        <v/>
      </c>
    </row>
    <row r="185" spans="1:32" ht="16.5" hidden="1" outlineLevel="1" x14ac:dyDescent="0.25">
      <c r="A185" s="97"/>
      <c r="B185" s="91">
        <v>1.1000000000000001</v>
      </c>
      <c r="C185" s="94"/>
      <c r="D185" s="92"/>
      <c r="E185" s="90"/>
      <c r="F185" s="90"/>
      <c r="G185" s="90"/>
      <c r="H185" s="90"/>
      <c r="I185" s="98">
        <f t="shared" si="197"/>
        <v>0</v>
      </c>
      <c r="J185" s="98">
        <f t="shared" si="198"/>
        <v>0</v>
      </c>
      <c r="K185" s="98">
        <f t="shared" si="199"/>
        <v>0</v>
      </c>
      <c r="L185" s="90">
        <v>11177504846</v>
      </c>
      <c r="M185" s="90">
        <v>3867455807</v>
      </c>
      <c r="N185" s="54"/>
      <c r="O185" s="54" t="s">
        <v>144</v>
      </c>
      <c r="P185" s="74" t="s">
        <v>144</v>
      </c>
      <c r="Q185" s="67"/>
      <c r="R185" s="68" t="str">
        <f t="shared" si="194"/>
        <v/>
      </c>
      <c r="S185" s="67"/>
      <c r="T185" s="68" t="str">
        <f t="shared" si="200"/>
        <v/>
      </c>
      <c r="U185" s="69"/>
      <c r="V185" s="68" t="str">
        <f t="shared" si="201"/>
        <v/>
      </c>
      <c r="W185" s="70"/>
      <c r="X185" s="68" t="str">
        <f t="shared" si="202"/>
        <v/>
      </c>
      <c r="Y185" s="68" t="str">
        <f t="shared" si="167"/>
        <v/>
      </c>
      <c r="Z185" s="30">
        <f t="shared" si="195"/>
        <v>0</v>
      </c>
      <c r="AA185" s="25" t="str">
        <f t="shared" si="196"/>
        <v>MIPYME</v>
      </c>
      <c r="AB185" s="71"/>
      <c r="AC185" s="68" t="str">
        <f t="shared" si="203"/>
        <v/>
      </c>
      <c r="AD185" s="71"/>
      <c r="AE185" s="68" t="str">
        <f t="shared" si="204"/>
        <v/>
      </c>
      <c r="AF185" s="68" t="str">
        <f t="shared" si="168"/>
        <v/>
      </c>
    </row>
    <row r="186" spans="1:32" ht="16.5" hidden="1" outlineLevel="1" x14ac:dyDescent="0.25">
      <c r="A186" s="97"/>
      <c r="B186" s="91">
        <v>1.1000000000000001</v>
      </c>
      <c r="C186" s="94"/>
      <c r="D186" s="92"/>
      <c r="E186" s="90"/>
      <c r="F186" s="90"/>
      <c r="G186" s="90"/>
      <c r="H186" s="90"/>
      <c r="I186" s="98">
        <f t="shared" si="197"/>
        <v>0</v>
      </c>
      <c r="J186" s="98">
        <f t="shared" si="198"/>
        <v>0</v>
      </c>
      <c r="K186" s="98">
        <f t="shared" si="199"/>
        <v>0</v>
      </c>
      <c r="L186" s="90">
        <v>11177504846</v>
      </c>
      <c r="M186" s="90">
        <v>3867455807</v>
      </c>
      <c r="N186" s="54"/>
      <c r="O186" s="54" t="s">
        <v>144</v>
      </c>
      <c r="P186" s="74" t="s">
        <v>144</v>
      </c>
      <c r="Q186" s="67"/>
      <c r="R186" s="68" t="str">
        <f t="shared" si="194"/>
        <v/>
      </c>
      <c r="S186" s="67"/>
      <c r="T186" s="68" t="str">
        <f t="shared" si="200"/>
        <v/>
      </c>
      <c r="U186" s="69"/>
      <c r="V186" s="68" t="str">
        <f t="shared" si="201"/>
        <v/>
      </c>
      <c r="W186" s="70"/>
      <c r="X186" s="68" t="str">
        <f t="shared" si="202"/>
        <v/>
      </c>
      <c r="Y186" s="68" t="str">
        <f t="shared" si="167"/>
        <v/>
      </c>
      <c r="Z186" s="30">
        <f t="shared" si="195"/>
        <v>0</v>
      </c>
      <c r="AA186" s="25" t="str">
        <f t="shared" si="196"/>
        <v>MIPYME</v>
      </c>
      <c r="AB186" s="71"/>
      <c r="AC186" s="68" t="str">
        <f t="shared" si="203"/>
        <v/>
      </c>
      <c r="AD186" s="71"/>
      <c r="AE186" s="68" t="str">
        <f t="shared" si="204"/>
        <v/>
      </c>
      <c r="AF186" s="68" t="str">
        <f t="shared" si="168"/>
        <v/>
      </c>
    </row>
    <row r="187" spans="1:32" ht="17.25" hidden="1" outlineLevel="1" thickBot="1" x14ac:dyDescent="0.3">
      <c r="A187" s="97"/>
      <c r="B187" s="91">
        <v>1.1000000000000001</v>
      </c>
      <c r="C187" s="94"/>
      <c r="D187" s="92"/>
      <c r="E187" s="90"/>
      <c r="F187" s="90"/>
      <c r="G187" s="90"/>
      <c r="H187" s="90"/>
      <c r="I187" s="98">
        <f t="shared" si="197"/>
        <v>0</v>
      </c>
      <c r="J187" s="98">
        <f t="shared" si="198"/>
        <v>0</v>
      </c>
      <c r="K187" s="98">
        <f t="shared" si="199"/>
        <v>0</v>
      </c>
      <c r="L187" s="90">
        <v>11177504846</v>
      </c>
      <c r="M187" s="90">
        <v>3867455807</v>
      </c>
      <c r="N187" s="54"/>
      <c r="O187" s="54" t="s">
        <v>144</v>
      </c>
      <c r="P187" s="74" t="s">
        <v>144</v>
      </c>
      <c r="Q187" s="67"/>
      <c r="R187" s="68" t="str">
        <f t="shared" si="194"/>
        <v/>
      </c>
      <c r="S187" s="67"/>
      <c r="T187" s="68" t="str">
        <f t="shared" si="200"/>
        <v/>
      </c>
      <c r="U187" s="69"/>
      <c r="V187" s="68" t="str">
        <f t="shared" si="201"/>
        <v/>
      </c>
      <c r="W187" s="70"/>
      <c r="X187" s="68" t="str">
        <f t="shared" si="202"/>
        <v/>
      </c>
      <c r="Y187" s="68" t="str">
        <f t="shared" si="167"/>
        <v/>
      </c>
      <c r="Z187" s="30">
        <f t="shared" si="195"/>
        <v>0</v>
      </c>
      <c r="AA187" s="25" t="str">
        <f t="shared" si="196"/>
        <v>MIPYME</v>
      </c>
      <c r="AB187" s="71"/>
      <c r="AC187" s="68" t="str">
        <f t="shared" si="203"/>
        <v/>
      </c>
      <c r="AD187" s="71"/>
      <c r="AE187" s="68" t="str">
        <f t="shared" si="204"/>
        <v/>
      </c>
      <c r="AF187" s="68" t="str">
        <f t="shared" si="168"/>
        <v/>
      </c>
    </row>
    <row r="188" spans="1:32" s="64" customFormat="1" ht="30.75" customHeight="1" collapsed="1" x14ac:dyDescent="0.25">
      <c r="B188" s="14">
        <v>17</v>
      </c>
      <c r="C188" s="15" t="s">
        <v>169</v>
      </c>
      <c r="D188" s="18">
        <f>IF(SUM(D189:D198)=0,"",SUM(D189:D198))</f>
        <v>1</v>
      </c>
      <c r="E188" s="16">
        <f>IF(ISERROR(($D189*E189)+($D190*E190)+($D191*E191)+($D192*E192)+($D193*E193)+($D194*E194)+($D195*E195)+($D196*E196)+($D197*E197)+($D198*E198)),"",($D189*E189)+($D190*E190)+($D191*E191)+($D192*E192)+($D193*E193)+($D194*E194)+($D195*E195)+($D196*E196)+($D197*E197)+($D198*E198))</f>
        <v>0</v>
      </c>
      <c r="F188" s="16">
        <f>IF(ISERROR(($D189*F189)+($D190*F190)+($D191*F191)+($D192*F192)+($D193*F193)+($D194*F194)+($D195*F195)+($D196*F196)+($D197*F197)+($D198*F198)),"",($D189*F189)+($D190*F190)+($D191*F191)+($D192*F192)+($D193*F193)+($D194*F194)+($D195*F195)+($D196*F196)+($D197*F197)+($D198*F198))</f>
        <v>0</v>
      </c>
      <c r="G188" s="16">
        <f>IF(ISERROR(($D189*G189)+($D190*G190)+($D191*G191)+($D192*G192)+($D193*G193)+($D194*G194)+($D195*G195)+($D196*G196)+($D197*G197)+($D198*G198)),"",($D189*G189)+($D190*G190)+($D191*G191)+($D192*G192)+($D193*G193)+($D194*G194)+($D195*G195)+($D196*G196)+($D197*G197)+($D198*G198))</f>
        <v>0</v>
      </c>
      <c r="H188" s="16">
        <f>IF(ISERROR(($D189*H189)+($D190*H190)+($D191*H191)+($D192*H192)+($D193*H193)+($D194*H194)+($D195*H195)+($D196*H196)+($D197*H197)+($D198*H198)),"",($D189*H189)+($D190*H190)+($D191*H191)+($D192*H192)+($D193*H193)+($D194*H194)+($D195*H195)+($D196*H196)+($D197*H197)+($D198*H198))</f>
        <v>0</v>
      </c>
      <c r="I188" s="16">
        <f>IF(ISERROR(SUM(I189:I198)),"",SUM(I189:I198))</f>
        <v>0</v>
      </c>
      <c r="J188" s="16">
        <f>IF(ISERROR(SUM(J189:J198)),"",SUM(J189:J198))</f>
        <v>0</v>
      </c>
      <c r="K188" s="16">
        <f>IF(ISERROR(($D189*K189)+($D190*K190)+($D191*K191)+($D192*K192)+($D193*K193)+($D194*K194)+($D195*K195)+($D196*K196)+($D197*K197)+($D198*K198)),"",($D189*K189)+($D190*K190)+($D191*K191)+($D192*K192)+($D193*K193)+($D194*K194)+($D195*K195)+($D196*K196)+($D197*K197)+($D198*K198))</f>
        <v>0</v>
      </c>
      <c r="L188" s="16">
        <f t="shared" ref="L188:M188" si="205">IF(ISERROR(($D189*L189)+($D190*L190)+($D191*L191)+($D192*L192)+($D193*L193)+($D194*L194)+($D195*L195)+($D196*L196)+($D197*L197)+($D198*L198)),"",($D189*L189)+($D190*L190)+($D191*L191)+($D192*L192)+($D193*L193)+($D194*L194)+($D195*L195)+($D196*L196)+($D197*L197)+($D198*L198))</f>
        <v>0</v>
      </c>
      <c r="M188" s="16">
        <f t="shared" si="205"/>
        <v>0</v>
      </c>
      <c r="N188" s="12">
        <v>1</v>
      </c>
      <c r="O188" s="72">
        <f>IF(ISERROR(VLOOKUP(N188,POA!$A$2:$C$25,3,0)),"",VLOOKUP(N188,POA!$A$2:$C$25,3,0))</f>
        <v>3</v>
      </c>
      <c r="P188" s="13">
        <f>IF(ISERROR(VLOOKUP(N188,POA!$A$2:$C$25,2,0)),"",VLOOKUP(N188,POA!$A$2:$C$25,2,0))</f>
        <v>314367087</v>
      </c>
      <c r="Q188" s="16">
        <f>SUM(I188)</f>
        <v>0</v>
      </c>
      <c r="R188" s="17" t="str">
        <f>IF(OR(Q188=0,N188="",P188=""),"",IF(Q188&gt;=(($R$9*P188)),"HABIL","NO HABIL"))</f>
        <v/>
      </c>
      <c r="S188" s="16">
        <f>IF(ISERROR(SUM(E188/G188)),0,SUM(E188/G188))</f>
        <v>0</v>
      </c>
      <c r="T188" s="17" t="str">
        <f>IF(OR(S188=0,N188="",P188=""),"",IF(S188&gt;=$T$9,"HABIL","NO HABIL"))</f>
        <v/>
      </c>
      <c r="U188" s="58">
        <f>IF(ISERROR(SUM(H188/F188)),0,SUM(H188/F188))</f>
        <v>0</v>
      </c>
      <c r="V188" s="17" t="str">
        <f>IF(OR(U188=0,N188="",P188=""),"",IF(U188&lt;=$V$9,"HABIL","NO HABIL"))</f>
        <v/>
      </c>
      <c r="W188" s="58">
        <f>IF(ISERROR(SUM(L188/M188)),0,SUM(L188/M188))</f>
        <v>0</v>
      </c>
      <c r="X188" s="17" t="str">
        <f>IF(OR(W188=0,N188="",P188=""),"",IF(W188&gt;=$X$9,"HABIL","NO HABIL"))</f>
        <v/>
      </c>
      <c r="Y188" s="17" t="str">
        <f t="shared" si="167"/>
        <v/>
      </c>
      <c r="Z188" s="65"/>
      <c r="AA188" s="66"/>
      <c r="AB188" s="59">
        <f>IF(ISERROR(SUM(L188/K188)),0,SUM(L188/K188))</f>
        <v>0</v>
      </c>
      <c r="AC188" s="17" t="str">
        <f>IF(OR(AB188=0,N188="",P188=""),"",IF(AB188&gt;=$AC$9,"HABIL","NO HABIL"))</f>
        <v/>
      </c>
      <c r="AD188" s="59">
        <f>IF(ISERROR(SUM(L188/F188)),0,SUM(L188/F188))</f>
        <v>0</v>
      </c>
      <c r="AE188" s="17" t="str">
        <f>IF(OR(AD188=0,N188="",P188=""),"",IF(AD188&gt;=$AE$9,"HABIL","NO HABIL"))</f>
        <v/>
      </c>
      <c r="AF188" s="73" t="str">
        <f t="shared" si="168"/>
        <v/>
      </c>
    </row>
    <row r="189" spans="1:32" s="89" customFormat="1" ht="18.75" customHeight="1" thickBot="1" x14ac:dyDescent="0.3">
      <c r="A189" s="95"/>
      <c r="B189" s="91">
        <v>1.1000000000000001</v>
      </c>
      <c r="C189" s="94"/>
      <c r="D189" s="92">
        <v>1</v>
      </c>
      <c r="E189" s="90"/>
      <c r="F189" s="90"/>
      <c r="G189" s="90"/>
      <c r="H189" s="90"/>
      <c r="I189" s="98">
        <f>IF(ISERROR(E189-G189),"",E189-G189)</f>
        <v>0</v>
      </c>
      <c r="J189" s="98">
        <f>IF(ISERROR(F189-H189),"",F189-H189)</f>
        <v>0</v>
      </c>
      <c r="K189" s="98">
        <f>J189</f>
        <v>0</v>
      </c>
      <c r="L189" s="90"/>
      <c r="M189" s="90"/>
      <c r="N189" s="54"/>
      <c r="O189" s="54" t="s">
        <v>144</v>
      </c>
      <c r="P189" s="74" t="s">
        <v>144</v>
      </c>
      <c r="Q189" s="67"/>
      <c r="R189" s="68" t="str">
        <f t="shared" ref="R189:R198" si="206">IF(OR(Q189=0,N189="",P189=""),"",IF(Q189&gt;=(($R$9*P189)),"HABIL","NO HABIL"))</f>
        <v/>
      </c>
      <c r="S189" s="67"/>
      <c r="T189" s="68" t="str">
        <f>IF(OR(S187=0,N189="",P189=""),"",IF(S187&gt;=$T$9,"HABIL","NO HABIL"))</f>
        <v/>
      </c>
      <c r="U189" s="69"/>
      <c r="V189" s="68" t="str">
        <f>IF(OR(U187=0,N189="",P189=""),"",IF(U187&lt;=$V$9,"HABIL","NO HABIL"))</f>
        <v/>
      </c>
      <c r="W189" s="70"/>
      <c r="X189" s="68" t="str">
        <f>IF(OR(W187=0,N189="",P189=""),"",IF(W187&gt;=$X$9,"HABIL","NO HABIL"))</f>
        <v/>
      </c>
      <c r="Y189" s="68" t="str">
        <f t="shared" si="167"/>
        <v/>
      </c>
      <c r="Z189" s="30">
        <f t="shared" ref="Z189:Z198" si="207">IF(ISERROR(F189/$AA$9),"",F189/$AA$9)</f>
        <v>0</v>
      </c>
      <c r="AA189" s="25" t="str">
        <f t="shared" ref="AA189:AA198" si="208">+IF(Z189&lt;$AA$10,"MIPYME","NO CUMPLE")</f>
        <v>MIPYME</v>
      </c>
      <c r="AB189" s="71"/>
      <c r="AC189" s="68" t="str">
        <f>IF(OR(AB187=0,N189="",P189=""),"",IF(AB187&gt;=$AC$9,"HABIL","NO HABIL"))</f>
        <v/>
      </c>
      <c r="AD189" s="71"/>
      <c r="AE189" s="68" t="str">
        <f>IF(OR(AD187=0,N189="",P189=""),"",IF(AD187&gt;=$AE$9,"HABIL","NO HABIL"))</f>
        <v/>
      </c>
      <c r="AF189" s="68" t="str">
        <f t="shared" si="168"/>
        <v/>
      </c>
    </row>
    <row r="190" spans="1:32" ht="16.5" hidden="1" outlineLevel="1" x14ac:dyDescent="0.25">
      <c r="A190" s="96"/>
      <c r="B190" s="91">
        <v>1.1000000000000001</v>
      </c>
      <c r="C190" s="94"/>
      <c r="D190" s="92"/>
      <c r="E190" s="90"/>
      <c r="F190" s="90"/>
      <c r="G190" s="90"/>
      <c r="H190" s="90"/>
      <c r="I190" s="98">
        <f t="shared" ref="I190:I198" si="209">IF(ISERROR(E190-G190),"",E190-G190)</f>
        <v>0</v>
      </c>
      <c r="J190" s="98">
        <f t="shared" ref="J190:J198" si="210">IF(ISERROR(F190-H190),"",F190-H190)</f>
        <v>0</v>
      </c>
      <c r="K190" s="98">
        <f t="shared" ref="K190:K198" si="211">J190</f>
        <v>0</v>
      </c>
      <c r="L190" s="90">
        <v>11177504846</v>
      </c>
      <c r="M190" s="90">
        <v>3867455807</v>
      </c>
      <c r="N190" s="54"/>
      <c r="O190" s="54" t="s">
        <v>144</v>
      </c>
      <c r="P190" s="74" t="s">
        <v>144</v>
      </c>
      <c r="Q190" s="67"/>
      <c r="R190" s="68" t="str">
        <f t="shared" si="206"/>
        <v/>
      </c>
      <c r="S190" s="67"/>
      <c r="T190" s="68" t="str">
        <f t="shared" ref="T190:T198" si="212">IF(OR(S188=0,N190="",P190=""),"",IF(S188&gt;=$T$9,"HABIL","NO HABIL"))</f>
        <v/>
      </c>
      <c r="U190" s="69"/>
      <c r="V190" s="68" t="str">
        <f t="shared" ref="V190:V198" si="213">IF(OR(U188=0,N190="",P190=""),"",IF(U188&lt;=$V$9,"HABIL","NO HABIL"))</f>
        <v/>
      </c>
      <c r="W190" s="70"/>
      <c r="X190" s="68" t="str">
        <f t="shared" ref="X190:X198" si="214">IF(OR(W188=0,N190="",P190=""),"",IF(W188&gt;=$X$9,"HABIL","NO HABIL"))</f>
        <v/>
      </c>
      <c r="Y190" s="68" t="str">
        <f t="shared" si="167"/>
        <v/>
      </c>
      <c r="Z190" s="30">
        <f t="shared" si="207"/>
        <v>0</v>
      </c>
      <c r="AA190" s="25" t="str">
        <f t="shared" si="208"/>
        <v>MIPYME</v>
      </c>
      <c r="AB190" s="71"/>
      <c r="AC190" s="68" t="str">
        <f t="shared" ref="AC190:AC198" si="215">IF(OR(AB188=0,N190="",P190=""),"",IF(AB188&gt;=$AC$9,"HABIL","NO HABIL"))</f>
        <v/>
      </c>
      <c r="AD190" s="71"/>
      <c r="AE190" s="68" t="str">
        <f t="shared" ref="AE190:AE198" si="216">IF(OR(AD188=0,N190="",P190=""),"",IF(AD188&gt;=$AE$9,"HABIL","NO HABIL"))</f>
        <v/>
      </c>
      <c r="AF190" s="68" t="str">
        <f t="shared" si="168"/>
        <v/>
      </c>
    </row>
    <row r="191" spans="1:32" ht="16.5" hidden="1" outlineLevel="1" x14ac:dyDescent="0.25">
      <c r="A191" s="96"/>
      <c r="B191" s="91">
        <v>1.1000000000000001</v>
      </c>
      <c r="C191" s="94"/>
      <c r="D191" s="92"/>
      <c r="E191" s="90"/>
      <c r="F191" s="90"/>
      <c r="G191" s="90"/>
      <c r="H191" s="90"/>
      <c r="I191" s="98">
        <f t="shared" si="209"/>
        <v>0</v>
      </c>
      <c r="J191" s="98">
        <f t="shared" si="210"/>
        <v>0</v>
      </c>
      <c r="K191" s="98">
        <f t="shared" si="211"/>
        <v>0</v>
      </c>
      <c r="L191" s="90">
        <v>11177504846</v>
      </c>
      <c r="M191" s="90">
        <v>3867455807</v>
      </c>
      <c r="N191" s="54"/>
      <c r="O191" s="54" t="s">
        <v>144</v>
      </c>
      <c r="P191" s="74" t="s">
        <v>144</v>
      </c>
      <c r="Q191" s="67"/>
      <c r="R191" s="68" t="str">
        <f t="shared" si="206"/>
        <v/>
      </c>
      <c r="S191" s="67"/>
      <c r="T191" s="68" t="str">
        <f t="shared" si="212"/>
        <v/>
      </c>
      <c r="U191" s="69"/>
      <c r="V191" s="68" t="str">
        <f t="shared" si="213"/>
        <v/>
      </c>
      <c r="W191" s="70"/>
      <c r="X191" s="68" t="str">
        <f t="shared" si="214"/>
        <v/>
      </c>
      <c r="Y191" s="68" t="str">
        <f t="shared" si="167"/>
        <v/>
      </c>
      <c r="Z191" s="30">
        <f t="shared" si="207"/>
        <v>0</v>
      </c>
      <c r="AA191" s="25" t="str">
        <f t="shared" si="208"/>
        <v>MIPYME</v>
      </c>
      <c r="AB191" s="71"/>
      <c r="AC191" s="68" t="str">
        <f t="shared" si="215"/>
        <v/>
      </c>
      <c r="AD191" s="71"/>
      <c r="AE191" s="68" t="str">
        <f t="shared" si="216"/>
        <v/>
      </c>
      <c r="AF191" s="68" t="str">
        <f t="shared" si="168"/>
        <v/>
      </c>
    </row>
    <row r="192" spans="1:32" ht="16.5" hidden="1" outlineLevel="1" x14ac:dyDescent="0.25">
      <c r="A192" s="96"/>
      <c r="B192" s="91">
        <v>1.1000000000000001</v>
      </c>
      <c r="C192" s="94"/>
      <c r="D192" s="92"/>
      <c r="E192" s="90"/>
      <c r="F192" s="90"/>
      <c r="G192" s="90"/>
      <c r="H192" s="90"/>
      <c r="I192" s="98">
        <f t="shared" si="209"/>
        <v>0</v>
      </c>
      <c r="J192" s="98">
        <f t="shared" si="210"/>
        <v>0</v>
      </c>
      <c r="K192" s="98">
        <f t="shared" si="211"/>
        <v>0</v>
      </c>
      <c r="L192" s="90">
        <v>11177504846</v>
      </c>
      <c r="M192" s="90">
        <v>3867455807</v>
      </c>
      <c r="N192" s="54"/>
      <c r="O192" s="54" t="s">
        <v>144</v>
      </c>
      <c r="P192" s="74" t="s">
        <v>144</v>
      </c>
      <c r="Q192" s="67"/>
      <c r="R192" s="68" t="str">
        <f t="shared" si="206"/>
        <v/>
      </c>
      <c r="S192" s="67"/>
      <c r="T192" s="68" t="str">
        <f t="shared" si="212"/>
        <v/>
      </c>
      <c r="U192" s="69"/>
      <c r="V192" s="68" t="str">
        <f t="shared" si="213"/>
        <v/>
      </c>
      <c r="W192" s="70"/>
      <c r="X192" s="68" t="str">
        <f t="shared" si="214"/>
        <v/>
      </c>
      <c r="Y192" s="68" t="str">
        <f t="shared" si="167"/>
        <v/>
      </c>
      <c r="Z192" s="30">
        <f t="shared" si="207"/>
        <v>0</v>
      </c>
      <c r="AA192" s="25" t="str">
        <f t="shared" si="208"/>
        <v>MIPYME</v>
      </c>
      <c r="AB192" s="71"/>
      <c r="AC192" s="68" t="str">
        <f t="shared" si="215"/>
        <v/>
      </c>
      <c r="AD192" s="71"/>
      <c r="AE192" s="68" t="str">
        <f t="shared" si="216"/>
        <v/>
      </c>
      <c r="AF192" s="68" t="str">
        <f t="shared" si="168"/>
        <v/>
      </c>
    </row>
    <row r="193" spans="1:32" ht="16.5" hidden="1" outlineLevel="1" x14ac:dyDescent="0.25">
      <c r="A193" s="97"/>
      <c r="B193" s="91">
        <v>1.1000000000000001</v>
      </c>
      <c r="C193" s="94"/>
      <c r="D193" s="92"/>
      <c r="E193" s="90"/>
      <c r="F193" s="90"/>
      <c r="G193" s="90"/>
      <c r="H193" s="90"/>
      <c r="I193" s="98">
        <f t="shared" si="209"/>
        <v>0</v>
      </c>
      <c r="J193" s="98">
        <f t="shared" si="210"/>
        <v>0</v>
      </c>
      <c r="K193" s="98">
        <f t="shared" si="211"/>
        <v>0</v>
      </c>
      <c r="L193" s="90">
        <v>11177504846</v>
      </c>
      <c r="M193" s="90">
        <v>3867455807</v>
      </c>
      <c r="N193" s="54"/>
      <c r="O193" s="54" t="s">
        <v>144</v>
      </c>
      <c r="P193" s="74" t="s">
        <v>144</v>
      </c>
      <c r="Q193" s="67"/>
      <c r="R193" s="68" t="str">
        <f t="shared" si="206"/>
        <v/>
      </c>
      <c r="S193" s="67"/>
      <c r="T193" s="68" t="str">
        <f t="shared" si="212"/>
        <v/>
      </c>
      <c r="U193" s="69"/>
      <c r="V193" s="68" t="str">
        <f t="shared" si="213"/>
        <v/>
      </c>
      <c r="W193" s="70"/>
      <c r="X193" s="68" t="str">
        <f t="shared" si="214"/>
        <v/>
      </c>
      <c r="Y193" s="68" t="str">
        <f t="shared" si="167"/>
        <v/>
      </c>
      <c r="Z193" s="30">
        <f t="shared" si="207"/>
        <v>0</v>
      </c>
      <c r="AA193" s="25" t="str">
        <f t="shared" si="208"/>
        <v>MIPYME</v>
      </c>
      <c r="AB193" s="71"/>
      <c r="AC193" s="68" t="str">
        <f t="shared" si="215"/>
        <v/>
      </c>
      <c r="AD193" s="71"/>
      <c r="AE193" s="68" t="str">
        <f t="shared" si="216"/>
        <v/>
      </c>
      <c r="AF193" s="68" t="str">
        <f t="shared" si="168"/>
        <v/>
      </c>
    </row>
    <row r="194" spans="1:32" ht="16.5" hidden="1" outlineLevel="1" x14ac:dyDescent="0.25">
      <c r="A194" s="97"/>
      <c r="B194" s="91">
        <v>1.1000000000000001</v>
      </c>
      <c r="C194" s="94"/>
      <c r="D194" s="92"/>
      <c r="E194" s="90"/>
      <c r="F194" s="90"/>
      <c r="G194" s="90"/>
      <c r="H194" s="90"/>
      <c r="I194" s="98">
        <f t="shared" si="209"/>
        <v>0</v>
      </c>
      <c r="J194" s="98">
        <f t="shared" si="210"/>
        <v>0</v>
      </c>
      <c r="K194" s="98">
        <f t="shared" si="211"/>
        <v>0</v>
      </c>
      <c r="L194" s="90">
        <v>11177504846</v>
      </c>
      <c r="M194" s="90">
        <v>3867455807</v>
      </c>
      <c r="N194" s="54"/>
      <c r="O194" s="54" t="s">
        <v>144</v>
      </c>
      <c r="P194" s="74" t="s">
        <v>144</v>
      </c>
      <c r="Q194" s="67"/>
      <c r="R194" s="68" t="str">
        <f t="shared" si="206"/>
        <v/>
      </c>
      <c r="S194" s="67"/>
      <c r="T194" s="68" t="str">
        <f t="shared" si="212"/>
        <v/>
      </c>
      <c r="U194" s="69"/>
      <c r="V194" s="68" t="str">
        <f t="shared" si="213"/>
        <v/>
      </c>
      <c r="W194" s="70"/>
      <c r="X194" s="68" t="str">
        <f t="shared" si="214"/>
        <v/>
      </c>
      <c r="Y194" s="68" t="str">
        <f t="shared" si="167"/>
        <v/>
      </c>
      <c r="Z194" s="30">
        <f t="shared" si="207"/>
        <v>0</v>
      </c>
      <c r="AA194" s="25" t="str">
        <f t="shared" si="208"/>
        <v>MIPYME</v>
      </c>
      <c r="AB194" s="71"/>
      <c r="AC194" s="68" t="str">
        <f t="shared" si="215"/>
        <v/>
      </c>
      <c r="AD194" s="71"/>
      <c r="AE194" s="68" t="str">
        <f t="shared" si="216"/>
        <v/>
      </c>
      <c r="AF194" s="68" t="str">
        <f t="shared" si="168"/>
        <v/>
      </c>
    </row>
    <row r="195" spans="1:32" ht="16.5" hidden="1" outlineLevel="1" x14ac:dyDescent="0.25">
      <c r="A195" s="97"/>
      <c r="B195" s="91">
        <v>1.1000000000000001</v>
      </c>
      <c r="C195" s="94"/>
      <c r="D195" s="92"/>
      <c r="E195" s="90"/>
      <c r="F195" s="90"/>
      <c r="G195" s="90"/>
      <c r="H195" s="90"/>
      <c r="I195" s="98">
        <f t="shared" si="209"/>
        <v>0</v>
      </c>
      <c r="J195" s="98">
        <f t="shared" si="210"/>
        <v>0</v>
      </c>
      <c r="K195" s="98">
        <f t="shared" si="211"/>
        <v>0</v>
      </c>
      <c r="L195" s="90">
        <v>11177504846</v>
      </c>
      <c r="M195" s="90">
        <v>3867455807</v>
      </c>
      <c r="N195" s="54"/>
      <c r="O195" s="54" t="s">
        <v>144</v>
      </c>
      <c r="P195" s="74" t="s">
        <v>144</v>
      </c>
      <c r="Q195" s="67"/>
      <c r="R195" s="68" t="str">
        <f t="shared" si="206"/>
        <v/>
      </c>
      <c r="S195" s="67"/>
      <c r="T195" s="68" t="str">
        <f t="shared" si="212"/>
        <v/>
      </c>
      <c r="U195" s="69"/>
      <c r="V195" s="68" t="str">
        <f t="shared" si="213"/>
        <v/>
      </c>
      <c r="W195" s="70"/>
      <c r="X195" s="68" t="str">
        <f t="shared" si="214"/>
        <v/>
      </c>
      <c r="Y195" s="68" t="str">
        <f t="shared" si="167"/>
        <v/>
      </c>
      <c r="Z195" s="30">
        <f t="shared" si="207"/>
        <v>0</v>
      </c>
      <c r="AA195" s="25" t="str">
        <f t="shared" si="208"/>
        <v>MIPYME</v>
      </c>
      <c r="AB195" s="71"/>
      <c r="AC195" s="68" t="str">
        <f t="shared" si="215"/>
        <v/>
      </c>
      <c r="AD195" s="71"/>
      <c r="AE195" s="68" t="str">
        <f t="shared" si="216"/>
        <v/>
      </c>
      <c r="AF195" s="68" t="str">
        <f t="shared" si="168"/>
        <v/>
      </c>
    </row>
    <row r="196" spans="1:32" ht="16.5" hidden="1" outlineLevel="1" x14ac:dyDescent="0.25">
      <c r="A196" s="97"/>
      <c r="B196" s="91">
        <v>1.1000000000000001</v>
      </c>
      <c r="C196" s="94"/>
      <c r="D196" s="92"/>
      <c r="E196" s="90"/>
      <c r="F196" s="90"/>
      <c r="G196" s="90"/>
      <c r="H196" s="90"/>
      <c r="I196" s="98">
        <f t="shared" si="209"/>
        <v>0</v>
      </c>
      <c r="J196" s="98">
        <f t="shared" si="210"/>
        <v>0</v>
      </c>
      <c r="K196" s="98">
        <f t="shared" si="211"/>
        <v>0</v>
      </c>
      <c r="L196" s="90">
        <v>11177504846</v>
      </c>
      <c r="M196" s="90">
        <v>3867455807</v>
      </c>
      <c r="N196" s="54"/>
      <c r="O196" s="54" t="s">
        <v>144</v>
      </c>
      <c r="P196" s="74" t="s">
        <v>144</v>
      </c>
      <c r="Q196" s="67"/>
      <c r="R196" s="68" t="str">
        <f t="shared" si="206"/>
        <v/>
      </c>
      <c r="S196" s="67"/>
      <c r="T196" s="68" t="str">
        <f t="shared" si="212"/>
        <v/>
      </c>
      <c r="U196" s="69"/>
      <c r="V196" s="68" t="str">
        <f t="shared" si="213"/>
        <v/>
      </c>
      <c r="W196" s="70"/>
      <c r="X196" s="68" t="str">
        <f t="shared" si="214"/>
        <v/>
      </c>
      <c r="Y196" s="68" t="str">
        <f t="shared" si="167"/>
        <v/>
      </c>
      <c r="Z196" s="30">
        <f t="shared" si="207"/>
        <v>0</v>
      </c>
      <c r="AA196" s="25" t="str">
        <f t="shared" si="208"/>
        <v>MIPYME</v>
      </c>
      <c r="AB196" s="71"/>
      <c r="AC196" s="68" t="str">
        <f t="shared" si="215"/>
        <v/>
      </c>
      <c r="AD196" s="71"/>
      <c r="AE196" s="68" t="str">
        <f t="shared" si="216"/>
        <v/>
      </c>
      <c r="AF196" s="68" t="str">
        <f t="shared" si="168"/>
        <v/>
      </c>
    </row>
    <row r="197" spans="1:32" ht="16.5" hidden="1" outlineLevel="1" x14ac:dyDescent="0.25">
      <c r="A197" s="97"/>
      <c r="B197" s="91">
        <v>1.1000000000000001</v>
      </c>
      <c r="C197" s="94"/>
      <c r="D197" s="92"/>
      <c r="E197" s="90"/>
      <c r="F197" s="90"/>
      <c r="G197" s="90"/>
      <c r="H197" s="90"/>
      <c r="I197" s="98">
        <f t="shared" si="209"/>
        <v>0</v>
      </c>
      <c r="J197" s="98">
        <f t="shared" si="210"/>
        <v>0</v>
      </c>
      <c r="K197" s="98">
        <f t="shared" si="211"/>
        <v>0</v>
      </c>
      <c r="L197" s="90">
        <v>11177504846</v>
      </c>
      <c r="M197" s="90">
        <v>3867455807</v>
      </c>
      <c r="N197" s="54"/>
      <c r="O197" s="54" t="s">
        <v>144</v>
      </c>
      <c r="P197" s="74" t="s">
        <v>144</v>
      </c>
      <c r="Q197" s="67"/>
      <c r="R197" s="68" t="str">
        <f t="shared" si="206"/>
        <v/>
      </c>
      <c r="S197" s="67"/>
      <c r="T197" s="68" t="str">
        <f t="shared" si="212"/>
        <v/>
      </c>
      <c r="U197" s="69"/>
      <c r="V197" s="68" t="str">
        <f t="shared" si="213"/>
        <v/>
      </c>
      <c r="W197" s="70"/>
      <c r="X197" s="68" t="str">
        <f t="shared" si="214"/>
        <v/>
      </c>
      <c r="Y197" s="68" t="str">
        <f t="shared" si="167"/>
        <v/>
      </c>
      <c r="Z197" s="30">
        <f t="shared" si="207"/>
        <v>0</v>
      </c>
      <c r="AA197" s="25" t="str">
        <f t="shared" si="208"/>
        <v>MIPYME</v>
      </c>
      <c r="AB197" s="71"/>
      <c r="AC197" s="68" t="str">
        <f t="shared" si="215"/>
        <v/>
      </c>
      <c r="AD197" s="71"/>
      <c r="AE197" s="68" t="str">
        <f t="shared" si="216"/>
        <v/>
      </c>
      <c r="AF197" s="68" t="str">
        <f t="shared" si="168"/>
        <v/>
      </c>
    </row>
    <row r="198" spans="1:32" ht="17.25" hidden="1" outlineLevel="1" thickBot="1" x14ac:dyDescent="0.3">
      <c r="A198" s="97"/>
      <c r="B198" s="91">
        <v>1.1000000000000001</v>
      </c>
      <c r="C198" s="94"/>
      <c r="D198" s="92"/>
      <c r="E198" s="90"/>
      <c r="F198" s="90"/>
      <c r="G198" s="90"/>
      <c r="H198" s="90"/>
      <c r="I198" s="98">
        <f t="shared" si="209"/>
        <v>0</v>
      </c>
      <c r="J198" s="98">
        <f t="shared" si="210"/>
        <v>0</v>
      </c>
      <c r="K198" s="98">
        <f t="shared" si="211"/>
        <v>0</v>
      </c>
      <c r="L198" s="90">
        <v>11177504846</v>
      </c>
      <c r="M198" s="90">
        <v>3867455807</v>
      </c>
      <c r="N198" s="54"/>
      <c r="O198" s="54" t="s">
        <v>144</v>
      </c>
      <c r="P198" s="74" t="s">
        <v>144</v>
      </c>
      <c r="Q198" s="67"/>
      <c r="R198" s="68" t="str">
        <f t="shared" si="206"/>
        <v/>
      </c>
      <c r="S198" s="67"/>
      <c r="T198" s="68" t="str">
        <f t="shared" si="212"/>
        <v/>
      </c>
      <c r="U198" s="69"/>
      <c r="V198" s="68" t="str">
        <f t="shared" si="213"/>
        <v/>
      </c>
      <c r="W198" s="70"/>
      <c r="X198" s="68" t="str">
        <f t="shared" si="214"/>
        <v/>
      </c>
      <c r="Y198" s="68" t="str">
        <f t="shared" si="167"/>
        <v/>
      </c>
      <c r="Z198" s="30">
        <f t="shared" si="207"/>
        <v>0</v>
      </c>
      <c r="AA198" s="25" t="str">
        <f t="shared" si="208"/>
        <v>MIPYME</v>
      </c>
      <c r="AB198" s="71"/>
      <c r="AC198" s="68" t="str">
        <f t="shared" si="215"/>
        <v/>
      </c>
      <c r="AD198" s="71"/>
      <c r="AE198" s="68" t="str">
        <f t="shared" si="216"/>
        <v/>
      </c>
      <c r="AF198" s="68" t="str">
        <f t="shared" si="168"/>
        <v/>
      </c>
    </row>
    <row r="199" spans="1:32" s="64" customFormat="1" ht="30.75" customHeight="1" collapsed="1" x14ac:dyDescent="0.25">
      <c r="B199" s="14">
        <v>18</v>
      </c>
      <c r="C199" s="15" t="s">
        <v>170</v>
      </c>
      <c r="D199" s="18">
        <f>IF(SUM(D200:D209)=0,"",SUM(D200:D209))</f>
        <v>1</v>
      </c>
      <c r="E199" s="16">
        <f>IF(ISERROR(($D200*E200)+($D201*E201)+($D202*E202)+($D203*E203)+($D204*E204)+($D205*E205)+($D206*E206)+($D207*E207)+($D208*E208)+($D209*E209)),"",($D200*E200)+($D201*E201)+($D202*E202)+($D203*E203)+($D204*E204)+($D205*E205)+($D206*E206)+($D207*E207)+($D208*E208)+($D209*E209))</f>
        <v>0</v>
      </c>
      <c r="F199" s="16">
        <f>IF(ISERROR(($D200*F200)+($D201*F201)+($D202*F202)+($D203*F203)+($D204*F204)+($D205*F205)+($D206*F206)+($D207*F207)+($D208*F208)+($D209*F209)),"",($D200*F200)+($D201*F201)+($D202*F202)+($D203*F203)+($D204*F204)+($D205*F205)+($D206*F206)+($D207*F207)+($D208*F208)+($D209*F209))</f>
        <v>0</v>
      </c>
      <c r="G199" s="16">
        <f>IF(ISERROR(($D200*G200)+($D201*G201)+($D202*G202)+($D203*G203)+($D204*G204)+($D205*G205)+($D206*G206)+($D207*G207)+($D208*G208)+($D209*G209)),"",($D200*G200)+($D201*G201)+($D202*G202)+($D203*G203)+($D204*G204)+($D205*G205)+($D206*G206)+($D207*G207)+($D208*G208)+($D209*G209))</f>
        <v>0</v>
      </c>
      <c r="H199" s="16">
        <f>IF(ISERROR(($D200*H200)+($D201*H201)+($D202*H202)+($D203*H203)+($D204*H204)+($D205*H205)+($D206*H206)+($D207*H207)+($D208*H208)+($D209*H209)),"",($D200*H200)+($D201*H201)+($D202*H202)+($D203*H203)+($D204*H204)+($D205*H205)+($D206*H206)+($D207*H207)+($D208*H208)+($D209*H209))</f>
        <v>0</v>
      </c>
      <c r="I199" s="16">
        <f>IF(ISERROR(SUM(I200:I209)),"",SUM(I200:I209))</f>
        <v>0</v>
      </c>
      <c r="J199" s="16">
        <f>IF(ISERROR(SUM(J200:J209)),"",SUM(J200:J209))</f>
        <v>0</v>
      </c>
      <c r="K199" s="16">
        <f>IF(ISERROR(($D200*K200)+($D201*K201)+($D202*K202)+($D203*K203)+($D204*K204)+($D205*K205)+($D206*K206)+($D207*K207)+($D208*K208)+($D209*K209)),"",($D200*K200)+($D201*K201)+($D202*K202)+($D203*K203)+($D204*K204)+($D205*K205)+($D206*K206)+($D207*K207)+($D208*K208)+($D209*K209))</f>
        <v>0</v>
      </c>
      <c r="L199" s="16">
        <f t="shared" ref="L199:M199" si="217">IF(ISERROR(($D200*L200)+($D201*L201)+($D202*L202)+($D203*L203)+($D204*L204)+($D205*L205)+($D206*L206)+($D207*L207)+($D208*L208)+($D209*L209)),"",($D200*L200)+($D201*L201)+($D202*L202)+($D203*L203)+($D204*L204)+($D205*L205)+($D206*L206)+($D207*L207)+($D208*L208)+($D209*L209))</f>
        <v>0</v>
      </c>
      <c r="M199" s="16">
        <f t="shared" si="217"/>
        <v>0</v>
      </c>
      <c r="N199" s="12">
        <v>1</v>
      </c>
      <c r="O199" s="72">
        <f>IF(ISERROR(VLOOKUP(N199,POA!$A$2:$C$25,3,0)),"",VLOOKUP(N199,POA!$A$2:$C$25,3,0))</f>
        <v>3</v>
      </c>
      <c r="P199" s="13">
        <f>IF(ISERROR(VLOOKUP(N199,POA!$A$2:$C$25,2,0)),"",VLOOKUP(N199,POA!$A$2:$C$25,2,0))</f>
        <v>314367087</v>
      </c>
      <c r="Q199" s="16">
        <f>SUM(I199)</f>
        <v>0</v>
      </c>
      <c r="R199" s="17" t="str">
        <f>IF(OR(Q199=0,N199="",P199=""),"",IF(Q199&gt;=(($R$9*P199)),"HABIL","NO HABIL"))</f>
        <v/>
      </c>
      <c r="S199" s="16">
        <f>IF(ISERROR(SUM(E199/G199)),0,SUM(E199/G199))</f>
        <v>0</v>
      </c>
      <c r="T199" s="17" t="str">
        <f>IF(OR(S199=0,N199="",P199=""),"",IF(S199&gt;=$T$9,"HABIL","NO HABIL"))</f>
        <v/>
      </c>
      <c r="U199" s="58">
        <f>IF(ISERROR(SUM(H199/F199)),0,SUM(H199/F199))</f>
        <v>0</v>
      </c>
      <c r="V199" s="17" t="str">
        <f>IF(OR(U199=0,N199="",P199=""),"",IF(U199&lt;=$V$9,"HABIL","NO HABIL"))</f>
        <v/>
      </c>
      <c r="W199" s="58">
        <f>IF(ISERROR(SUM(L199/M199)),0,SUM(L199/M199))</f>
        <v>0</v>
      </c>
      <c r="X199" s="17" t="str">
        <f>IF(OR(W199=0,N199="",P199=""),"",IF(W199&gt;=$X$9,"HABIL","NO HABIL"))</f>
        <v/>
      </c>
      <c r="Y199" s="17" t="str">
        <f t="shared" si="167"/>
        <v/>
      </c>
      <c r="Z199" s="65"/>
      <c r="AA199" s="66"/>
      <c r="AB199" s="59">
        <f>IF(ISERROR(SUM(L199/K199)),0,SUM(L199/K199))</f>
        <v>0</v>
      </c>
      <c r="AC199" s="17" t="str">
        <f>IF(OR(AB199=0,N199="",P199=""),"",IF(AB199&gt;=$AC$9,"HABIL","NO HABIL"))</f>
        <v/>
      </c>
      <c r="AD199" s="59">
        <f>IF(ISERROR(SUM(L199/F199)),0,SUM(L199/F199))</f>
        <v>0</v>
      </c>
      <c r="AE199" s="17" t="str">
        <f>IF(OR(AD199=0,N199="",P199=""),"",IF(AD199&gt;=$AE$9,"HABIL","NO HABIL"))</f>
        <v/>
      </c>
      <c r="AF199" s="73" t="str">
        <f t="shared" si="168"/>
        <v/>
      </c>
    </row>
    <row r="200" spans="1:32" s="89" customFormat="1" ht="18.75" customHeight="1" thickBot="1" x14ac:dyDescent="0.3">
      <c r="A200" s="95"/>
      <c r="B200" s="91">
        <v>1.1000000000000001</v>
      </c>
      <c r="C200" s="94"/>
      <c r="D200" s="92">
        <v>1</v>
      </c>
      <c r="E200" s="90"/>
      <c r="F200" s="90"/>
      <c r="G200" s="90"/>
      <c r="H200" s="90"/>
      <c r="I200" s="98">
        <f>IF(ISERROR(E200-G200),"",E200-G200)</f>
        <v>0</v>
      </c>
      <c r="J200" s="98">
        <f>IF(ISERROR(F200-H200),"",F200-H200)</f>
        <v>0</v>
      </c>
      <c r="K200" s="98">
        <f>J200</f>
        <v>0</v>
      </c>
      <c r="L200" s="90"/>
      <c r="M200" s="90"/>
      <c r="N200" s="54"/>
      <c r="O200" s="54" t="s">
        <v>144</v>
      </c>
      <c r="P200" s="74" t="s">
        <v>144</v>
      </c>
      <c r="Q200" s="67"/>
      <c r="R200" s="68" t="str">
        <f t="shared" ref="R200:R209" si="218">IF(OR(Q200=0,N200="",P200=""),"",IF(Q200&gt;=(($R$9*P200)),"HABIL","NO HABIL"))</f>
        <v/>
      </c>
      <c r="S200" s="67"/>
      <c r="T200" s="68" t="str">
        <f>IF(OR(S198=0,N200="",P200=""),"",IF(S198&gt;=$T$9,"HABIL","NO HABIL"))</f>
        <v/>
      </c>
      <c r="U200" s="69"/>
      <c r="V200" s="68" t="str">
        <f>IF(OR(U198=0,N200="",P200=""),"",IF(U198&lt;=$V$9,"HABIL","NO HABIL"))</f>
        <v/>
      </c>
      <c r="W200" s="70"/>
      <c r="X200" s="68" t="str">
        <f>IF(OR(W198=0,N200="",P200=""),"",IF(W198&gt;=$X$9,"HABIL","NO HABIL"))</f>
        <v/>
      </c>
      <c r="Y200" s="68" t="str">
        <f t="shared" si="167"/>
        <v/>
      </c>
      <c r="Z200" s="30">
        <f t="shared" ref="Z200:Z209" si="219">IF(ISERROR(F200/$AA$9),"",F200/$AA$9)</f>
        <v>0</v>
      </c>
      <c r="AA200" s="25" t="str">
        <f t="shared" ref="AA200:AA209" si="220">+IF(Z200&lt;$AA$10,"MIPYME","NO CUMPLE")</f>
        <v>MIPYME</v>
      </c>
      <c r="AB200" s="71"/>
      <c r="AC200" s="68" t="str">
        <f>IF(OR(AB198=0,N200="",P200=""),"",IF(AB198&gt;=$AC$9,"HABIL","NO HABIL"))</f>
        <v/>
      </c>
      <c r="AD200" s="71"/>
      <c r="AE200" s="68" t="str">
        <f>IF(OR(AD198=0,N200="",P200=""),"",IF(AD198&gt;=$AE$9,"HABIL","NO HABIL"))</f>
        <v/>
      </c>
      <c r="AF200" s="68" t="str">
        <f t="shared" si="168"/>
        <v/>
      </c>
    </row>
    <row r="201" spans="1:32" ht="16.5" hidden="1" outlineLevel="1" x14ac:dyDescent="0.25">
      <c r="A201" s="96"/>
      <c r="B201" s="91">
        <v>1.1000000000000001</v>
      </c>
      <c r="C201" s="94"/>
      <c r="D201" s="92"/>
      <c r="E201" s="90"/>
      <c r="F201" s="90"/>
      <c r="G201" s="90"/>
      <c r="H201" s="90"/>
      <c r="I201" s="98">
        <f t="shared" ref="I201:I209" si="221">IF(ISERROR(E201-G201),"",E201-G201)</f>
        <v>0</v>
      </c>
      <c r="J201" s="98">
        <f t="shared" ref="J201:J209" si="222">IF(ISERROR(F201-H201),"",F201-H201)</f>
        <v>0</v>
      </c>
      <c r="K201" s="98">
        <f t="shared" ref="K201:K209" si="223">J201</f>
        <v>0</v>
      </c>
      <c r="L201" s="90">
        <v>11177504846</v>
      </c>
      <c r="M201" s="90">
        <v>3867455807</v>
      </c>
      <c r="N201" s="54"/>
      <c r="O201" s="54" t="s">
        <v>144</v>
      </c>
      <c r="P201" s="74" t="s">
        <v>144</v>
      </c>
      <c r="Q201" s="67"/>
      <c r="R201" s="68" t="str">
        <f t="shared" si="218"/>
        <v/>
      </c>
      <c r="S201" s="67"/>
      <c r="T201" s="68" t="str">
        <f t="shared" ref="T201:T209" si="224">IF(OR(S199=0,N201="",P201=""),"",IF(S199&gt;=$T$9,"HABIL","NO HABIL"))</f>
        <v/>
      </c>
      <c r="U201" s="69"/>
      <c r="V201" s="68" t="str">
        <f t="shared" ref="V201:V209" si="225">IF(OR(U199=0,N201="",P201=""),"",IF(U199&lt;=$V$9,"HABIL","NO HABIL"))</f>
        <v/>
      </c>
      <c r="W201" s="70"/>
      <c r="X201" s="68" t="str">
        <f t="shared" ref="X201:X209" si="226">IF(OR(W199=0,N201="",P201=""),"",IF(W199&gt;=$X$9,"HABIL","NO HABIL"))</f>
        <v/>
      </c>
      <c r="Y201" s="68" t="str">
        <f t="shared" si="167"/>
        <v/>
      </c>
      <c r="Z201" s="30">
        <f t="shared" si="219"/>
        <v>0</v>
      </c>
      <c r="AA201" s="25" t="str">
        <f t="shared" si="220"/>
        <v>MIPYME</v>
      </c>
      <c r="AB201" s="71"/>
      <c r="AC201" s="68" t="str">
        <f t="shared" ref="AC201:AC209" si="227">IF(OR(AB199=0,N201="",P201=""),"",IF(AB199&gt;=$AC$9,"HABIL","NO HABIL"))</f>
        <v/>
      </c>
      <c r="AD201" s="71"/>
      <c r="AE201" s="68" t="str">
        <f t="shared" ref="AE201:AE209" si="228">IF(OR(AD199=0,N201="",P201=""),"",IF(AD199&gt;=$AE$9,"HABIL","NO HABIL"))</f>
        <v/>
      </c>
      <c r="AF201" s="68" t="str">
        <f t="shared" si="168"/>
        <v/>
      </c>
    </row>
    <row r="202" spans="1:32" ht="16.5" hidden="1" outlineLevel="1" x14ac:dyDescent="0.25">
      <c r="A202" s="96"/>
      <c r="B202" s="91">
        <v>1.1000000000000001</v>
      </c>
      <c r="C202" s="94"/>
      <c r="D202" s="92"/>
      <c r="E202" s="90"/>
      <c r="F202" s="90"/>
      <c r="G202" s="90"/>
      <c r="H202" s="90"/>
      <c r="I202" s="98">
        <f t="shared" si="221"/>
        <v>0</v>
      </c>
      <c r="J202" s="98">
        <f t="shared" si="222"/>
        <v>0</v>
      </c>
      <c r="K202" s="98">
        <f t="shared" si="223"/>
        <v>0</v>
      </c>
      <c r="L202" s="90">
        <v>11177504846</v>
      </c>
      <c r="M202" s="90">
        <v>3867455807</v>
      </c>
      <c r="N202" s="54"/>
      <c r="O202" s="54" t="s">
        <v>144</v>
      </c>
      <c r="P202" s="74" t="s">
        <v>144</v>
      </c>
      <c r="Q202" s="67"/>
      <c r="R202" s="68" t="str">
        <f t="shared" si="218"/>
        <v/>
      </c>
      <c r="S202" s="67"/>
      <c r="T202" s="68" t="str">
        <f t="shared" si="224"/>
        <v/>
      </c>
      <c r="U202" s="69"/>
      <c r="V202" s="68" t="str">
        <f t="shared" si="225"/>
        <v/>
      </c>
      <c r="W202" s="70"/>
      <c r="X202" s="68" t="str">
        <f t="shared" si="226"/>
        <v/>
      </c>
      <c r="Y202" s="68" t="str">
        <f t="shared" si="167"/>
        <v/>
      </c>
      <c r="Z202" s="30">
        <f t="shared" si="219"/>
        <v>0</v>
      </c>
      <c r="AA202" s="25" t="str">
        <f t="shared" si="220"/>
        <v>MIPYME</v>
      </c>
      <c r="AB202" s="71"/>
      <c r="AC202" s="68" t="str">
        <f t="shared" si="227"/>
        <v/>
      </c>
      <c r="AD202" s="71"/>
      <c r="AE202" s="68" t="str">
        <f t="shared" si="228"/>
        <v/>
      </c>
      <c r="AF202" s="68" t="str">
        <f t="shared" si="168"/>
        <v/>
      </c>
    </row>
    <row r="203" spans="1:32" ht="16.5" hidden="1" outlineLevel="1" x14ac:dyDescent="0.25">
      <c r="A203" s="96"/>
      <c r="B203" s="91">
        <v>1.1000000000000001</v>
      </c>
      <c r="C203" s="94"/>
      <c r="D203" s="92"/>
      <c r="E203" s="90"/>
      <c r="F203" s="90"/>
      <c r="G203" s="90"/>
      <c r="H203" s="90"/>
      <c r="I203" s="98">
        <f t="shared" si="221"/>
        <v>0</v>
      </c>
      <c r="J203" s="98">
        <f t="shared" si="222"/>
        <v>0</v>
      </c>
      <c r="K203" s="98">
        <f t="shared" si="223"/>
        <v>0</v>
      </c>
      <c r="L203" s="90">
        <v>11177504846</v>
      </c>
      <c r="M203" s="90">
        <v>3867455807</v>
      </c>
      <c r="N203" s="54"/>
      <c r="O203" s="54" t="s">
        <v>144</v>
      </c>
      <c r="P203" s="74" t="s">
        <v>144</v>
      </c>
      <c r="Q203" s="67"/>
      <c r="R203" s="68" t="str">
        <f t="shared" si="218"/>
        <v/>
      </c>
      <c r="S203" s="67"/>
      <c r="T203" s="68" t="str">
        <f t="shared" si="224"/>
        <v/>
      </c>
      <c r="U203" s="69"/>
      <c r="V203" s="68" t="str">
        <f t="shared" si="225"/>
        <v/>
      </c>
      <c r="W203" s="70"/>
      <c r="X203" s="68" t="str">
        <f t="shared" si="226"/>
        <v/>
      </c>
      <c r="Y203" s="68" t="str">
        <f t="shared" si="167"/>
        <v/>
      </c>
      <c r="Z203" s="30">
        <f t="shared" si="219"/>
        <v>0</v>
      </c>
      <c r="AA203" s="25" t="str">
        <f t="shared" si="220"/>
        <v>MIPYME</v>
      </c>
      <c r="AB203" s="71"/>
      <c r="AC203" s="68" t="str">
        <f t="shared" si="227"/>
        <v/>
      </c>
      <c r="AD203" s="71"/>
      <c r="AE203" s="68" t="str">
        <f t="shared" si="228"/>
        <v/>
      </c>
      <c r="AF203" s="68" t="str">
        <f t="shared" si="168"/>
        <v/>
      </c>
    </row>
    <row r="204" spans="1:32" ht="16.5" hidden="1" outlineLevel="1" x14ac:dyDescent="0.25">
      <c r="A204" s="97"/>
      <c r="B204" s="91">
        <v>1.1000000000000001</v>
      </c>
      <c r="C204" s="94"/>
      <c r="D204" s="92"/>
      <c r="E204" s="90"/>
      <c r="F204" s="90"/>
      <c r="G204" s="90"/>
      <c r="H204" s="90"/>
      <c r="I204" s="98">
        <f t="shared" si="221"/>
        <v>0</v>
      </c>
      <c r="J204" s="98">
        <f t="shared" si="222"/>
        <v>0</v>
      </c>
      <c r="K204" s="98">
        <f t="shared" si="223"/>
        <v>0</v>
      </c>
      <c r="L204" s="90">
        <v>11177504846</v>
      </c>
      <c r="M204" s="90">
        <v>3867455807</v>
      </c>
      <c r="N204" s="54"/>
      <c r="O204" s="54" t="s">
        <v>144</v>
      </c>
      <c r="P204" s="74" t="s">
        <v>144</v>
      </c>
      <c r="Q204" s="67"/>
      <c r="R204" s="68" t="str">
        <f t="shared" si="218"/>
        <v/>
      </c>
      <c r="S204" s="67"/>
      <c r="T204" s="68" t="str">
        <f t="shared" si="224"/>
        <v/>
      </c>
      <c r="U204" s="69"/>
      <c r="V204" s="68" t="str">
        <f t="shared" si="225"/>
        <v/>
      </c>
      <c r="W204" s="70"/>
      <c r="X204" s="68" t="str">
        <f t="shared" si="226"/>
        <v/>
      </c>
      <c r="Y204" s="68" t="str">
        <f t="shared" si="167"/>
        <v/>
      </c>
      <c r="Z204" s="30">
        <f t="shared" si="219"/>
        <v>0</v>
      </c>
      <c r="AA204" s="25" t="str">
        <f t="shared" si="220"/>
        <v>MIPYME</v>
      </c>
      <c r="AB204" s="71"/>
      <c r="AC204" s="68" t="str">
        <f t="shared" si="227"/>
        <v/>
      </c>
      <c r="AD204" s="71"/>
      <c r="AE204" s="68" t="str">
        <f t="shared" si="228"/>
        <v/>
      </c>
      <c r="AF204" s="68" t="str">
        <f t="shared" si="168"/>
        <v/>
      </c>
    </row>
    <row r="205" spans="1:32" ht="16.5" hidden="1" outlineLevel="1" x14ac:dyDescent="0.25">
      <c r="A205" s="97"/>
      <c r="B205" s="91">
        <v>1.1000000000000001</v>
      </c>
      <c r="C205" s="94"/>
      <c r="D205" s="92"/>
      <c r="E205" s="90"/>
      <c r="F205" s="90"/>
      <c r="G205" s="90"/>
      <c r="H205" s="90"/>
      <c r="I205" s="98">
        <f t="shared" si="221"/>
        <v>0</v>
      </c>
      <c r="J205" s="98">
        <f t="shared" si="222"/>
        <v>0</v>
      </c>
      <c r="K205" s="98">
        <f t="shared" si="223"/>
        <v>0</v>
      </c>
      <c r="L205" s="90">
        <v>11177504846</v>
      </c>
      <c r="M205" s="90">
        <v>3867455807</v>
      </c>
      <c r="N205" s="54"/>
      <c r="O205" s="54" t="s">
        <v>144</v>
      </c>
      <c r="P205" s="74" t="s">
        <v>144</v>
      </c>
      <c r="Q205" s="67"/>
      <c r="R205" s="68" t="str">
        <f t="shared" si="218"/>
        <v/>
      </c>
      <c r="S205" s="67"/>
      <c r="T205" s="68" t="str">
        <f t="shared" si="224"/>
        <v/>
      </c>
      <c r="U205" s="69"/>
      <c r="V205" s="68" t="str">
        <f t="shared" si="225"/>
        <v/>
      </c>
      <c r="W205" s="70"/>
      <c r="X205" s="68" t="str">
        <f t="shared" si="226"/>
        <v/>
      </c>
      <c r="Y205" s="68" t="str">
        <f t="shared" si="167"/>
        <v/>
      </c>
      <c r="Z205" s="30">
        <f t="shared" si="219"/>
        <v>0</v>
      </c>
      <c r="AA205" s="25" t="str">
        <f t="shared" si="220"/>
        <v>MIPYME</v>
      </c>
      <c r="AB205" s="71"/>
      <c r="AC205" s="68" t="str">
        <f t="shared" si="227"/>
        <v/>
      </c>
      <c r="AD205" s="71"/>
      <c r="AE205" s="68" t="str">
        <f t="shared" si="228"/>
        <v/>
      </c>
      <c r="AF205" s="68" t="str">
        <f t="shared" si="168"/>
        <v/>
      </c>
    </row>
    <row r="206" spans="1:32" ht="16.5" hidden="1" outlineLevel="1" x14ac:dyDescent="0.25">
      <c r="A206" s="97"/>
      <c r="B206" s="91">
        <v>1.1000000000000001</v>
      </c>
      <c r="C206" s="94"/>
      <c r="D206" s="92"/>
      <c r="E206" s="90"/>
      <c r="F206" s="90"/>
      <c r="G206" s="90"/>
      <c r="H206" s="90"/>
      <c r="I206" s="98">
        <f t="shared" si="221"/>
        <v>0</v>
      </c>
      <c r="J206" s="98">
        <f t="shared" si="222"/>
        <v>0</v>
      </c>
      <c r="K206" s="98">
        <f t="shared" si="223"/>
        <v>0</v>
      </c>
      <c r="L206" s="90">
        <v>11177504846</v>
      </c>
      <c r="M206" s="90">
        <v>3867455807</v>
      </c>
      <c r="N206" s="54"/>
      <c r="O206" s="54" t="s">
        <v>144</v>
      </c>
      <c r="P206" s="74" t="s">
        <v>144</v>
      </c>
      <c r="Q206" s="67"/>
      <c r="R206" s="68" t="str">
        <f t="shared" si="218"/>
        <v/>
      </c>
      <c r="S206" s="67"/>
      <c r="T206" s="68" t="str">
        <f t="shared" si="224"/>
        <v/>
      </c>
      <c r="U206" s="69"/>
      <c r="V206" s="68" t="str">
        <f t="shared" si="225"/>
        <v/>
      </c>
      <c r="W206" s="70"/>
      <c r="X206" s="68" t="str">
        <f t="shared" si="226"/>
        <v/>
      </c>
      <c r="Y206" s="68" t="str">
        <f t="shared" si="167"/>
        <v/>
      </c>
      <c r="Z206" s="30">
        <f t="shared" si="219"/>
        <v>0</v>
      </c>
      <c r="AA206" s="25" t="str">
        <f t="shared" si="220"/>
        <v>MIPYME</v>
      </c>
      <c r="AB206" s="71"/>
      <c r="AC206" s="68" t="str">
        <f t="shared" si="227"/>
        <v/>
      </c>
      <c r="AD206" s="71"/>
      <c r="AE206" s="68" t="str">
        <f t="shared" si="228"/>
        <v/>
      </c>
      <c r="AF206" s="68" t="str">
        <f t="shared" si="168"/>
        <v/>
      </c>
    </row>
    <row r="207" spans="1:32" ht="16.5" hidden="1" outlineLevel="1" x14ac:dyDescent="0.25">
      <c r="A207" s="97"/>
      <c r="B207" s="91">
        <v>1.1000000000000001</v>
      </c>
      <c r="C207" s="94"/>
      <c r="D207" s="92"/>
      <c r="E207" s="90"/>
      <c r="F207" s="90"/>
      <c r="G207" s="90"/>
      <c r="H207" s="90"/>
      <c r="I207" s="98">
        <f t="shared" si="221"/>
        <v>0</v>
      </c>
      <c r="J207" s="98">
        <f t="shared" si="222"/>
        <v>0</v>
      </c>
      <c r="K207" s="98">
        <f t="shared" si="223"/>
        <v>0</v>
      </c>
      <c r="L207" s="90">
        <v>11177504846</v>
      </c>
      <c r="M207" s="90">
        <v>3867455807</v>
      </c>
      <c r="N207" s="54"/>
      <c r="O207" s="54" t="s">
        <v>144</v>
      </c>
      <c r="P207" s="74" t="s">
        <v>144</v>
      </c>
      <c r="Q207" s="67"/>
      <c r="R207" s="68" t="str">
        <f t="shared" si="218"/>
        <v/>
      </c>
      <c r="S207" s="67"/>
      <c r="T207" s="68" t="str">
        <f t="shared" si="224"/>
        <v/>
      </c>
      <c r="U207" s="69"/>
      <c r="V207" s="68" t="str">
        <f t="shared" si="225"/>
        <v/>
      </c>
      <c r="W207" s="70"/>
      <c r="X207" s="68" t="str">
        <f t="shared" si="226"/>
        <v/>
      </c>
      <c r="Y207" s="68" t="str">
        <f t="shared" si="167"/>
        <v/>
      </c>
      <c r="Z207" s="30">
        <f t="shared" si="219"/>
        <v>0</v>
      </c>
      <c r="AA207" s="25" t="str">
        <f t="shared" si="220"/>
        <v>MIPYME</v>
      </c>
      <c r="AB207" s="71"/>
      <c r="AC207" s="68" t="str">
        <f t="shared" si="227"/>
        <v/>
      </c>
      <c r="AD207" s="71"/>
      <c r="AE207" s="68" t="str">
        <f t="shared" si="228"/>
        <v/>
      </c>
      <c r="AF207" s="68" t="str">
        <f t="shared" si="168"/>
        <v/>
      </c>
    </row>
    <row r="208" spans="1:32" ht="16.5" hidden="1" outlineLevel="1" x14ac:dyDescent="0.25">
      <c r="A208" s="97"/>
      <c r="B208" s="91">
        <v>1.1000000000000001</v>
      </c>
      <c r="C208" s="94"/>
      <c r="D208" s="92"/>
      <c r="E208" s="90"/>
      <c r="F208" s="90"/>
      <c r="G208" s="90"/>
      <c r="H208" s="90"/>
      <c r="I208" s="98">
        <f t="shared" si="221"/>
        <v>0</v>
      </c>
      <c r="J208" s="98">
        <f t="shared" si="222"/>
        <v>0</v>
      </c>
      <c r="K208" s="98">
        <f t="shared" si="223"/>
        <v>0</v>
      </c>
      <c r="L208" s="90">
        <v>11177504846</v>
      </c>
      <c r="M208" s="90">
        <v>3867455807</v>
      </c>
      <c r="N208" s="54"/>
      <c r="O208" s="54" t="s">
        <v>144</v>
      </c>
      <c r="P208" s="74" t="s">
        <v>144</v>
      </c>
      <c r="Q208" s="67"/>
      <c r="R208" s="68" t="str">
        <f t="shared" si="218"/>
        <v/>
      </c>
      <c r="S208" s="67"/>
      <c r="T208" s="68" t="str">
        <f t="shared" si="224"/>
        <v/>
      </c>
      <c r="U208" s="69"/>
      <c r="V208" s="68" t="str">
        <f t="shared" si="225"/>
        <v/>
      </c>
      <c r="W208" s="70"/>
      <c r="X208" s="68" t="str">
        <f t="shared" si="226"/>
        <v/>
      </c>
      <c r="Y208" s="68" t="str">
        <f t="shared" si="167"/>
        <v/>
      </c>
      <c r="Z208" s="30">
        <f t="shared" si="219"/>
        <v>0</v>
      </c>
      <c r="AA208" s="25" t="str">
        <f t="shared" si="220"/>
        <v>MIPYME</v>
      </c>
      <c r="AB208" s="71"/>
      <c r="AC208" s="68" t="str">
        <f t="shared" si="227"/>
        <v/>
      </c>
      <c r="AD208" s="71"/>
      <c r="AE208" s="68" t="str">
        <f t="shared" si="228"/>
        <v/>
      </c>
      <c r="AF208" s="68" t="str">
        <f t="shared" si="168"/>
        <v/>
      </c>
    </row>
    <row r="209" spans="1:32" ht="17.25" hidden="1" outlineLevel="1" thickBot="1" x14ac:dyDescent="0.3">
      <c r="A209" s="97"/>
      <c r="B209" s="91">
        <v>1.1000000000000001</v>
      </c>
      <c r="C209" s="94"/>
      <c r="D209" s="92"/>
      <c r="E209" s="90"/>
      <c r="F209" s="90"/>
      <c r="G209" s="90"/>
      <c r="H209" s="90"/>
      <c r="I209" s="98">
        <f t="shared" si="221"/>
        <v>0</v>
      </c>
      <c r="J209" s="98">
        <f t="shared" si="222"/>
        <v>0</v>
      </c>
      <c r="K209" s="98">
        <f t="shared" si="223"/>
        <v>0</v>
      </c>
      <c r="L209" s="90">
        <v>11177504846</v>
      </c>
      <c r="M209" s="90">
        <v>3867455807</v>
      </c>
      <c r="N209" s="54"/>
      <c r="O209" s="54" t="s">
        <v>144</v>
      </c>
      <c r="P209" s="74" t="s">
        <v>144</v>
      </c>
      <c r="Q209" s="67"/>
      <c r="R209" s="68" t="str">
        <f t="shared" si="218"/>
        <v/>
      </c>
      <c r="S209" s="67"/>
      <c r="T209" s="68" t="str">
        <f t="shared" si="224"/>
        <v/>
      </c>
      <c r="U209" s="69"/>
      <c r="V209" s="68" t="str">
        <f t="shared" si="225"/>
        <v/>
      </c>
      <c r="W209" s="70"/>
      <c r="X209" s="68" t="str">
        <f t="shared" si="226"/>
        <v/>
      </c>
      <c r="Y209" s="68" t="str">
        <f t="shared" si="167"/>
        <v/>
      </c>
      <c r="Z209" s="30">
        <f t="shared" si="219"/>
        <v>0</v>
      </c>
      <c r="AA209" s="25" t="str">
        <f t="shared" si="220"/>
        <v>MIPYME</v>
      </c>
      <c r="AB209" s="71"/>
      <c r="AC209" s="68" t="str">
        <f t="shared" si="227"/>
        <v/>
      </c>
      <c r="AD209" s="71"/>
      <c r="AE209" s="68" t="str">
        <f t="shared" si="228"/>
        <v/>
      </c>
      <c r="AF209" s="68" t="str">
        <f t="shared" si="168"/>
        <v/>
      </c>
    </row>
    <row r="210" spans="1:32" s="64" customFormat="1" ht="30.75" customHeight="1" collapsed="1" x14ac:dyDescent="0.25">
      <c r="B210" s="14">
        <v>19</v>
      </c>
      <c r="C210" s="15" t="s">
        <v>171</v>
      </c>
      <c r="D210" s="18">
        <f>IF(SUM(D211:D220)=0,"",SUM(D211:D220))</f>
        <v>1</v>
      </c>
      <c r="E210" s="16">
        <f>IF(ISERROR(($D211*E211)+($D212*E212)+($D213*E213)+($D214*E214)+($D215*E215)+($D216*E216)+($D217*E217)+($D218*E218)+($D219*E219)+($D220*E220)),"",($D211*E211)+($D212*E212)+($D213*E213)+($D214*E214)+($D215*E215)+($D216*E216)+($D217*E217)+($D218*E218)+($D219*E219)+($D220*E220))</f>
        <v>0</v>
      </c>
      <c r="F210" s="16">
        <f>IF(ISERROR(($D211*F211)+($D212*F212)+($D213*F213)+($D214*F214)+($D215*F215)+($D216*F216)+($D217*F217)+($D218*F218)+($D219*F219)+($D220*F220)),"",($D211*F211)+($D212*F212)+($D213*F213)+($D214*F214)+($D215*F215)+($D216*F216)+($D217*F217)+($D218*F218)+($D219*F219)+($D220*F220))</f>
        <v>0</v>
      </c>
      <c r="G210" s="16">
        <f>IF(ISERROR(($D211*G211)+($D212*G212)+($D213*G213)+($D214*G214)+($D215*G215)+($D216*G216)+($D217*G217)+($D218*G218)+($D219*G219)+($D220*G220)),"",($D211*G211)+($D212*G212)+($D213*G213)+($D214*G214)+($D215*G215)+($D216*G216)+($D217*G217)+($D218*G218)+($D219*G219)+($D220*G220))</f>
        <v>0</v>
      </c>
      <c r="H210" s="16">
        <f>IF(ISERROR(($D211*H211)+($D212*H212)+($D213*H213)+($D214*H214)+($D215*H215)+($D216*H216)+($D217*H217)+($D218*H218)+($D219*H219)+($D220*H220)),"",($D211*H211)+($D212*H212)+($D213*H213)+($D214*H214)+($D215*H215)+($D216*H216)+($D217*H217)+($D218*H218)+($D219*H219)+($D220*H220))</f>
        <v>0</v>
      </c>
      <c r="I210" s="16">
        <f>IF(ISERROR(SUM(I211:I220)),"",SUM(I211:I220))</f>
        <v>0</v>
      </c>
      <c r="J210" s="16">
        <f>IF(ISERROR(SUM(J211:J220)),"",SUM(J211:J220))</f>
        <v>0</v>
      </c>
      <c r="K210" s="16">
        <f>IF(ISERROR(($D211*K211)+($D212*K212)+($D213*K213)+($D214*K214)+($D215*K215)+($D216*K216)+($D217*K217)+($D218*K218)+($D219*K219)+($D220*K220)),"",($D211*K211)+($D212*K212)+($D213*K213)+($D214*K214)+($D215*K215)+($D216*K216)+($D217*K217)+($D218*K218)+($D219*K219)+($D220*K220))</f>
        <v>0</v>
      </c>
      <c r="L210" s="16">
        <f t="shared" ref="L210:M210" si="229">IF(ISERROR(($D211*L211)+($D212*L212)+($D213*L213)+($D214*L214)+($D215*L215)+($D216*L216)+($D217*L217)+($D218*L218)+($D219*L219)+($D220*L220)),"",($D211*L211)+($D212*L212)+($D213*L213)+($D214*L214)+($D215*L215)+($D216*L216)+($D217*L217)+($D218*L218)+($D219*L219)+($D220*L220))</f>
        <v>0</v>
      </c>
      <c r="M210" s="16">
        <f t="shared" si="229"/>
        <v>0</v>
      </c>
      <c r="N210" s="12">
        <v>1</v>
      </c>
      <c r="O210" s="72">
        <f>IF(ISERROR(VLOOKUP(N210,POA!$A$2:$C$25,3,0)),"",VLOOKUP(N210,POA!$A$2:$C$25,3,0))</f>
        <v>3</v>
      </c>
      <c r="P210" s="13">
        <f>IF(ISERROR(VLOOKUP(N210,POA!$A$2:$C$25,2,0)),"",VLOOKUP(N210,POA!$A$2:$C$25,2,0))</f>
        <v>314367087</v>
      </c>
      <c r="Q210" s="16">
        <f>SUM(I210)</f>
        <v>0</v>
      </c>
      <c r="R210" s="17" t="str">
        <f>IF(OR(Q210=0,N210="",P210=""),"",IF(Q210&gt;=(($R$9*P210)),"HABIL","NO HABIL"))</f>
        <v/>
      </c>
      <c r="S210" s="16">
        <f>IF(ISERROR(SUM(E210/G210)),0,SUM(E210/G210))</f>
        <v>0</v>
      </c>
      <c r="T210" s="17" t="str">
        <f>IF(OR(S210=0,N210="",P210=""),"",IF(S210&gt;=$T$9,"HABIL","NO HABIL"))</f>
        <v/>
      </c>
      <c r="U210" s="58">
        <f>IF(ISERROR(SUM(H210/F210)),0,SUM(H210/F210))</f>
        <v>0</v>
      </c>
      <c r="V210" s="17" t="str">
        <f>IF(OR(U210=0,N210="",P210=""),"",IF(U210&lt;=$V$9,"HABIL","NO HABIL"))</f>
        <v/>
      </c>
      <c r="W210" s="58">
        <f>IF(ISERROR(SUM(L210/M210)),0,SUM(L210/M210))</f>
        <v>0</v>
      </c>
      <c r="X210" s="17" t="str">
        <f>IF(OR(W210=0,N210="",P210=""),"",IF(W210&gt;=$X$9,"HABIL","NO HABIL"))</f>
        <v/>
      </c>
      <c r="Y210" s="17" t="str">
        <f t="shared" si="167"/>
        <v/>
      </c>
      <c r="Z210" s="65"/>
      <c r="AA210" s="66"/>
      <c r="AB210" s="59">
        <f>IF(ISERROR(SUM(L210/K210)),0,SUM(L210/K210))</f>
        <v>0</v>
      </c>
      <c r="AC210" s="17" t="str">
        <f>IF(OR(AB210=0,N210="",P210=""),"",IF(AB210&gt;=$AC$9,"HABIL","NO HABIL"))</f>
        <v/>
      </c>
      <c r="AD210" s="59">
        <f>IF(ISERROR(SUM(L210/F210)),0,SUM(L210/F210))</f>
        <v>0</v>
      </c>
      <c r="AE210" s="17" t="str">
        <f>IF(OR(AD210=0,N210="",P210=""),"",IF(AD210&gt;=$AE$9,"HABIL","NO HABIL"))</f>
        <v/>
      </c>
      <c r="AF210" s="73" t="str">
        <f t="shared" si="168"/>
        <v/>
      </c>
    </row>
    <row r="211" spans="1:32" s="89" customFormat="1" ht="18.75" customHeight="1" thickBot="1" x14ac:dyDescent="0.3">
      <c r="A211" s="95"/>
      <c r="B211" s="91">
        <v>1.1000000000000001</v>
      </c>
      <c r="C211" s="94"/>
      <c r="D211" s="92">
        <v>1</v>
      </c>
      <c r="E211" s="90"/>
      <c r="F211" s="90"/>
      <c r="G211" s="90"/>
      <c r="H211" s="90"/>
      <c r="I211" s="98">
        <f>IF(ISERROR(E211-G211),"",E211-G211)</f>
        <v>0</v>
      </c>
      <c r="J211" s="98">
        <f>IF(ISERROR(F211-H211),"",F211-H211)</f>
        <v>0</v>
      </c>
      <c r="K211" s="98">
        <f>J211</f>
        <v>0</v>
      </c>
      <c r="L211" s="90"/>
      <c r="M211" s="90"/>
      <c r="N211" s="54"/>
      <c r="O211" s="54" t="s">
        <v>144</v>
      </c>
      <c r="P211" s="74" t="s">
        <v>144</v>
      </c>
      <c r="Q211" s="67"/>
      <c r="R211" s="68" t="str">
        <f t="shared" ref="R211:R220" si="230">IF(OR(Q211=0,N211="",P211=""),"",IF(Q211&gt;=(($R$9*P211)),"HABIL","NO HABIL"))</f>
        <v/>
      </c>
      <c r="S211" s="67"/>
      <c r="T211" s="68" t="str">
        <f>IF(OR(S209=0,N211="",P211=""),"",IF(S209&gt;=$T$9,"HABIL","NO HABIL"))</f>
        <v/>
      </c>
      <c r="U211" s="69"/>
      <c r="V211" s="68" t="str">
        <f>IF(OR(U209=0,N211="",P211=""),"",IF(U209&lt;=$V$9,"HABIL","NO HABIL"))</f>
        <v/>
      </c>
      <c r="W211" s="70"/>
      <c r="X211" s="68" t="str">
        <f>IF(OR(W209=0,N211="",P211=""),"",IF(W209&gt;=$X$9,"HABIL","NO HABIL"))</f>
        <v/>
      </c>
      <c r="Y211" s="68" t="str">
        <f t="shared" si="167"/>
        <v/>
      </c>
      <c r="Z211" s="30">
        <f t="shared" ref="Z211:Z220" si="231">IF(ISERROR(F211/$AA$9),"",F211/$AA$9)</f>
        <v>0</v>
      </c>
      <c r="AA211" s="25" t="str">
        <f t="shared" ref="AA211:AA220" si="232">+IF(Z211&lt;$AA$10,"MIPYME","NO CUMPLE")</f>
        <v>MIPYME</v>
      </c>
      <c r="AB211" s="71"/>
      <c r="AC211" s="68" t="str">
        <f>IF(OR(AB209=0,N211="",P211=""),"",IF(AB209&gt;=$AC$9,"HABIL","NO HABIL"))</f>
        <v/>
      </c>
      <c r="AD211" s="71"/>
      <c r="AE211" s="68" t="str">
        <f>IF(OR(AD209=0,N211="",P211=""),"",IF(AD209&gt;=$AE$9,"HABIL","NO HABIL"))</f>
        <v/>
      </c>
      <c r="AF211" s="68" t="str">
        <f t="shared" si="168"/>
        <v/>
      </c>
    </row>
    <row r="212" spans="1:32" ht="16.5" hidden="1" outlineLevel="1" x14ac:dyDescent="0.25">
      <c r="A212" s="96"/>
      <c r="B212" s="91">
        <v>1.1000000000000001</v>
      </c>
      <c r="C212" s="94"/>
      <c r="D212" s="92"/>
      <c r="E212" s="90"/>
      <c r="F212" s="90"/>
      <c r="G212" s="90"/>
      <c r="H212" s="90"/>
      <c r="I212" s="98">
        <f t="shared" ref="I212:I220" si="233">IF(ISERROR(E212-G212),"",E212-G212)</f>
        <v>0</v>
      </c>
      <c r="J212" s="98">
        <f t="shared" ref="J212:J220" si="234">IF(ISERROR(F212-H212),"",F212-H212)</f>
        <v>0</v>
      </c>
      <c r="K212" s="98">
        <f t="shared" ref="K212:K220" si="235">J212</f>
        <v>0</v>
      </c>
      <c r="L212" s="90">
        <v>11177504846</v>
      </c>
      <c r="M212" s="90">
        <v>3867455807</v>
      </c>
      <c r="N212" s="54"/>
      <c r="O212" s="54" t="s">
        <v>144</v>
      </c>
      <c r="P212" s="74" t="s">
        <v>144</v>
      </c>
      <c r="Q212" s="67"/>
      <c r="R212" s="68" t="str">
        <f t="shared" si="230"/>
        <v/>
      </c>
      <c r="S212" s="67"/>
      <c r="T212" s="68" t="str">
        <f t="shared" ref="T212:T220" si="236">IF(OR(S210=0,N212="",P212=""),"",IF(S210&gt;=$T$9,"HABIL","NO HABIL"))</f>
        <v/>
      </c>
      <c r="U212" s="69"/>
      <c r="V212" s="68" t="str">
        <f t="shared" ref="V212:V220" si="237">IF(OR(U210=0,N212="",P212=""),"",IF(U210&lt;=$V$9,"HABIL","NO HABIL"))</f>
        <v/>
      </c>
      <c r="W212" s="70"/>
      <c r="X212" s="68" t="str">
        <f t="shared" ref="X212:X220" si="238">IF(OR(W210=0,N212="",P212=""),"",IF(W210&gt;=$X$9,"HABIL","NO HABIL"))</f>
        <v/>
      </c>
      <c r="Y212" s="68" t="str">
        <f t="shared" si="167"/>
        <v/>
      </c>
      <c r="Z212" s="30">
        <f t="shared" si="231"/>
        <v>0</v>
      </c>
      <c r="AA212" s="25" t="str">
        <f t="shared" si="232"/>
        <v>MIPYME</v>
      </c>
      <c r="AB212" s="71"/>
      <c r="AC212" s="68" t="str">
        <f t="shared" ref="AC212:AC220" si="239">IF(OR(AB210=0,N212="",P212=""),"",IF(AB210&gt;=$AC$9,"HABIL","NO HABIL"))</f>
        <v/>
      </c>
      <c r="AD212" s="71"/>
      <c r="AE212" s="68" t="str">
        <f t="shared" ref="AE212:AE220" si="240">IF(OR(AD210=0,N212="",P212=""),"",IF(AD210&gt;=$AE$9,"HABIL","NO HABIL"))</f>
        <v/>
      </c>
      <c r="AF212" s="68" t="str">
        <f t="shared" si="168"/>
        <v/>
      </c>
    </row>
    <row r="213" spans="1:32" ht="16.5" hidden="1" outlineLevel="1" x14ac:dyDescent="0.25">
      <c r="A213" s="96"/>
      <c r="B213" s="91">
        <v>1.1000000000000001</v>
      </c>
      <c r="C213" s="94"/>
      <c r="D213" s="92"/>
      <c r="E213" s="90"/>
      <c r="F213" s="90"/>
      <c r="G213" s="90"/>
      <c r="H213" s="90"/>
      <c r="I213" s="98">
        <f t="shared" si="233"/>
        <v>0</v>
      </c>
      <c r="J213" s="98">
        <f t="shared" si="234"/>
        <v>0</v>
      </c>
      <c r="K213" s="98">
        <f t="shared" si="235"/>
        <v>0</v>
      </c>
      <c r="L213" s="90">
        <v>11177504846</v>
      </c>
      <c r="M213" s="90">
        <v>3867455807</v>
      </c>
      <c r="N213" s="54"/>
      <c r="O213" s="54" t="s">
        <v>144</v>
      </c>
      <c r="P213" s="74" t="s">
        <v>144</v>
      </c>
      <c r="Q213" s="67"/>
      <c r="R213" s="68" t="str">
        <f t="shared" si="230"/>
        <v/>
      </c>
      <c r="S213" s="67"/>
      <c r="T213" s="68" t="str">
        <f t="shared" si="236"/>
        <v/>
      </c>
      <c r="U213" s="69"/>
      <c r="V213" s="68" t="str">
        <f t="shared" si="237"/>
        <v/>
      </c>
      <c r="W213" s="70"/>
      <c r="X213" s="68" t="str">
        <f t="shared" si="238"/>
        <v/>
      </c>
      <c r="Y213" s="68" t="str">
        <f t="shared" si="167"/>
        <v/>
      </c>
      <c r="Z213" s="30">
        <f t="shared" si="231"/>
        <v>0</v>
      </c>
      <c r="AA213" s="25" t="str">
        <f t="shared" si="232"/>
        <v>MIPYME</v>
      </c>
      <c r="AB213" s="71"/>
      <c r="AC213" s="68" t="str">
        <f t="shared" si="239"/>
        <v/>
      </c>
      <c r="AD213" s="71"/>
      <c r="AE213" s="68" t="str">
        <f t="shared" si="240"/>
        <v/>
      </c>
      <c r="AF213" s="68" t="str">
        <f t="shared" si="168"/>
        <v/>
      </c>
    </row>
    <row r="214" spans="1:32" ht="16.5" hidden="1" outlineLevel="1" x14ac:dyDescent="0.25">
      <c r="A214" s="96"/>
      <c r="B214" s="91">
        <v>1.1000000000000001</v>
      </c>
      <c r="C214" s="94"/>
      <c r="D214" s="92"/>
      <c r="E214" s="90"/>
      <c r="F214" s="90"/>
      <c r="G214" s="90"/>
      <c r="H214" s="90"/>
      <c r="I214" s="98">
        <f t="shared" si="233"/>
        <v>0</v>
      </c>
      <c r="J214" s="98">
        <f t="shared" si="234"/>
        <v>0</v>
      </c>
      <c r="K214" s="98">
        <f t="shared" si="235"/>
        <v>0</v>
      </c>
      <c r="L214" s="90">
        <v>11177504846</v>
      </c>
      <c r="M214" s="90">
        <v>3867455807</v>
      </c>
      <c r="N214" s="54"/>
      <c r="O214" s="54" t="s">
        <v>144</v>
      </c>
      <c r="P214" s="74" t="s">
        <v>144</v>
      </c>
      <c r="Q214" s="67"/>
      <c r="R214" s="68" t="str">
        <f t="shared" si="230"/>
        <v/>
      </c>
      <c r="S214" s="67"/>
      <c r="T214" s="68" t="str">
        <f t="shared" si="236"/>
        <v/>
      </c>
      <c r="U214" s="69"/>
      <c r="V214" s="68" t="str">
        <f t="shared" si="237"/>
        <v/>
      </c>
      <c r="W214" s="70"/>
      <c r="X214" s="68" t="str">
        <f t="shared" si="238"/>
        <v/>
      </c>
      <c r="Y214" s="68" t="str">
        <f t="shared" si="167"/>
        <v/>
      </c>
      <c r="Z214" s="30">
        <f t="shared" si="231"/>
        <v>0</v>
      </c>
      <c r="AA214" s="25" t="str">
        <f t="shared" si="232"/>
        <v>MIPYME</v>
      </c>
      <c r="AB214" s="71"/>
      <c r="AC214" s="68" t="str">
        <f t="shared" si="239"/>
        <v/>
      </c>
      <c r="AD214" s="71"/>
      <c r="AE214" s="68" t="str">
        <f t="shared" si="240"/>
        <v/>
      </c>
      <c r="AF214" s="68" t="str">
        <f t="shared" si="168"/>
        <v/>
      </c>
    </row>
    <row r="215" spans="1:32" ht="16.5" hidden="1" outlineLevel="1" x14ac:dyDescent="0.25">
      <c r="A215" s="97"/>
      <c r="B215" s="91">
        <v>1.1000000000000001</v>
      </c>
      <c r="C215" s="94"/>
      <c r="D215" s="92"/>
      <c r="E215" s="90"/>
      <c r="F215" s="90"/>
      <c r="G215" s="90"/>
      <c r="H215" s="90"/>
      <c r="I215" s="98">
        <f t="shared" si="233"/>
        <v>0</v>
      </c>
      <c r="J215" s="98">
        <f t="shared" si="234"/>
        <v>0</v>
      </c>
      <c r="K215" s="98">
        <f t="shared" si="235"/>
        <v>0</v>
      </c>
      <c r="L215" s="90">
        <v>11177504846</v>
      </c>
      <c r="M215" s="90">
        <v>3867455807</v>
      </c>
      <c r="N215" s="54"/>
      <c r="O215" s="54" t="s">
        <v>144</v>
      </c>
      <c r="P215" s="74" t="s">
        <v>144</v>
      </c>
      <c r="Q215" s="67"/>
      <c r="R215" s="68" t="str">
        <f t="shared" si="230"/>
        <v/>
      </c>
      <c r="S215" s="67"/>
      <c r="T215" s="68" t="str">
        <f t="shared" si="236"/>
        <v/>
      </c>
      <c r="U215" s="69"/>
      <c r="V215" s="68" t="str">
        <f t="shared" si="237"/>
        <v/>
      </c>
      <c r="W215" s="70"/>
      <c r="X215" s="68" t="str">
        <f t="shared" si="238"/>
        <v/>
      </c>
      <c r="Y215" s="68" t="str">
        <f t="shared" si="167"/>
        <v/>
      </c>
      <c r="Z215" s="30">
        <f t="shared" si="231"/>
        <v>0</v>
      </c>
      <c r="AA215" s="25" t="str">
        <f t="shared" si="232"/>
        <v>MIPYME</v>
      </c>
      <c r="AB215" s="71"/>
      <c r="AC215" s="68" t="str">
        <f t="shared" si="239"/>
        <v/>
      </c>
      <c r="AD215" s="71"/>
      <c r="AE215" s="68" t="str">
        <f t="shared" si="240"/>
        <v/>
      </c>
      <c r="AF215" s="68" t="str">
        <f t="shared" si="168"/>
        <v/>
      </c>
    </row>
    <row r="216" spans="1:32" ht="16.5" hidden="1" outlineLevel="1" x14ac:dyDescent="0.25">
      <c r="A216" s="97"/>
      <c r="B216" s="91">
        <v>1.1000000000000001</v>
      </c>
      <c r="C216" s="94"/>
      <c r="D216" s="92"/>
      <c r="E216" s="90"/>
      <c r="F216" s="90"/>
      <c r="G216" s="90"/>
      <c r="H216" s="90"/>
      <c r="I216" s="98">
        <f t="shared" si="233"/>
        <v>0</v>
      </c>
      <c r="J216" s="98">
        <f t="shared" si="234"/>
        <v>0</v>
      </c>
      <c r="K216" s="98">
        <f t="shared" si="235"/>
        <v>0</v>
      </c>
      <c r="L216" s="90">
        <v>11177504846</v>
      </c>
      <c r="M216" s="90">
        <v>3867455807</v>
      </c>
      <c r="N216" s="54"/>
      <c r="O216" s="54" t="s">
        <v>144</v>
      </c>
      <c r="P216" s="74" t="s">
        <v>144</v>
      </c>
      <c r="Q216" s="67"/>
      <c r="R216" s="68" t="str">
        <f t="shared" si="230"/>
        <v/>
      </c>
      <c r="S216" s="67"/>
      <c r="T216" s="68" t="str">
        <f t="shared" si="236"/>
        <v/>
      </c>
      <c r="U216" s="69"/>
      <c r="V216" s="68" t="str">
        <f t="shared" si="237"/>
        <v/>
      </c>
      <c r="W216" s="70"/>
      <c r="X216" s="68" t="str">
        <f t="shared" si="238"/>
        <v/>
      </c>
      <c r="Y216" s="68" t="str">
        <f t="shared" si="167"/>
        <v/>
      </c>
      <c r="Z216" s="30">
        <f t="shared" si="231"/>
        <v>0</v>
      </c>
      <c r="AA216" s="25" t="str">
        <f t="shared" si="232"/>
        <v>MIPYME</v>
      </c>
      <c r="AB216" s="71"/>
      <c r="AC216" s="68" t="str">
        <f t="shared" si="239"/>
        <v/>
      </c>
      <c r="AD216" s="71"/>
      <c r="AE216" s="68" t="str">
        <f t="shared" si="240"/>
        <v/>
      </c>
      <c r="AF216" s="68" t="str">
        <f t="shared" si="168"/>
        <v/>
      </c>
    </row>
    <row r="217" spans="1:32" ht="16.5" hidden="1" outlineLevel="1" x14ac:dyDescent="0.25">
      <c r="A217" s="97"/>
      <c r="B217" s="91">
        <v>1.1000000000000001</v>
      </c>
      <c r="C217" s="94"/>
      <c r="D217" s="92"/>
      <c r="E217" s="90"/>
      <c r="F217" s="90"/>
      <c r="G217" s="90"/>
      <c r="H217" s="90"/>
      <c r="I217" s="98">
        <f t="shared" si="233"/>
        <v>0</v>
      </c>
      <c r="J217" s="98">
        <f t="shared" si="234"/>
        <v>0</v>
      </c>
      <c r="K217" s="98">
        <f t="shared" si="235"/>
        <v>0</v>
      </c>
      <c r="L217" s="90">
        <v>11177504846</v>
      </c>
      <c r="M217" s="90">
        <v>3867455807</v>
      </c>
      <c r="N217" s="54"/>
      <c r="O217" s="54" t="s">
        <v>144</v>
      </c>
      <c r="P217" s="74" t="s">
        <v>144</v>
      </c>
      <c r="Q217" s="67"/>
      <c r="R217" s="68" t="str">
        <f t="shared" si="230"/>
        <v/>
      </c>
      <c r="S217" s="67"/>
      <c r="T217" s="68" t="str">
        <f t="shared" si="236"/>
        <v/>
      </c>
      <c r="U217" s="69"/>
      <c r="V217" s="68" t="str">
        <f t="shared" si="237"/>
        <v/>
      </c>
      <c r="W217" s="70"/>
      <c r="X217" s="68" t="str">
        <f t="shared" si="238"/>
        <v/>
      </c>
      <c r="Y217" s="68" t="str">
        <f t="shared" ref="Y217:Y280" si="241">IF(OR(R217="",T217="",V217="",X217=""),"",IF(R217="NO HABIL","NO HABIL",IF(T217="NO HABIL","NO HABIL",IF(V217="NO HABIL","NO HABIL",IF(X217="NO HABIL","NO HABIL",IF(X217="NO HABIL","NO HABIL","HABIL"))))))</f>
        <v/>
      </c>
      <c r="Z217" s="30">
        <f t="shared" si="231"/>
        <v>0</v>
      </c>
      <c r="AA217" s="25" t="str">
        <f t="shared" si="232"/>
        <v>MIPYME</v>
      </c>
      <c r="AB217" s="71"/>
      <c r="AC217" s="68" t="str">
        <f t="shared" si="239"/>
        <v/>
      </c>
      <c r="AD217" s="71"/>
      <c r="AE217" s="68" t="str">
        <f t="shared" si="240"/>
        <v/>
      </c>
      <c r="AF217" s="68" t="str">
        <f t="shared" ref="AF217:AF280" si="242">IF(OR(AC217="",AE217=""),"",IF(AC217="NO HABIL","NO HABIL",IF(AE217="NO HABIL","NO HABIL",IF(AE217="NO HABIL","NO HABIL","HABIL"))))</f>
        <v/>
      </c>
    </row>
    <row r="218" spans="1:32" ht="16.5" hidden="1" outlineLevel="1" x14ac:dyDescent="0.25">
      <c r="A218" s="97"/>
      <c r="B218" s="91">
        <v>1.1000000000000001</v>
      </c>
      <c r="C218" s="94"/>
      <c r="D218" s="92"/>
      <c r="E218" s="90"/>
      <c r="F218" s="90"/>
      <c r="G218" s="90"/>
      <c r="H218" s="90"/>
      <c r="I218" s="98">
        <f t="shared" si="233"/>
        <v>0</v>
      </c>
      <c r="J218" s="98">
        <f t="shared" si="234"/>
        <v>0</v>
      </c>
      <c r="K218" s="98">
        <f t="shared" si="235"/>
        <v>0</v>
      </c>
      <c r="L218" s="90">
        <v>11177504846</v>
      </c>
      <c r="M218" s="90">
        <v>3867455807</v>
      </c>
      <c r="N218" s="54"/>
      <c r="O218" s="54" t="s">
        <v>144</v>
      </c>
      <c r="P218" s="74" t="s">
        <v>144</v>
      </c>
      <c r="Q218" s="67"/>
      <c r="R218" s="68" t="str">
        <f t="shared" si="230"/>
        <v/>
      </c>
      <c r="S218" s="67"/>
      <c r="T218" s="68" t="str">
        <f t="shared" si="236"/>
        <v/>
      </c>
      <c r="U218" s="69"/>
      <c r="V218" s="68" t="str">
        <f t="shared" si="237"/>
        <v/>
      </c>
      <c r="W218" s="70"/>
      <c r="X218" s="68" t="str">
        <f t="shared" si="238"/>
        <v/>
      </c>
      <c r="Y218" s="68" t="str">
        <f t="shared" si="241"/>
        <v/>
      </c>
      <c r="Z218" s="30">
        <f t="shared" si="231"/>
        <v>0</v>
      </c>
      <c r="AA218" s="25" t="str">
        <f t="shared" si="232"/>
        <v>MIPYME</v>
      </c>
      <c r="AB218" s="71"/>
      <c r="AC218" s="68" t="str">
        <f t="shared" si="239"/>
        <v/>
      </c>
      <c r="AD218" s="71"/>
      <c r="AE218" s="68" t="str">
        <f t="shared" si="240"/>
        <v/>
      </c>
      <c r="AF218" s="68" t="str">
        <f t="shared" si="242"/>
        <v/>
      </c>
    </row>
    <row r="219" spans="1:32" ht="16.5" hidden="1" outlineLevel="1" x14ac:dyDescent="0.25">
      <c r="A219" s="97"/>
      <c r="B219" s="91">
        <v>1.1000000000000001</v>
      </c>
      <c r="C219" s="94"/>
      <c r="D219" s="92"/>
      <c r="E219" s="90"/>
      <c r="F219" s="90"/>
      <c r="G219" s="90"/>
      <c r="H219" s="90"/>
      <c r="I219" s="98">
        <f t="shared" si="233"/>
        <v>0</v>
      </c>
      <c r="J219" s="98">
        <f t="shared" si="234"/>
        <v>0</v>
      </c>
      <c r="K219" s="98">
        <f t="shared" si="235"/>
        <v>0</v>
      </c>
      <c r="L219" s="90">
        <v>11177504846</v>
      </c>
      <c r="M219" s="90">
        <v>3867455807</v>
      </c>
      <c r="N219" s="54"/>
      <c r="O219" s="54" t="s">
        <v>144</v>
      </c>
      <c r="P219" s="74" t="s">
        <v>144</v>
      </c>
      <c r="Q219" s="67"/>
      <c r="R219" s="68" t="str">
        <f t="shared" si="230"/>
        <v/>
      </c>
      <c r="S219" s="67"/>
      <c r="T219" s="68" t="str">
        <f t="shared" si="236"/>
        <v/>
      </c>
      <c r="U219" s="69"/>
      <c r="V219" s="68" t="str">
        <f t="shared" si="237"/>
        <v/>
      </c>
      <c r="W219" s="70"/>
      <c r="X219" s="68" t="str">
        <f t="shared" si="238"/>
        <v/>
      </c>
      <c r="Y219" s="68" t="str">
        <f t="shared" si="241"/>
        <v/>
      </c>
      <c r="Z219" s="30">
        <f t="shared" si="231"/>
        <v>0</v>
      </c>
      <c r="AA219" s="25" t="str">
        <f t="shared" si="232"/>
        <v>MIPYME</v>
      </c>
      <c r="AB219" s="71"/>
      <c r="AC219" s="68" t="str">
        <f t="shared" si="239"/>
        <v/>
      </c>
      <c r="AD219" s="71"/>
      <c r="AE219" s="68" t="str">
        <f t="shared" si="240"/>
        <v/>
      </c>
      <c r="AF219" s="68" t="str">
        <f t="shared" si="242"/>
        <v/>
      </c>
    </row>
    <row r="220" spans="1:32" ht="17.25" hidden="1" outlineLevel="1" thickBot="1" x14ac:dyDescent="0.3">
      <c r="A220" s="97"/>
      <c r="B220" s="91">
        <v>1.1000000000000001</v>
      </c>
      <c r="C220" s="94"/>
      <c r="D220" s="92"/>
      <c r="E220" s="90"/>
      <c r="F220" s="90"/>
      <c r="G220" s="90"/>
      <c r="H220" s="90"/>
      <c r="I220" s="98">
        <f t="shared" si="233"/>
        <v>0</v>
      </c>
      <c r="J220" s="98">
        <f t="shared" si="234"/>
        <v>0</v>
      </c>
      <c r="K220" s="98">
        <f t="shared" si="235"/>
        <v>0</v>
      </c>
      <c r="L220" s="90">
        <v>11177504846</v>
      </c>
      <c r="M220" s="90">
        <v>3867455807</v>
      </c>
      <c r="N220" s="54"/>
      <c r="O220" s="54" t="s">
        <v>144</v>
      </c>
      <c r="P220" s="74" t="s">
        <v>144</v>
      </c>
      <c r="Q220" s="67"/>
      <c r="R220" s="68" t="str">
        <f t="shared" si="230"/>
        <v/>
      </c>
      <c r="S220" s="67"/>
      <c r="T220" s="68" t="str">
        <f t="shared" si="236"/>
        <v/>
      </c>
      <c r="U220" s="69"/>
      <c r="V220" s="68" t="str">
        <f t="shared" si="237"/>
        <v/>
      </c>
      <c r="W220" s="70"/>
      <c r="X220" s="68" t="str">
        <f t="shared" si="238"/>
        <v/>
      </c>
      <c r="Y220" s="68" t="str">
        <f t="shared" si="241"/>
        <v/>
      </c>
      <c r="Z220" s="30">
        <f t="shared" si="231"/>
        <v>0</v>
      </c>
      <c r="AA220" s="25" t="str">
        <f t="shared" si="232"/>
        <v>MIPYME</v>
      </c>
      <c r="AB220" s="71"/>
      <c r="AC220" s="68" t="str">
        <f t="shared" si="239"/>
        <v/>
      </c>
      <c r="AD220" s="71"/>
      <c r="AE220" s="68" t="str">
        <f t="shared" si="240"/>
        <v/>
      </c>
      <c r="AF220" s="68" t="str">
        <f t="shared" si="242"/>
        <v/>
      </c>
    </row>
    <row r="221" spans="1:32" s="64" customFormat="1" ht="30.75" customHeight="1" collapsed="1" x14ac:dyDescent="0.25">
      <c r="B221" s="14">
        <v>20</v>
      </c>
      <c r="C221" s="15" t="s">
        <v>172</v>
      </c>
      <c r="D221" s="18">
        <f>IF(SUM(D222:D231)=0,"",SUM(D222:D231))</f>
        <v>1</v>
      </c>
      <c r="E221" s="16">
        <f>IF(ISERROR(($D222*E222)+($D223*E223)+($D224*E224)+($D225*E225)+($D226*E226)+($D227*E227)+($D228*E228)+($D229*E229)+($D230*E230)+($D231*E231)),"",($D222*E222)+($D223*E223)+($D224*E224)+($D225*E225)+($D226*E226)+($D227*E227)+($D228*E228)+($D229*E229)+($D230*E230)+($D231*E231))</f>
        <v>0</v>
      </c>
      <c r="F221" s="16">
        <f>IF(ISERROR(($D222*F222)+($D223*F223)+($D224*F224)+($D225*F225)+($D226*F226)+($D227*F227)+($D228*F228)+($D229*F229)+($D230*F230)+($D231*F231)),"",($D222*F222)+($D223*F223)+($D224*F224)+($D225*F225)+($D226*F226)+($D227*F227)+($D228*F228)+($D229*F229)+($D230*F230)+($D231*F231))</f>
        <v>0</v>
      </c>
      <c r="G221" s="16">
        <f>IF(ISERROR(($D222*G222)+($D223*G223)+($D224*G224)+($D225*G225)+($D226*G226)+($D227*G227)+($D228*G228)+($D229*G229)+($D230*G230)+($D231*G231)),"",($D222*G222)+($D223*G223)+($D224*G224)+($D225*G225)+($D226*G226)+($D227*G227)+($D228*G228)+($D229*G229)+($D230*G230)+($D231*G231))</f>
        <v>0</v>
      </c>
      <c r="H221" s="16">
        <f>IF(ISERROR(($D222*H222)+($D223*H223)+($D224*H224)+($D225*H225)+($D226*H226)+($D227*H227)+($D228*H228)+($D229*H229)+($D230*H230)+($D231*H231)),"",($D222*H222)+($D223*H223)+($D224*H224)+($D225*H225)+($D226*H226)+($D227*H227)+($D228*H228)+($D229*H229)+($D230*H230)+($D231*H231))</f>
        <v>0</v>
      </c>
      <c r="I221" s="16">
        <f>IF(ISERROR(SUM(I222:I231)),"",SUM(I222:I231))</f>
        <v>0</v>
      </c>
      <c r="J221" s="16">
        <f>IF(ISERROR(SUM(J222:J231)),"",SUM(J222:J231))</f>
        <v>0</v>
      </c>
      <c r="K221" s="16">
        <f>IF(ISERROR(($D222*K222)+($D223*K223)+($D224*K224)+($D225*K225)+($D226*K226)+($D227*K227)+($D228*K228)+($D229*K229)+($D230*K230)+($D231*K231)),"",($D222*K222)+($D223*K223)+($D224*K224)+($D225*K225)+($D226*K226)+($D227*K227)+($D228*K228)+($D229*K229)+($D230*K230)+($D231*K231))</f>
        <v>0</v>
      </c>
      <c r="L221" s="16">
        <f t="shared" ref="L221:M221" si="243">IF(ISERROR(($D222*L222)+($D223*L223)+($D224*L224)+($D225*L225)+($D226*L226)+($D227*L227)+($D228*L228)+($D229*L229)+($D230*L230)+($D231*L231)),"",($D222*L222)+($D223*L223)+($D224*L224)+($D225*L225)+($D226*L226)+($D227*L227)+($D228*L228)+($D229*L229)+($D230*L230)+($D231*L231))</f>
        <v>0</v>
      </c>
      <c r="M221" s="16">
        <f t="shared" si="243"/>
        <v>0</v>
      </c>
      <c r="N221" s="12">
        <v>1</v>
      </c>
      <c r="O221" s="72">
        <f>IF(ISERROR(VLOOKUP(N221,POA!$A$2:$C$25,3,0)),"",VLOOKUP(N221,POA!$A$2:$C$25,3,0))</f>
        <v>3</v>
      </c>
      <c r="P221" s="13">
        <f>IF(ISERROR(VLOOKUP(N221,POA!$A$2:$C$25,2,0)),"",VLOOKUP(N221,POA!$A$2:$C$25,2,0))</f>
        <v>314367087</v>
      </c>
      <c r="Q221" s="16">
        <f>SUM(I221)</f>
        <v>0</v>
      </c>
      <c r="R221" s="17" t="str">
        <f>IF(OR(Q221=0,N221="",P221=""),"",IF(Q221&gt;=(($R$9*P221)),"HABIL","NO HABIL"))</f>
        <v/>
      </c>
      <c r="S221" s="16">
        <f>IF(ISERROR(SUM(E221/G221)),0,SUM(E221/G221))</f>
        <v>0</v>
      </c>
      <c r="T221" s="17" t="str">
        <f>IF(OR(S221=0,N221="",P221=""),"",IF(S221&gt;=$T$9,"HABIL","NO HABIL"))</f>
        <v/>
      </c>
      <c r="U221" s="58">
        <f>IF(ISERROR(SUM(H221/F221)),0,SUM(H221/F221))</f>
        <v>0</v>
      </c>
      <c r="V221" s="17" t="str">
        <f>IF(OR(U221=0,N221="",P221=""),"",IF(U221&lt;=$V$9,"HABIL","NO HABIL"))</f>
        <v/>
      </c>
      <c r="W221" s="58">
        <f>IF(ISERROR(SUM(L221/M221)),0,SUM(L221/M221))</f>
        <v>0</v>
      </c>
      <c r="X221" s="17" t="str">
        <f>IF(OR(W221=0,N221="",P221=""),"",IF(W221&gt;=$X$9,"HABIL","NO HABIL"))</f>
        <v/>
      </c>
      <c r="Y221" s="17" t="str">
        <f t="shared" si="241"/>
        <v/>
      </c>
      <c r="Z221" s="65"/>
      <c r="AA221" s="66"/>
      <c r="AB221" s="59">
        <f>IF(ISERROR(SUM(L221/K221)),0,SUM(L221/K221))</f>
        <v>0</v>
      </c>
      <c r="AC221" s="17" t="str">
        <f>IF(OR(AB221=0,N221="",P221=""),"",IF(AB221&gt;=$AC$9,"HABIL","NO HABIL"))</f>
        <v/>
      </c>
      <c r="AD221" s="59">
        <f>IF(ISERROR(SUM(L221/F221)),0,SUM(L221/F221))</f>
        <v>0</v>
      </c>
      <c r="AE221" s="17" t="str">
        <f>IF(OR(AD221=0,N221="",P221=""),"",IF(AD221&gt;=$AE$9,"HABIL","NO HABIL"))</f>
        <v/>
      </c>
      <c r="AF221" s="73" t="str">
        <f t="shared" si="242"/>
        <v/>
      </c>
    </row>
    <row r="222" spans="1:32" s="89" customFormat="1" ht="18.75" customHeight="1" thickBot="1" x14ac:dyDescent="0.3">
      <c r="A222" s="95"/>
      <c r="B222" s="91">
        <v>1.1000000000000001</v>
      </c>
      <c r="C222" s="94"/>
      <c r="D222" s="92">
        <v>1</v>
      </c>
      <c r="E222" s="90"/>
      <c r="F222" s="90"/>
      <c r="G222" s="90"/>
      <c r="H222" s="90"/>
      <c r="I222" s="98">
        <f>IF(ISERROR(E222-G222),"",E222-G222)</f>
        <v>0</v>
      </c>
      <c r="J222" s="98">
        <f>IF(ISERROR(F222-H222),"",F222-H222)</f>
        <v>0</v>
      </c>
      <c r="K222" s="98">
        <f>J222</f>
        <v>0</v>
      </c>
      <c r="L222" s="90"/>
      <c r="M222" s="90"/>
      <c r="N222" s="54"/>
      <c r="O222" s="54" t="s">
        <v>144</v>
      </c>
      <c r="P222" s="74" t="s">
        <v>144</v>
      </c>
      <c r="Q222" s="67"/>
      <c r="R222" s="68" t="str">
        <f t="shared" ref="R222:R231" si="244">IF(OR(Q222=0,N222="",P222=""),"",IF(Q222&gt;=(($R$9*P222)),"HABIL","NO HABIL"))</f>
        <v/>
      </c>
      <c r="S222" s="67"/>
      <c r="T222" s="68" t="str">
        <f>IF(OR(S220=0,N222="",P222=""),"",IF(S220&gt;=$T$9,"HABIL","NO HABIL"))</f>
        <v/>
      </c>
      <c r="U222" s="69"/>
      <c r="V222" s="68" t="str">
        <f>IF(OR(U220=0,N222="",P222=""),"",IF(U220&lt;=$V$9,"HABIL","NO HABIL"))</f>
        <v/>
      </c>
      <c r="W222" s="70"/>
      <c r="X222" s="68" t="str">
        <f>IF(OR(W220=0,N222="",P222=""),"",IF(W220&gt;=$X$9,"HABIL","NO HABIL"))</f>
        <v/>
      </c>
      <c r="Y222" s="68" t="str">
        <f t="shared" si="241"/>
        <v/>
      </c>
      <c r="Z222" s="30">
        <f t="shared" ref="Z222:Z231" si="245">IF(ISERROR(F222/$AA$9),"",F222/$AA$9)</f>
        <v>0</v>
      </c>
      <c r="AA222" s="25" t="str">
        <f t="shared" ref="AA222:AA231" si="246">+IF(Z222&lt;$AA$10,"MIPYME","NO CUMPLE")</f>
        <v>MIPYME</v>
      </c>
      <c r="AB222" s="71"/>
      <c r="AC222" s="68" t="str">
        <f>IF(OR(AB220=0,N222="",P222=""),"",IF(AB220&gt;=$AC$9,"HABIL","NO HABIL"))</f>
        <v/>
      </c>
      <c r="AD222" s="71"/>
      <c r="AE222" s="68" t="str">
        <f>IF(OR(AD220=0,N222="",P222=""),"",IF(AD220&gt;=$AE$9,"HABIL","NO HABIL"))</f>
        <v/>
      </c>
      <c r="AF222" s="68" t="str">
        <f t="shared" si="242"/>
        <v/>
      </c>
    </row>
    <row r="223" spans="1:32" ht="16.5" hidden="1" outlineLevel="1" x14ac:dyDescent="0.25">
      <c r="A223" s="96"/>
      <c r="B223" s="91">
        <v>1.1000000000000001</v>
      </c>
      <c r="C223" s="94"/>
      <c r="D223" s="92"/>
      <c r="E223" s="90"/>
      <c r="F223" s="90"/>
      <c r="G223" s="90"/>
      <c r="H223" s="90"/>
      <c r="I223" s="98">
        <f t="shared" ref="I223:I231" si="247">IF(ISERROR(E223-G223),"",E223-G223)</f>
        <v>0</v>
      </c>
      <c r="J223" s="98">
        <f t="shared" ref="J223:J231" si="248">IF(ISERROR(F223-H223),"",F223-H223)</f>
        <v>0</v>
      </c>
      <c r="K223" s="98">
        <f t="shared" ref="K223:K231" si="249">J223</f>
        <v>0</v>
      </c>
      <c r="L223" s="90">
        <v>11177504846</v>
      </c>
      <c r="M223" s="90">
        <v>3867455807</v>
      </c>
      <c r="N223" s="54"/>
      <c r="O223" s="54" t="s">
        <v>144</v>
      </c>
      <c r="P223" s="74" t="s">
        <v>144</v>
      </c>
      <c r="Q223" s="67"/>
      <c r="R223" s="68" t="str">
        <f t="shared" si="244"/>
        <v/>
      </c>
      <c r="S223" s="67"/>
      <c r="T223" s="68" t="str">
        <f t="shared" ref="T223:T231" si="250">IF(OR(S221=0,N223="",P223=""),"",IF(S221&gt;=$T$9,"HABIL","NO HABIL"))</f>
        <v/>
      </c>
      <c r="U223" s="69"/>
      <c r="V223" s="68" t="str">
        <f t="shared" ref="V223:V231" si="251">IF(OR(U221=0,N223="",P223=""),"",IF(U221&lt;=$V$9,"HABIL","NO HABIL"))</f>
        <v/>
      </c>
      <c r="W223" s="70"/>
      <c r="X223" s="68" t="str">
        <f t="shared" ref="X223:X231" si="252">IF(OR(W221=0,N223="",P223=""),"",IF(W221&gt;=$X$9,"HABIL","NO HABIL"))</f>
        <v/>
      </c>
      <c r="Y223" s="68" t="str">
        <f t="shared" si="241"/>
        <v/>
      </c>
      <c r="Z223" s="30">
        <f t="shared" si="245"/>
        <v>0</v>
      </c>
      <c r="AA223" s="25" t="str">
        <f t="shared" si="246"/>
        <v>MIPYME</v>
      </c>
      <c r="AB223" s="71"/>
      <c r="AC223" s="68" t="str">
        <f t="shared" ref="AC223:AC231" si="253">IF(OR(AB221=0,N223="",P223=""),"",IF(AB221&gt;=$AC$9,"HABIL","NO HABIL"))</f>
        <v/>
      </c>
      <c r="AD223" s="71"/>
      <c r="AE223" s="68" t="str">
        <f t="shared" ref="AE223:AE231" si="254">IF(OR(AD221=0,N223="",P223=""),"",IF(AD221&gt;=$AE$9,"HABIL","NO HABIL"))</f>
        <v/>
      </c>
      <c r="AF223" s="68" t="str">
        <f t="shared" si="242"/>
        <v/>
      </c>
    </row>
    <row r="224" spans="1:32" ht="16.5" hidden="1" outlineLevel="1" x14ac:dyDescent="0.25">
      <c r="A224" s="96"/>
      <c r="B224" s="91">
        <v>1.1000000000000001</v>
      </c>
      <c r="C224" s="94"/>
      <c r="D224" s="92"/>
      <c r="E224" s="90"/>
      <c r="F224" s="90"/>
      <c r="G224" s="90"/>
      <c r="H224" s="90"/>
      <c r="I224" s="98">
        <f t="shared" si="247"/>
        <v>0</v>
      </c>
      <c r="J224" s="98">
        <f t="shared" si="248"/>
        <v>0</v>
      </c>
      <c r="K224" s="98">
        <f t="shared" si="249"/>
        <v>0</v>
      </c>
      <c r="L224" s="90">
        <v>11177504846</v>
      </c>
      <c r="M224" s="90">
        <v>3867455807</v>
      </c>
      <c r="N224" s="54"/>
      <c r="O224" s="54" t="s">
        <v>144</v>
      </c>
      <c r="P224" s="74" t="s">
        <v>144</v>
      </c>
      <c r="Q224" s="67"/>
      <c r="R224" s="68" t="str">
        <f t="shared" si="244"/>
        <v/>
      </c>
      <c r="S224" s="67"/>
      <c r="T224" s="68" t="str">
        <f t="shared" si="250"/>
        <v/>
      </c>
      <c r="U224" s="69"/>
      <c r="V224" s="68" t="str">
        <f t="shared" si="251"/>
        <v/>
      </c>
      <c r="W224" s="70"/>
      <c r="X224" s="68" t="str">
        <f t="shared" si="252"/>
        <v/>
      </c>
      <c r="Y224" s="68" t="str">
        <f t="shared" si="241"/>
        <v/>
      </c>
      <c r="Z224" s="30">
        <f t="shared" si="245"/>
        <v>0</v>
      </c>
      <c r="AA224" s="25" t="str">
        <f t="shared" si="246"/>
        <v>MIPYME</v>
      </c>
      <c r="AB224" s="71"/>
      <c r="AC224" s="68" t="str">
        <f t="shared" si="253"/>
        <v/>
      </c>
      <c r="AD224" s="71"/>
      <c r="AE224" s="68" t="str">
        <f t="shared" si="254"/>
        <v/>
      </c>
      <c r="AF224" s="68" t="str">
        <f t="shared" si="242"/>
        <v/>
      </c>
    </row>
    <row r="225" spans="1:32" ht="16.5" hidden="1" outlineLevel="1" x14ac:dyDescent="0.25">
      <c r="A225" s="96"/>
      <c r="B225" s="91">
        <v>1.1000000000000001</v>
      </c>
      <c r="C225" s="94"/>
      <c r="D225" s="92"/>
      <c r="E225" s="90"/>
      <c r="F225" s="90"/>
      <c r="G225" s="90"/>
      <c r="H225" s="90"/>
      <c r="I225" s="98">
        <f t="shared" si="247"/>
        <v>0</v>
      </c>
      <c r="J225" s="98">
        <f t="shared" si="248"/>
        <v>0</v>
      </c>
      <c r="K225" s="98">
        <f t="shared" si="249"/>
        <v>0</v>
      </c>
      <c r="L225" s="90">
        <v>11177504846</v>
      </c>
      <c r="M225" s="90">
        <v>3867455807</v>
      </c>
      <c r="N225" s="54"/>
      <c r="O225" s="54" t="s">
        <v>144</v>
      </c>
      <c r="P225" s="74" t="s">
        <v>144</v>
      </c>
      <c r="Q225" s="67"/>
      <c r="R225" s="68" t="str">
        <f t="shared" si="244"/>
        <v/>
      </c>
      <c r="S225" s="67"/>
      <c r="T225" s="68" t="str">
        <f t="shared" si="250"/>
        <v/>
      </c>
      <c r="U225" s="69"/>
      <c r="V225" s="68" t="str">
        <f t="shared" si="251"/>
        <v/>
      </c>
      <c r="W225" s="70"/>
      <c r="X225" s="68" t="str">
        <f t="shared" si="252"/>
        <v/>
      </c>
      <c r="Y225" s="68" t="str">
        <f t="shared" si="241"/>
        <v/>
      </c>
      <c r="Z225" s="30">
        <f t="shared" si="245"/>
        <v>0</v>
      </c>
      <c r="AA225" s="25" t="str">
        <f t="shared" si="246"/>
        <v>MIPYME</v>
      </c>
      <c r="AB225" s="71"/>
      <c r="AC225" s="68" t="str">
        <f t="shared" si="253"/>
        <v/>
      </c>
      <c r="AD225" s="71"/>
      <c r="AE225" s="68" t="str">
        <f t="shared" si="254"/>
        <v/>
      </c>
      <c r="AF225" s="68" t="str">
        <f t="shared" si="242"/>
        <v/>
      </c>
    </row>
    <row r="226" spans="1:32" ht="16.5" hidden="1" outlineLevel="1" x14ac:dyDescent="0.25">
      <c r="A226" s="97"/>
      <c r="B226" s="91">
        <v>1.1000000000000001</v>
      </c>
      <c r="C226" s="94"/>
      <c r="D226" s="92"/>
      <c r="E226" s="90"/>
      <c r="F226" s="90"/>
      <c r="G226" s="90"/>
      <c r="H226" s="90"/>
      <c r="I226" s="98">
        <f t="shared" si="247"/>
        <v>0</v>
      </c>
      <c r="J226" s="98">
        <f t="shared" si="248"/>
        <v>0</v>
      </c>
      <c r="K226" s="98">
        <f t="shared" si="249"/>
        <v>0</v>
      </c>
      <c r="L226" s="90">
        <v>11177504846</v>
      </c>
      <c r="M226" s="90">
        <v>3867455807</v>
      </c>
      <c r="N226" s="54"/>
      <c r="O226" s="54" t="s">
        <v>144</v>
      </c>
      <c r="P226" s="74" t="s">
        <v>144</v>
      </c>
      <c r="Q226" s="67"/>
      <c r="R226" s="68" t="str">
        <f t="shared" si="244"/>
        <v/>
      </c>
      <c r="S226" s="67"/>
      <c r="T226" s="68" t="str">
        <f t="shared" si="250"/>
        <v/>
      </c>
      <c r="U226" s="69"/>
      <c r="V226" s="68" t="str">
        <f t="shared" si="251"/>
        <v/>
      </c>
      <c r="W226" s="70"/>
      <c r="X226" s="68" t="str">
        <f t="shared" si="252"/>
        <v/>
      </c>
      <c r="Y226" s="68" t="str">
        <f t="shared" si="241"/>
        <v/>
      </c>
      <c r="Z226" s="30">
        <f t="shared" si="245"/>
        <v>0</v>
      </c>
      <c r="AA226" s="25" t="str">
        <f t="shared" si="246"/>
        <v>MIPYME</v>
      </c>
      <c r="AB226" s="71"/>
      <c r="AC226" s="68" t="str">
        <f t="shared" si="253"/>
        <v/>
      </c>
      <c r="AD226" s="71"/>
      <c r="AE226" s="68" t="str">
        <f t="shared" si="254"/>
        <v/>
      </c>
      <c r="AF226" s="68" t="str">
        <f t="shared" si="242"/>
        <v/>
      </c>
    </row>
    <row r="227" spans="1:32" ht="16.5" hidden="1" outlineLevel="1" x14ac:dyDescent="0.25">
      <c r="A227" s="97"/>
      <c r="B227" s="91">
        <v>1.1000000000000001</v>
      </c>
      <c r="C227" s="94"/>
      <c r="D227" s="92"/>
      <c r="E227" s="90"/>
      <c r="F227" s="90"/>
      <c r="G227" s="90"/>
      <c r="H227" s="90"/>
      <c r="I227" s="98">
        <f t="shared" si="247"/>
        <v>0</v>
      </c>
      <c r="J227" s="98">
        <f t="shared" si="248"/>
        <v>0</v>
      </c>
      <c r="K227" s="98">
        <f t="shared" si="249"/>
        <v>0</v>
      </c>
      <c r="L227" s="90">
        <v>11177504846</v>
      </c>
      <c r="M227" s="90">
        <v>3867455807</v>
      </c>
      <c r="N227" s="54"/>
      <c r="O227" s="54" t="s">
        <v>144</v>
      </c>
      <c r="P227" s="74" t="s">
        <v>144</v>
      </c>
      <c r="Q227" s="67"/>
      <c r="R227" s="68" t="str">
        <f t="shared" si="244"/>
        <v/>
      </c>
      <c r="S227" s="67"/>
      <c r="T227" s="68" t="str">
        <f t="shared" si="250"/>
        <v/>
      </c>
      <c r="U227" s="69"/>
      <c r="V227" s="68" t="str">
        <f t="shared" si="251"/>
        <v/>
      </c>
      <c r="W227" s="70"/>
      <c r="X227" s="68" t="str">
        <f t="shared" si="252"/>
        <v/>
      </c>
      <c r="Y227" s="68" t="str">
        <f t="shared" si="241"/>
        <v/>
      </c>
      <c r="Z227" s="30">
        <f t="shared" si="245"/>
        <v>0</v>
      </c>
      <c r="AA227" s="25" t="str">
        <f t="shared" si="246"/>
        <v>MIPYME</v>
      </c>
      <c r="AB227" s="71"/>
      <c r="AC227" s="68" t="str">
        <f t="shared" si="253"/>
        <v/>
      </c>
      <c r="AD227" s="71"/>
      <c r="AE227" s="68" t="str">
        <f t="shared" si="254"/>
        <v/>
      </c>
      <c r="AF227" s="68" t="str">
        <f t="shared" si="242"/>
        <v/>
      </c>
    </row>
    <row r="228" spans="1:32" ht="16.5" hidden="1" outlineLevel="1" x14ac:dyDescent="0.25">
      <c r="A228" s="97"/>
      <c r="B228" s="91">
        <v>1.1000000000000001</v>
      </c>
      <c r="C228" s="94"/>
      <c r="D228" s="92"/>
      <c r="E228" s="90"/>
      <c r="F228" s="90"/>
      <c r="G228" s="90"/>
      <c r="H228" s="90"/>
      <c r="I228" s="98">
        <f t="shared" si="247"/>
        <v>0</v>
      </c>
      <c r="J228" s="98">
        <f t="shared" si="248"/>
        <v>0</v>
      </c>
      <c r="K228" s="98">
        <f t="shared" si="249"/>
        <v>0</v>
      </c>
      <c r="L228" s="90">
        <v>11177504846</v>
      </c>
      <c r="M228" s="90">
        <v>3867455807</v>
      </c>
      <c r="N228" s="54"/>
      <c r="O228" s="54" t="s">
        <v>144</v>
      </c>
      <c r="P228" s="74" t="s">
        <v>144</v>
      </c>
      <c r="Q228" s="67"/>
      <c r="R228" s="68" t="str">
        <f t="shared" si="244"/>
        <v/>
      </c>
      <c r="S228" s="67"/>
      <c r="T228" s="68" t="str">
        <f t="shared" si="250"/>
        <v/>
      </c>
      <c r="U228" s="69"/>
      <c r="V228" s="68" t="str">
        <f t="shared" si="251"/>
        <v/>
      </c>
      <c r="W228" s="70"/>
      <c r="X228" s="68" t="str">
        <f t="shared" si="252"/>
        <v/>
      </c>
      <c r="Y228" s="68" t="str">
        <f t="shared" si="241"/>
        <v/>
      </c>
      <c r="Z228" s="30">
        <f t="shared" si="245"/>
        <v>0</v>
      </c>
      <c r="AA228" s="25" t="str">
        <f t="shared" si="246"/>
        <v>MIPYME</v>
      </c>
      <c r="AB228" s="71"/>
      <c r="AC228" s="68" t="str">
        <f t="shared" si="253"/>
        <v/>
      </c>
      <c r="AD228" s="71"/>
      <c r="AE228" s="68" t="str">
        <f t="shared" si="254"/>
        <v/>
      </c>
      <c r="AF228" s="68" t="str">
        <f t="shared" si="242"/>
        <v/>
      </c>
    </row>
    <row r="229" spans="1:32" ht="16.5" hidden="1" outlineLevel="1" x14ac:dyDescent="0.25">
      <c r="A229" s="97"/>
      <c r="B229" s="91">
        <v>1.1000000000000001</v>
      </c>
      <c r="C229" s="94"/>
      <c r="D229" s="92"/>
      <c r="E229" s="90"/>
      <c r="F229" s="90"/>
      <c r="G229" s="90"/>
      <c r="H229" s="90"/>
      <c r="I229" s="98">
        <f t="shared" si="247"/>
        <v>0</v>
      </c>
      <c r="J229" s="98">
        <f t="shared" si="248"/>
        <v>0</v>
      </c>
      <c r="K229" s="98">
        <f t="shared" si="249"/>
        <v>0</v>
      </c>
      <c r="L229" s="90">
        <v>11177504846</v>
      </c>
      <c r="M229" s="90">
        <v>3867455807</v>
      </c>
      <c r="N229" s="54"/>
      <c r="O229" s="54" t="s">
        <v>144</v>
      </c>
      <c r="P229" s="74" t="s">
        <v>144</v>
      </c>
      <c r="Q229" s="67"/>
      <c r="R229" s="68" t="str">
        <f t="shared" si="244"/>
        <v/>
      </c>
      <c r="S229" s="67"/>
      <c r="T229" s="68" t="str">
        <f t="shared" si="250"/>
        <v/>
      </c>
      <c r="U229" s="69"/>
      <c r="V229" s="68" t="str">
        <f t="shared" si="251"/>
        <v/>
      </c>
      <c r="W229" s="70"/>
      <c r="X229" s="68" t="str">
        <f t="shared" si="252"/>
        <v/>
      </c>
      <c r="Y229" s="68" t="str">
        <f t="shared" si="241"/>
        <v/>
      </c>
      <c r="Z229" s="30">
        <f t="shared" si="245"/>
        <v>0</v>
      </c>
      <c r="AA229" s="25" t="str">
        <f t="shared" si="246"/>
        <v>MIPYME</v>
      </c>
      <c r="AB229" s="71"/>
      <c r="AC229" s="68" t="str">
        <f t="shared" si="253"/>
        <v/>
      </c>
      <c r="AD229" s="71"/>
      <c r="AE229" s="68" t="str">
        <f t="shared" si="254"/>
        <v/>
      </c>
      <c r="AF229" s="68" t="str">
        <f t="shared" si="242"/>
        <v/>
      </c>
    </row>
    <row r="230" spans="1:32" ht="16.5" hidden="1" outlineLevel="1" x14ac:dyDescent="0.25">
      <c r="A230" s="97"/>
      <c r="B230" s="91">
        <v>1.1000000000000001</v>
      </c>
      <c r="C230" s="94"/>
      <c r="D230" s="92"/>
      <c r="E230" s="90"/>
      <c r="F230" s="90"/>
      <c r="G230" s="90"/>
      <c r="H230" s="90"/>
      <c r="I230" s="98">
        <f t="shared" si="247"/>
        <v>0</v>
      </c>
      <c r="J230" s="98">
        <f t="shared" si="248"/>
        <v>0</v>
      </c>
      <c r="K230" s="98">
        <f t="shared" si="249"/>
        <v>0</v>
      </c>
      <c r="L230" s="90">
        <v>11177504846</v>
      </c>
      <c r="M230" s="90">
        <v>3867455807</v>
      </c>
      <c r="N230" s="54"/>
      <c r="O230" s="54" t="s">
        <v>144</v>
      </c>
      <c r="P230" s="74" t="s">
        <v>144</v>
      </c>
      <c r="Q230" s="67"/>
      <c r="R230" s="68" t="str">
        <f t="shared" si="244"/>
        <v/>
      </c>
      <c r="S230" s="67"/>
      <c r="T230" s="68" t="str">
        <f t="shared" si="250"/>
        <v/>
      </c>
      <c r="U230" s="69"/>
      <c r="V230" s="68" t="str">
        <f t="shared" si="251"/>
        <v/>
      </c>
      <c r="W230" s="70"/>
      <c r="X230" s="68" t="str">
        <f t="shared" si="252"/>
        <v/>
      </c>
      <c r="Y230" s="68" t="str">
        <f t="shared" si="241"/>
        <v/>
      </c>
      <c r="Z230" s="30">
        <f t="shared" si="245"/>
        <v>0</v>
      </c>
      <c r="AA230" s="25" t="str">
        <f t="shared" si="246"/>
        <v>MIPYME</v>
      </c>
      <c r="AB230" s="71"/>
      <c r="AC230" s="68" t="str">
        <f t="shared" si="253"/>
        <v/>
      </c>
      <c r="AD230" s="71"/>
      <c r="AE230" s="68" t="str">
        <f t="shared" si="254"/>
        <v/>
      </c>
      <c r="AF230" s="68" t="str">
        <f t="shared" si="242"/>
        <v/>
      </c>
    </row>
    <row r="231" spans="1:32" ht="17.25" hidden="1" outlineLevel="1" thickBot="1" x14ac:dyDescent="0.3">
      <c r="A231" s="97"/>
      <c r="B231" s="91">
        <v>1.1000000000000001</v>
      </c>
      <c r="C231" s="94"/>
      <c r="D231" s="92"/>
      <c r="E231" s="90"/>
      <c r="F231" s="90"/>
      <c r="G231" s="90"/>
      <c r="H231" s="90"/>
      <c r="I231" s="98">
        <f t="shared" si="247"/>
        <v>0</v>
      </c>
      <c r="J231" s="98">
        <f t="shared" si="248"/>
        <v>0</v>
      </c>
      <c r="K231" s="98">
        <f t="shared" si="249"/>
        <v>0</v>
      </c>
      <c r="L231" s="90">
        <v>11177504846</v>
      </c>
      <c r="M231" s="90">
        <v>3867455807</v>
      </c>
      <c r="N231" s="54"/>
      <c r="O231" s="54" t="s">
        <v>144</v>
      </c>
      <c r="P231" s="74" t="s">
        <v>144</v>
      </c>
      <c r="Q231" s="67"/>
      <c r="R231" s="68" t="str">
        <f t="shared" si="244"/>
        <v/>
      </c>
      <c r="S231" s="67"/>
      <c r="T231" s="68" t="str">
        <f t="shared" si="250"/>
        <v/>
      </c>
      <c r="U231" s="69"/>
      <c r="V231" s="68" t="str">
        <f t="shared" si="251"/>
        <v/>
      </c>
      <c r="W231" s="70"/>
      <c r="X231" s="68" t="str">
        <f t="shared" si="252"/>
        <v/>
      </c>
      <c r="Y231" s="68" t="str">
        <f t="shared" si="241"/>
        <v/>
      </c>
      <c r="Z231" s="30">
        <f t="shared" si="245"/>
        <v>0</v>
      </c>
      <c r="AA231" s="25" t="str">
        <f t="shared" si="246"/>
        <v>MIPYME</v>
      </c>
      <c r="AB231" s="71"/>
      <c r="AC231" s="68" t="str">
        <f t="shared" si="253"/>
        <v/>
      </c>
      <c r="AD231" s="71"/>
      <c r="AE231" s="68" t="str">
        <f t="shared" si="254"/>
        <v/>
      </c>
      <c r="AF231" s="68" t="str">
        <f t="shared" si="242"/>
        <v/>
      </c>
    </row>
    <row r="232" spans="1:32" s="64" customFormat="1" ht="30.75" customHeight="1" collapsed="1" x14ac:dyDescent="0.25">
      <c r="B232" s="14">
        <v>21</v>
      </c>
      <c r="C232" s="15" t="s">
        <v>173</v>
      </c>
      <c r="D232" s="18">
        <f>IF(SUM(D233:D242)=0,"",SUM(D233:D242))</f>
        <v>1</v>
      </c>
      <c r="E232" s="16">
        <f>IF(ISERROR(($D233*E233)+($D234*E234)+($D235*E235)+($D236*E236)+($D237*E237)+($D238*E238)+($D239*E239)+($D240*E240)+($D241*E241)+($D242*E242)),"",($D233*E233)+($D234*E234)+($D235*E235)+($D236*E236)+($D237*E237)+($D238*E238)+($D239*E239)+($D240*E240)+($D241*E241)+($D242*E242))</f>
        <v>0</v>
      </c>
      <c r="F232" s="16">
        <f>IF(ISERROR(($D233*F233)+($D234*F234)+($D235*F235)+($D236*F236)+($D237*F237)+($D238*F238)+($D239*F239)+($D240*F240)+($D241*F241)+($D242*F242)),"",($D233*F233)+($D234*F234)+($D235*F235)+($D236*F236)+($D237*F237)+($D238*F238)+($D239*F239)+($D240*F240)+($D241*F241)+($D242*F242))</f>
        <v>0</v>
      </c>
      <c r="G232" s="16">
        <f>IF(ISERROR(($D233*G233)+($D234*G234)+($D235*G235)+($D236*G236)+($D237*G237)+($D238*G238)+($D239*G239)+($D240*G240)+($D241*G241)+($D242*G242)),"",($D233*G233)+($D234*G234)+($D235*G235)+($D236*G236)+($D237*G237)+($D238*G238)+($D239*G239)+($D240*G240)+($D241*G241)+($D242*G242))</f>
        <v>0</v>
      </c>
      <c r="H232" s="16">
        <f>IF(ISERROR(($D233*H233)+($D234*H234)+($D235*H235)+($D236*H236)+($D237*H237)+($D238*H238)+($D239*H239)+($D240*H240)+($D241*H241)+($D242*H242)),"",($D233*H233)+($D234*H234)+($D235*H235)+($D236*H236)+($D237*H237)+($D238*H238)+($D239*H239)+($D240*H240)+($D241*H241)+($D242*H242))</f>
        <v>0</v>
      </c>
      <c r="I232" s="16">
        <f>IF(ISERROR(SUM(I233:I242)),"",SUM(I233:I242))</f>
        <v>0</v>
      </c>
      <c r="J232" s="16">
        <f>IF(ISERROR(SUM(J233:J242)),"",SUM(J233:J242))</f>
        <v>0</v>
      </c>
      <c r="K232" s="16">
        <f>IF(ISERROR(($D233*K233)+($D234*K234)+($D235*K235)+($D236*K236)+($D237*K237)+($D238*K238)+($D239*K239)+($D240*K240)+($D241*K241)+($D242*K242)),"",($D233*K233)+($D234*K234)+($D235*K235)+($D236*K236)+($D237*K237)+($D238*K238)+($D239*K239)+($D240*K240)+($D241*K241)+($D242*K242))</f>
        <v>0</v>
      </c>
      <c r="L232" s="16">
        <f t="shared" ref="L232:M232" si="255">IF(ISERROR(($D233*L233)+($D234*L234)+($D235*L235)+($D236*L236)+($D237*L237)+($D238*L238)+($D239*L239)+($D240*L240)+($D241*L241)+($D242*L242)),"",($D233*L233)+($D234*L234)+($D235*L235)+($D236*L236)+($D237*L237)+($D238*L238)+($D239*L239)+($D240*L240)+($D241*L241)+($D242*L242))</f>
        <v>0</v>
      </c>
      <c r="M232" s="16">
        <f t="shared" si="255"/>
        <v>0</v>
      </c>
      <c r="N232" s="12">
        <v>1</v>
      </c>
      <c r="O232" s="72">
        <f>IF(ISERROR(VLOOKUP(N232,POA!$A$2:$C$25,3,0)),"",VLOOKUP(N232,POA!$A$2:$C$25,3,0))</f>
        <v>3</v>
      </c>
      <c r="P232" s="13">
        <f>IF(ISERROR(VLOOKUP(N232,POA!$A$2:$C$25,2,0)),"",VLOOKUP(N232,POA!$A$2:$C$25,2,0))</f>
        <v>314367087</v>
      </c>
      <c r="Q232" s="16">
        <f>SUM(I232)</f>
        <v>0</v>
      </c>
      <c r="R232" s="17" t="str">
        <f>IF(OR(Q232=0,N232="",P232=""),"",IF(Q232&gt;=(($R$9*P232)),"HABIL","NO HABIL"))</f>
        <v/>
      </c>
      <c r="S232" s="16">
        <f>IF(ISERROR(SUM(E232/G232)),0,SUM(E232/G232))</f>
        <v>0</v>
      </c>
      <c r="T232" s="17" t="str">
        <f>IF(OR(S232=0,N232="",P232=""),"",IF(S232&gt;=$T$9,"HABIL","NO HABIL"))</f>
        <v/>
      </c>
      <c r="U232" s="58">
        <f>IF(ISERROR(SUM(H232/F232)),0,SUM(H232/F232))</f>
        <v>0</v>
      </c>
      <c r="V232" s="17" t="str">
        <f>IF(OR(U232=0,N232="",P232=""),"",IF(U232&lt;=$V$9,"HABIL","NO HABIL"))</f>
        <v/>
      </c>
      <c r="W232" s="58">
        <f>IF(ISERROR(SUM(L232/M232)),0,SUM(L232/M232))</f>
        <v>0</v>
      </c>
      <c r="X232" s="17" t="str">
        <f>IF(OR(W232=0,N232="",P232=""),"",IF(W232&gt;=$X$9,"HABIL","NO HABIL"))</f>
        <v/>
      </c>
      <c r="Y232" s="17" t="str">
        <f t="shared" si="241"/>
        <v/>
      </c>
      <c r="Z232" s="65"/>
      <c r="AA232" s="66"/>
      <c r="AB232" s="59">
        <f>IF(ISERROR(SUM(L232/K232)),0,SUM(L232/K232))</f>
        <v>0</v>
      </c>
      <c r="AC232" s="17" t="str">
        <f>IF(OR(AB232=0,N232="",P232=""),"",IF(AB232&gt;=$AC$9,"HABIL","NO HABIL"))</f>
        <v/>
      </c>
      <c r="AD232" s="59">
        <f>IF(ISERROR(SUM(L232/F232)),0,SUM(L232/F232))</f>
        <v>0</v>
      </c>
      <c r="AE232" s="17" t="str">
        <f>IF(OR(AD232=0,N232="",P232=""),"",IF(AD232&gt;=$AE$9,"HABIL","NO HABIL"))</f>
        <v/>
      </c>
      <c r="AF232" s="73" t="str">
        <f t="shared" si="242"/>
        <v/>
      </c>
    </row>
    <row r="233" spans="1:32" s="89" customFormat="1" ht="18.75" customHeight="1" thickBot="1" x14ac:dyDescent="0.3">
      <c r="A233" s="95"/>
      <c r="B233" s="91">
        <v>1.1000000000000001</v>
      </c>
      <c r="C233" s="94"/>
      <c r="D233" s="92">
        <v>1</v>
      </c>
      <c r="E233" s="90"/>
      <c r="F233" s="90"/>
      <c r="G233" s="90"/>
      <c r="H233" s="90"/>
      <c r="I233" s="98">
        <f>IF(ISERROR(E233-G233),"",E233-G233)</f>
        <v>0</v>
      </c>
      <c r="J233" s="98">
        <f>IF(ISERROR(F233-H233),"",F233-H233)</f>
        <v>0</v>
      </c>
      <c r="K233" s="98">
        <f>J233</f>
        <v>0</v>
      </c>
      <c r="L233" s="90"/>
      <c r="M233" s="90"/>
      <c r="N233" s="54"/>
      <c r="O233" s="54" t="s">
        <v>144</v>
      </c>
      <c r="P233" s="74" t="s">
        <v>144</v>
      </c>
      <c r="Q233" s="67"/>
      <c r="R233" s="68" t="str">
        <f t="shared" ref="R233:R242" si="256">IF(OR(Q233=0,N233="",P233=""),"",IF(Q233&gt;=(($R$9*P233)),"HABIL","NO HABIL"))</f>
        <v/>
      </c>
      <c r="S233" s="67"/>
      <c r="T233" s="68" t="str">
        <f>IF(OR(S231=0,N233="",P233=""),"",IF(S231&gt;=$T$9,"HABIL","NO HABIL"))</f>
        <v/>
      </c>
      <c r="U233" s="69"/>
      <c r="V233" s="68" t="str">
        <f>IF(OR(U231=0,N233="",P233=""),"",IF(U231&lt;=$V$9,"HABIL","NO HABIL"))</f>
        <v/>
      </c>
      <c r="W233" s="70"/>
      <c r="X233" s="68" t="str">
        <f>IF(OR(W231=0,N233="",P233=""),"",IF(W231&gt;=$X$9,"HABIL","NO HABIL"))</f>
        <v/>
      </c>
      <c r="Y233" s="68" t="str">
        <f t="shared" si="241"/>
        <v/>
      </c>
      <c r="Z233" s="30">
        <f t="shared" ref="Z233:Z242" si="257">IF(ISERROR(F233/$AA$9),"",F233/$AA$9)</f>
        <v>0</v>
      </c>
      <c r="AA233" s="25" t="str">
        <f t="shared" ref="AA233:AA242" si="258">+IF(Z233&lt;$AA$10,"MIPYME","NO CUMPLE")</f>
        <v>MIPYME</v>
      </c>
      <c r="AB233" s="71"/>
      <c r="AC233" s="68" t="str">
        <f>IF(OR(AB231=0,N233="",P233=""),"",IF(AB231&gt;=$AC$9,"HABIL","NO HABIL"))</f>
        <v/>
      </c>
      <c r="AD233" s="71"/>
      <c r="AE233" s="68" t="str">
        <f>IF(OR(AD231=0,N233="",P233=""),"",IF(AD231&gt;=$AE$9,"HABIL","NO HABIL"))</f>
        <v/>
      </c>
      <c r="AF233" s="68" t="str">
        <f t="shared" si="242"/>
        <v/>
      </c>
    </row>
    <row r="234" spans="1:32" ht="16.5" hidden="1" outlineLevel="1" x14ac:dyDescent="0.25">
      <c r="A234" s="96"/>
      <c r="B234" s="91">
        <v>1.1000000000000001</v>
      </c>
      <c r="C234" s="94"/>
      <c r="D234" s="92"/>
      <c r="E234" s="90"/>
      <c r="F234" s="90"/>
      <c r="G234" s="90"/>
      <c r="H234" s="90"/>
      <c r="I234" s="98">
        <f t="shared" ref="I234:I242" si="259">IF(ISERROR(E234-G234),"",E234-G234)</f>
        <v>0</v>
      </c>
      <c r="J234" s="98">
        <f t="shared" ref="J234:J242" si="260">IF(ISERROR(F234-H234),"",F234-H234)</f>
        <v>0</v>
      </c>
      <c r="K234" s="98">
        <f t="shared" ref="K234:K242" si="261">J234</f>
        <v>0</v>
      </c>
      <c r="L234" s="90">
        <v>11177504846</v>
      </c>
      <c r="M234" s="90">
        <v>3867455807</v>
      </c>
      <c r="N234" s="54"/>
      <c r="O234" s="54" t="s">
        <v>144</v>
      </c>
      <c r="P234" s="74" t="s">
        <v>144</v>
      </c>
      <c r="Q234" s="67"/>
      <c r="R234" s="68" t="str">
        <f t="shared" si="256"/>
        <v/>
      </c>
      <c r="S234" s="67"/>
      <c r="T234" s="68" t="str">
        <f t="shared" ref="T234:T242" si="262">IF(OR(S232=0,N234="",P234=""),"",IF(S232&gt;=$T$9,"HABIL","NO HABIL"))</f>
        <v/>
      </c>
      <c r="U234" s="69"/>
      <c r="V234" s="68" t="str">
        <f t="shared" ref="V234:V242" si="263">IF(OR(U232=0,N234="",P234=""),"",IF(U232&lt;=$V$9,"HABIL","NO HABIL"))</f>
        <v/>
      </c>
      <c r="W234" s="70"/>
      <c r="X234" s="68" t="str">
        <f t="shared" ref="X234:X242" si="264">IF(OR(W232=0,N234="",P234=""),"",IF(W232&gt;=$X$9,"HABIL","NO HABIL"))</f>
        <v/>
      </c>
      <c r="Y234" s="68" t="str">
        <f t="shared" si="241"/>
        <v/>
      </c>
      <c r="Z234" s="30">
        <f t="shared" si="257"/>
        <v>0</v>
      </c>
      <c r="AA234" s="25" t="str">
        <f t="shared" si="258"/>
        <v>MIPYME</v>
      </c>
      <c r="AB234" s="71"/>
      <c r="AC234" s="68" t="str">
        <f t="shared" ref="AC234:AC242" si="265">IF(OR(AB232=0,N234="",P234=""),"",IF(AB232&gt;=$AC$9,"HABIL","NO HABIL"))</f>
        <v/>
      </c>
      <c r="AD234" s="71"/>
      <c r="AE234" s="68" t="str">
        <f t="shared" ref="AE234:AE242" si="266">IF(OR(AD232=0,N234="",P234=""),"",IF(AD232&gt;=$AE$9,"HABIL","NO HABIL"))</f>
        <v/>
      </c>
      <c r="AF234" s="68" t="str">
        <f t="shared" si="242"/>
        <v/>
      </c>
    </row>
    <row r="235" spans="1:32" ht="16.5" hidden="1" outlineLevel="1" x14ac:dyDescent="0.25">
      <c r="A235" s="96"/>
      <c r="B235" s="91">
        <v>1.1000000000000001</v>
      </c>
      <c r="C235" s="94"/>
      <c r="D235" s="92"/>
      <c r="E235" s="90"/>
      <c r="F235" s="90"/>
      <c r="G235" s="90"/>
      <c r="H235" s="90"/>
      <c r="I235" s="98">
        <f t="shared" si="259"/>
        <v>0</v>
      </c>
      <c r="J235" s="98">
        <f t="shared" si="260"/>
        <v>0</v>
      </c>
      <c r="K235" s="98">
        <f t="shared" si="261"/>
        <v>0</v>
      </c>
      <c r="L235" s="90">
        <v>11177504846</v>
      </c>
      <c r="M235" s="90">
        <v>3867455807</v>
      </c>
      <c r="N235" s="54"/>
      <c r="O235" s="54" t="s">
        <v>144</v>
      </c>
      <c r="P235" s="74" t="s">
        <v>144</v>
      </c>
      <c r="Q235" s="67"/>
      <c r="R235" s="68" t="str">
        <f t="shared" si="256"/>
        <v/>
      </c>
      <c r="S235" s="67"/>
      <c r="T235" s="68" t="str">
        <f t="shared" si="262"/>
        <v/>
      </c>
      <c r="U235" s="69"/>
      <c r="V235" s="68" t="str">
        <f t="shared" si="263"/>
        <v/>
      </c>
      <c r="W235" s="70"/>
      <c r="X235" s="68" t="str">
        <f t="shared" si="264"/>
        <v/>
      </c>
      <c r="Y235" s="68" t="str">
        <f t="shared" si="241"/>
        <v/>
      </c>
      <c r="Z235" s="30">
        <f t="shared" si="257"/>
        <v>0</v>
      </c>
      <c r="AA235" s="25" t="str">
        <f t="shared" si="258"/>
        <v>MIPYME</v>
      </c>
      <c r="AB235" s="71"/>
      <c r="AC235" s="68" t="str">
        <f t="shared" si="265"/>
        <v/>
      </c>
      <c r="AD235" s="71"/>
      <c r="AE235" s="68" t="str">
        <f t="shared" si="266"/>
        <v/>
      </c>
      <c r="AF235" s="68" t="str">
        <f t="shared" si="242"/>
        <v/>
      </c>
    </row>
    <row r="236" spans="1:32" ht="16.5" hidden="1" outlineLevel="1" x14ac:dyDescent="0.25">
      <c r="A236" s="96"/>
      <c r="B236" s="91">
        <v>1.1000000000000001</v>
      </c>
      <c r="C236" s="94"/>
      <c r="D236" s="92"/>
      <c r="E236" s="90"/>
      <c r="F236" s="90"/>
      <c r="G236" s="90"/>
      <c r="H236" s="90"/>
      <c r="I236" s="98">
        <f t="shared" si="259"/>
        <v>0</v>
      </c>
      <c r="J236" s="98">
        <f t="shared" si="260"/>
        <v>0</v>
      </c>
      <c r="K236" s="98">
        <f t="shared" si="261"/>
        <v>0</v>
      </c>
      <c r="L236" s="90">
        <v>11177504846</v>
      </c>
      <c r="M236" s="90">
        <v>3867455807</v>
      </c>
      <c r="N236" s="54"/>
      <c r="O236" s="54" t="s">
        <v>144</v>
      </c>
      <c r="P236" s="74" t="s">
        <v>144</v>
      </c>
      <c r="Q236" s="67"/>
      <c r="R236" s="68" t="str">
        <f t="shared" si="256"/>
        <v/>
      </c>
      <c r="S236" s="67"/>
      <c r="T236" s="68" t="str">
        <f t="shared" si="262"/>
        <v/>
      </c>
      <c r="U236" s="69"/>
      <c r="V236" s="68" t="str">
        <f t="shared" si="263"/>
        <v/>
      </c>
      <c r="W236" s="70"/>
      <c r="X236" s="68" t="str">
        <f t="shared" si="264"/>
        <v/>
      </c>
      <c r="Y236" s="68" t="str">
        <f t="shared" si="241"/>
        <v/>
      </c>
      <c r="Z236" s="30">
        <f t="shared" si="257"/>
        <v>0</v>
      </c>
      <c r="AA236" s="25" t="str">
        <f t="shared" si="258"/>
        <v>MIPYME</v>
      </c>
      <c r="AB236" s="71"/>
      <c r="AC236" s="68" t="str">
        <f t="shared" si="265"/>
        <v/>
      </c>
      <c r="AD236" s="71"/>
      <c r="AE236" s="68" t="str">
        <f t="shared" si="266"/>
        <v/>
      </c>
      <c r="AF236" s="68" t="str">
        <f t="shared" si="242"/>
        <v/>
      </c>
    </row>
    <row r="237" spans="1:32" ht="16.5" hidden="1" outlineLevel="1" x14ac:dyDescent="0.25">
      <c r="A237" s="97"/>
      <c r="B237" s="91">
        <v>1.1000000000000001</v>
      </c>
      <c r="C237" s="94"/>
      <c r="D237" s="92"/>
      <c r="E237" s="90"/>
      <c r="F237" s="90"/>
      <c r="G237" s="90"/>
      <c r="H237" s="90"/>
      <c r="I237" s="98">
        <f t="shared" si="259"/>
        <v>0</v>
      </c>
      <c r="J237" s="98">
        <f t="shared" si="260"/>
        <v>0</v>
      </c>
      <c r="K237" s="98">
        <f t="shared" si="261"/>
        <v>0</v>
      </c>
      <c r="L237" s="90">
        <v>11177504846</v>
      </c>
      <c r="M237" s="90">
        <v>3867455807</v>
      </c>
      <c r="N237" s="54"/>
      <c r="O237" s="54" t="s">
        <v>144</v>
      </c>
      <c r="P237" s="74" t="s">
        <v>144</v>
      </c>
      <c r="Q237" s="67"/>
      <c r="R237" s="68" t="str">
        <f t="shared" si="256"/>
        <v/>
      </c>
      <c r="S237" s="67"/>
      <c r="T237" s="68" t="str">
        <f t="shared" si="262"/>
        <v/>
      </c>
      <c r="U237" s="69"/>
      <c r="V237" s="68" t="str">
        <f t="shared" si="263"/>
        <v/>
      </c>
      <c r="W237" s="70"/>
      <c r="X237" s="68" t="str">
        <f t="shared" si="264"/>
        <v/>
      </c>
      <c r="Y237" s="68" t="str">
        <f t="shared" si="241"/>
        <v/>
      </c>
      <c r="Z237" s="30">
        <f t="shared" si="257"/>
        <v>0</v>
      </c>
      <c r="AA237" s="25" t="str">
        <f t="shared" si="258"/>
        <v>MIPYME</v>
      </c>
      <c r="AB237" s="71"/>
      <c r="AC237" s="68" t="str">
        <f t="shared" si="265"/>
        <v/>
      </c>
      <c r="AD237" s="71"/>
      <c r="AE237" s="68" t="str">
        <f t="shared" si="266"/>
        <v/>
      </c>
      <c r="AF237" s="68" t="str">
        <f t="shared" si="242"/>
        <v/>
      </c>
    </row>
    <row r="238" spans="1:32" ht="16.5" hidden="1" outlineLevel="1" x14ac:dyDescent="0.25">
      <c r="A238" s="97"/>
      <c r="B238" s="91">
        <v>1.1000000000000001</v>
      </c>
      <c r="C238" s="94"/>
      <c r="D238" s="92"/>
      <c r="E238" s="90"/>
      <c r="F238" s="90"/>
      <c r="G238" s="90"/>
      <c r="H238" s="90"/>
      <c r="I238" s="98">
        <f t="shared" si="259"/>
        <v>0</v>
      </c>
      <c r="J238" s="98">
        <f t="shared" si="260"/>
        <v>0</v>
      </c>
      <c r="K238" s="98">
        <f t="shared" si="261"/>
        <v>0</v>
      </c>
      <c r="L238" s="90">
        <v>11177504846</v>
      </c>
      <c r="M238" s="90">
        <v>3867455807</v>
      </c>
      <c r="N238" s="54"/>
      <c r="O238" s="54" t="s">
        <v>144</v>
      </c>
      <c r="P238" s="74" t="s">
        <v>144</v>
      </c>
      <c r="Q238" s="67"/>
      <c r="R238" s="68" t="str">
        <f t="shared" si="256"/>
        <v/>
      </c>
      <c r="S238" s="67"/>
      <c r="T238" s="68" t="str">
        <f t="shared" si="262"/>
        <v/>
      </c>
      <c r="U238" s="69"/>
      <c r="V238" s="68" t="str">
        <f t="shared" si="263"/>
        <v/>
      </c>
      <c r="W238" s="70"/>
      <c r="X238" s="68" t="str">
        <f t="shared" si="264"/>
        <v/>
      </c>
      <c r="Y238" s="68" t="str">
        <f t="shared" si="241"/>
        <v/>
      </c>
      <c r="Z238" s="30">
        <f t="shared" si="257"/>
        <v>0</v>
      </c>
      <c r="AA238" s="25" t="str">
        <f t="shared" si="258"/>
        <v>MIPYME</v>
      </c>
      <c r="AB238" s="71"/>
      <c r="AC238" s="68" t="str">
        <f t="shared" si="265"/>
        <v/>
      </c>
      <c r="AD238" s="71"/>
      <c r="AE238" s="68" t="str">
        <f t="shared" si="266"/>
        <v/>
      </c>
      <c r="AF238" s="68" t="str">
        <f t="shared" si="242"/>
        <v/>
      </c>
    </row>
    <row r="239" spans="1:32" ht="16.5" hidden="1" outlineLevel="1" x14ac:dyDescent="0.25">
      <c r="A239" s="97"/>
      <c r="B239" s="91">
        <v>1.1000000000000001</v>
      </c>
      <c r="C239" s="94"/>
      <c r="D239" s="92"/>
      <c r="E239" s="90"/>
      <c r="F239" s="90"/>
      <c r="G239" s="90"/>
      <c r="H239" s="90"/>
      <c r="I239" s="98">
        <f t="shared" si="259"/>
        <v>0</v>
      </c>
      <c r="J239" s="98">
        <f t="shared" si="260"/>
        <v>0</v>
      </c>
      <c r="K239" s="98">
        <f t="shared" si="261"/>
        <v>0</v>
      </c>
      <c r="L239" s="90">
        <v>11177504846</v>
      </c>
      <c r="M239" s="90">
        <v>3867455807</v>
      </c>
      <c r="N239" s="54"/>
      <c r="O239" s="54" t="s">
        <v>144</v>
      </c>
      <c r="P239" s="74" t="s">
        <v>144</v>
      </c>
      <c r="Q239" s="67"/>
      <c r="R239" s="68" t="str">
        <f t="shared" si="256"/>
        <v/>
      </c>
      <c r="S239" s="67"/>
      <c r="T239" s="68" t="str">
        <f t="shared" si="262"/>
        <v/>
      </c>
      <c r="U239" s="69"/>
      <c r="V239" s="68" t="str">
        <f t="shared" si="263"/>
        <v/>
      </c>
      <c r="W239" s="70"/>
      <c r="X239" s="68" t="str">
        <f t="shared" si="264"/>
        <v/>
      </c>
      <c r="Y239" s="68" t="str">
        <f t="shared" si="241"/>
        <v/>
      </c>
      <c r="Z239" s="30">
        <f t="shared" si="257"/>
        <v>0</v>
      </c>
      <c r="AA239" s="25" t="str">
        <f t="shared" si="258"/>
        <v>MIPYME</v>
      </c>
      <c r="AB239" s="71"/>
      <c r="AC239" s="68" t="str">
        <f t="shared" si="265"/>
        <v/>
      </c>
      <c r="AD239" s="71"/>
      <c r="AE239" s="68" t="str">
        <f t="shared" si="266"/>
        <v/>
      </c>
      <c r="AF239" s="68" t="str">
        <f t="shared" si="242"/>
        <v/>
      </c>
    </row>
    <row r="240" spans="1:32" ht="16.5" hidden="1" outlineLevel="1" x14ac:dyDescent="0.25">
      <c r="A240" s="97"/>
      <c r="B240" s="91">
        <v>1.1000000000000001</v>
      </c>
      <c r="C240" s="94"/>
      <c r="D240" s="92"/>
      <c r="E240" s="90"/>
      <c r="F240" s="90"/>
      <c r="G240" s="90"/>
      <c r="H240" s="90"/>
      <c r="I240" s="98">
        <f t="shared" si="259"/>
        <v>0</v>
      </c>
      <c r="J240" s="98">
        <f t="shared" si="260"/>
        <v>0</v>
      </c>
      <c r="K240" s="98">
        <f t="shared" si="261"/>
        <v>0</v>
      </c>
      <c r="L240" s="90">
        <v>11177504846</v>
      </c>
      <c r="M240" s="90">
        <v>3867455807</v>
      </c>
      <c r="N240" s="54"/>
      <c r="O240" s="54" t="s">
        <v>144</v>
      </c>
      <c r="P240" s="74" t="s">
        <v>144</v>
      </c>
      <c r="Q240" s="67"/>
      <c r="R240" s="68" t="str">
        <f t="shared" si="256"/>
        <v/>
      </c>
      <c r="S240" s="67"/>
      <c r="T240" s="68" t="str">
        <f t="shared" si="262"/>
        <v/>
      </c>
      <c r="U240" s="69"/>
      <c r="V240" s="68" t="str">
        <f t="shared" si="263"/>
        <v/>
      </c>
      <c r="W240" s="70"/>
      <c r="X240" s="68" t="str">
        <f t="shared" si="264"/>
        <v/>
      </c>
      <c r="Y240" s="68" t="str">
        <f t="shared" si="241"/>
        <v/>
      </c>
      <c r="Z240" s="30">
        <f t="shared" si="257"/>
        <v>0</v>
      </c>
      <c r="AA240" s="25" t="str">
        <f t="shared" si="258"/>
        <v>MIPYME</v>
      </c>
      <c r="AB240" s="71"/>
      <c r="AC240" s="68" t="str">
        <f t="shared" si="265"/>
        <v/>
      </c>
      <c r="AD240" s="71"/>
      <c r="AE240" s="68" t="str">
        <f t="shared" si="266"/>
        <v/>
      </c>
      <c r="AF240" s="68" t="str">
        <f t="shared" si="242"/>
        <v/>
      </c>
    </row>
    <row r="241" spans="1:32" ht="16.5" hidden="1" outlineLevel="1" x14ac:dyDescent="0.25">
      <c r="A241" s="97"/>
      <c r="B241" s="91">
        <v>1.1000000000000001</v>
      </c>
      <c r="C241" s="94"/>
      <c r="D241" s="92"/>
      <c r="E241" s="90"/>
      <c r="F241" s="90"/>
      <c r="G241" s="90"/>
      <c r="H241" s="90"/>
      <c r="I241" s="98">
        <f t="shared" si="259"/>
        <v>0</v>
      </c>
      <c r="J241" s="98">
        <f t="shared" si="260"/>
        <v>0</v>
      </c>
      <c r="K241" s="98">
        <f t="shared" si="261"/>
        <v>0</v>
      </c>
      <c r="L241" s="90">
        <v>11177504846</v>
      </c>
      <c r="M241" s="90">
        <v>3867455807</v>
      </c>
      <c r="N241" s="54"/>
      <c r="O241" s="54" t="s">
        <v>144</v>
      </c>
      <c r="P241" s="74" t="s">
        <v>144</v>
      </c>
      <c r="Q241" s="67"/>
      <c r="R241" s="68" t="str">
        <f t="shared" si="256"/>
        <v/>
      </c>
      <c r="S241" s="67"/>
      <c r="T241" s="68" t="str">
        <f t="shared" si="262"/>
        <v/>
      </c>
      <c r="U241" s="69"/>
      <c r="V241" s="68" t="str">
        <f t="shared" si="263"/>
        <v/>
      </c>
      <c r="W241" s="70"/>
      <c r="X241" s="68" t="str">
        <f t="shared" si="264"/>
        <v/>
      </c>
      <c r="Y241" s="68" t="str">
        <f t="shared" si="241"/>
        <v/>
      </c>
      <c r="Z241" s="30">
        <f t="shared" si="257"/>
        <v>0</v>
      </c>
      <c r="AA241" s="25" t="str">
        <f t="shared" si="258"/>
        <v>MIPYME</v>
      </c>
      <c r="AB241" s="71"/>
      <c r="AC241" s="68" t="str">
        <f t="shared" si="265"/>
        <v/>
      </c>
      <c r="AD241" s="71"/>
      <c r="AE241" s="68" t="str">
        <f t="shared" si="266"/>
        <v/>
      </c>
      <c r="AF241" s="68" t="str">
        <f t="shared" si="242"/>
        <v/>
      </c>
    </row>
    <row r="242" spans="1:32" ht="17.25" hidden="1" outlineLevel="1" thickBot="1" x14ac:dyDescent="0.3">
      <c r="A242" s="97"/>
      <c r="B242" s="91">
        <v>1.1000000000000001</v>
      </c>
      <c r="C242" s="94"/>
      <c r="D242" s="92"/>
      <c r="E242" s="90"/>
      <c r="F242" s="90"/>
      <c r="G242" s="90"/>
      <c r="H242" s="90"/>
      <c r="I242" s="98">
        <f t="shared" si="259"/>
        <v>0</v>
      </c>
      <c r="J242" s="98">
        <f t="shared" si="260"/>
        <v>0</v>
      </c>
      <c r="K242" s="98">
        <f t="shared" si="261"/>
        <v>0</v>
      </c>
      <c r="L242" s="90">
        <v>11177504846</v>
      </c>
      <c r="M242" s="90">
        <v>3867455807</v>
      </c>
      <c r="N242" s="54"/>
      <c r="O242" s="54" t="s">
        <v>144</v>
      </c>
      <c r="P242" s="74" t="s">
        <v>144</v>
      </c>
      <c r="Q242" s="67"/>
      <c r="R242" s="68" t="str">
        <f t="shared" si="256"/>
        <v/>
      </c>
      <c r="S242" s="67"/>
      <c r="T242" s="68" t="str">
        <f t="shared" si="262"/>
        <v/>
      </c>
      <c r="U242" s="69"/>
      <c r="V242" s="68" t="str">
        <f t="shared" si="263"/>
        <v/>
      </c>
      <c r="W242" s="70"/>
      <c r="X242" s="68" t="str">
        <f t="shared" si="264"/>
        <v/>
      </c>
      <c r="Y242" s="68" t="str">
        <f t="shared" si="241"/>
        <v/>
      </c>
      <c r="Z242" s="30">
        <f t="shared" si="257"/>
        <v>0</v>
      </c>
      <c r="AA242" s="25" t="str">
        <f t="shared" si="258"/>
        <v>MIPYME</v>
      </c>
      <c r="AB242" s="71"/>
      <c r="AC242" s="68" t="str">
        <f t="shared" si="265"/>
        <v/>
      </c>
      <c r="AD242" s="71"/>
      <c r="AE242" s="68" t="str">
        <f t="shared" si="266"/>
        <v/>
      </c>
      <c r="AF242" s="68" t="str">
        <f t="shared" si="242"/>
        <v/>
      </c>
    </row>
    <row r="243" spans="1:32" s="64" customFormat="1" ht="30.75" customHeight="1" collapsed="1" x14ac:dyDescent="0.25">
      <c r="B243" s="14">
        <v>22</v>
      </c>
      <c r="C243" s="15" t="s">
        <v>174</v>
      </c>
      <c r="D243" s="18">
        <f>IF(SUM(D244:D253)=0,"",SUM(D244:D253))</f>
        <v>1</v>
      </c>
      <c r="E243" s="16">
        <f>IF(ISERROR(($D244*E244)+($D245*E245)+($D246*E246)+($D247*E247)+($D248*E248)+($D249*E249)+($D250*E250)+($D251*E251)+($D252*E252)+($D253*E253)),"",($D244*E244)+($D245*E245)+($D246*E246)+($D247*E247)+($D248*E248)+($D249*E249)+($D250*E250)+($D251*E251)+($D252*E252)+($D253*E253))</f>
        <v>0</v>
      </c>
      <c r="F243" s="16">
        <f>IF(ISERROR(($D244*F244)+($D245*F245)+($D246*F246)+($D247*F247)+($D248*F248)+($D249*F249)+($D250*F250)+($D251*F251)+($D252*F252)+($D253*F253)),"",($D244*F244)+($D245*F245)+($D246*F246)+($D247*F247)+($D248*F248)+($D249*F249)+($D250*F250)+($D251*F251)+($D252*F252)+($D253*F253))</f>
        <v>0</v>
      </c>
      <c r="G243" s="16">
        <f>IF(ISERROR(($D244*G244)+($D245*G245)+($D246*G246)+($D247*G247)+($D248*G248)+($D249*G249)+($D250*G250)+($D251*G251)+($D252*G252)+($D253*G253)),"",($D244*G244)+($D245*G245)+($D246*G246)+($D247*G247)+($D248*G248)+($D249*G249)+($D250*G250)+($D251*G251)+($D252*G252)+($D253*G253))</f>
        <v>0</v>
      </c>
      <c r="H243" s="16">
        <f>IF(ISERROR(($D244*H244)+($D245*H245)+($D246*H246)+($D247*H247)+($D248*H248)+($D249*H249)+($D250*H250)+($D251*H251)+($D252*H252)+($D253*H253)),"",($D244*H244)+($D245*H245)+($D246*H246)+($D247*H247)+($D248*H248)+($D249*H249)+($D250*H250)+($D251*H251)+($D252*H252)+($D253*H253))</f>
        <v>0</v>
      </c>
      <c r="I243" s="16">
        <f>IF(ISERROR(SUM(I244:I253)),"",SUM(I244:I253))</f>
        <v>0</v>
      </c>
      <c r="J243" s="16">
        <f>IF(ISERROR(SUM(J244:J253)),"",SUM(J244:J253))</f>
        <v>0</v>
      </c>
      <c r="K243" s="16">
        <f>IF(ISERROR(($D244*K244)+($D245*K245)+($D246*K246)+($D247*K247)+($D248*K248)+($D249*K249)+($D250*K250)+($D251*K251)+($D252*K252)+($D253*K253)),"",($D244*K244)+($D245*K245)+($D246*K246)+($D247*K247)+($D248*K248)+($D249*K249)+($D250*K250)+($D251*K251)+($D252*K252)+($D253*K253))</f>
        <v>0</v>
      </c>
      <c r="L243" s="16">
        <f t="shared" ref="L243:M243" si="267">IF(ISERROR(($D244*L244)+($D245*L245)+($D246*L246)+($D247*L247)+($D248*L248)+($D249*L249)+($D250*L250)+($D251*L251)+($D252*L252)+($D253*L253)),"",($D244*L244)+($D245*L245)+($D246*L246)+($D247*L247)+($D248*L248)+($D249*L249)+($D250*L250)+($D251*L251)+($D252*L252)+($D253*L253))</f>
        <v>0</v>
      </c>
      <c r="M243" s="16">
        <f t="shared" si="267"/>
        <v>0</v>
      </c>
      <c r="N243" s="12">
        <v>1</v>
      </c>
      <c r="O243" s="72">
        <f>IF(ISERROR(VLOOKUP(N243,POA!$A$2:$C$25,3,0)),"",VLOOKUP(N243,POA!$A$2:$C$25,3,0))</f>
        <v>3</v>
      </c>
      <c r="P243" s="13">
        <f>IF(ISERROR(VLOOKUP(N243,POA!$A$2:$C$25,2,0)),"",VLOOKUP(N243,POA!$A$2:$C$25,2,0))</f>
        <v>314367087</v>
      </c>
      <c r="Q243" s="16">
        <f>SUM(I243)</f>
        <v>0</v>
      </c>
      <c r="R243" s="17" t="str">
        <f>IF(OR(Q243=0,N243="",P243=""),"",IF(Q243&gt;=(($R$9*P243)),"HABIL","NO HABIL"))</f>
        <v/>
      </c>
      <c r="S243" s="16">
        <f>IF(ISERROR(SUM(E243/G243)),0,SUM(E243/G243))</f>
        <v>0</v>
      </c>
      <c r="T243" s="17" t="str">
        <f>IF(OR(S243=0,N243="",P243=""),"",IF(S243&gt;=$T$9,"HABIL","NO HABIL"))</f>
        <v/>
      </c>
      <c r="U243" s="58">
        <f>IF(ISERROR(SUM(H243/F243)),0,SUM(H243/F243))</f>
        <v>0</v>
      </c>
      <c r="V243" s="17" t="str">
        <f>IF(OR(U243=0,N243="",P243=""),"",IF(U243&lt;=$V$9,"HABIL","NO HABIL"))</f>
        <v/>
      </c>
      <c r="W243" s="58">
        <f>IF(ISERROR(SUM(L243/M243)),0,SUM(L243/M243))</f>
        <v>0</v>
      </c>
      <c r="X243" s="17" t="str">
        <f>IF(OR(W243=0,N243="",P243=""),"",IF(W243&gt;=$X$9,"HABIL","NO HABIL"))</f>
        <v/>
      </c>
      <c r="Y243" s="17" t="str">
        <f t="shared" si="241"/>
        <v/>
      </c>
      <c r="Z243" s="65"/>
      <c r="AA243" s="66"/>
      <c r="AB243" s="59">
        <f>IF(ISERROR(SUM(L243/K243)),0,SUM(L243/K243))</f>
        <v>0</v>
      </c>
      <c r="AC243" s="17" t="str">
        <f>IF(OR(AB243=0,N243="",P243=""),"",IF(AB243&gt;=$AC$9,"HABIL","NO HABIL"))</f>
        <v/>
      </c>
      <c r="AD243" s="59">
        <f>IF(ISERROR(SUM(L243/F243)),0,SUM(L243/F243))</f>
        <v>0</v>
      </c>
      <c r="AE243" s="17" t="str">
        <f>IF(OR(AD243=0,N243="",P243=""),"",IF(AD243&gt;=$AE$9,"HABIL","NO HABIL"))</f>
        <v/>
      </c>
      <c r="AF243" s="73" t="str">
        <f t="shared" si="242"/>
        <v/>
      </c>
    </row>
    <row r="244" spans="1:32" s="89" customFormat="1" ht="18.75" customHeight="1" thickBot="1" x14ac:dyDescent="0.3">
      <c r="A244" s="95"/>
      <c r="B244" s="91">
        <v>1.1000000000000001</v>
      </c>
      <c r="C244" s="94"/>
      <c r="D244" s="92">
        <v>1</v>
      </c>
      <c r="E244" s="90"/>
      <c r="F244" s="90"/>
      <c r="G244" s="90"/>
      <c r="H244" s="90"/>
      <c r="I244" s="98">
        <f>IF(ISERROR(E244-G244),"",E244-G244)</f>
        <v>0</v>
      </c>
      <c r="J244" s="98">
        <f>IF(ISERROR(F244-H244),"",F244-H244)</f>
        <v>0</v>
      </c>
      <c r="K244" s="98">
        <f>J244</f>
        <v>0</v>
      </c>
      <c r="L244" s="90"/>
      <c r="M244" s="90"/>
      <c r="N244" s="54"/>
      <c r="O244" s="54" t="s">
        <v>144</v>
      </c>
      <c r="P244" s="74" t="s">
        <v>144</v>
      </c>
      <c r="Q244" s="67"/>
      <c r="R244" s="68" t="str">
        <f t="shared" ref="R244:R253" si="268">IF(OR(Q244=0,N244="",P244=""),"",IF(Q244&gt;=(($R$9*P244)),"HABIL","NO HABIL"))</f>
        <v/>
      </c>
      <c r="S244" s="67"/>
      <c r="T244" s="68" t="str">
        <f>IF(OR(S242=0,N244="",P244=""),"",IF(S242&gt;=$T$9,"HABIL","NO HABIL"))</f>
        <v/>
      </c>
      <c r="U244" s="69"/>
      <c r="V244" s="68" t="str">
        <f>IF(OR(U242=0,N244="",P244=""),"",IF(U242&lt;=$V$9,"HABIL","NO HABIL"))</f>
        <v/>
      </c>
      <c r="W244" s="70"/>
      <c r="X244" s="68" t="str">
        <f>IF(OR(W242=0,N244="",P244=""),"",IF(W242&gt;=$X$9,"HABIL","NO HABIL"))</f>
        <v/>
      </c>
      <c r="Y244" s="68" t="str">
        <f t="shared" si="241"/>
        <v/>
      </c>
      <c r="Z244" s="30">
        <f t="shared" ref="Z244:Z253" si="269">IF(ISERROR(F244/$AA$9),"",F244/$AA$9)</f>
        <v>0</v>
      </c>
      <c r="AA244" s="25" t="str">
        <f t="shared" ref="AA244:AA253" si="270">+IF(Z244&lt;$AA$10,"MIPYME","NO CUMPLE")</f>
        <v>MIPYME</v>
      </c>
      <c r="AB244" s="71"/>
      <c r="AC244" s="68" t="str">
        <f>IF(OR(AB242=0,N244="",P244=""),"",IF(AB242&gt;=$AC$9,"HABIL","NO HABIL"))</f>
        <v/>
      </c>
      <c r="AD244" s="71"/>
      <c r="AE244" s="68" t="str">
        <f>IF(OR(AD242=0,N244="",P244=""),"",IF(AD242&gt;=$AE$9,"HABIL","NO HABIL"))</f>
        <v/>
      </c>
      <c r="AF244" s="68" t="str">
        <f t="shared" si="242"/>
        <v/>
      </c>
    </row>
    <row r="245" spans="1:32" ht="16.5" hidden="1" outlineLevel="1" x14ac:dyDescent="0.25">
      <c r="A245" s="96"/>
      <c r="B245" s="91">
        <v>1.1000000000000001</v>
      </c>
      <c r="C245" s="94"/>
      <c r="D245" s="92"/>
      <c r="E245" s="90"/>
      <c r="F245" s="90"/>
      <c r="G245" s="90"/>
      <c r="H245" s="90"/>
      <c r="I245" s="98">
        <f t="shared" ref="I245:I253" si="271">IF(ISERROR(E245-G245),"",E245-G245)</f>
        <v>0</v>
      </c>
      <c r="J245" s="98">
        <f t="shared" ref="J245:J253" si="272">IF(ISERROR(F245-H245),"",F245-H245)</f>
        <v>0</v>
      </c>
      <c r="K245" s="98">
        <f t="shared" ref="K245:K253" si="273">J245</f>
        <v>0</v>
      </c>
      <c r="L245" s="90">
        <v>11177504846</v>
      </c>
      <c r="M245" s="90">
        <v>3867455807</v>
      </c>
      <c r="N245" s="54"/>
      <c r="O245" s="54" t="s">
        <v>144</v>
      </c>
      <c r="P245" s="74" t="s">
        <v>144</v>
      </c>
      <c r="Q245" s="67"/>
      <c r="R245" s="68" t="str">
        <f t="shared" si="268"/>
        <v/>
      </c>
      <c r="S245" s="67"/>
      <c r="T245" s="68" t="str">
        <f t="shared" ref="T245:T253" si="274">IF(OR(S243=0,N245="",P245=""),"",IF(S243&gt;=$T$9,"HABIL","NO HABIL"))</f>
        <v/>
      </c>
      <c r="U245" s="69"/>
      <c r="V245" s="68" t="str">
        <f t="shared" ref="V245:V253" si="275">IF(OR(U243=0,N245="",P245=""),"",IF(U243&lt;=$V$9,"HABIL","NO HABIL"))</f>
        <v/>
      </c>
      <c r="W245" s="70"/>
      <c r="X245" s="68" t="str">
        <f t="shared" ref="X245:X253" si="276">IF(OR(W243=0,N245="",P245=""),"",IF(W243&gt;=$X$9,"HABIL","NO HABIL"))</f>
        <v/>
      </c>
      <c r="Y245" s="68" t="str">
        <f t="shared" si="241"/>
        <v/>
      </c>
      <c r="Z245" s="30">
        <f t="shared" si="269"/>
        <v>0</v>
      </c>
      <c r="AA245" s="25" t="str">
        <f t="shared" si="270"/>
        <v>MIPYME</v>
      </c>
      <c r="AB245" s="71"/>
      <c r="AC245" s="68" t="str">
        <f t="shared" ref="AC245:AC253" si="277">IF(OR(AB243=0,N245="",P245=""),"",IF(AB243&gt;=$AC$9,"HABIL","NO HABIL"))</f>
        <v/>
      </c>
      <c r="AD245" s="71"/>
      <c r="AE245" s="68" t="str">
        <f t="shared" ref="AE245:AE253" si="278">IF(OR(AD243=0,N245="",P245=""),"",IF(AD243&gt;=$AE$9,"HABIL","NO HABIL"))</f>
        <v/>
      </c>
      <c r="AF245" s="68" t="str">
        <f t="shared" si="242"/>
        <v/>
      </c>
    </row>
    <row r="246" spans="1:32" ht="16.5" hidden="1" outlineLevel="1" x14ac:dyDescent="0.25">
      <c r="A246" s="96"/>
      <c r="B246" s="91">
        <v>1.1000000000000001</v>
      </c>
      <c r="C246" s="94"/>
      <c r="D246" s="92"/>
      <c r="E246" s="90"/>
      <c r="F246" s="90"/>
      <c r="G246" s="90"/>
      <c r="H246" s="90"/>
      <c r="I246" s="98">
        <f t="shared" si="271"/>
        <v>0</v>
      </c>
      <c r="J246" s="98">
        <f t="shared" si="272"/>
        <v>0</v>
      </c>
      <c r="K246" s="98">
        <f t="shared" si="273"/>
        <v>0</v>
      </c>
      <c r="L246" s="90">
        <v>11177504846</v>
      </c>
      <c r="M246" s="90">
        <v>3867455807</v>
      </c>
      <c r="N246" s="54"/>
      <c r="O246" s="54" t="s">
        <v>144</v>
      </c>
      <c r="P246" s="74" t="s">
        <v>144</v>
      </c>
      <c r="Q246" s="67"/>
      <c r="R246" s="68" t="str">
        <f t="shared" si="268"/>
        <v/>
      </c>
      <c r="S246" s="67"/>
      <c r="T246" s="68" t="str">
        <f t="shared" si="274"/>
        <v/>
      </c>
      <c r="U246" s="69"/>
      <c r="V246" s="68" t="str">
        <f t="shared" si="275"/>
        <v/>
      </c>
      <c r="W246" s="70"/>
      <c r="X246" s="68" t="str">
        <f t="shared" si="276"/>
        <v/>
      </c>
      <c r="Y246" s="68" t="str">
        <f t="shared" si="241"/>
        <v/>
      </c>
      <c r="Z246" s="30">
        <f t="shared" si="269"/>
        <v>0</v>
      </c>
      <c r="AA246" s="25" t="str">
        <f t="shared" si="270"/>
        <v>MIPYME</v>
      </c>
      <c r="AB246" s="71"/>
      <c r="AC246" s="68" t="str">
        <f t="shared" si="277"/>
        <v/>
      </c>
      <c r="AD246" s="71"/>
      <c r="AE246" s="68" t="str">
        <f t="shared" si="278"/>
        <v/>
      </c>
      <c r="AF246" s="68" t="str">
        <f t="shared" si="242"/>
        <v/>
      </c>
    </row>
    <row r="247" spans="1:32" ht="16.5" hidden="1" outlineLevel="1" x14ac:dyDescent="0.25">
      <c r="A247" s="96"/>
      <c r="B247" s="91">
        <v>1.1000000000000001</v>
      </c>
      <c r="C247" s="94"/>
      <c r="D247" s="92"/>
      <c r="E247" s="90"/>
      <c r="F247" s="90"/>
      <c r="G247" s="90"/>
      <c r="H247" s="90"/>
      <c r="I247" s="98">
        <f t="shared" si="271"/>
        <v>0</v>
      </c>
      <c r="J247" s="98">
        <f t="shared" si="272"/>
        <v>0</v>
      </c>
      <c r="K247" s="98">
        <f t="shared" si="273"/>
        <v>0</v>
      </c>
      <c r="L247" s="90">
        <v>11177504846</v>
      </c>
      <c r="M247" s="90">
        <v>3867455807</v>
      </c>
      <c r="N247" s="54"/>
      <c r="O247" s="54" t="s">
        <v>144</v>
      </c>
      <c r="P247" s="74" t="s">
        <v>144</v>
      </c>
      <c r="Q247" s="67"/>
      <c r="R247" s="68" t="str">
        <f t="shared" si="268"/>
        <v/>
      </c>
      <c r="S247" s="67"/>
      <c r="T247" s="68" t="str">
        <f t="shared" si="274"/>
        <v/>
      </c>
      <c r="U247" s="69"/>
      <c r="V247" s="68" t="str">
        <f t="shared" si="275"/>
        <v/>
      </c>
      <c r="W247" s="70"/>
      <c r="X247" s="68" t="str">
        <f t="shared" si="276"/>
        <v/>
      </c>
      <c r="Y247" s="68" t="str">
        <f t="shared" si="241"/>
        <v/>
      </c>
      <c r="Z247" s="30">
        <f t="shared" si="269"/>
        <v>0</v>
      </c>
      <c r="AA247" s="25" t="str">
        <f t="shared" si="270"/>
        <v>MIPYME</v>
      </c>
      <c r="AB247" s="71"/>
      <c r="AC247" s="68" t="str">
        <f t="shared" si="277"/>
        <v/>
      </c>
      <c r="AD247" s="71"/>
      <c r="AE247" s="68" t="str">
        <f t="shared" si="278"/>
        <v/>
      </c>
      <c r="AF247" s="68" t="str">
        <f t="shared" si="242"/>
        <v/>
      </c>
    </row>
    <row r="248" spans="1:32" ht="16.5" hidden="1" outlineLevel="1" x14ac:dyDescent="0.25">
      <c r="A248" s="97"/>
      <c r="B248" s="91">
        <v>1.1000000000000001</v>
      </c>
      <c r="C248" s="94"/>
      <c r="D248" s="92"/>
      <c r="E248" s="90"/>
      <c r="F248" s="90"/>
      <c r="G248" s="90"/>
      <c r="H248" s="90"/>
      <c r="I248" s="98">
        <f t="shared" si="271"/>
        <v>0</v>
      </c>
      <c r="J248" s="98">
        <f t="shared" si="272"/>
        <v>0</v>
      </c>
      <c r="K248" s="98">
        <f t="shared" si="273"/>
        <v>0</v>
      </c>
      <c r="L248" s="90">
        <v>11177504846</v>
      </c>
      <c r="M248" s="90">
        <v>3867455807</v>
      </c>
      <c r="N248" s="54"/>
      <c r="O248" s="54" t="s">
        <v>144</v>
      </c>
      <c r="P248" s="74" t="s">
        <v>144</v>
      </c>
      <c r="Q248" s="67"/>
      <c r="R248" s="68" t="str">
        <f t="shared" si="268"/>
        <v/>
      </c>
      <c r="S248" s="67"/>
      <c r="T248" s="68" t="str">
        <f t="shared" si="274"/>
        <v/>
      </c>
      <c r="U248" s="69"/>
      <c r="V248" s="68" t="str">
        <f t="shared" si="275"/>
        <v/>
      </c>
      <c r="W248" s="70"/>
      <c r="X248" s="68" t="str">
        <f t="shared" si="276"/>
        <v/>
      </c>
      <c r="Y248" s="68" t="str">
        <f t="shared" si="241"/>
        <v/>
      </c>
      <c r="Z248" s="30">
        <f t="shared" si="269"/>
        <v>0</v>
      </c>
      <c r="AA248" s="25" t="str">
        <f t="shared" si="270"/>
        <v>MIPYME</v>
      </c>
      <c r="AB248" s="71"/>
      <c r="AC248" s="68" t="str">
        <f t="shared" si="277"/>
        <v/>
      </c>
      <c r="AD248" s="71"/>
      <c r="AE248" s="68" t="str">
        <f t="shared" si="278"/>
        <v/>
      </c>
      <c r="AF248" s="68" t="str">
        <f t="shared" si="242"/>
        <v/>
      </c>
    </row>
    <row r="249" spans="1:32" ht="16.5" hidden="1" outlineLevel="1" x14ac:dyDescent="0.25">
      <c r="A249" s="97"/>
      <c r="B249" s="91">
        <v>1.1000000000000001</v>
      </c>
      <c r="C249" s="94"/>
      <c r="D249" s="92"/>
      <c r="E249" s="90"/>
      <c r="F249" s="90"/>
      <c r="G249" s="90"/>
      <c r="H249" s="90"/>
      <c r="I249" s="98">
        <f t="shared" si="271"/>
        <v>0</v>
      </c>
      <c r="J249" s="98">
        <f t="shared" si="272"/>
        <v>0</v>
      </c>
      <c r="K249" s="98">
        <f t="shared" si="273"/>
        <v>0</v>
      </c>
      <c r="L249" s="90">
        <v>11177504846</v>
      </c>
      <c r="M249" s="90">
        <v>3867455807</v>
      </c>
      <c r="N249" s="54"/>
      <c r="O249" s="54" t="s">
        <v>144</v>
      </c>
      <c r="P249" s="74" t="s">
        <v>144</v>
      </c>
      <c r="Q249" s="67"/>
      <c r="R249" s="68" t="str">
        <f t="shared" si="268"/>
        <v/>
      </c>
      <c r="S249" s="67"/>
      <c r="T249" s="68" t="str">
        <f t="shared" si="274"/>
        <v/>
      </c>
      <c r="U249" s="69"/>
      <c r="V249" s="68" t="str">
        <f t="shared" si="275"/>
        <v/>
      </c>
      <c r="W249" s="70"/>
      <c r="X249" s="68" t="str">
        <f t="shared" si="276"/>
        <v/>
      </c>
      <c r="Y249" s="68" t="str">
        <f t="shared" si="241"/>
        <v/>
      </c>
      <c r="Z249" s="30">
        <f t="shared" si="269"/>
        <v>0</v>
      </c>
      <c r="AA249" s="25" t="str">
        <f t="shared" si="270"/>
        <v>MIPYME</v>
      </c>
      <c r="AB249" s="71"/>
      <c r="AC249" s="68" t="str">
        <f t="shared" si="277"/>
        <v/>
      </c>
      <c r="AD249" s="71"/>
      <c r="AE249" s="68" t="str">
        <f t="shared" si="278"/>
        <v/>
      </c>
      <c r="AF249" s="68" t="str">
        <f t="shared" si="242"/>
        <v/>
      </c>
    </row>
    <row r="250" spans="1:32" ht="16.5" hidden="1" outlineLevel="1" x14ac:dyDescent="0.25">
      <c r="A250" s="97"/>
      <c r="B250" s="91">
        <v>1.1000000000000001</v>
      </c>
      <c r="C250" s="94"/>
      <c r="D250" s="92"/>
      <c r="E250" s="90"/>
      <c r="F250" s="90"/>
      <c r="G250" s="90"/>
      <c r="H250" s="90"/>
      <c r="I250" s="98">
        <f t="shared" si="271"/>
        <v>0</v>
      </c>
      <c r="J250" s="98">
        <f t="shared" si="272"/>
        <v>0</v>
      </c>
      <c r="K250" s="98">
        <f t="shared" si="273"/>
        <v>0</v>
      </c>
      <c r="L250" s="90">
        <v>11177504846</v>
      </c>
      <c r="M250" s="90">
        <v>3867455807</v>
      </c>
      <c r="N250" s="54"/>
      <c r="O250" s="54" t="s">
        <v>144</v>
      </c>
      <c r="P250" s="74" t="s">
        <v>144</v>
      </c>
      <c r="Q250" s="67"/>
      <c r="R250" s="68" t="str">
        <f t="shared" si="268"/>
        <v/>
      </c>
      <c r="S250" s="67"/>
      <c r="T250" s="68" t="str">
        <f t="shared" si="274"/>
        <v/>
      </c>
      <c r="U250" s="69"/>
      <c r="V250" s="68" t="str">
        <f t="shared" si="275"/>
        <v/>
      </c>
      <c r="W250" s="70"/>
      <c r="X250" s="68" t="str">
        <f t="shared" si="276"/>
        <v/>
      </c>
      <c r="Y250" s="68" t="str">
        <f t="shared" si="241"/>
        <v/>
      </c>
      <c r="Z250" s="30">
        <f t="shared" si="269"/>
        <v>0</v>
      </c>
      <c r="AA250" s="25" t="str">
        <f t="shared" si="270"/>
        <v>MIPYME</v>
      </c>
      <c r="AB250" s="71"/>
      <c r="AC250" s="68" t="str">
        <f t="shared" si="277"/>
        <v/>
      </c>
      <c r="AD250" s="71"/>
      <c r="AE250" s="68" t="str">
        <f t="shared" si="278"/>
        <v/>
      </c>
      <c r="AF250" s="68" t="str">
        <f t="shared" si="242"/>
        <v/>
      </c>
    </row>
    <row r="251" spans="1:32" ht="16.5" hidden="1" outlineLevel="1" x14ac:dyDescent="0.25">
      <c r="A251" s="97"/>
      <c r="B251" s="91">
        <v>1.1000000000000001</v>
      </c>
      <c r="C251" s="94"/>
      <c r="D251" s="92"/>
      <c r="E251" s="90"/>
      <c r="F251" s="90"/>
      <c r="G251" s="90"/>
      <c r="H251" s="90"/>
      <c r="I251" s="98">
        <f t="shared" si="271"/>
        <v>0</v>
      </c>
      <c r="J251" s="98">
        <f t="shared" si="272"/>
        <v>0</v>
      </c>
      <c r="K251" s="98">
        <f t="shared" si="273"/>
        <v>0</v>
      </c>
      <c r="L251" s="90">
        <v>11177504846</v>
      </c>
      <c r="M251" s="90">
        <v>3867455807</v>
      </c>
      <c r="N251" s="54"/>
      <c r="O251" s="54" t="s">
        <v>144</v>
      </c>
      <c r="P251" s="74" t="s">
        <v>144</v>
      </c>
      <c r="Q251" s="67"/>
      <c r="R251" s="68" t="str">
        <f t="shared" si="268"/>
        <v/>
      </c>
      <c r="S251" s="67"/>
      <c r="T251" s="68" t="str">
        <f t="shared" si="274"/>
        <v/>
      </c>
      <c r="U251" s="69"/>
      <c r="V251" s="68" t="str">
        <f t="shared" si="275"/>
        <v/>
      </c>
      <c r="W251" s="70"/>
      <c r="X251" s="68" t="str">
        <f t="shared" si="276"/>
        <v/>
      </c>
      <c r="Y251" s="68" t="str">
        <f t="shared" si="241"/>
        <v/>
      </c>
      <c r="Z251" s="30">
        <f t="shared" si="269"/>
        <v>0</v>
      </c>
      <c r="AA251" s="25" t="str">
        <f t="shared" si="270"/>
        <v>MIPYME</v>
      </c>
      <c r="AB251" s="71"/>
      <c r="AC251" s="68" t="str">
        <f t="shared" si="277"/>
        <v/>
      </c>
      <c r="AD251" s="71"/>
      <c r="AE251" s="68" t="str">
        <f t="shared" si="278"/>
        <v/>
      </c>
      <c r="AF251" s="68" t="str">
        <f t="shared" si="242"/>
        <v/>
      </c>
    </row>
    <row r="252" spans="1:32" ht="16.5" hidden="1" outlineLevel="1" x14ac:dyDescent="0.25">
      <c r="A252" s="97"/>
      <c r="B252" s="91">
        <v>1.1000000000000001</v>
      </c>
      <c r="C252" s="94"/>
      <c r="D252" s="92"/>
      <c r="E252" s="90"/>
      <c r="F252" s="90"/>
      <c r="G252" s="90"/>
      <c r="H252" s="90"/>
      <c r="I252" s="98">
        <f t="shared" si="271"/>
        <v>0</v>
      </c>
      <c r="J252" s="98">
        <f t="shared" si="272"/>
        <v>0</v>
      </c>
      <c r="K252" s="98">
        <f t="shared" si="273"/>
        <v>0</v>
      </c>
      <c r="L252" s="90">
        <v>11177504846</v>
      </c>
      <c r="M252" s="90">
        <v>3867455807</v>
      </c>
      <c r="N252" s="54"/>
      <c r="O252" s="54" t="s">
        <v>144</v>
      </c>
      <c r="P252" s="74" t="s">
        <v>144</v>
      </c>
      <c r="Q252" s="67"/>
      <c r="R252" s="68" t="str">
        <f t="shared" si="268"/>
        <v/>
      </c>
      <c r="S252" s="67"/>
      <c r="T252" s="68" t="str">
        <f t="shared" si="274"/>
        <v/>
      </c>
      <c r="U252" s="69"/>
      <c r="V252" s="68" t="str">
        <f t="shared" si="275"/>
        <v/>
      </c>
      <c r="W252" s="70"/>
      <c r="X252" s="68" t="str">
        <f t="shared" si="276"/>
        <v/>
      </c>
      <c r="Y252" s="68" t="str">
        <f t="shared" si="241"/>
        <v/>
      </c>
      <c r="Z252" s="30">
        <f t="shared" si="269"/>
        <v>0</v>
      </c>
      <c r="AA252" s="25" t="str">
        <f t="shared" si="270"/>
        <v>MIPYME</v>
      </c>
      <c r="AB252" s="71"/>
      <c r="AC252" s="68" t="str">
        <f t="shared" si="277"/>
        <v/>
      </c>
      <c r="AD252" s="71"/>
      <c r="AE252" s="68" t="str">
        <f t="shared" si="278"/>
        <v/>
      </c>
      <c r="AF252" s="68" t="str">
        <f t="shared" si="242"/>
        <v/>
      </c>
    </row>
    <row r="253" spans="1:32" ht="17.25" hidden="1" outlineLevel="1" thickBot="1" x14ac:dyDescent="0.3">
      <c r="A253" s="97"/>
      <c r="B253" s="91">
        <v>1.1000000000000001</v>
      </c>
      <c r="C253" s="94"/>
      <c r="D253" s="92"/>
      <c r="E253" s="90"/>
      <c r="F253" s="90"/>
      <c r="G253" s="90"/>
      <c r="H253" s="90"/>
      <c r="I253" s="98">
        <f t="shared" si="271"/>
        <v>0</v>
      </c>
      <c r="J253" s="98">
        <f t="shared" si="272"/>
        <v>0</v>
      </c>
      <c r="K253" s="98">
        <f t="shared" si="273"/>
        <v>0</v>
      </c>
      <c r="L253" s="90">
        <v>11177504846</v>
      </c>
      <c r="M253" s="90">
        <v>3867455807</v>
      </c>
      <c r="N253" s="54"/>
      <c r="O253" s="54" t="s">
        <v>144</v>
      </c>
      <c r="P253" s="74" t="s">
        <v>144</v>
      </c>
      <c r="Q253" s="67"/>
      <c r="R253" s="68" t="str">
        <f t="shared" si="268"/>
        <v/>
      </c>
      <c r="S253" s="67"/>
      <c r="T253" s="68" t="str">
        <f t="shared" si="274"/>
        <v/>
      </c>
      <c r="U253" s="69"/>
      <c r="V253" s="68" t="str">
        <f t="shared" si="275"/>
        <v/>
      </c>
      <c r="W253" s="70"/>
      <c r="X253" s="68" t="str">
        <f t="shared" si="276"/>
        <v/>
      </c>
      <c r="Y253" s="68" t="str">
        <f t="shared" si="241"/>
        <v/>
      </c>
      <c r="Z253" s="30">
        <f t="shared" si="269"/>
        <v>0</v>
      </c>
      <c r="AA253" s="25" t="str">
        <f t="shared" si="270"/>
        <v>MIPYME</v>
      </c>
      <c r="AB253" s="71"/>
      <c r="AC253" s="68" t="str">
        <f t="shared" si="277"/>
        <v/>
      </c>
      <c r="AD253" s="71"/>
      <c r="AE253" s="68" t="str">
        <f t="shared" si="278"/>
        <v/>
      </c>
      <c r="AF253" s="68" t="str">
        <f t="shared" si="242"/>
        <v/>
      </c>
    </row>
    <row r="254" spans="1:32" s="64" customFormat="1" ht="30.75" customHeight="1" collapsed="1" x14ac:dyDescent="0.25">
      <c r="B254" s="14">
        <v>23</v>
      </c>
      <c r="C254" s="15" t="s">
        <v>175</v>
      </c>
      <c r="D254" s="18">
        <f>IF(SUM(D255:D264)=0,"",SUM(D255:D264))</f>
        <v>1</v>
      </c>
      <c r="E254" s="16">
        <f>IF(ISERROR(($D255*E255)+($D256*E256)+($D257*E257)+($D258*E258)+($D259*E259)+($D260*E260)+($D261*E261)+($D262*E262)+($D263*E263)+($D264*E264)),"",($D255*E255)+($D256*E256)+($D257*E257)+($D258*E258)+($D259*E259)+($D260*E260)+($D261*E261)+($D262*E262)+($D263*E263)+($D264*E264))</f>
        <v>0</v>
      </c>
      <c r="F254" s="16">
        <f>IF(ISERROR(($D255*F255)+($D256*F256)+($D257*F257)+($D258*F258)+($D259*F259)+($D260*F260)+($D261*F261)+($D262*F262)+($D263*F263)+($D264*F264)),"",($D255*F255)+($D256*F256)+($D257*F257)+($D258*F258)+($D259*F259)+($D260*F260)+($D261*F261)+($D262*F262)+($D263*F263)+($D264*F264))</f>
        <v>0</v>
      </c>
      <c r="G254" s="16">
        <f>IF(ISERROR(($D255*G255)+($D256*G256)+($D257*G257)+($D258*G258)+($D259*G259)+($D260*G260)+($D261*G261)+($D262*G262)+($D263*G263)+($D264*G264)),"",($D255*G255)+($D256*G256)+($D257*G257)+($D258*G258)+($D259*G259)+($D260*G260)+($D261*G261)+($D262*G262)+($D263*G263)+($D264*G264))</f>
        <v>0</v>
      </c>
      <c r="H254" s="16">
        <f>IF(ISERROR(($D255*H255)+($D256*H256)+($D257*H257)+($D258*H258)+($D259*H259)+($D260*H260)+($D261*H261)+($D262*H262)+($D263*H263)+($D264*H264)),"",($D255*H255)+($D256*H256)+($D257*H257)+($D258*H258)+($D259*H259)+($D260*H260)+($D261*H261)+($D262*H262)+($D263*H263)+($D264*H264))</f>
        <v>0</v>
      </c>
      <c r="I254" s="16">
        <f>IF(ISERROR(SUM(I255:I264)),"",SUM(I255:I264))</f>
        <v>0</v>
      </c>
      <c r="J254" s="16">
        <f>IF(ISERROR(SUM(J255:J264)),"",SUM(J255:J264))</f>
        <v>0</v>
      </c>
      <c r="K254" s="16">
        <f>IF(ISERROR(($D255*K255)+($D256*K256)+($D257*K257)+($D258*K258)+($D259*K259)+($D260*K260)+($D261*K261)+($D262*K262)+($D263*K263)+($D264*K264)),"",($D255*K255)+($D256*K256)+($D257*K257)+($D258*K258)+($D259*K259)+($D260*K260)+($D261*K261)+($D262*K262)+($D263*K263)+($D264*K264))</f>
        <v>0</v>
      </c>
      <c r="L254" s="16">
        <f t="shared" ref="L254:M254" si="279">IF(ISERROR(($D255*L255)+($D256*L256)+($D257*L257)+($D258*L258)+($D259*L259)+($D260*L260)+($D261*L261)+($D262*L262)+($D263*L263)+($D264*L264)),"",($D255*L255)+($D256*L256)+($D257*L257)+($D258*L258)+($D259*L259)+($D260*L260)+($D261*L261)+($D262*L262)+($D263*L263)+($D264*L264))</f>
        <v>0</v>
      </c>
      <c r="M254" s="16">
        <f t="shared" si="279"/>
        <v>0</v>
      </c>
      <c r="N254" s="12">
        <v>1</v>
      </c>
      <c r="O254" s="72">
        <f>IF(ISERROR(VLOOKUP(N254,POA!$A$2:$C$25,3,0)),"",VLOOKUP(N254,POA!$A$2:$C$25,3,0))</f>
        <v>3</v>
      </c>
      <c r="P254" s="13">
        <f>IF(ISERROR(VLOOKUP(N254,POA!$A$2:$C$25,2,0)),"",VLOOKUP(N254,POA!$A$2:$C$25,2,0))</f>
        <v>314367087</v>
      </c>
      <c r="Q254" s="16">
        <f>SUM(I254)</f>
        <v>0</v>
      </c>
      <c r="R254" s="17" t="str">
        <f>IF(OR(Q254=0,N254="",P254=""),"",IF(Q254&gt;=(($R$9*P254)),"HABIL","NO HABIL"))</f>
        <v/>
      </c>
      <c r="S254" s="16">
        <f>IF(ISERROR(SUM(E254/G254)),0,SUM(E254/G254))</f>
        <v>0</v>
      </c>
      <c r="T254" s="17" t="str">
        <f>IF(OR(S254=0,N254="",P254=""),"",IF(S254&gt;=$T$9,"HABIL","NO HABIL"))</f>
        <v/>
      </c>
      <c r="U254" s="58">
        <f>IF(ISERROR(SUM(H254/F254)),0,SUM(H254/F254))</f>
        <v>0</v>
      </c>
      <c r="V254" s="17" t="str">
        <f>IF(OR(U254=0,N254="",P254=""),"",IF(U254&lt;=$V$9,"HABIL","NO HABIL"))</f>
        <v/>
      </c>
      <c r="W254" s="58">
        <f>IF(ISERROR(SUM(L254/M254)),0,SUM(L254/M254))</f>
        <v>0</v>
      </c>
      <c r="X254" s="17" t="str">
        <f>IF(OR(W254=0,N254="",P254=""),"",IF(W254&gt;=$X$9,"HABIL","NO HABIL"))</f>
        <v/>
      </c>
      <c r="Y254" s="17" t="str">
        <f t="shared" si="241"/>
        <v/>
      </c>
      <c r="Z254" s="65"/>
      <c r="AA254" s="66"/>
      <c r="AB254" s="59">
        <f>IF(ISERROR(SUM(L254/K254)),0,SUM(L254/K254))</f>
        <v>0</v>
      </c>
      <c r="AC254" s="17" t="str">
        <f>IF(OR(AB254=0,N254="",P254=""),"",IF(AB254&gt;=$AC$9,"HABIL","NO HABIL"))</f>
        <v/>
      </c>
      <c r="AD254" s="59">
        <f>IF(ISERROR(SUM(L254/F254)),0,SUM(L254/F254))</f>
        <v>0</v>
      </c>
      <c r="AE254" s="17" t="str">
        <f>IF(OR(AD254=0,N254="",P254=""),"",IF(AD254&gt;=$AE$9,"HABIL","NO HABIL"))</f>
        <v/>
      </c>
      <c r="AF254" s="73" t="str">
        <f t="shared" si="242"/>
        <v/>
      </c>
    </row>
    <row r="255" spans="1:32" s="89" customFormat="1" ht="18.75" customHeight="1" thickBot="1" x14ac:dyDescent="0.3">
      <c r="A255" s="95"/>
      <c r="B255" s="91">
        <v>1.1000000000000001</v>
      </c>
      <c r="C255" s="94"/>
      <c r="D255" s="92">
        <v>1</v>
      </c>
      <c r="E255" s="90"/>
      <c r="F255" s="90"/>
      <c r="G255" s="90"/>
      <c r="H255" s="90"/>
      <c r="I255" s="98">
        <f>IF(ISERROR(E255-G255),"",E255-G255)</f>
        <v>0</v>
      </c>
      <c r="J255" s="98">
        <f>IF(ISERROR(F255-H255),"",F255-H255)</f>
        <v>0</v>
      </c>
      <c r="K255" s="98">
        <f>J255</f>
        <v>0</v>
      </c>
      <c r="L255" s="90"/>
      <c r="M255" s="90"/>
      <c r="N255" s="54"/>
      <c r="O255" s="54" t="s">
        <v>144</v>
      </c>
      <c r="P255" s="74" t="s">
        <v>144</v>
      </c>
      <c r="Q255" s="67"/>
      <c r="R255" s="68" t="str">
        <f t="shared" ref="R255:R264" si="280">IF(OR(Q255=0,N255="",P255=""),"",IF(Q255&gt;=(($R$9*P255)),"HABIL","NO HABIL"))</f>
        <v/>
      </c>
      <c r="S255" s="67"/>
      <c r="T255" s="68" t="str">
        <f>IF(OR(S253=0,N255="",P255=""),"",IF(S253&gt;=$T$9,"HABIL","NO HABIL"))</f>
        <v/>
      </c>
      <c r="U255" s="69"/>
      <c r="V255" s="68" t="str">
        <f>IF(OR(U253=0,N255="",P255=""),"",IF(U253&lt;=$V$9,"HABIL","NO HABIL"))</f>
        <v/>
      </c>
      <c r="W255" s="70"/>
      <c r="X255" s="68" t="str">
        <f>IF(OR(W253=0,N255="",P255=""),"",IF(W253&gt;=$X$9,"HABIL","NO HABIL"))</f>
        <v/>
      </c>
      <c r="Y255" s="68" t="str">
        <f t="shared" si="241"/>
        <v/>
      </c>
      <c r="Z255" s="30">
        <f t="shared" ref="Z255:Z264" si="281">IF(ISERROR(F255/$AA$9),"",F255/$AA$9)</f>
        <v>0</v>
      </c>
      <c r="AA255" s="25" t="str">
        <f t="shared" ref="AA255:AA264" si="282">+IF(Z255&lt;$AA$10,"MIPYME","NO CUMPLE")</f>
        <v>MIPYME</v>
      </c>
      <c r="AB255" s="71"/>
      <c r="AC255" s="68" t="str">
        <f>IF(OR(AB253=0,N255="",P255=""),"",IF(AB253&gt;=$AC$9,"HABIL","NO HABIL"))</f>
        <v/>
      </c>
      <c r="AD255" s="71"/>
      <c r="AE255" s="68" t="str">
        <f>IF(OR(AD253=0,N255="",P255=""),"",IF(AD253&gt;=$AE$9,"HABIL","NO HABIL"))</f>
        <v/>
      </c>
      <c r="AF255" s="68" t="str">
        <f t="shared" si="242"/>
        <v/>
      </c>
    </row>
    <row r="256" spans="1:32" ht="16.5" hidden="1" outlineLevel="1" x14ac:dyDescent="0.25">
      <c r="A256" s="96"/>
      <c r="B256" s="91">
        <v>1.1000000000000001</v>
      </c>
      <c r="C256" s="94"/>
      <c r="D256" s="92"/>
      <c r="E256" s="90"/>
      <c r="F256" s="90"/>
      <c r="G256" s="90"/>
      <c r="H256" s="90"/>
      <c r="I256" s="98">
        <f t="shared" ref="I256:I264" si="283">IF(ISERROR(E256-G256),"",E256-G256)</f>
        <v>0</v>
      </c>
      <c r="J256" s="98">
        <f t="shared" ref="J256:J264" si="284">IF(ISERROR(F256-H256),"",F256-H256)</f>
        <v>0</v>
      </c>
      <c r="K256" s="98">
        <f t="shared" ref="K256:K264" si="285">J256</f>
        <v>0</v>
      </c>
      <c r="L256" s="90">
        <v>11177504846</v>
      </c>
      <c r="M256" s="90">
        <v>3867455807</v>
      </c>
      <c r="N256" s="54"/>
      <c r="O256" s="54" t="s">
        <v>144</v>
      </c>
      <c r="P256" s="74" t="s">
        <v>144</v>
      </c>
      <c r="Q256" s="67"/>
      <c r="R256" s="68" t="str">
        <f t="shared" si="280"/>
        <v/>
      </c>
      <c r="S256" s="67"/>
      <c r="T256" s="68" t="str">
        <f t="shared" ref="T256:T264" si="286">IF(OR(S254=0,N256="",P256=""),"",IF(S254&gt;=$T$9,"HABIL","NO HABIL"))</f>
        <v/>
      </c>
      <c r="U256" s="69"/>
      <c r="V256" s="68" t="str">
        <f t="shared" ref="V256:V264" si="287">IF(OR(U254=0,N256="",P256=""),"",IF(U254&lt;=$V$9,"HABIL","NO HABIL"))</f>
        <v/>
      </c>
      <c r="W256" s="70"/>
      <c r="X256" s="68" t="str">
        <f t="shared" ref="X256:X264" si="288">IF(OR(W254=0,N256="",P256=""),"",IF(W254&gt;=$X$9,"HABIL","NO HABIL"))</f>
        <v/>
      </c>
      <c r="Y256" s="68" t="str">
        <f t="shared" si="241"/>
        <v/>
      </c>
      <c r="Z256" s="30">
        <f t="shared" si="281"/>
        <v>0</v>
      </c>
      <c r="AA256" s="25" t="str">
        <f t="shared" si="282"/>
        <v>MIPYME</v>
      </c>
      <c r="AB256" s="71"/>
      <c r="AC256" s="68" t="str">
        <f t="shared" ref="AC256:AC264" si="289">IF(OR(AB254=0,N256="",P256=""),"",IF(AB254&gt;=$AC$9,"HABIL","NO HABIL"))</f>
        <v/>
      </c>
      <c r="AD256" s="71"/>
      <c r="AE256" s="68" t="str">
        <f t="shared" ref="AE256:AE264" si="290">IF(OR(AD254=0,N256="",P256=""),"",IF(AD254&gt;=$AE$9,"HABIL","NO HABIL"))</f>
        <v/>
      </c>
      <c r="AF256" s="68" t="str">
        <f t="shared" si="242"/>
        <v/>
      </c>
    </row>
    <row r="257" spans="1:32" ht="16.5" hidden="1" outlineLevel="1" x14ac:dyDescent="0.25">
      <c r="A257" s="96"/>
      <c r="B257" s="91">
        <v>1.1000000000000001</v>
      </c>
      <c r="C257" s="94"/>
      <c r="D257" s="92"/>
      <c r="E257" s="90"/>
      <c r="F257" s="90"/>
      <c r="G257" s="90"/>
      <c r="H257" s="90"/>
      <c r="I257" s="98">
        <f t="shared" si="283"/>
        <v>0</v>
      </c>
      <c r="J257" s="98">
        <f t="shared" si="284"/>
        <v>0</v>
      </c>
      <c r="K257" s="98">
        <f t="shared" si="285"/>
        <v>0</v>
      </c>
      <c r="L257" s="90">
        <v>11177504846</v>
      </c>
      <c r="M257" s="90">
        <v>3867455807</v>
      </c>
      <c r="N257" s="54"/>
      <c r="O257" s="54" t="s">
        <v>144</v>
      </c>
      <c r="P257" s="74" t="s">
        <v>144</v>
      </c>
      <c r="Q257" s="67"/>
      <c r="R257" s="68" t="str">
        <f t="shared" si="280"/>
        <v/>
      </c>
      <c r="S257" s="67"/>
      <c r="T257" s="68" t="str">
        <f t="shared" si="286"/>
        <v/>
      </c>
      <c r="U257" s="69"/>
      <c r="V257" s="68" t="str">
        <f t="shared" si="287"/>
        <v/>
      </c>
      <c r="W257" s="70"/>
      <c r="X257" s="68" t="str">
        <f t="shared" si="288"/>
        <v/>
      </c>
      <c r="Y257" s="68" t="str">
        <f t="shared" si="241"/>
        <v/>
      </c>
      <c r="Z257" s="30">
        <f t="shared" si="281"/>
        <v>0</v>
      </c>
      <c r="AA257" s="25" t="str">
        <f t="shared" si="282"/>
        <v>MIPYME</v>
      </c>
      <c r="AB257" s="71"/>
      <c r="AC257" s="68" t="str">
        <f t="shared" si="289"/>
        <v/>
      </c>
      <c r="AD257" s="71"/>
      <c r="AE257" s="68" t="str">
        <f t="shared" si="290"/>
        <v/>
      </c>
      <c r="AF257" s="68" t="str">
        <f t="shared" si="242"/>
        <v/>
      </c>
    </row>
    <row r="258" spans="1:32" ht="16.5" hidden="1" outlineLevel="1" x14ac:dyDescent="0.25">
      <c r="A258" s="96"/>
      <c r="B258" s="91">
        <v>1.1000000000000001</v>
      </c>
      <c r="C258" s="94"/>
      <c r="D258" s="92"/>
      <c r="E258" s="90"/>
      <c r="F258" s="90"/>
      <c r="G258" s="90"/>
      <c r="H258" s="90"/>
      <c r="I258" s="98">
        <f t="shared" si="283"/>
        <v>0</v>
      </c>
      <c r="J258" s="98">
        <f t="shared" si="284"/>
        <v>0</v>
      </c>
      <c r="K258" s="98">
        <f t="shared" si="285"/>
        <v>0</v>
      </c>
      <c r="L258" s="90">
        <v>11177504846</v>
      </c>
      <c r="M258" s="90">
        <v>3867455807</v>
      </c>
      <c r="N258" s="54"/>
      <c r="O258" s="54" t="s">
        <v>144</v>
      </c>
      <c r="P258" s="74" t="s">
        <v>144</v>
      </c>
      <c r="Q258" s="67"/>
      <c r="R258" s="68" t="str">
        <f t="shared" si="280"/>
        <v/>
      </c>
      <c r="S258" s="67"/>
      <c r="T258" s="68" t="str">
        <f t="shared" si="286"/>
        <v/>
      </c>
      <c r="U258" s="69"/>
      <c r="V258" s="68" t="str">
        <f t="shared" si="287"/>
        <v/>
      </c>
      <c r="W258" s="70"/>
      <c r="X258" s="68" t="str">
        <f t="shared" si="288"/>
        <v/>
      </c>
      <c r="Y258" s="68" t="str">
        <f t="shared" si="241"/>
        <v/>
      </c>
      <c r="Z258" s="30">
        <f t="shared" si="281"/>
        <v>0</v>
      </c>
      <c r="AA258" s="25" t="str">
        <f t="shared" si="282"/>
        <v>MIPYME</v>
      </c>
      <c r="AB258" s="71"/>
      <c r="AC258" s="68" t="str">
        <f t="shared" si="289"/>
        <v/>
      </c>
      <c r="AD258" s="71"/>
      <c r="AE258" s="68" t="str">
        <f t="shared" si="290"/>
        <v/>
      </c>
      <c r="AF258" s="68" t="str">
        <f t="shared" si="242"/>
        <v/>
      </c>
    </row>
    <row r="259" spans="1:32" ht="16.5" hidden="1" outlineLevel="1" x14ac:dyDescent="0.25">
      <c r="A259" s="97"/>
      <c r="B259" s="91">
        <v>1.1000000000000001</v>
      </c>
      <c r="C259" s="94"/>
      <c r="D259" s="92"/>
      <c r="E259" s="90"/>
      <c r="F259" s="90"/>
      <c r="G259" s="90"/>
      <c r="H259" s="90"/>
      <c r="I259" s="98">
        <f t="shared" si="283"/>
        <v>0</v>
      </c>
      <c r="J259" s="98">
        <f t="shared" si="284"/>
        <v>0</v>
      </c>
      <c r="K259" s="98">
        <f t="shared" si="285"/>
        <v>0</v>
      </c>
      <c r="L259" s="90">
        <v>11177504846</v>
      </c>
      <c r="M259" s="90">
        <v>3867455807</v>
      </c>
      <c r="N259" s="54"/>
      <c r="O259" s="54" t="s">
        <v>144</v>
      </c>
      <c r="P259" s="74" t="s">
        <v>144</v>
      </c>
      <c r="Q259" s="67"/>
      <c r="R259" s="68" t="str">
        <f t="shared" si="280"/>
        <v/>
      </c>
      <c r="S259" s="67"/>
      <c r="T259" s="68" t="str">
        <f t="shared" si="286"/>
        <v/>
      </c>
      <c r="U259" s="69"/>
      <c r="V259" s="68" t="str">
        <f t="shared" si="287"/>
        <v/>
      </c>
      <c r="W259" s="70"/>
      <c r="X259" s="68" t="str">
        <f t="shared" si="288"/>
        <v/>
      </c>
      <c r="Y259" s="68" t="str">
        <f t="shared" si="241"/>
        <v/>
      </c>
      <c r="Z259" s="30">
        <f t="shared" si="281"/>
        <v>0</v>
      </c>
      <c r="AA259" s="25" t="str">
        <f t="shared" si="282"/>
        <v>MIPYME</v>
      </c>
      <c r="AB259" s="71"/>
      <c r="AC259" s="68" t="str">
        <f t="shared" si="289"/>
        <v/>
      </c>
      <c r="AD259" s="71"/>
      <c r="AE259" s="68" t="str">
        <f t="shared" si="290"/>
        <v/>
      </c>
      <c r="AF259" s="68" t="str">
        <f t="shared" si="242"/>
        <v/>
      </c>
    </row>
    <row r="260" spans="1:32" ht="16.5" hidden="1" outlineLevel="1" x14ac:dyDescent="0.25">
      <c r="A260" s="97"/>
      <c r="B260" s="91">
        <v>1.1000000000000001</v>
      </c>
      <c r="C260" s="94"/>
      <c r="D260" s="92"/>
      <c r="E260" s="90"/>
      <c r="F260" s="90"/>
      <c r="G260" s="90"/>
      <c r="H260" s="90"/>
      <c r="I260" s="98">
        <f t="shared" si="283"/>
        <v>0</v>
      </c>
      <c r="J260" s="98">
        <f t="shared" si="284"/>
        <v>0</v>
      </c>
      <c r="K260" s="98">
        <f t="shared" si="285"/>
        <v>0</v>
      </c>
      <c r="L260" s="90">
        <v>11177504846</v>
      </c>
      <c r="M260" s="90">
        <v>3867455807</v>
      </c>
      <c r="N260" s="54"/>
      <c r="O260" s="54" t="s">
        <v>144</v>
      </c>
      <c r="P260" s="74" t="s">
        <v>144</v>
      </c>
      <c r="Q260" s="67"/>
      <c r="R260" s="68" t="str">
        <f t="shared" si="280"/>
        <v/>
      </c>
      <c r="S260" s="67"/>
      <c r="T260" s="68" t="str">
        <f t="shared" si="286"/>
        <v/>
      </c>
      <c r="U260" s="69"/>
      <c r="V260" s="68" t="str">
        <f t="shared" si="287"/>
        <v/>
      </c>
      <c r="W260" s="70"/>
      <c r="X260" s="68" t="str">
        <f t="shared" si="288"/>
        <v/>
      </c>
      <c r="Y260" s="68" t="str">
        <f t="shared" si="241"/>
        <v/>
      </c>
      <c r="Z260" s="30">
        <f t="shared" si="281"/>
        <v>0</v>
      </c>
      <c r="AA260" s="25" t="str">
        <f t="shared" si="282"/>
        <v>MIPYME</v>
      </c>
      <c r="AB260" s="71"/>
      <c r="AC260" s="68" t="str">
        <f t="shared" si="289"/>
        <v/>
      </c>
      <c r="AD260" s="71"/>
      <c r="AE260" s="68" t="str">
        <f t="shared" si="290"/>
        <v/>
      </c>
      <c r="AF260" s="68" t="str">
        <f t="shared" si="242"/>
        <v/>
      </c>
    </row>
    <row r="261" spans="1:32" ht="16.5" hidden="1" outlineLevel="1" x14ac:dyDescent="0.25">
      <c r="A261" s="97"/>
      <c r="B261" s="91">
        <v>1.1000000000000001</v>
      </c>
      <c r="C261" s="94"/>
      <c r="D261" s="92"/>
      <c r="E261" s="90"/>
      <c r="F261" s="90"/>
      <c r="G261" s="90"/>
      <c r="H261" s="90"/>
      <c r="I261" s="98">
        <f t="shared" si="283"/>
        <v>0</v>
      </c>
      <c r="J261" s="98">
        <f t="shared" si="284"/>
        <v>0</v>
      </c>
      <c r="K261" s="98">
        <f t="shared" si="285"/>
        <v>0</v>
      </c>
      <c r="L261" s="90">
        <v>11177504846</v>
      </c>
      <c r="M261" s="90">
        <v>3867455807</v>
      </c>
      <c r="N261" s="54"/>
      <c r="O261" s="54" t="s">
        <v>144</v>
      </c>
      <c r="P261" s="74" t="s">
        <v>144</v>
      </c>
      <c r="Q261" s="67"/>
      <c r="R261" s="68" t="str">
        <f t="shared" si="280"/>
        <v/>
      </c>
      <c r="S261" s="67"/>
      <c r="T261" s="68" t="str">
        <f t="shared" si="286"/>
        <v/>
      </c>
      <c r="U261" s="69"/>
      <c r="V261" s="68" t="str">
        <f t="shared" si="287"/>
        <v/>
      </c>
      <c r="W261" s="70"/>
      <c r="X261" s="68" t="str">
        <f t="shared" si="288"/>
        <v/>
      </c>
      <c r="Y261" s="68" t="str">
        <f t="shared" si="241"/>
        <v/>
      </c>
      <c r="Z261" s="30">
        <f t="shared" si="281"/>
        <v>0</v>
      </c>
      <c r="AA261" s="25" t="str">
        <f t="shared" si="282"/>
        <v>MIPYME</v>
      </c>
      <c r="AB261" s="71"/>
      <c r="AC261" s="68" t="str">
        <f t="shared" si="289"/>
        <v/>
      </c>
      <c r="AD261" s="71"/>
      <c r="AE261" s="68" t="str">
        <f t="shared" si="290"/>
        <v/>
      </c>
      <c r="AF261" s="68" t="str">
        <f t="shared" si="242"/>
        <v/>
      </c>
    </row>
    <row r="262" spans="1:32" ht="16.5" hidden="1" outlineLevel="1" x14ac:dyDescent="0.25">
      <c r="A262" s="97"/>
      <c r="B262" s="91">
        <v>1.1000000000000001</v>
      </c>
      <c r="C262" s="94"/>
      <c r="D262" s="92"/>
      <c r="E262" s="90"/>
      <c r="F262" s="90"/>
      <c r="G262" s="90"/>
      <c r="H262" s="90"/>
      <c r="I262" s="98">
        <f t="shared" si="283"/>
        <v>0</v>
      </c>
      <c r="J262" s="98">
        <f t="shared" si="284"/>
        <v>0</v>
      </c>
      <c r="K262" s="98">
        <f t="shared" si="285"/>
        <v>0</v>
      </c>
      <c r="L262" s="90">
        <v>11177504846</v>
      </c>
      <c r="M262" s="90">
        <v>3867455807</v>
      </c>
      <c r="N262" s="54"/>
      <c r="O262" s="54" t="s">
        <v>144</v>
      </c>
      <c r="P262" s="74" t="s">
        <v>144</v>
      </c>
      <c r="Q262" s="67"/>
      <c r="R262" s="68" t="str">
        <f t="shared" si="280"/>
        <v/>
      </c>
      <c r="S262" s="67"/>
      <c r="T262" s="68" t="str">
        <f t="shared" si="286"/>
        <v/>
      </c>
      <c r="U262" s="69"/>
      <c r="V262" s="68" t="str">
        <f t="shared" si="287"/>
        <v/>
      </c>
      <c r="W262" s="70"/>
      <c r="X262" s="68" t="str">
        <f t="shared" si="288"/>
        <v/>
      </c>
      <c r="Y262" s="68" t="str">
        <f t="shared" si="241"/>
        <v/>
      </c>
      <c r="Z262" s="30">
        <f t="shared" si="281"/>
        <v>0</v>
      </c>
      <c r="AA262" s="25" t="str">
        <f t="shared" si="282"/>
        <v>MIPYME</v>
      </c>
      <c r="AB262" s="71"/>
      <c r="AC262" s="68" t="str">
        <f t="shared" si="289"/>
        <v/>
      </c>
      <c r="AD262" s="71"/>
      <c r="AE262" s="68" t="str">
        <f t="shared" si="290"/>
        <v/>
      </c>
      <c r="AF262" s="68" t="str">
        <f t="shared" si="242"/>
        <v/>
      </c>
    </row>
    <row r="263" spans="1:32" ht="16.5" hidden="1" outlineLevel="1" x14ac:dyDescent="0.25">
      <c r="A263" s="97"/>
      <c r="B263" s="91">
        <v>1.1000000000000001</v>
      </c>
      <c r="C263" s="94"/>
      <c r="D263" s="92"/>
      <c r="E263" s="90"/>
      <c r="F263" s="90"/>
      <c r="G263" s="90"/>
      <c r="H263" s="90"/>
      <c r="I263" s="98">
        <f t="shared" si="283"/>
        <v>0</v>
      </c>
      <c r="J263" s="98">
        <f t="shared" si="284"/>
        <v>0</v>
      </c>
      <c r="K263" s="98">
        <f t="shared" si="285"/>
        <v>0</v>
      </c>
      <c r="L263" s="90">
        <v>11177504846</v>
      </c>
      <c r="M263" s="90">
        <v>3867455807</v>
      </c>
      <c r="N263" s="54"/>
      <c r="O263" s="54" t="s">
        <v>144</v>
      </c>
      <c r="P263" s="74" t="s">
        <v>144</v>
      </c>
      <c r="Q263" s="67"/>
      <c r="R263" s="68" t="str">
        <f t="shared" si="280"/>
        <v/>
      </c>
      <c r="S263" s="67"/>
      <c r="T263" s="68" t="str">
        <f t="shared" si="286"/>
        <v/>
      </c>
      <c r="U263" s="69"/>
      <c r="V263" s="68" t="str">
        <f t="shared" si="287"/>
        <v/>
      </c>
      <c r="W263" s="70"/>
      <c r="X263" s="68" t="str">
        <f t="shared" si="288"/>
        <v/>
      </c>
      <c r="Y263" s="68" t="str">
        <f t="shared" si="241"/>
        <v/>
      </c>
      <c r="Z263" s="30">
        <f t="shared" si="281"/>
        <v>0</v>
      </c>
      <c r="AA263" s="25" t="str">
        <f t="shared" si="282"/>
        <v>MIPYME</v>
      </c>
      <c r="AB263" s="71"/>
      <c r="AC263" s="68" t="str">
        <f t="shared" si="289"/>
        <v/>
      </c>
      <c r="AD263" s="71"/>
      <c r="AE263" s="68" t="str">
        <f t="shared" si="290"/>
        <v/>
      </c>
      <c r="AF263" s="68" t="str">
        <f t="shared" si="242"/>
        <v/>
      </c>
    </row>
    <row r="264" spans="1:32" ht="17.25" hidden="1" outlineLevel="1" thickBot="1" x14ac:dyDescent="0.3">
      <c r="A264" s="97"/>
      <c r="B264" s="91">
        <v>1.1000000000000001</v>
      </c>
      <c r="C264" s="94"/>
      <c r="D264" s="92"/>
      <c r="E264" s="90"/>
      <c r="F264" s="90"/>
      <c r="G264" s="90"/>
      <c r="H264" s="90"/>
      <c r="I264" s="98">
        <f t="shared" si="283"/>
        <v>0</v>
      </c>
      <c r="J264" s="98">
        <f t="shared" si="284"/>
        <v>0</v>
      </c>
      <c r="K264" s="98">
        <f t="shared" si="285"/>
        <v>0</v>
      </c>
      <c r="L264" s="90">
        <v>11177504846</v>
      </c>
      <c r="M264" s="90">
        <v>3867455807</v>
      </c>
      <c r="N264" s="54"/>
      <c r="O264" s="54" t="s">
        <v>144</v>
      </c>
      <c r="P264" s="74" t="s">
        <v>144</v>
      </c>
      <c r="Q264" s="67"/>
      <c r="R264" s="68" t="str">
        <f t="shared" si="280"/>
        <v/>
      </c>
      <c r="S264" s="67"/>
      <c r="T264" s="68" t="str">
        <f t="shared" si="286"/>
        <v/>
      </c>
      <c r="U264" s="69"/>
      <c r="V264" s="68" t="str">
        <f t="shared" si="287"/>
        <v/>
      </c>
      <c r="W264" s="70"/>
      <c r="X264" s="68" t="str">
        <f t="shared" si="288"/>
        <v/>
      </c>
      <c r="Y264" s="68" t="str">
        <f t="shared" si="241"/>
        <v/>
      </c>
      <c r="Z264" s="30">
        <f t="shared" si="281"/>
        <v>0</v>
      </c>
      <c r="AA264" s="25" t="str">
        <f t="shared" si="282"/>
        <v>MIPYME</v>
      </c>
      <c r="AB264" s="71"/>
      <c r="AC264" s="68" t="str">
        <f t="shared" si="289"/>
        <v/>
      </c>
      <c r="AD264" s="71"/>
      <c r="AE264" s="68" t="str">
        <f t="shared" si="290"/>
        <v/>
      </c>
      <c r="AF264" s="68" t="str">
        <f t="shared" si="242"/>
        <v/>
      </c>
    </row>
    <row r="265" spans="1:32" s="64" customFormat="1" ht="30.75" customHeight="1" collapsed="1" x14ac:dyDescent="0.25">
      <c r="B265" s="14">
        <v>24</v>
      </c>
      <c r="C265" s="15" t="s">
        <v>176</v>
      </c>
      <c r="D265" s="18">
        <f>IF(SUM(D266:D275)=0,"",SUM(D266:D275))</f>
        <v>1</v>
      </c>
      <c r="E265" s="16">
        <f>IF(ISERROR(($D266*E266)+($D267*E267)+($D268*E268)+($D269*E269)+($D270*E270)+($D271*E271)+($D272*E272)+($D273*E273)+($D274*E274)+($D275*E275)),"",($D266*E266)+($D267*E267)+($D268*E268)+($D269*E269)+($D270*E270)+($D271*E271)+($D272*E272)+($D273*E273)+($D274*E274)+($D275*E275))</f>
        <v>0</v>
      </c>
      <c r="F265" s="16">
        <f>IF(ISERROR(($D266*F266)+($D267*F267)+($D268*F268)+($D269*F269)+($D270*F270)+($D271*F271)+($D272*F272)+($D273*F273)+($D274*F274)+($D275*F275)),"",($D266*F266)+($D267*F267)+($D268*F268)+($D269*F269)+($D270*F270)+($D271*F271)+($D272*F272)+($D273*F273)+($D274*F274)+($D275*F275))</f>
        <v>0</v>
      </c>
      <c r="G265" s="16">
        <f>IF(ISERROR(($D266*G266)+($D267*G267)+($D268*G268)+($D269*G269)+($D270*G270)+($D271*G271)+($D272*G272)+($D273*G273)+($D274*G274)+($D275*G275)),"",($D266*G266)+($D267*G267)+($D268*G268)+($D269*G269)+($D270*G270)+($D271*G271)+($D272*G272)+($D273*G273)+($D274*G274)+($D275*G275))</f>
        <v>0</v>
      </c>
      <c r="H265" s="16">
        <f>IF(ISERROR(($D266*H266)+($D267*H267)+($D268*H268)+($D269*H269)+($D270*H270)+($D271*H271)+($D272*H272)+($D273*H273)+($D274*H274)+($D275*H275)),"",($D266*H266)+($D267*H267)+($D268*H268)+($D269*H269)+($D270*H270)+($D271*H271)+($D272*H272)+($D273*H273)+($D274*H274)+($D275*H275))</f>
        <v>0</v>
      </c>
      <c r="I265" s="16">
        <f>IF(ISERROR(SUM(I266:I275)),"",SUM(I266:I275))</f>
        <v>0</v>
      </c>
      <c r="J265" s="16">
        <f>IF(ISERROR(SUM(J266:J275)),"",SUM(J266:J275))</f>
        <v>0</v>
      </c>
      <c r="K265" s="16">
        <f>IF(ISERROR(($D266*K266)+($D267*K267)+($D268*K268)+($D269*K269)+($D270*K270)+($D271*K271)+($D272*K272)+($D273*K273)+($D274*K274)+($D275*K275)),"",($D266*K266)+($D267*K267)+($D268*K268)+($D269*K269)+($D270*K270)+($D271*K271)+($D272*K272)+($D273*K273)+($D274*K274)+($D275*K275))</f>
        <v>0</v>
      </c>
      <c r="L265" s="16">
        <f t="shared" ref="L265:M265" si="291">IF(ISERROR(($D266*L266)+($D267*L267)+($D268*L268)+($D269*L269)+($D270*L270)+($D271*L271)+($D272*L272)+($D273*L273)+($D274*L274)+($D275*L275)),"",($D266*L266)+($D267*L267)+($D268*L268)+($D269*L269)+($D270*L270)+($D271*L271)+($D272*L272)+($D273*L273)+($D274*L274)+($D275*L275))</f>
        <v>0</v>
      </c>
      <c r="M265" s="16">
        <f t="shared" si="291"/>
        <v>0</v>
      </c>
      <c r="N265" s="12">
        <v>1</v>
      </c>
      <c r="O265" s="72">
        <f>IF(ISERROR(VLOOKUP(N265,POA!$A$2:$C$25,3,0)),"",VLOOKUP(N265,POA!$A$2:$C$25,3,0))</f>
        <v>3</v>
      </c>
      <c r="P265" s="13">
        <f>IF(ISERROR(VLOOKUP(N265,POA!$A$2:$C$25,2,0)),"",VLOOKUP(N265,POA!$A$2:$C$25,2,0))</f>
        <v>314367087</v>
      </c>
      <c r="Q265" s="16">
        <f>SUM(I265)</f>
        <v>0</v>
      </c>
      <c r="R265" s="17" t="str">
        <f>IF(OR(Q265=0,N265="",P265=""),"",IF(Q265&gt;=(($R$9*P265)),"HABIL","NO HABIL"))</f>
        <v/>
      </c>
      <c r="S265" s="16">
        <f>IF(ISERROR(SUM(E265/G265)),0,SUM(E265/G265))</f>
        <v>0</v>
      </c>
      <c r="T265" s="17" t="str">
        <f>IF(OR(S265=0,N265="",P265=""),"",IF(S265&gt;=$T$9,"HABIL","NO HABIL"))</f>
        <v/>
      </c>
      <c r="U265" s="58">
        <f>IF(ISERROR(SUM(H265/F265)),0,SUM(H265/F265))</f>
        <v>0</v>
      </c>
      <c r="V265" s="17" t="str">
        <f>IF(OR(U265=0,N265="",P265=""),"",IF(U265&lt;=$V$9,"HABIL","NO HABIL"))</f>
        <v/>
      </c>
      <c r="W265" s="58">
        <f>IF(ISERROR(SUM(L265/M265)),0,SUM(L265/M265))</f>
        <v>0</v>
      </c>
      <c r="X265" s="17" t="str">
        <f>IF(OR(W265=0,N265="",P265=""),"",IF(W265&gt;=$X$9,"HABIL","NO HABIL"))</f>
        <v/>
      </c>
      <c r="Y265" s="17" t="str">
        <f t="shared" si="241"/>
        <v/>
      </c>
      <c r="Z265" s="65"/>
      <c r="AA265" s="66"/>
      <c r="AB265" s="59">
        <f>IF(ISERROR(SUM(L265/K265)),0,SUM(L265/K265))</f>
        <v>0</v>
      </c>
      <c r="AC265" s="17" t="str">
        <f>IF(OR(AB265=0,N265="",P265=""),"",IF(AB265&gt;=$AC$9,"HABIL","NO HABIL"))</f>
        <v/>
      </c>
      <c r="AD265" s="59">
        <f>IF(ISERROR(SUM(L265/F265)),0,SUM(L265/F265))</f>
        <v>0</v>
      </c>
      <c r="AE265" s="17" t="str">
        <f>IF(OR(AD265=0,N265="",P265=""),"",IF(AD265&gt;=$AE$9,"HABIL","NO HABIL"))</f>
        <v/>
      </c>
      <c r="AF265" s="73" t="str">
        <f t="shared" si="242"/>
        <v/>
      </c>
    </row>
    <row r="266" spans="1:32" s="89" customFormat="1" ht="18.75" customHeight="1" thickBot="1" x14ac:dyDescent="0.3">
      <c r="A266" s="95"/>
      <c r="B266" s="91">
        <v>1.1000000000000001</v>
      </c>
      <c r="C266" s="94"/>
      <c r="D266" s="92">
        <v>1</v>
      </c>
      <c r="E266" s="90"/>
      <c r="F266" s="90"/>
      <c r="G266" s="90"/>
      <c r="H266" s="90"/>
      <c r="I266" s="98">
        <f>IF(ISERROR(E266-G266),"",E266-G266)</f>
        <v>0</v>
      </c>
      <c r="J266" s="98">
        <f>IF(ISERROR(F266-H266),"",F266-H266)</f>
        <v>0</v>
      </c>
      <c r="K266" s="98">
        <f>J266</f>
        <v>0</v>
      </c>
      <c r="L266" s="90"/>
      <c r="M266" s="90"/>
      <c r="N266" s="54"/>
      <c r="O266" s="54" t="s">
        <v>144</v>
      </c>
      <c r="P266" s="74" t="s">
        <v>144</v>
      </c>
      <c r="Q266" s="67"/>
      <c r="R266" s="68" t="str">
        <f t="shared" ref="R266:R275" si="292">IF(OR(Q266=0,N266="",P266=""),"",IF(Q266&gt;=(($R$9*P266)),"HABIL","NO HABIL"))</f>
        <v/>
      </c>
      <c r="S266" s="67"/>
      <c r="T266" s="68" t="str">
        <f>IF(OR(S264=0,N266="",P266=""),"",IF(S264&gt;=$T$9,"HABIL","NO HABIL"))</f>
        <v/>
      </c>
      <c r="U266" s="69"/>
      <c r="V266" s="68" t="str">
        <f>IF(OR(U264=0,N266="",P266=""),"",IF(U264&lt;=$V$9,"HABIL","NO HABIL"))</f>
        <v/>
      </c>
      <c r="W266" s="70"/>
      <c r="X266" s="68" t="str">
        <f>IF(OR(W264=0,N266="",P266=""),"",IF(W264&gt;=$X$9,"HABIL","NO HABIL"))</f>
        <v/>
      </c>
      <c r="Y266" s="68" t="str">
        <f t="shared" si="241"/>
        <v/>
      </c>
      <c r="Z266" s="30">
        <f t="shared" ref="Z266:Z275" si="293">IF(ISERROR(F266/$AA$9),"",F266/$AA$9)</f>
        <v>0</v>
      </c>
      <c r="AA266" s="25" t="str">
        <f t="shared" ref="AA266:AA275" si="294">+IF(Z266&lt;$AA$10,"MIPYME","NO CUMPLE")</f>
        <v>MIPYME</v>
      </c>
      <c r="AB266" s="71"/>
      <c r="AC266" s="68" t="str">
        <f>IF(OR(AB264=0,N266="",P266=""),"",IF(AB264&gt;=$AC$9,"HABIL","NO HABIL"))</f>
        <v/>
      </c>
      <c r="AD266" s="71"/>
      <c r="AE266" s="68" t="str">
        <f>IF(OR(AD264=0,N266="",P266=""),"",IF(AD264&gt;=$AE$9,"HABIL","NO HABIL"))</f>
        <v/>
      </c>
      <c r="AF266" s="68" t="str">
        <f t="shared" si="242"/>
        <v/>
      </c>
    </row>
    <row r="267" spans="1:32" ht="16.5" hidden="1" outlineLevel="1" x14ac:dyDescent="0.25">
      <c r="A267" s="96"/>
      <c r="B267" s="91">
        <v>1.1000000000000001</v>
      </c>
      <c r="C267" s="94"/>
      <c r="D267" s="92"/>
      <c r="E267" s="90"/>
      <c r="F267" s="90"/>
      <c r="G267" s="90"/>
      <c r="H267" s="90"/>
      <c r="I267" s="98">
        <f t="shared" ref="I267:I275" si="295">IF(ISERROR(E267-G267),"",E267-G267)</f>
        <v>0</v>
      </c>
      <c r="J267" s="98">
        <f t="shared" ref="J267:J275" si="296">IF(ISERROR(F267-H267),"",F267-H267)</f>
        <v>0</v>
      </c>
      <c r="K267" s="98">
        <f t="shared" ref="K267:K275" si="297">J267</f>
        <v>0</v>
      </c>
      <c r="L267" s="90">
        <v>11177504846</v>
      </c>
      <c r="M267" s="90">
        <v>3867455807</v>
      </c>
      <c r="N267" s="54"/>
      <c r="O267" s="54" t="s">
        <v>144</v>
      </c>
      <c r="P267" s="74" t="s">
        <v>144</v>
      </c>
      <c r="Q267" s="67"/>
      <c r="R267" s="68" t="str">
        <f t="shared" si="292"/>
        <v/>
      </c>
      <c r="S267" s="67"/>
      <c r="T267" s="68" t="str">
        <f t="shared" ref="T267:T275" si="298">IF(OR(S265=0,N267="",P267=""),"",IF(S265&gt;=$T$9,"HABIL","NO HABIL"))</f>
        <v/>
      </c>
      <c r="U267" s="69"/>
      <c r="V267" s="68" t="str">
        <f t="shared" ref="V267:V275" si="299">IF(OR(U265=0,N267="",P267=""),"",IF(U265&lt;=$V$9,"HABIL","NO HABIL"))</f>
        <v/>
      </c>
      <c r="W267" s="70"/>
      <c r="X267" s="68" t="str">
        <f t="shared" ref="X267:X275" si="300">IF(OR(W265=0,N267="",P267=""),"",IF(W265&gt;=$X$9,"HABIL","NO HABIL"))</f>
        <v/>
      </c>
      <c r="Y267" s="68" t="str">
        <f t="shared" si="241"/>
        <v/>
      </c>
      <c r="Z267" s="30">
        <f t="shared" si="293"/>
        <v>0</v>
      </c>
      <c r="AA267" s="25" t="str">
        <f t="shared" si="294"/>
        <v>MIPYME</v>
      </c>
      <c r="AB267" s="71"/>
      <c r="AC267" s="68" t="str">
        <f t="shared" ref="AC267:AC275" si="301">IF(OR(AB265=0,N267="",P267=""),"",IF(AB265&gt;=$AC$9,"HABIL","NO HABIL"))</f>
        <v/>
      </c>
      <c r="AD267" s="71"/>
      <c r="AE267" s="68" t="str">
        <f t="shared" ref="AE267:AE275" si="302">IF(OR(AD265=0,N267="",P267=""),"",IF(AD265&gt;=$AE$9,"HABIL","NO HABIL"))</f>
        <v/>
      </c>
      <c r="AF267" s="68" t="str">
        <f t="shared" si="242"/>
        <v/>
      </c>
    </row>
    <row r="268" spans="1:32" ht="16.5" hidden="1" outlineLevel="1" x14ac:dyDescent="0.25">
      <c r="A268" s="96"/>
      <c r="B268" s="91">
        <v>1.1000000000000001</v>
      </c>
      <c r="C268" s="94"/>
      <c r="D268" s="92"/>
      <c r="E268" s="90"/>
      <c r="F268" s="90"/>
      <c r="G268" s="90"/>
      <c r="H268" s="90"/>
      <c r="I268" s="98">
        <f t="shared" si="295"/>
        <v>0</v>
      </c>
      <c r="J268" s="98">
        <f t="shared" si="296"/>
        <v>0</v>
      </c>
      <c r="K268" s="98">
        <f t="shared" si="297"/>
        <v>0</v>
      </c>
      <c r="L268" s="90">
        <v>11177504846</v>
      </c>
      <c r="M268" s="90">
        <v>3867455807</v>
      </c>
      <c r="N268" s="54"/>
      <c r="O268" s="54" t="s">
        <v>144</v>
      </c>
      <c r="P268" s="74" t="s">
        <v>144</v>
      </c>
      <c r="Q268" s="67"/>
      <c r="R268" s="68" t="str">
        <f t="shared" si="292"/>
        <v/>
      </c>
      <c r="S268" s="67"/>
      <c r="T268" s="68" t="str">
        <f t="shared" si="298"/>
        <v/>
      </c>
      <c r="U268" s="69"/>
      <c r="V268" s="68" t="str">
        <f t="shared" si="299"/>
        <v/>
      </c>
      <c r="W268" s="70"/>
      <c r="X268" s="68" t="str">
        <f t="shared" si="300"/>
        <v/>
      </c>
      <c r="Y268" s="68" t="str">
        <f t="shared" si="241"/>
        <v/>
      </c>
      <c r="Z268" s="30">
        <f t="shared" si="293"/>
        <v>0</v>
      </c>
      <c r="AA268" s="25" t="str">
        <f t="shared" si="294"/>
        <v>MIPYME</v>
      </c>
      <c r="AB268" s="71"/>
      <c r="AC268" s="68" t="str">
        <f t="shared" si="301"/>
        <v/>
      </c>
      <c r="AD268" s="71"/>
      <c r="AE268" s="68" t="str">
        <f t="shared" si="302"/>
        <v/>
      </c>
      <c r="AF268" s="68" t="str">
        <f t="shared" si="242"/>
        <v/>
      </c>
    </row>
    <row r="269" spans="1:32" ht="16.5" hidden="1" outlineLevel="1" x14ac:dyDescent="0.25">
      <c r="A269" s="96"/>
      <c r="B269" s="91">
        <v>1.1000000000000001</v>
      </c>
      <c r="C269" s="94"/>
      <c r="D269" s="92"/>
      <c r="E269" s="90"/>
      <c r="F269" s="90"/>
      <c r="G269" s="90"/>
      <c r="H269" s="90"/>
      <c r="I269" s="98">
        <f t="shared" si="295"/>
        <v>0</v>
      </c>
      <c r="J269" s="98">
        <f t="shared" si="296"/>
        <v>0</v>
      </c>
      <c r="K269" s="98">
        <f t="shared" si="297"/>
        <v>0</v>
      </c>
      <c r="L269" s="90">
        <v>11177504846</v>
      </c>
      <c r="M269" s="90">
        <v>3867455807</v>
      </c>
      <c r="N269" s="54"/>
      <c r="O269" s="54" t="s">
        <v>144</v>
      </c>
      <c r="P269" s="74" t="s">
        <v>144</v>
      </c>
      <c r="Q269" s="67"/>
      <c r="R269" s="68" t="str">
        <f t="shared" si="292"/>
        <v/>
      </c>
      <c r="S269" s="67"/>
      <c r="T269" s="68" t="str">
        <f t="shared" si="298"/>
        <v/>
      </c>
      <c r="U269" s="69"/>
      <c r="V269" s="68" t="str">
        <f t="shared" si="299"/>
        <v/>
      </c>
      <c r="W269" s="70"/>
      <c r="X269" s="68" t="str">
        <f t="shared" si="300"/>
        <v/>
      </c>
      <c r="Y269" s="68" t="str">
        <f t="shared" si="241"/>
        <v/>
      </c>
      <c r="Z269" s="30">
        <f t="shared" si="293"/>
        <v>0</v>
      </c>
      <c r="AA269" s="25" t="str">
        <f t="shared" si="294"/>
        <v>MIPYME</v>
      </c>
      <c r="AB269" s="71"/>
      <c r="AC269" s="68" t="str">
        <f t="shared" si="301"/>
        <v/>
      </c>
      <c r="AD269" s="71"/>
      <c r="AE269" s="68" t="str">
        <f t="shared" si="302"/>
        <v/>
      </c>
      <c r="AF269" s="68" t="str">
        <f t="shared" si="242"/>
        <v/>
      </c>
    </row>
    <row r="270" spans="1:32" ht="16.5" hidden="1" outlineLevel="1" x14ac:dyDescent="0.25">
      <c r="A270" s="97"/>
      <c r="B270" s="91">
        <v>1.1000000000000001</v>
      </c>
      <c r="C270" s="94"/>
      <c r="D270" s="92"/>
      <c r="E270" s="90"/>
      <c r="F270" s="90"/>
      <c r="G270" s="90"/>
      <c r="H270" s="90"/>
      <c r="I270" s="98">
        <f t="shared" si="295"/>
        <v>0</v>
      </c>
      <c r="J270" s="98">
        <f t="shared" si="296"/>
        <v>0</v>
      </c>
      <c r="K270" s="98">
        <f t="shared" si="297"/>
        <v>0</v>
      </c>
      <c r="L270" s="90">
        <v>11177504846</v>
      </c>
      <c r="M270" s="90">
        <v>3867455807</v>
      </c>
      <c r="N270" s="54"/>
      <c r="O270" s="54" t="s">
        <v>144</v>
      </c>
      <c r="P270" s="74" t="s">
        <v>144</v>
      </c>
      <c r="Q270" s="67"/>
      <c r="R270" s="68" t="str">
        <f t="shared" si="292"/>
        <v/>
      </c>
      <c r="S270" s="67"/>
      <c r="T270" s="68" t="str">
        <f t="shared" si="298"/>
        <v/>
      </c>
      <c r="U270" s="69"/>
      <c r="V270" s="68" t="str">
        <f t="shared" si="299"/>
        <v/>
      </c>
      <c r="W270" s="70"/>
      <c r="X270" s="68" t="str">
        <f t="shared" si="300"/>
        <v/>
      </c>
      <c r="Y270" s="68" t="str">
        <f t="shared" si="241"/>
        <v/>
      </c>
      <c r="Z270" s="30">
        <f t="shared" si="293"/>
        <v>0</v>
      </c>
      <c r="AA270" s="25" t="str">
        <f t="shared" si="294"/>
        <v>MIPYME</v>
      </c>
      <c r="AB270" s="71"/>
      <c r="AC270" s="68" t="str">
        <f t="shared" si="301"/>
        <v/>
      </c>
      <c r="AD270" s="71"/>
      <c r="AE270" s="68" t="str">
        <f t="shared" si="302"/>
        <v/>
      </c>
      <c r="AF270" s="68" t="str">
        <f t="shared" si="242"/>
        <v/>
      </c>
    </row>
    <row r="271" spans="1:32" ht="16.5" hidden="1" outlineLevel="1" x14ac:dyDescent="0.25">
      <c r="A271" s="97"/>
      <c r="B271" s="91">
        <v>1.1000000000000001</v>
      </c>
      <c r="C271" s="94"/>
      <c r="D271" s="92"/>
      <c r="E271" s="90"/>
      <c r="F271" s="90"/>
      <c r="G271" s="90"/>
      <c r="H271" s="90"/>
      <c r="I271" s="98">
        <f t="shared" si="295"/>
        <v>0</v>
      </c>
      <c r="J271" s="98">
        <f t="shared" si="296"/>
        <v>0</v>
      </c>
      <c r="K271" s="98">
        <f t="shared" si="297"/>
        <v>0</v>
      </c>
      <c r="L271" s="90">
        <v>11177504846</v>
      </c>
      <c r="M271" s="90">
        <v>3867455807</v>
      </c>
      <c r="N271" s="54"/>
      <c r="O271" s="54" t="s">
        <v>144</v>
      </c>
      <c r="P271" s="74" t="s">
        <v>144</v>
      </c>
      <c r="Q271" s="67"/>
      <c r="R271" s="68" t="str">
        <f t="shared" si="292"/>
        <v/>
      </c>
      <c r="S271" s="67"/>
      <c r="T271" s="68" t="str">
        <f t="shared" si="298"/>
        <v/>
      </c>
      <c r="U271" s="69"/>
      <c r="V271" s="68" t="str">
        <f t="shared" si="299"/>
        <v/>
      </c>
      <c r="W271" s="70"/>
      <c r="X271" s="68" t="str">
        <f t="shared" si="300"/>
        <v/>
      </c>
      <c r="Y271" s="68" t="str">
        <f t="shared" si="241"/>
        <v/>
      </c>
      <c r="Z271" s="30">
        <f t="shared" si="293"/>
        <v>0</v>
      </c>
      <c r="AA271" s="25" t="str">
        <f t="shared" si="294"/>
        <v>MIPYME</v>
      </c>
      <c r="AB271" s="71"/>
      <c r="AC271" s="68" t="str">
        <f t="shared" si="301"/>
        <v/>
      </c>
      <c r="AD271" s="71"/>
      <c r="AE271" s="68" t="str">
        <f t="shared" si="302"/>
        <v/>
      </c>
      <c r="AF271" s="68" t="str">
        <f t="shared" si="242"/>
        <v/>
      </c>
    </row>
    <row r="272" spans="1:32" ht="16.5" hidden="1" outlineLevel="1" x14ac:dyDescent="0.25">
      <c r="A272" s="97"/>
      <c r="B272" s="91">
        <v>1.1000000000000001</v>
      </c>
      <c r="C272" s="94"/>
      <c r="D272" s="92"/>
      <c r="E272" s="90"/>
      <c r="F272" s="90"/>
      <c r="G272" s="90"/>
      <c r="H272" s="90"/>
      <c r="I272" s="98">
        <f t="shared" si="295"/>
        <v>0</v>
      </c>
      <c r="J272" s="98">
        <f t="shared" si="296"/>
        <v>0</v>
      </c>
      <c r="K272" s="98">
        <f t="shared" si="297"/>
        <v>0</v>
      </c>
      <c r="L272" s="90">
        <v>11177504846</v>
      </c>
      <c r="M272" s="90">
        <v>3867455807</v>
      </c>
      <c r="N272" s="54"/>
      <c r="O272" s="54" t="s">
        <v>144</v>
      </c>
      <c r="P272" s="74" t="s">
        <v>144</v>
      </c>
      <c r="Q272" s="67"/>
      <c r="R272" s="68" t="str">
        <f t="shared" si="292"/>
        <v/>
      </c>
      <c r="S272" s="67"/>
      <c r="T272" s="68" t="str">
        <f t="shared" si="298"/>
        <v/>
      </c>
      <c r="U272" s="69"/>
      <c r="V272" s="68" t="str">
        <f t="shared" si="299"/>
        <v/>
      </c>
      <c r="W272" s="70"/>
      <c r="X272" s="68" t="str">
        <f t="shared" si="300"/>
        <v/>
      </c>
      <c r="Y272" s="68" t="str">
        <f t="shared" si="241"/>
        <v/>
      </c>
      <c r="Z272" s="30">
        <f t="shared" si="293"/>
        <v>0</v>
      </c>
      <c r="AA272" s="25" t="str">
        <f t="shared" si="294"/>
        <v>MIPYME</v>
      </c>
      <c r="AB272" s="71"/>
      <c r="AC272" s="68" t="str">
        <f t="shared" si="301"/>
        <v/>
      </c>
      <c r="AD272" s="71"/>
      <c r="AE272" s="68" t="str">
        <f t="shared" si="302"/>
        <v/>
      </c>
      <c r="AF272" s="68" t="str">
        <f t="shared" si="242"/>
        <v/>
      </c>
    </row>
    <row r="273" spans="1:32" ht="16.5" hidden="1" outlineLevel="1" x14ac:dyDescent="0.25">
      <c r="A273" s="97"/>
      <c r="B273" s="91">
        <v>1.1000000000000001</v>
      </c>
      <c r="C273" s="94"/>
      <c r="D273" s="92"/>
      <c r="E273" s="90"/>
      <c r="F273" s="90"/>
      <c r="G273" s="90"/>
      <c r="H273" s="90"/>
      <c r="I273" s="98">
        <f t="shared" si="295"/>
        <v>0</v>
      </c>
      <c r="J273" s="98">
        <f t="shared" si="296"/>
        <v>0</v>
      </c>
      <c r="K273" s="98">
        <f t="shared" si="297"/>
        <v>0</v>
      </c>
      <c r="L273" s="90">
        <v>11177504846</v>
      </c>
      <c r="M273" s="90">
        <v>3867455807</v>
      </c>
      <c r="N273" s="54"/>
      <c r="O273" s="54" t="s">
        <v>144</v>
      </c>
      <c r="P273" s="74" t="s">
        <v>144</v>
      </c>
      <c r="Q273" s="67"/>
      <c r="R273" s="68" t="str">
        <f t="shared" si="292"/>
        <v/>
      </c>
      <c r="S273" s="67"/>
      <c r="T273" s="68" t="str">
        <f t="shared" si="298"/>
        <v/>
      </c>
      <c r="U273" s="69"/>
      <c r="V273" s="68" t="str">
        <f t="shared" si="299"/>
        <v/>
      </c>
      <c r="W273" s="70"/>
      <c r="X273" s="68" t="str">
        <f t="shared" si="300"/>
        <v/>
      </c>
      <c r="Y273" s="68" t="str">
        <f t="shared" si="241"/>
        <v/>
      </c>
      <c r="Z273" s="30">
        <f t="shared" si="293"/>
        <v>0</v>
      </c>
      <c r="AA273" s="25" t="str">
        <f t="shared" si="294"/>
        <v>MIPYME</v>
      </c>
      <c r="AB273" s="71"/>
      <c r="AC273" s="68" t="str">
        <f t="shared" si="301"/>
        <v/>
      </c>
      <c r="AD273" s="71"/>
      <c r="AE273" s="68" t="str">
        <f t="shared" si="302"/>
        <v/>
      </c>
      <c r="AF273" s="68" t="str">
        <f t="shared" si="242"/>
        <v/>
      </c>
    </row>
    <row r="274" spans="1:32" ht="16.5" hidden="1" outlineLevel="1" x14ac:dyDescent="0.25">
      <c r="A274" s="97"/>
      <c r="B274" s="91">
        <v>1.1000000000000001</v>
      </c>
      <c r="C274" s="94"/>
      <c r="D274" s="92"/>
      <c r="E274" s="90"/>
      <c r="F274" s="90"/>
      <c r="G274" s="90"/>
      <c r="H274" s="90"/>
      <c r="I274" s="98">
        <f t="shared" si="295"/>
        <v>0</v>
      </c>
      <c r="J274" s="98">
        <f t="shared" si="296"/>
        <v>0</v>
      </c>
      <c r="K274" s="98">
        <f t="shared" si="297"/>
        <v>0</v>
      </c>
      <c r="L274" s="90">
        <v>11177504846</v>
      </c>
      <c r="M274" s="90">
        <v>3867455807</v>
      </c>
      <c r="N274" s="54"/>
      <c r="O274" s="54" t="s">
        <v>144</v>
      </c>
      <c r="P274" s="74" t="s">
        <v>144</v>
      </c>
      <c r="Q274" s="67"/>
      <c r="R274" s="68" t="str">
        <f t="shared" si="292"/>
        <v/>
      </c>
      <c r="S274" s="67"/>
      <c r="T274" s="68" t="str">
        <f t="shared" si="298"/>
        <v/>
      </c>
      <c r="U274" s="69"/>
      <c r="V274" s="68" t="str">
        <f t="shared" si="299"/>
        <v/>
      </c>
      <c r="W274" s="70"/>
      <c r="X274" s="68" t="str">
        <f t="shared" si="300"/>
        <v/>
      </c>
      <c r="Y274" s="68" t="str">
        <f t="shared" si="241"/>
        <v/>
      </c>
      <c r="Z274" s="30">
        <f t="shared" si="293"/>
        <v>0</v>
      </c>
      <c r="AA274" s="25" t="str">
        <f t="shared" si="294"/>
        <v>MIPYME</v>
      </c>
      <c r="AB274" s="71"/>
      <c r="AC274" s="68" t="str">
        <f t="shared" si="301"/>
        <v/>
      </c>
      <c r="AD274" s="71"/>
      <c r="AE274" s="68" t="str">
        <f t="shared" si="302"/>
        <v/>
      </c>
      <c r="AF274" s="68" t="str">
        <f t="shared" si="242"/>
        <v/>
      </c>
    </row>
    <row r="275" spans="1:32" ht="17.25" hidden="1" outlineLevel="1" thickBot="1" x14ac:dyDescent="0.3">
      <c r="A275" s="97"/>
      <c r="B275" s="91">
        <v>1.1000000000000001</v>
      </c>
      <c r="C275" s="94"/>
      <c r="D275" s="92"/>
      <c r="E275" s="90"/>
      <c r="F275" s="90"/>
      <c r="G275" s="90"/>
      <c r="H275" s="90"/>
      <c r="I275" s="98">
        <f t="shared" si="295"/>
        <v>0</v>
      </c>
      <c r="J275" s="98">
        <f t="shared" si="296"/>
        <v>0</v>
      </c>
      <c r="K275" s="98">
        <f t="shared" si="297"/>
        <v>0</v>
      </c>
      <c r="L275" s="90">
        <v>11177504846</v>
      </c>
      <c r="M275" s="90">
        <v>3867455807</v>
      </c>
      <c r="N275" s="54"/>
      <c r="O275" s="54" t="s">
        <v>144</v>
      </c>
      <c r="P275" s="74" t="s">
        <v>144</v>
      </c>
      <c r="Q275" s="67"/>
      <c r="R275" s="68" t="str">
        <f t="shared" si="292"/>
        <v/>
      </c>
      <c r="S275" s="67"/>
      <c r="T275" s="68" t="str">
        <f t="shared" si="298"/>
        <v/>
      </c>
      <c r="U275" s="69"/>
      <c r="V275" s="68" t="str">
        <f t="shared" si="299"/>
        <v/>
      </c>
      <c r="W275" s="70"/>
      <c r="X275" s="68" t="str">
        <f t="shared" si="300"/>
        <v/>
      </c>
      <c r="Y275" s="68" t="str">
        <f t="shared" si="241"/>
        <v/>
      </c>
      <c r="Z275" s="30">
        <f t="shared" si="293"/>
        <v>0</v>
      </c>
      <c r="AA275" s="25" t="str">
        <f t="shared" si="294"/>
        <v>MIPYME</v>
      </c>
      <c r="AB275" s="71"/>
      <c r="AC275" s="68" t="str">
        <f t="shared" si="301"/>
        <v/>
      </c>
      <c r="AD275" s="71"/>
      <c r="AE275" s="68" t="str">
        <f t="shared" si="302"/>
        <v/>
      </c>
      <c r="AF275" s="68" t="str">
        <f t="shared" si="242"/>
        <v/>
      </c>
    </row>
    <row r="276" spans="1:32" s="64" customFormat="1" ht="30.75" customHeight="1" collapsed="1" x14ac:dyDescent="0.25">
      <c r="B276" s="14">
        <v>25</v>
      </c>
      <c r="C276" s="15" t="s">
        <v>177</v>
      </c>
      <c r="D276" s="18">
        <f>IF(SUM(D277:D286)=0,"",SUM(D277:D286))</f>
        <v>1</v>
      </c>
      <c r="E276" s="16">
        <f>IF(ISERROR(($D277*E277)+($D278*E278)+($D279*E279)+($D280*E280)+($D281*E281)+($D282*E282)+($D283*E283)+($D284*E284)+($D285*E285)+($D286*E286)),"",($D277*E277)+($D278*E278)+($D279*E279)+($D280*E280)+($D281*E281)+($D282*E282)+($D283*E283)+($D284*E284)+($D285*E285)+($D286*E286))</f>
        <v>0</v>
      </c>
      <c r="F276" s="16">
        <f>IF(ISERROR(($D277*F277)+($D278*F278)+($D279*F279)+($D280*F280)+($D281*F281)+($D282*F282)+($D283*F283)+($D284*F284)+($D285*F285)+($D286*F286)),"",($D277*F277)+($D278*F278)+($D279*F279)+($D280*F280)+($D281*F281)+($D282*F282)+($D283*F283)+($D284*F284)+($D285*F285)+($D286*F286))</f>
        <v>0</v>
      </c>
      <c r="G276" s="16">
        <f>IF(ISERROR(($D277*G277)+($D278*G278)+($D279*G279)+($D280*G280)+($D281*G281)+($D282*G282)+($D283*G283)+($D284*G284)+($D285*G285)+($D286*G286)),"",($D277*G277)+($D278*G278)+($D279*G279)+($D280*G280)+($D281*G281)+($D282*G282)+($D283*G283)+($D284*G284)+($D285*G285)+($D286*G286))</f>
        <v>0</v>
      </c>
      <c r="H276" s="16">
        <f>IF(ISERROR(($D277*H277)+($D278*H278)+($D279*H279)+($D280*H280)+($D281*H281)+($D282*H282)+($D283*H283)+($D284*H284)+($D285*H285)+($D286*H286)),"",($D277*H277)+($D278*H278)+($D279*H279)+($D280*H280)+($D281*H281)+($D282*H282)+($D283*H283)+($D284*H284)+($D285*H285)+($D286*H286))</f>
        <v>0</v>
      </c>
      <c r="I276" s="16">
        <f>IF(ISERROR(SUM(I277:I286)),"",SUM(I277:I286))</f>
        <v>0</v>
      </c>
      <c r="J276" s="16">
        <f>IF(ISERROR(SUM(J277:J286)),"",SUM(J277:J286))</f>
        <v>0</v>
      </c>
      <c r="K276" s="16">
        <f>IF(ISERROR(($D277*K277)+($D278*K278)+($D279*K279)+($D280*K280)+($D281*K281)+($D282*K282)+($D283*K283)+($D284*K284)+($D285*K285)+($D286*K286)),"",($D277*K277)+($D278*K278)+($D279*K279)+($D280*K280)+($D281*K281)+($D282*K282)+($D283*K283)+($D284*K284)+($D285*K285)+($D286*K286))</f>
        <v>0</v>
      </c>
      <c r="L276" s="16">
        <f t="shared" ref="L276:M276" si="303">IF(ISERROR(($D277*L277)+($D278*L278)+($D279*L279)+($D280*L280)+($D281*L281)+($D282*L282)+($D283*L283)+($D284*L284)+($D285*L285)+($D286*L286)),"",($D277*L277)+($D278*L278)+($D279*L279)+($D280*L280)+($D281*L281)+($D282*L282)+($D283*L283)+($D284*L284)+($D285*L285)+($D286*L286))</f>
        <v>0</v>
      </c>
      <c r="M276" s="16">
        <f t="shared" si="303"/>
        <v>0</v>
      </c>
      <c r="N276" s="12">
        <v>1</v>
      </c>
      <c r="O276" s="72">
        <f>IF(ISERROR(VLOOKUP(N276,POA!$A$2:$C$25,3,0)),"",VLOOKUP(N276,POA!$A$2:$C$25,3,0))</f>
        <v>3</v>
      </c>
      <c r="P276" s="13">
        <f>IF(ISERROR(VLOOKUP(N276,POA!$A$2:$C$25,2,0)),"",VLOOKUP(N276,POA!$A$2:$C$25,2,0))</f>
        <v>314367087</v>
      </c>
      <c r="Q276" s="16">
        <f>SUM(I276)</f>
        <v>0</v>
      </c>
      <c r="R276" s="17" t="str">
        <f>IF(OR(Q276=0,N276="",P276=""),"",IF(Q276&gt;=(($R$9*P276)),"HABIL","NO HABIL"))</f>
        <v/>
      </c>
      <c r="S276" s="16">
        <f>IF(ISERROR(SUM(E276/G276)),0,SUM(E276/G276))</f>
        <v>0</v>
      </c>
      <c r="T276" s="17" t="str">
        <f>IF(OR(S276=0,N276="",P276=""),"",IF(S276&gt;=$T$9,"HABIL","NO HABIL"))</f>
        <v/>
      </c>
      <c r="U276" s="58">
        <f>IF(ISERROR(SUM(H276/F276)),0,SUM(H276/F276))</f>
        <v>0</v>
      </c>
      <c r="V276" s="17" t="str">
        <f>IF(OR(U276=0,N276="",P276=""),"",IF(U276&lt;=$V$9,"HABIL","NO HABIL"))</f>
        <v/>
      </c>
      <c r="W276" s="58">
        <f>IF(ISERROR(SUM(L276/M276)),0,SUM(L276/M276))</f>
        <v>0</v>
      </c>
      <c r="X276" s="17" t="str">
        <f>IF(OR(W276=0,N276="",P276=""),"",IF(W276&gt;=$X$9,"HABIL","NO HABIL"))</f>
        <v/>
      </c>
      <c r="Y276" s="17" t="str">
        <f t="shared" si="241"/>
        <v/>
      </c>
      <c r="Z276" s="65"/>
      <c r="AA276" s="66"/>
      <c r="AB276" s="59">
        <f>IF(ISERROR(SUM(L276/K276)),0,SUM(L276/K276))</f>
        <v>0</v>
      </c>
      <c r="AC276" s="17" t="str">
        <f>IF(OR(AB276=0,N276="",P276=""),"",IF(AB276&gt;=$AC$9,"HABIL","NO HABIL"))</f>
        <v/>
      </c>
      <c r="AD276" s="59">
        <f>IF(ISERROR(SUM(L276/F276)),0,SUM(L276/F276))</f>
        <v>0</v>
      </c>
      <c r="AE276" s="17" t="str">
        <f>IF(OR(AD276=0,N276="",P276=""),"",IF(AD276&gt;=$AE$9,"HABIL","NO HABIL"))</f>
        <v/>
      </c>
      <c r="AF276" s="73" t="str">
        <f t="shared" si="242"/>
        <v/>
      </c>
    </row>
    <row r="277" spans="1:32" s="89" customFormat="1" ht="18.75" customHeight="1" thickBot="1" x14ac:dyDescent="0.3">
      <c r="A277" s="95"/>
      <c r="B277" s="91">
        <v>1.1000000000000001</v>
      </c>
      <c r="C277" s="94"/>
      <c r="D277" s="92">
        <v>1</v>
      </c>
      <c r="E277" s="90"/>
      <c r="F277" s="90"/>
      <c r="G277" s="90"/>
      <c r="H277" s="90"/>
      <c r="I277" s="98">
        <f>IF(ISERROR(E277-G277),"",E277-G277)</f>
        <v>0</v>
      </c>
      <c r="J277" s="98">
        <f>IF(ISERROR(F277-H277),"",F277-H277)</f>
        <v>0</v>
      </c>
      <c r="K277" s="98">
        <f>J277</f>
        <v>0</v>
      </c>
      <c r="L277" s="90"/>
      <c r="M277" s="90"/>
      <c r="N277" s="54"/>
      <c r="O277" s="54" t="s">
        <v>144</v>
      </c>
      <c r="P277" s="74" t="s">
        <v>144</v>
      </c>
      <c r="Q277" s="67"/>
      <c r="R277" s="68" t="str">
        <f t="shared" ref="R277:R286" si="304">IF(OR(Q277=0,N277="",P277=""),"",IF(Q277&gt;=(($R$9*P277)),"HABIL","NO HABIL"))</f>
        <v/>
      </c>
      <c r="S277" s="67"/>
      <c r="T277" s="68" t="str">
        <f>IF(OR(S275=0,N277="",P277=""),"",IF(S275&gt;=$T$9,"HABIL","NO HABIL"))</f>
        <v/>
      </c>
      <c r="U277" s="69"/>
      <c r="V277" s="68" t="str">
        <f>IF(OR(U275=0,N277="",P277=""),"",IF(U275&lt;=$V$9,"HABIL","NO HABIL"))</f>
        <v/>
      </c>
      <c r="W277" s="70"/>
      <c r="X277" s="68" t="str">
        <f>IF(OR(W275=0,N277="",P277=""),"",IF(W275&gt;=$X$9,"HABIL","NO HABIL"))</f>
        <v/>
      </c>
      <c r="Y277" s="68" t="str">
        <f t="shared" si="241"/>
        <v/>
      </c>
      <c r="Z277" s="30">
        <f t="shared" ref="Z277:Z286" si="305">IF(ISERROR(F277/$AA$9),"",F277/$AA$9)</f>
        <v>0</v>
      </c>
      <c r="AA277" s="25" t="str">
        <f t="shared" ref="AA277:AA286" si="306">+IF(Z277&lt;$AA$10,"MIPYME","NO CUMPLE")</f>
        <v>MIPYME</v>
      </c>
      <c r="AB277" s="71"/>
      <c r="AC277" s="68" t="str">
        <f>IF(OR(AB275=0,N277="",P277=""),"",IF(AB275&gt;=$AC$9,"HABIL","NO HABIL"))</f>
        <v/>
      </c>
      <c r="AD277" s="71"/>
      <c r="AE277" s="68" t="str">
        <f>IF(OR(AD275=0,N277="",P277=""),"",IF(AD275&gt;=$AE$9,"HABIL","NO HABIL"))</f>
        <v/>
      </c>
      <c r="AF277" s="68" t="str">
        <f t="shared" si="242"/>
        <v/>
      </c>
    </row>
    <row r="278" spans="1:32" ht="16.5" hidden="1" outlineLevel="1" x14ac:dyDescent="0.25">
      <c r="A278" s="96"/>
      <c r="B278" s="91">
        <v>1.1000000000000001</v>
      </c>
      <c r="C278" s="94"/>
      <c r="D278" s="92"/>
      <c r="E278" s="90"/>
      <c r="F278" s="90"/>
      <c r="G278" s="90"/>
      <c r="H278" s="90"/>
      <c r="I278" s="98">
        <f t="shared" ref="I278:I286" si="307">IF(ISERROR(E278-G278),"",E278-G278)</f>
        <v>0</v>
      </c>
      <c r="J278" s="98">
        <f t="shared" ref="J278:J286" si="308">IF(ISERROR(F278-H278),"",F278-H278)</f>
        <v>0</v>
      </c>
      <c r="K278" s="98">
        <f t="shared" ref="K278:K286" si="309">J278</f>
        <v>0</v>
      </c>
      <c r="L278" s="90">
        <v>11177504846</v>
      </c>
      <c r="M278" s="90">
        <v>3867455807</v>
      </c>
      <c r="N278" s="54"/>
      <c r="O278" s="54" t="s">
        <v>144</v>
      </c>
      <c r="P278" s="74" t="s">
        <v>144</v>
      </c>
      <c r="Q278" s="67"/>
      <c r="R278" s="68" t="str">
        <f t="shared" si="304"/>
        <v/>
      </c>
      <c r="S278" s="67"/>
      <c r="T278" s="68" t="str">
        <f t="shared" ref="T278:T286" si="310">IF(OR(S276=0,N278="",P278=""),"",IF(S276&gt;=$T$9,"HABIL","NO HABIL"))</f>
        <v/>
      </c>
      <c r="U278" s="69"/>
      <c r="V278" s="68" t="str">
        <f t="shared" ref="V278:V286" si="311">IF(OR(U276=0,N278="",P278=""),"",IF(U276&lt;=$V$9,"HABIL","NO HABIL"))</f>
        <v/>
      </c>
      <c r="W278" s="70"/>
      <c r="X278" s="68" t="str">
        <f t="shared" ref="X278:X286" si="312">IF(OR(W276=0,N278="",P278=""),"",IF(W276&gt;=$X$9,"HABIL","NO HABIL"))</f>
        <v/>
      </c>
      <c r="Y278" s="68" t="str">
        <f t="shared" si="241"/>
        <v/>
      </c>
      <c r="Z278" s="30">
        <f t="shared" si="305"/>
        <v>0</v>
      </c>
      <c r="AA278" s="25" t="str">
        <f t="shared" si="306"/>
        <v>MIPYME</v>
      </c>
      <c r="AB278" s="71"/>
      <c r="AC278" s="68" t="str">
        <f t="shared" ref="AC278:AC286" si="313">IF(OR(AB276=0,N278="",P278=""),"",IF(AB276&gt;=$AC$9,"HABIL","NO HABIL"))</f>
        <v/>
      </c>
      <c r="AD278" s="71"/>
      <c r="AE278" s="68" t="str">
        <f t="shared" ref="AE278:AE286" si="314">IF(OR(AD276=0,N278="",P278=""),"",IF(AD276&gt;=$AE$9,"HABIL","NO HABIL"))</f>
        <v/>
      </c>
      <c r="AF278" s="68" t="str">
        <f t="shared" si="242"/>
        <v/>
      </c>
    </row>
    <row r="279" spans="1:32" ht="16.5" hidden="1" outlineLevel="1" x14ac:dyDescent="0.25">
      <c r="A279" s="96"/>
      <c r="B279" s="91">
        <v>1.1000000000000001</v>
      </c>
      <c r="C279" s="94"/>
      <c r="D279" s="92"/>
      <c r="E279" s="90"/>
      <c r="F279" s="90"/>
      <c r="G279" s="90"/>
      <c r="H279" s="90"/>
      <c r="I279" s="98">
        <f t="shared" si="307"/>
        <v>0</v>
      </c>
      <c r="J279" s="98">
        <f t="shared" si="308"/>
        <v>0</v>
      </c>
      <c r="K279" s="98">
        <f t="shared" si="309"/>
        <v>0</v>
      </c>
      <c r="L279" s="90">
        <v>11177504846</v>
      </c>
      <c r="M279" s="90">
        <v>3867455807</v>
      </c>
      <c r="N279" s="54"/>
      <c r="O279" s="54" t="s">
        <v>144</v>
      </c>
      <c r="P279" s="74" t="s">
        <v>144</v>
      </c>
      <c r="Q279" s="67"/>
      <c r="R279" s="68" t="str">
        <f t="shared" si="304"/>
        <v/>
      </c>
      <c r="S279" s="67"/>
      <c r="T279" s="68" t="str">
        <f t="shared" si="310"/>
        <v/>
      </c>
      <c r="U279" s="69"/>
      <c r="V279" s="68" t="str">
        <f t="shared" si="311"/>
        <v/>
      </c>
      <c r="W279" s="70"/>
      <c r="X279" s="68" t="str">
        <f t="shared" si="312"/>
        <v/>
      </c>
      <c r="Y279" s="68" t="str">
        <f t="shared" si="241"/>
        <v/>
      </c>
      <c r="Z279" s="30">
        <f t="shared" si="305"/>
        <v>0</v>
      </c>
      <c r="AA279" s="25" t="str">
        <f t="shared" si="306"/>
        <v>MIPYME</v>
      </c>
      <c r="AB279" s="71"/>
      <c r="AC279" s="68" t="str">
        <f t="shared" si="313"/>
        <v/>
      </c>
      <c r="AD279" s="71"/>
      <c r="AE279" s="68" t="str">
        <f t="shared" si="314"/>
        <v/>
      </c>
      <c r="AF279" s="68" t="str">
        <f t="shared" si="242"/>
        <v/>
      </c>
    </row>
    <row r="280" spans="1:32" ht="16.5" hidden="1" outlineLevel="1" x14ac:dyDescent="0.25">
      <c r="A280" s="96"/>
      <c r="B280" s="91">
        <v>1.1000000000000001</v>
      </c>
      <c r="C280" s="94"/>
      <c r="D280" s="92"/>
      <c r="E280" s="90"/>
      <c r="F280" s="90"/>
      <c r="G280" s="90"/>
      <c r="H280" s="90"/>
      <c r="I280" s="98">
        <f t="shared" si="307"/>
        <v>0</v>
      </c>
      <c r="J280" s="98">
        <f t="shared" si="308"/>
        <v>0</v>
      </c>
      <c r="K280" s="98">
        <f t="shared" si="309"/>
        <v>0</v>
      </c>
      <c r="L280" s="90">
        <v>11177504846</v>
      </c>
      <c r="M280" s="90">
        <v>3867455807</v>
      </c>
      <c r="N280" s="54"/>
      <c r="O280" s="54" t="s">
        <v>144</v>
      </c>
      <c r="P280" s="74" t="s">
        <v>144</v>
      </c>
      <c r="Q280" s="67"/>
      <c r="R280" s="68" t="str">
        <f t="shared" si="304"/>
        <v/>
      </c>
      <c r="S280" s="67"/>
      <c r="T280" s="68" t="str">
        <f t="shared" si="310"/>
        <v/>
      </c>
      <c r="U280" s="69"/>
      <c r="V280" s="68" t="str">
        <f t="shared" si="311"/>
        <v/>
      </c>
      <c r="W280" s="70"/>
      <c r="X280" s="68" t="str">
        <f t="shared" si="312"/>
        <v/>
      </c>
      <c r="Y280" s="68" t="str">
        <f t="shared" si="241"/>
        <v/>
      </c>
      <c r="Z280" s="30">
        <f t="shared" si="305"/>
        <v>0</v>
      </c>
      <c r="AA280" s="25" t="str">
        <f t="shared" si="306"/>
        <v>MIPYME</v>
      </c>
      <c r="AB280" s="71"/>
      <c r="AC280" s="68" t="str">
        <f t="shared" si="313"/>
        <v/>
      </c>
      <c r="AD280" s="71"/>
      <c r="AE280" s="68" t="str">
        <f t="shared" si="314"/>
        <v/>
      </c>
      <c r="AF280" s="68" t="str">
        <f t="shared" si="242"/>
        <v/>
      </c>
    </row>
    <row r="281" spans="1:32" ht="16.5" hidden="1" outlineLevel="1" x14ac:dyDescent="0.25">
      <c r="A281" s="97"/>
      <c r="B281" s="91">
        <v>1.1000000000000001</v>
      </c>
      <c r="C281" s="94"/>
      <c r="D281" s="92"/>
      <c r="E281" s="90"/>
      <c r="F281" s="90"/>
      <c r="G281" s="90"/>
      <c r="H281" s="90"/>
      <c r="I281" s="98">
        <f t="shared" si="307"/>
        <v>0</v>
      </c>
      <c r="J281" s="98">
        <f t="shared" si="308"/>
        <v>0</v>
      </c>
      <c r="K281" s="98">
        <f t="shared" si="309"/>
        <v>0</v>
      </c>
      <c r="L281" s="90">
        <v>11177504846</v>
      </c>
      <c r="M281" s="90">
        <v>3867455807</v>
      </c>
      <c r="N281" s="54"/>
      <c r="O281" s="54" t="s">
        <v>144</v>
      </c>
      <c r="P281" s="74" t="s">
        <v>144</v>
      </c>
      <c r="Q281" s="67"/>
      <c r="R281" s="68" t="str">
        <f t="shared" si="304"/>
        <v/>
      </c>
      <c r="S281" s="67"/>
      <c r="T281" s="68" t="str">
        <f t="shared" si="310"/>
        <v/>
      </c>
      <c r="U281" s="69"/>
      <c r="V281" s="68" t="str">
        <f t="shared" si="311"/>
        <v/>
      </c>
      <c r="W281" s="70"/>
      <c r="X281" s="68" t="str">
        <f t="shared" si="312"/>
        <v/>
      </c>
      <c r="Y281" s="68" t="str">
        <f t="shared" ref="Y281:Y344" si="315">IF(OR(R281="",T281="",V281="",X281=""),"",IF(R281="NO HABIL","NO HABIL",IF(T281="NO HABIL","NO HABIL",IF(V281="NO HABIL","NO HABIL",IF(X281="NO HABIL","NO HABIL",IF(X281="NO HABIL","NO HABIL","HABIL"))))))</f>
        <v/>
      </c>
      <c r="Z281" s="30">
        <f t="shared" si="305"/>
        <v>0</v>
      </c>
      <c r="AA281" s="25" t="str">
        <f t="shared" si="306"/>
        <v>MIPYME</v>
      </c>
      <c r="AB281" s="71"/>
      <c r="AC281" s="68" t="str">
        <f t="shared" si="313"/>
        <v/>
      </c>
      <c r="AD281" s="71"/>
      <c r="AE281" s="68" t="str">
        <f t="shared" si="314"/>
        <v/>
      </c>
      <c r="AF281" s="68" t="str">
        <f t="shared" ref="AF281:AF344" si="316">IF(OR(AC281="",AE281=""),"",IF(AC281="NO HABIL","NO HABIL",IF(AE281="NO HABIL","NO HABIL",IF(AE281="NO HABIL","NO HABIL","HABIL"))))</f>
        <v/>
      </c>
    </row>
    <row r="282" spans="1:32" ht="16.5" hidden="1" outlineLevel="1" x14ac:dyDescent="0.25">
      <c r="A282" s="97"/>
      <c r="B282" s="91">
        <v>1.1000000000000001</v>
      </c>
      <c r="C282" s="94"/>
      <c r="D282" s="92"/>
      <c r="E282" s="90"/>
      <c r="F282" s="90"/>
      <c r="G282" s="90"/>
      <c r="H282" s="90"/>
      <c r="I282" s="98">
        <f t="shared" si="307"/>
        <v>0</v>
      </c>
      <c r="J282" s="98">
        <f t="shared" si="308"/>
        <v>0</v>
      </c>
      <c r="K282" s="98">
        <f t="shared" si="309"/>
        <v>0</v>
      </c>
      <c r="L282" s="90">
        <v>11177504846</v>
      </c>
      <c r="M282" s="90">
        <v>3867455807</v>
      </c>
      <c r="N282" s="54"/>
      <c r="O282" s="54" t="s">
        <v>144</v>
      </c>
      <c r="P282" s="74" t="s">
        <v>144</v>
      </c>
      <c r="Q282" s="67"/>
      <c r="R282" s="68" t="str">
        <f t="shared" si="304"/>
        <v/>
      </c>
      <c r="S282" s="67"/>
      <c r="T282" s="68" t="str">
        <f t="shared" si="310"/>
        <v/>
      </c>
      <c r="U282" s="69"/>
      <c r="V282" s="68" t="str">
        <f t="shared" si="311"/>
        <v/>
      </c>
      <c r="W282" s="70"/>
      <c r="X282" s="68" t="str">
        <f t="shared" si="312"/>
        <v/>
      </c>
      <c r="Y282" s="68" t="str">
        <f t="shared" si="315"/>
        <v/>
      </c>
      <c r="Z282" s="30">
        <f t="shared" si="305"/>
        <v>0</v>
      </c>
      <c r="AA282" s="25" t="str">
        <f t="shared" si="306"/>
        <v>MIPYME</v>
      </c>
      <c r="AB282" s="71"/>
      <c r="AC282" s="68" t="str">
        <f t="shared" si="313"/>
        <v/>
      </c>
      <c r="AD282" s="71"/>
      <c r="AE282" s="68" t="str">
        <f t="shared" si="314"/>
        <v/>
      </c>
      <c r="AF282" s="68" t="str">
        <f t="shared" si="316"/>
        <v/>
      </c>
    </row>
    <row r="283" spans="1:32" ht="16.5" hidden="1" outlineLevel="1" x14ac:dyDescent="0.25">
      <c r="A283" s="97"/>
      <c r="B283" s="91">
        <v>1.1000000000000001</v>
      </c>
      <c r="C283" s="94"/>
      <c r="D283" s="92"/>
      <c r="E283" s="90"/>
      <c r="F283" s="90"/>
      <c r="G283" s="90"/>
      <c r="H283" s="90"/>
      <c r="I283" s="98">
        <f t="shared" si="307"/>
        <v>0</v>
      </c>
      <c r="J283" s="98">
        <f t="shared" si="308"/>
        <v>0</v>
      </c>
      <c r="K283" s="98">
        <f t="shared" si="309"/>
        <v>0</v>
      </c>
      <c r="L283" s="90">
        <v>11177504846</v>
      </c>
      <c r="M283" s="90">
        <v>3867455807</v>
      </c>
      <c r="N283" s="54"/>
      <c r="O283" s="54" t="s">
        <v>144</v>
      </c>
      <c r="P283" s="74" t="s">
        <v>144</v>
      </c>
      <c r="Q283" s="67"/>
      <c r="R283" s="68" t="str">
        <f t="shared" si="304"/>
        <v/>
      </c>
      <c r="S283" s="67"/>
      <c r="T283" s="68" t="str">
        <f t="shared" si="310"/>
        <v/>
      </c>
      <c r="U283" s="69"/>
      <c r="V283" s="68" t="str">
        <f t="shared" si="311"/>
        <v/>
      </c>
      <c r="W283" s="70"/>
      <c r="X283" s="68" t="str">
        <f t="shared" si="312"/>
        <v/>
      </c>
      <c r="Y283" s="68" t="str">
        <f t="shared" si="315"/>
        <v/>
      </c>
      <c r="Z283" s="30">
        <f t="shared" si="305"/>
        <v>0</v>
      </c>
      <c r="AA283" s="25" t="str">
        <f t="shared" si="306"/>
        <v>MIPYME</v>
      </c>
      <c r="AB283" s="71"/>
      <c r="AC283" s="68" t="str">
        <f t="shared" si="313"/>
        <v/>
      </c>
      <c r="AD283" s="71"/>
      <c r="AE283" s="68" t="str">
        <f t="shared" si="314"/>
        <v/>
      </c>
      <c r="AF283" s="68" t="str">
        <f t="shared" si="316"/>
        <v/>
      </c>
    </row>
    <row r="284" spans="1:32" ht="16.5" hidden="1" outlineLevel="1" x14ac:dyDescent="0.25">
      <c r="A284" s="97"/>
      <c r="B284" s="91">
        <v>1.1000000000000001</v>
      </c>
      <c r="C284" s="94"/>
      <c r="D284" s="92"/>
      <c r="E284" s="90"/>
      <c r="F284" s="90"/>
      <c r="G284" s="90"/>
      <c r="H284" s="90"/>
      <c r="I284" s="98">
        <f t="shared" si="307"/>
        <v>0</v>
      </c>
      <c r="J284" s="98">
        <f t="shared" si="308"/>
        <v>0</v>
      </c>
      <c r="K284" s="98">
        <f t="shared" si="309"/>
        <v>0</v>
      </c>
      <c r="L284" s="90">
        <v>11177504846</v>
      </c>
      <c r="M284" s="90">
        <v>3867455807</v>
      </c>
      <c r="N284" s="54"/>
      <c r="O284" s="54" t="s">
        <v>144</v>
      </c>
      <c r="P284" s="74" t="s">
        <v>144</v>
      </c>
      <c r="Q284" s="67"/>
      <c r="R284" s="68" t="str">
        <f t="shared" si="304"/>
        <v/>
      </c>
      <c r="S284" s="67"/>
      <c r="T284" s="68" t="str">
        <f t="shared" si="310"/>
        <v/>
      </c>
      <c r="U284" s="69"/>
      <c r="V284" s="68" t="str">
        <f t="shared" si="311"/>
        <v/>
      </c>
      <c r="W284" s="70"/>
      <c r="X284" s="68" t="str">
        <f t="shared" si="312"/>
        <v/>
      </c>
      <c r="Y284" s="68" t="str">
        <f t="shared" si="315"/>
        <v/>
      </c>
      <c r="Z284" s="30">
        <f t="shared" si="305"/>
        <v>0</v>
      </c>
      <c r="AA284" s="25" t="str">
        <f t="shared" si="306"/>
        <v>MIPYME</v>
      </c>
      <c r="AB284" s="71"/>
      <c r="AC284" s="68" t="str">
        <f t="shared" si="313"/>
        <v/>
      </c>
      <c r="AD284" s="71"/>
      <c r="AE284" s="68" t="str">
        <f t="shared" si="314"/>
        <v/>
      </c>
      <c r="AF284" s="68" t="str">
        <f t="shared" si="316"/>
        <v/>
      </c>
    </row>
    <row r="285" spans="1:32" ht="16.5" hidden="1" outlineLevel="1" x14ac:dyDescent="0.25">
      <c r="A285" s="97"/>
      <c r="B285" s="91">
        <v>1.1000000000000001</v>
      </c>
      <c r="C285" s="94"/>
      <c r="D285" s="92"/>
      <c r="E285" s="90"/>
      <c r="F285" s="90"/>
      <c r="G285" s="90"/>
      <c r="H285" s="90"/>
      <c r="I285" s="98">
        <f t="shared" si="307"/>
        <v>0</v>
      </c>
      <c r="J285" s="98">
        <f t="shared" si="308"/>
        <v>0</v>
      </c>
      <c r="K285" s="98">
        <f t="shared" si="309"/>
        <v>0</v>
      </c>
      <c r="L285" s="90">
        <v>11177504846</v>
      </c>
      <c r="M285" s="90">
        <v>3867455807</v>
      </c>
      <c r="N285" s="54"/>
      <c r="O285" s="54" t="s">
        <v>144</v>
      </c>
      <c r="P285" s="74" t="s">
        <v>144</v>
      </c>
      <c r="Q285" s="67"/>
      <c r="R285" s="68" t="str">
        <f t="shared" si="304"/>
        <v/>
      </c>
      <c r="S285" s="67"/>
      <c r="T285" s="68" t="str">
        <f t="shared" si="310"/>
        <v/>
      </c>
      <c r="U285" s="69"/>
      <c r="V285" s="68" t="str">
        <f t="shared" si="311"/>
        <v/>
      </c>
      <c r="W285" s="70"/>
      <c r="X285" s="68" t="str">
        <f t="shared" si="312"/>
        <v/>
      </c>
      <c r="Y285" s="68" t="str">
        <f t="shared" si="315"/>
        <v/>
      </c>
      <c r="Z285" s="30">
        <f t="shared" si="305"/>
        <v>0</v>
      </c>
      <c r="AA285" s="25" t="str">
        <f t="shared" si="306"/>
        <v>MIPYME</v>
      </c>
      <c r="AB285" s="71"/>
      <c r="AC285" s="68" t="str">
        <f t="shared" si="313"/>
        <v/>
      </c>
      <c r="AD285" s="71"/>
      <c r="AE285" s="68" t="str">
        <f t="shared" si="314"/>
        <v/>
      </c>
      <c r="AF285" s="68" t="str">
        <f t="shared" si="316"/>
        <v/>
      </c>
    </row>
    <row r="286" spans="1:32" ht="17.25" hidden="1" outlineLevel="1" thickBot="1" x14ac:dyDescent="0.3">
      <c r="A286" s="97"/>
      <c r="B286" s="91">
        <v>1.1000000000000001</v>
      </c>
      <c r="C286" s="94"/>
      <c r="D286" s="92"/>
      <c r="E286" s="90"/>
      <c r="F286" s="90"/>
      <c r="G286" s="90"/>
      <c r="H286" s="90"/>
      <c r="I286" s="98">
        <f t="shared" si="307"/>
        <v>0</v>
      </c>
      <c r="J286" s="98">
        <f t="shared" si="308"/>
        <v>0</v>
      </c>
      <c r="K286" s="98">
        <f t="shared" si="309"/>
        <v>0</v>
      </c>
      <c r="L286" s="90">
        <v>11177504846</v>
      </c>
      <c r="M286" s="90">
        <v>3867455807</v>
      </c>
      <c r="N286" s="54"/>
      <c r="O286" s="54" t="s">
        <v>144</v>
      </c>
      <c r="P286" s="74" t="s">
        <v>144</v>
      </c>
      <c r="Q286" s="67"/>
      <c r="R286" s="68" t="str">
        <f t="shared" si="304"/>
        <v/>
      </c>
      <c r="S286" s="67"/>
      <c r="T286" s="68" t="str">
        <f t="shared" si="310"/>
        <v/>
      </c>
      <c r="U286" s="69"/>
      <c r="V286" s="68" t="str">
        <f t="shared" si="311"/>
        <v/>
      </c>
      <c r="W286" s="70"/>
      <c r="X286" s="68" t="str">
        <f t="shared" si="312"/>
        <v/>
      </c>
      <c r="Y286" s="68" t="str">
        <f t="shared" si="315"/>
        <v/>
      </c>
      <c r="Z286" s="30">
        <f t="shared" si="305"/>
        <v>0</v>
      </c>
      <c r="AA286" s="25" t="str">
        <f t="shared" si="306"/>
        <v>MIPYME</v>
      </c>
      <c r="AB286" s="71"/>
      <c r="AC286" s="68" t="str">
        <f t="shared" si="313"/>
        <v/>
      </c>
      <c r="AD286" s="71"/>
      <c r="AE286" s="68" t="str">
        <f t="shared" si="314"/>
        <v/>
      </c>
      <c r="AF286" s="68" t="str">
        <f t="shared" si="316"/>
        <v/>
      </c>
    </row>
    <row r="287" spans="1:32" s="64" customFormat="1" ht="30.75" customHeight="1" collapsed="1" x14ac:dyDescent="0.25">
      <c r="B287" s="14">
        <v>26</v>
      </c>
      <c r="C287" s="15" t="s">
        <v>178</v>
      </c>
      <c r="D287" s="18">
        <f>IF(SUM(D288:D297)=0,"",SUM(D288:D297))</f>
        <v>1</v>
      </c>
      <c r="E287" s="16">
        <f>IF(ISERROR(($D288*E288)+($D289*E289)+($D290*E290)+($D291*E291)+($D292*E292)+($D293*E293)+($D294*E294)+($D295*E295)+($D296*E296)+($D297*E297)),"",($D288*E288)+($D289*E289)+($D290*E290)+($D291*E291)+($D292*E292)+($D293*E293)+($D294*E294)+($D295*E295)+($D296*E296)+($D297*E297))</f>
        <v>0</v>
      </c>
      <c r="F287" s="16">
        <f>IF(ISERROR(($D288*F288)+($D289*F289)+($D290*F290)+($D291*F291)+($D292*F292)+($D293*F293)+($D294*F294)+($D295*F295)+($D296*F296)+($D297*F297)),"",($D288*F288)+($D289*F289)+($D290*F290)+($D291*F291)+($D292*F292)+($D293*F293)+($D294*F294)+($D295*F295)+($D296*F296)+($D297*F297))</f>
        <v>0</v>
      </c>
      <c r="G287" s="16">
        <f>IF(ISERROR(($D288*G288)+($D289*G289)+($D290*G290)+($D291*G291)+($D292*G292)+($D293*G293)+($D294*G294)+($D295*G295)+($D296*G296)+($D297*G297)),"",($D288*G288)+($D289*G289)+($D290*G290)+($D291*G291)+($D292*G292)+($D293*G293)+($D294*G294)+($D295*G295)+($D296*G296)+($D297*G297))</f>
        <v>0</v>
      </c>
      <c r="H287" s="16">
        <f>IF(ISERROR(($D288*H288)+($D289*H289)+($D290*H290)+($D291*H291)+($D292*H292)+($D293*H293)+($D294*H294)+($D295*H295)+($D296*H296)+($D297*H297)),"",($D288*H288)+($D289*H289)+($D290*H290)+($D291*H291)+($D292*H292)+($D293*H293)+($D294*H294)+($D295*H295)+($D296*H296)+($D297*H297))</f>
        <v>0</v>
      </c>
      <c r="I287" s="16">
        <f>IF(ISERROR(SUM(I288:I297)),"",SUM(I288:I297))</f>
        <v>0</v>
      </c>
      <c r="J287" s="16">
        <f>IF(ISERROR(SUM(J288:J297)),"",SUM(J288:J297))</f>
        <v>0</v>
      </c>
      <c r="K287" s="16">
        <f>IF(ISERROR(($D288*K288)+($D289*K289)+($D290*K290)+($D291*K291)+($D292*K292)+($D293*K293)+($D294*K294)+($D295*K295)+($D296*K296)+($D297*K297)),"",($D288*K288)+($D289*K289)+($D290*K290)+($D291*K291)+($D292*K292)+($D293*K293)+($D294*K294)+($D295*K295)+($D296*K296)+($D297*K297))</f>
        <v>0</v>
      </c>
      <c r="L287" s="16">
        <f t="shared" ref="L287:M287" si="317">IF(ISERROR(($D288*L288)+($D289*L289)+($D290*L290)+($D291*L291)+($D292*L292)+($D293*L293)+($D294*L294)+($D295*L295)+($D296*L296)+($D297*L297)),"",($D288*L288)+($D289*L289)+($D290*L290)+($D291*L291)+($D292*L292)+($D293*L293)+($D294*L294)+($D295*L295)+($D296*L296)+($D297*L297))</f>
        <v>0</v>
      </c>
      <c r="M287" s="16">
        <f t="shared" si="317"/>
        <v>0</v>
      </c>
      <c r="N287" s="12">
        <v>1</v>
      </c>
      <c r="O287" s="72">
        <f>IF(ISERROR(VLOOKUP(N287,POA!$A$2:$C$25,3,0)),"",VLOOKUP(N287,POA!$A$2:$C$25,3,0))</f>
        <v>3</v>
      </c>
      <c r="P287" s="13">
        <f>IF(ISERROR(VLOOKUP(N287,POA!$A$2:$C$25,2,0)),"",VLOOKUP(N287,POA!$A$2:$C$25,2,0))</f>
        <v>314367087</v>
      </c>
      <c r="Q287" s="16">
        <f>SUM(I287)</f>
        <v>0</v>
      </c>
      <c r="R287" s="17" t="str">
        <f>IF(OR(Q287=0,N287="",P287=""),"",IF(Q287&gt;=(($R$9*P287)),"HABIL","NO HABIL"))</f>
        <v/>
      </c>
      <c r="S287" s="16">
        <f>IF(ISERROR(SUM(E287/G287)),0,SUM(E287/G287))</f>
        <v>0</v>
      </c>
      <c r="T287" s="17" t="str">
        <f>IF(OR(S287=0,N287="",P287=""),"",IF(S287&gt;=$T$9,"HABIL","NO HABIL"))</f>
        <v/>
      </c>
      <c r="U287" s="58">
        <f>IF(ISERROR(SUM(H287/F287)),0,SUM(H287/F287))</f>
        <v>0</v>
      </c>
      <c r="V287" s="17" t="str">
        <f>IF(OR(U287=0,N287="",P287=""),"",IF(U287&lt;=$V$9,"HABIL","NO HABIL"))</f>
        <v/>
      </c>
      <c r="W287" s="58">
        <f>IF(ISERROR(SUM(L287/M287)),0,SUM(L287/M287))</f>
        <v>0</v>
      </c>
      <c r="X287" s="17" t="str">
        <f>IF(OR(W287=0,N287="",P287=""),"",IF(W287&gt;=$X$9,"HABIL","NO HABIL"))</f>
        <v/>
      </c>
      <c r="Y287" s="17" t="str">
        <f t="shared" si="315"/>
        <v/>
      </c>
      <c r="Z287" s="65"/>
      <c r="AA287" s="66"/>
      <c r="AB287" s="59">
        <f>IF(ISERROR(SUM(L287/K287)),0,SUM(L287/K287))</f>
        <v>0</v>
      </c>
      <c r="AC287" s="17" t="str">
        <f>IF(OR(AB287=0,N287="",P287=""),"",IF(AB287&gt;=$AC$9,"HABIL","NO HABIL"))</f>
        <v/>
      </c>
      <c r="AD287" s="59">
        <f>IF(ISERROR(SUM(L287/F287)),0,SUM(L287/F287))</f>
        <v>0</v>
      </c>
      <c r="AE287" s="17" t="str">
        <f>IF(OR(AD287=0,N287="",P287=""),"",IF(AD287&gt;=$AE$9,"HABIL","NO HABIL"))</f>
        <v/>
      </c>
      <c r="AF287" s="73" t="str">
        <f t="shared" si="316"/>
        <v/>
      </c>
    </row>
    <row r="288" spans="1:32" s="89" customFormat="1" ht="18.75" customHeight="1" thickBot="1" x14ac:dyDescent="0.3">
      <c r="A288" s="95"/>
      <c r="B288" s="91">
        <v>1.1000000000000001</v>
      </c>
      <c r="C288" s="94"/>
      <c r="D288" s="92">
        <v>1</v>
      </c>
      <c r="E288" s="90"/>
      <c r="F288" s="90"/>
      <c r="G288" s="90"/>
      <c r="H288" s="90"/>
      <c r="I288" s="98">
        <f>IF(ISERROR(E288-G288),"",E288-G288)</f>
        <v>0</v>
      </c>
      <c r="J288" s="98">
        <f>IF(ISERROR(F288-H288),"",F288-H288)</f>
        <v>0</v>
      </c>
      <c r="K288" s="98">
        <f>J288</f>
        <v>0</v>
      </c>
      <c r="L288" s="90"/>
      <c r="M288" s="90"/>
      <c r="N288" s="54"/>
      <c r="O288" s="54" t="s">
        <v>144</v>
      </c>
      <c r="P288" s="74" t="s">
        <v>144</v>
      </c>
      <c r="Q288" s="67"/>
      <c r="R288" s="68" t="str">
        <f t="shared" ref="R288:R297" si="318">IF(OR(Q288=0,N288="",P288=""),"",IF(Q288&gt;=(($R$9*P288)),"HABIL","NO HABIL"))</f>
        <v/>
      </c>
      <c r="S288" s="67"/>
      <c r="T288" s="68" t="str">
        <f>IF(OR(S286=0,N288="",P288=""),"",IF(S286&gt;=$T$9,"HABIL","NO HABIL"))</f>
        <v/>
      </c>
      <c r="U288" s="69"/>
      <c r="V288" s="68" t="str">
        <f>IF(OR(U286=0,N288="",P288=""),"",IF(U286&lt;=$V$9,"HABIL","NO HABIL"))</f>
        <v/>
      </c>
      <c r="W288" s="70"/>
      <c r="X288" s="68" t="str">
        <f>IF(OR(W286=0,N288="",P288=""),"",IF(W286&gt;=$X$9,"HABIL","NO HABIL"))</f>
        <v/>
      </c>
      <c r="Y288" s="68" t="str">
        <f t="shared" si="315"/>
        <v/>
      </c>
      <c r="Z288" s="30">
        <f t="shared" ref="Z288:Z297" si="319">IF(ISERROR(F288/$AA$9),"",F288/$AA$9)</f>
        <v>0</v>
      </c>
      <c r="AA288" s="25" t="str">
        <f t="shared" ref="AA288:AA297" si="320">+IF(Z288&lt;$AA$10,"MIPYME","NO CUMPLE")</f>
        <v>MIPYME</v>
      </c>
      <c r="AB288" s="71"/>
      <c r="AC288" s="68" t="str">
        <f>IF(OR(AB286=0,N288="",P288=""),"",IF(AB286&gt;=$AC$9,"HABIL","NO HABIL"))</f>
        <v/>
      </c>
      <c r="AD288" s="71"/>
      <c r="AE288" s="68" t="str">
        <f>IF(OR(AD286=0,N288="",P288=""),"",IF(AD286&gt;=$AE$9,"HABIL","NO HABIL"))</f>
        <v/>
      </c>
      <c r="AF288" s="68" t="str">
        <f t="shared" si="316"/>
        <v/>
      </c>
    </row>
    <row r="289" spans="1:32" ht="16.5" hidden="1" outlineLevel="1" x14ac:dyDescent="0.25">
      <c r="A289" s="96"/>
      <c r="B289" s="91">
        <v>1.1000000000000001</v>
      </c>
      <c r="C289" s="94"/>
      <c r="D289" s="92"/>
      <c r="E289" s="90"/>
      <c r="F289" s="90"/>
      <c r="G289" s="90"/>
      <c r="H289" s="90"/>
      <c r="I289" s="98">
        <f t="shared" ref="I289:I297" si="321">IF(ISERROR(E289-G289),"",E289-G289)</f>
        <v>0</v>
      </c>
      <c r="J289" s="98">
        <f t="shared" ref="J289:J297" si="322">IF(ISERROR(F289-H289),"",F289-H289)</f>
        <v>0</v>
      </c>
      <c r="K289" s="98">
        <f t="shared" ref="K289:K297" si="323">J289</f>
        <v>0</v>
      </c>
      <c r="L289" s="90">
        <v>11177504846</v>
      </c>
      <c r="M289" s="90">
        <v>3867455807</v>
      </c>
      <c r="N289" s="54"/>
      <c r="O289" s="54" t="s">
        <v>144</v>
      </c>
      <c r="P289" s="74" t="s">
        <v>144</v>
      </c>
      <c r="Q289" s="67"/>
      <c r="R289" s="68" t="str">
        <f t="shared" si="318"/>
        <v/>
      </c>
      <c r="S289" s="67"/>
      <c r="T289" s="68" t="str">
        <f t="shared" ref="T289:T297" si="324">IF(OR(S287=0,N289="",P289=""),"",IF(S287&gt;=$T$9,"HABIL","NO HABIL"))</f>
        <v/>
      </c>
      <c r="U289" s="69"/>
      <c r="V289" s="68" t="str">
        <f t="shared" ref="V289:V297" si="325">IF(OR(U287=0,N289="",P289=""),"",IF(U287&lt;=$V$9,"HABIL","NO HABIL"))</f>
        <v/>
      </c>
      <c r="W289" s="70"/>
      <c r="X289" s="68" t="str">
        <f t="shared" ref="X289:X297" si="326">IF(OR(W287=0,N289="",P289=""),"",IF(W287&gt;=$X$9,"HABIL","NO HABIL"))</f>
        <v/>
      </c>
      <c r="Y289" s="68" t="str">
        <f t="shared" si="315"/>
        <v/>
      </c>
      <c r="Z289" s="30">
        <f t="shared" si="319"/>
        <v>0</v>
      </c>
      <c r="AA289" s="25" t="str">
        <f t="shared" si="320"/>
        <v>MIPYME</v>
      </c>
      <c r="AB289" s="71"/>
      <c r="AC289" s="68" t="str">
        <f t="shared" ref="AC289:AC297" si="327">IF(OR(AB287=0,N289="",P289=""),"",IF(AB287&gt;=$AC$9,"HABIL","NO HABIL"))</f>
        <v/>
      </c>
      <c r="AD289" s="71"/>
      <c r="AE289" s="68" t="str">
        <f t="shared" ref="AE289:AE297" si="328">IF(OR(AD287=0,N289="",P289=""),"",IF(AD287&gt;=$AE$9,"HABIL","NO HABIL"))</f>
        <v/>
      </c>
      <c r="AF289" s="68" t="str">
        <f t="shared" si="316"/>
        <v/>
      </c>
    </row>
    <row r="290" spans="1:32" ht="16.5" hidden="1" outlineLevel="1" x14ac:dyDescent="0.25">
      <c r="A290" s="96"/>
      <c r="B290" s="91">
        <v>1.1000000000000001</v>
      </c>
      <c r="C290" s="94"/>
      <c r="D290" s="92"/>
      <c r="E290" s="90"/>
      <c r="F290" s="90"/>
      <c r="G290" s="90"/>
      <c r="H290" s="90"/>
      <c r="I290" s="98">
        <f t="shared" si="321"/>
        <v>0</v>
      </c>
      <c r="J290" s="98">
        <f t="shared" si="322"/>
        <v>0</v>
      </c>
      <c r="K290" s="98">
        <f t="shared" si="323"/>
        <v>0</v>
      </c>
      <c r="L290" s="90">
        <v>11177504846</v>
      </c>
      <c r="M290" s="90">
        <v>3867455807</v>
      </c>
      <c r="N290" s="54"/>
      <c r="O290" s="54" t="s">
        <v>144</v>
      </c>
      <c r="P290" s="74" t="s">
        <v>144</v>
      </c>
      <c r="Q290" s="67"/>
      <c r="R290" s="68" t="str">
        <f t="shared" si="318"/>
        <v/>
      </c>
      <c r="S290" s="67"/>
      <c r="T290" s="68" t="str">
        <f t="shared" si="324"/>
        <v/>
      </c>
      <c r="U290" s="69"/>
      <c r="V290" s="68" t="str">
        <f t="shared" si="325"/>
        <v/>
      </c>
      <c r="W290" s="70"/>
      <c r="X290" s="68" t="str">
        <f t="shared" si="326"/>
        <v/>
      </c>
      <c r="Y290" s="68" t="str">
        <f t="shared" si="315"/>
        <v/>
      </c>
      <c r="Z290" s="30">
        <f t="shared" si="319"/>
        <v>0</v>
      </c>
      <c r="AA290" s="25" t="str">
        <f t="shared" si="320"/>
        <v>MIPYME</v>
      </c>
      <c r="AB290" s="71"/>
      <c r="AC290" s="68" t="str">
        <f t="shared" si="327"/>
        <v/>
      </c>
      <c r="AD290" s="71"/>
      <c r="AE290" s="68" t="str">
        <f t="shared" si="328"/>
        <v/>
      </c>
      <c r="AF290" s="68" t="str">
        <f t="shared" si="316"/>
        <v/>
      </c>
    </row>
    <row r="291" spans="1:32" ht="16.5" hidden="1" outlineLevel="1" x14ac:dyDescent="0.25">
      <c r="A291" s="96"/>
      <c r="B291" s="91">
        <v>1.1000000000000001</v>
      </c>
      <c r="C291" s="94"/>
      <c r="D291" s="92"/>
      <c r="E291" s="90"/>
      <c r="F291" s="90"/>
      <c r="G291" s="90"/>
      <c r="H291" s="90"/>
      <c r="I291" s="98">
        <f t="shared" si="321"/>
        <v>0</v>
      </c>
      <c r="J291" s="98">
        <f t="shared" si="322"/>
        <v>0</v>
      </c>
      <c r="K291" s="98">
        <f t="shared" si="323"/>
        <v>0</v>
      </c>
      <c r="L291" s="90">
        <v>11177504846</v>
      </c>
      <c r="M291" s="90">
        <v>3867455807</v>
      </c>
      <c r="N291" s="54"/>
      <c r="O291" s="54" t="s">
        <v>144</v>
      </c>
      <c r="P291" s="74" t="s">
        <v>144</v>
      </c>
      <c r="Q291" s="67"/>
      <c r="R291" s="68" t="str">
        <f t="shared" si="318"/>
        <v/>
      </c>
      <c r="S291" s="67"/>
      <c r="T291" s="68" t="str">
        <f t="shared" si="324"/>
        <v/>
      </c>
      <c r="U291" s="69"/>
      <c r="V291" s="68" t="str">
        <f t="shared" si="325"/>
        <v/>
      </c>
      <c r="W291" s="70"/>
      <c r="X291" s="68" t="str">
        <f t="shared" si="326"/>
        <v/>
      </c>
      <c r="Y291" s="68" t="str">
        <f t="shared" si="315"/>
        <v/>
      </c>
      <c r="Z291" s="30">
        <f t="shared" si="319"/>
        <v>0</v>
      </c>
      <c r="AA291" s="25" t="str">
        <f t="shared" si="320"/>
        <v>MIPYME</v>
      </c>
      <c r="AB291" s="71"/>
      <c r="AC291" s="68" t="str">
        <f t="shared" si="327"/>
        <v/>
      </c>
      <c r="AD291" s="71"/>
      <c r="AE291" s="68" t="str">
        <f t="shared" si="328"/>
        <v/>
      </c>
      <c r="AF291" s="68" t="str">
        <f t="shared" si="316"/>
        <v/>
      </c>
    </row>
    <row r="292" spans="1:32" ht="16.5" hidden="1" outlineLevel="1" x14ac:dyDescent="0.25">
      <c r="A292" s="97"/>
      <c r="B292" s="91">
        <v>1.1000000000000001</v>
      </c>
      <c r="C292" s="94"/>
      <c r="D292" s="92"/>
      <c r="E292" s="90"/>
      <c r="F292" s="90"/>
      <c r="G292" s="90"/>
      <c r="H292" s="90"/>
      <c r="I292" s="98">
        <f t="shared" si="321"/>
        <v>0</v>
      </c>
      <c r="J292" s="98">
        <f t="shared" si="322"/>
        <v>0</v>
      </c>
      <c r="K292" s="98">
        <f t="shared" si="323"/>
        <v>0</v>
      </c>
      <c r="L292" s="90">
        <v>11177504846</v>
      </c>
      <c r="M292" s="90">
        <v>3867455807</v>
      </c>
      <c r="N292" s="54"/>
      <c r="O292" s="54" t="s">
        <v>144</v>
      </c>
      <c r="P292" s="74" t="s">
        <v>144</v>
      </c>
      <c r="Q292" s="67"/>
      <c r="R292" s="68" t="str">
        <f t="shared" si="318"/>
        <v/>
      </c>
      <c r="S292" s="67"/>
      <c r="T292" s="68" t="str">
        <f t="shared" si="324"/>
        <v/>
      </c>
      <c r="U292" s="69"/>
      <c r="V292" s="68" t="str">
        <f t="shared" si="325"/>
        <v/>
      </c>
      <c r="W292" s="70"/>
      <c r="X292" s="68" t="str">
        <f t="shared" si="326"/>
        <v/>
      </c>
      <c r="Y292" s="68" t="str">
        <f t="shared" si="315"/>
        <v/>
      </c>
      <c r="Z292" s="30">
        <f t="shared" si="319"/>
        <v>0</v>
      </c>
      <c r="AA292" s="25" t="str">
        <f t="shared" si="320"/>
        <v>MIPYME</v>
      </c>
      <c r="AB292" s="71"/>
      <c r="AC292" s="68" t="str">
        <f t="shared" si="327"/>
        <v/>
      </c>
      <c r="AD292" s="71"/>
      <c r="AE292" s="68" t="str">
        <f t="shared" si="328"/>
        <v/>
      </c>
      <c r="AF292" s="68" t="str">
        <f t="shared" si="316"/>
        <v/>
      </c>
    </row>
    <row r="293" spans="1:32" ht="16.5" hidden="1" outlineLevel="1" x14ac:dyDescent="0.25">
      <c r="A293" s="97"/>
      <c r="B293" s="91">
        <v>1.1000000000000001</v>
      </c>
      <c r="C293" s="94"/>
      <c r="D293" s="92"/>
      <c r="E293" s="90"/>
      <c r="F293" s="90"/>
      <c r="G293" s="90"/>
      <c r="H293" s="90"/>
      <c r="I293" s="98">
        <f t="shared" si="321"/>
        <v>0</v>
      </c>
      <c r="J293" s="98">
        <f t="shared" si="322"/>
        <v>0</v>
      </c>
      <c r="K293" s="98">
        <f t="shared" si="323"/>
        <v>0</v>
      </c>
      <c r="L293" s="90">
        <v>11177504846</v>
      </c>
      <c r="M293" s="90">
        <v>3867455807</v>
      </c>
      <c r="N293" s="54"/>
      <c r="O293" s="54" t="s">
        <v>144</v>
      </c>
      <c r="P293" s="74" t="s">
        <v>144</v>
      </c>
      <c r="Q293" s="67"/>
      <c r="R293" s="68" t="str">
        <f t="shared" si="318"/>
        <v/>
      </c>
      <c r="S293" s="67"/>
      <c r="T293" s="68" t="str">
        <f t="shared" si="324"/>
        <v/>
      </c>
      <c r="U293" s="69"/>
      <c r="V293" s="68" t="str">
        <f t="shared" si="325"/>
        <v/>
      </c>
      <c r="W293" s="70"/>
      <c r="X293" s="68" t="str">
        <f t="shared" si="326"/>
        <v/>
      </c>
      <c r="Y293" s="68" t="str">
        <f t="shared" si="315"/>
        <v/>
      </c>
      <c r="Z293" s="30">
        <f t="shared" si="319"/>
        <v>0</v>
      </c>
      <c r="AA293" s="25" t="str">
        <f t="shared" si="320"/>
        <v>MIPYME</v>
      </c>
      <c r="AB293" s="71"/>
      <c r="AC293" s="68" t="str">
        <f t="shared" si="327"/>
        <v/>
      </c>
      <c r="AD293" s="71"/>
      <c r="AE293" s="68" t="str">
        <f t="shared" si="328"/>
        <v/>
      </c>
      <c r="AF293" s="68" t="str">
        <f t="shared" si="316"/>
        <v/>
      </c>
    </row>
    <row r="294" spans="1:32" ht="16.5" hidden="1" outlineLevel="1" x14ac:dyDescent="0.25">
      <c r="A294" s="97"/>
      <c r="B294" s="91">
        <v>1.1000000000000001</v>
      </c>
      <c r="C294" s="94"/>
      <c r="D294" s="92"/>
      <c r="E294" s="90"/>
      <c r="F294" s="90"/>
      <c r="G294" s="90"/>
      <c r="H294" s="90"/>
      <c r="I294" s="98">
        <f t="shared" si="321"/>
        <v>0</v>
      </c>
      <c r="J294" s="98">
        <f t="shared" si="322"/>
        <v>0</v>
      </c>
      <c r="K294" s="98">
        <f t="shared" si="323"/>
        <v>0</v>
      </c>
      <c r="L294" s="90">
        <v>11177504846</v>
      </c>
      <c r="M294" s="90">
        <v>3867455807</v>
      </c>
      <c r="N294" s="54"/>
      <c r="O294" s="54" t="s">
        <v>144</v>
      </c>
      <c r="P294" s="74" t="s">
        <v>144</v>
      </c>
      <c r="Q294" s="67"/>
      <c r="R294" s="68" t="str">
        <f t="shared" si="318"/>
        <v/>
      </c>
      <c r="S294" s="67"/>
      <c r="T294" s="68" t="str">
        <f t="shared" si="324"/>
        <v/>
      </c>
      <c r="U294" s="69"/>
      <c r="V294" s="68" t="str">
        <f t="shared" si="325"/>
        <v/>
      </c>
      <c r="W294" s="70"/>
      <c r="X294" s="68" t="str">
        <f t="shared" si="326"/>
        <v/>
      </c>
      <c r="Y294" s="68" t="str">
        <f t="shared" si="315"/>
        <v/>
      </c>
      <c r="Z294" s="30">
        <f t="shared" si="319"/>
        <v>0</v>
      </c>
      <c r="AA294" s="25" t="str">
        <f t="shared" si="320"/>
        <v>MIPYME</v>
      </c>
      <c r="AB294" s="71"/>
      <c r="AC294" s="68" t="str">
        <f t="shared" si="327"/>
        <v/>
      </c>
      <c r="AD294" s="71"/>
      <c r="AE294" s="68" t="str">
        <f t="shared" si="328"/>
        <v/>
      </c>
      <c r="AF294" s="68" t="str">
        <f t="shared" si="316"/>
        <v/>
      </c>
    </row>
    <row r="295" spans="1:32" ht="16.5" hidden="1" outlineLevel="1" x14ac:dyDescent="0.25">
      <c r="A295" s="97"/>
      <c r="B295" s="91">
        <v>1.1000000000000001</v>
      </c>
      <c r="C295" s="94"/>
      <c r="D295" s="92"/>
      <c r="E295" s="90"/>
      <c r="F295" s="90"/>
      <c r="G295" s="90"/>
      <c r="H295" s="90"/>
      <c r="I295" s="98">
        <f t="shared" si="321"/>
        <v>0</v>
      </c>
      <c r="J295" s="98">
        <f t="shared" si="322"/>
        <v>0</v>
      </c>
      <c r="K295" s="98">
        <f t="shared" si="323"/>
        <v>0</v>
      </c>
      <c r="L295" s="90">
        <v>11177504846</v>
      </c>
      <c r="M295" s="90">
        <v>3867455807</v>
      </c>
      <c r="N295" s="54"/>
      <c r="O295" s="54" t="s">
        <v>144</v>
      </c>
      <c r="P295" s="74" t="s">
        <v>144</v>
      </c>
      <c r="Q295" s="67"/>
      <c r="R295" s="68" t="str">
        <f t="shared" si="318"/>
        <v/>
      </c>
      <c r="S295" s="67"/>
      <c r="T295" s="68" t="str">
        <f t="shared" si="324"/>
        <v/>
      </c>
      <c r="U295" s="69"/>
      <c r="V295" s="68" t="str">
        <f t="shared" si="325"/>
        <v/>
      </c>
      <c r="W295" s="70"/>
      <c r="X295" s="68" t="str">
        <f t="shared" si="326"/>
        <v/>
      </c>
      <c r="Y295" s="68" t="str">
        <f t="shared" si="315"/>
        <v/>
      </c>
      <c r="Z295" s="30">
        <f t="shared" si="319"/>
        <v>0</v>
      </c>
      <c r="AA295" s="25" t="str">
        <f t="shared" si="320"/>
        <v>MIPYME</v>
      </c>
      <c r="AB295" s="71"/>
      <c r="AC295" s="68" t="str">
        <f t="shared" si="327"/>
        <v/>
      </c>
      <c r="AD295" s="71"/>
      <c r="AE295" s="68" t="str">
        <f t="shared" si="328"/>
        <v/>
      </c>
      <c r="AF295" s="68" t="str">
        <f t="shared" si="316"/>
        <v/>
      </c>
    </row>
    <row r="296" spans="1:32" ht="16.5" hidden="1" outlineLevel="1" x14ac:dyDescent="0.25">
      <c r="A296" s="97"/>
      <c r="B296" s="91">
        <v>1.1000000000000001</v>
      </c>
      <c r="C296" s="94"/>
      <c r="D296" s="92"/>
      <c r="E296" s="90"/>
      <c r="F296" s="90"/>
      <c r="G296" s="90"/>
      <c r="H296" s="90"/>
      <c r="I296" s="98">
        <f t="shared" si="321"/>
        <v>0</v>
      </c>
      <c r="J296" s="98">
        <f t="shared" si="322"/>
        <v>0</v>
      </c>
      <c r="K296" s="98">
        <f t="shared" si="323"/>
        <v>0</v>
      </c>
      <c r="L296" s="90">
        <v>11177504846</v>
      </c>
      <c r="M296" s="90">
        <v>3867455807</v>
      </c>
      <c r="N296" s="54"/>
      <c r="O296" s="54" t="s">
        <v>144</v>
      </c>
      <c r="P296" s="74" t="s">
        <v>144</v>
      </c>
      <c r="Q296" s="67"/>
      <c r="R296" s="68" t="str">
        <f t="shared" si="318"/>
        <v/>
      </c>
      <c r="S296" s="67"/>
      <c r="T296" s="68" t="str">
        <f t="shared" si="324"/>
        <v/>
      </c>
      <c r="U296" s="69"/>
      <c r="V296" s="68" t="str">
        <f t="shared" si="325"/>
        <v/>
      </c>
      <c r="W296" s="70"/>
      <c r="X296" s="68" t="str">
        <f t="shared" si="326"/>
        <v/>
      </c>
      <c r="Y296" s="68" t="str">
        <f t="shared" si="315"/>
        <v/>
      </c>
      <c r="Z296" s="30">
        <f t="shared" si="319"/>
        <v>0</v>
      </c>
      <c r="AA296" s="25" t="str">
        <f t="shared" si="320"/>
        <v>MIPYME</v>
      </c>
      <c r="AB296" s="71"/>
      <c r="AC296" s="68" t="str">
        <f t="shared" si="327"/>
        <v/>
      </c>
      <c r="AD296" s="71"/>
      <c r="AE296" s="68" t="str">
        <f t="shared" si="328"/>
        <v/>
      </c>
      <c r="AF296" s="68" t="str">
        <f t="shared" si="316"/>
        <v/>
      </c>
    </row>
    <row r="297" spans="1:32" ht="17.25" hidden="1" outlineLevel="1" thickBot="1" x14ac:dyDescent="0.3">
      <c r="A297" s="97"/>
      <c r="B297" s="91">
        <v>1.1000000000000001</v>
      </c>
      <c r="C297" s="94"/>
      <c r="D297" s="92"/>
      <c r="E297" s="90"/>
      <c r="F297" s="90"/>
      <c r="G297" s="90"/>
      <c r="H297" s="90"/>
      <c r="I297" s="98">
        <f t="shared" si="321"/>
        <v>0</v>
      </c>
      <c r="J297" s="98">
        <f t="shared" si="322"/>
        <v>0</v>
      </c>
      <c r="K297" s="98">
        <f t="shared" si="323"/>
        <v>0</v>
      </c>
      <c r="L297" s="90">
        <v>11177504846</v>
      </c>
      <c r="M297" s="90">
        <v>3867455807</v>
      </c>
      <c r="N297" s="54"/>
      <c r="O297" s="54" t="s">
        <v>144</v>
      </c>
      <c r="P297" s="74" t="s">
        <v>144</v>
      </c>
      <c r="Q297" s="67"/>
      <c r="R297" s="68" t="str">
        <f t="shared" si="318"/>
        <v/>
      </c>
      <c r="S297" s="67"/>
      <c r="T297" s="68" t="str">
        <f t="shared" si="324"/>
        <v/>
      </c>
      <c r="U297" s="69"/>
      <c r="V297" s="68" t="str">
        <f t="shared" si="325"/>
        <v/>
      </c>
      <c r="W297" s="70"/>
      <c r="X297" s="68" t="str">
        <f t="shared" si="326"/>
        <v/>
      </c>
      <c r="Y297" s="68" t="str">
        <f t="shared" si="315"/>
        <v/>
      </c>
      <c r="Z297" s="30">
        <f t="shared" si="319"/>
        <v>0</v>
      </c>
      <c r="AA297" s="25" t="str">
        <f t="shared" si="320"/>
        <v>MIPYME</v>
      </c>
      <c r="AB297" s="71"/>
      <c r="AC297" s="68" t="str">
        <f t="shared" si="327"/>
        <v/>
      </c>
      <c r="AD297" s="71"/>
      <c r="AE297" s="68" t="str">
        <f t="shared" si="328"/>
        <v/>
      </c>
      <c r="AF297" s="68" t="str">
        <f t="shared" si="316"/>
        <v/>
      </c>
    </row>
    <row r="298" spans="1:32" s="64" customFormat="1" ht="30.75" customHeight="1" collapsed="1" x14ac:dyDescent="0.25">
      <c r="B298" s="14">
        <v>27</v>
      </c>
      <c r="C298" s="15" t="s">
        <v>179</v>
      </c>
      <c r="D298" s="18">
        <f>IF(SUM(D299:D308)=0,"",SUM(D299:D308))</f>
        <v>1</v>
      </c>
      <c r="E298" s="16">
        <f>IF(ISERROR(($D299*E299)+($D300*E300)+($D301*E301)+($D302*E302)+($D303*E303)+($D304*E304)+($D305*E305)+($D306*E306)+($D307*E307)+($D308*E308)),"",($D299*E299)+($D300*E300)+($D301*E301)+($D302*E302)+($D303*E303)+($D304*E304)+($D305*E305)+($D306*E306)+($D307*E307)+($D308*E308))</f>
        <v>0</v>
      </c>
      <c r="F298" s="16">
        <f>IF(ISERROR(($D299*F299)+($D300*F300)+($D301*F301)+($D302*F302)+($D303*F303)+($D304*F304)+($D305*F305)+($D306*F306)+($D307*F307)+($D308*F308)),"",($D299*F299)+($D300*F300)+($D301*F301)+($D302*F302)+($D303*F303)+($D304*F304)+($D305*F305)+($D306*F306)+($D307*F307)+($D308*F308))</f>
        <v>0</v>
      </c>
      <c r="G298" s="16">
        <f>IF(ISERROR(($D299*G299)+($D300*G300)+($D301*G301)+($D302*G302)+($D303*G303)+($D304*G304)+($D305*G305)+($D306*G306)+($D307*G307)+($D308*G308)),"",($D299*G299)+($D300*G300)+($D301*G301)+($D302*G302)+($D303*G303)+($D304*G304)+($D305*G305)+($D306*G306)+($D307*G307)+($D308*G308))</f>
        <v>0</v>
      </c>
      <c r="H298" s="16">
        <f>IF(ISERROR(($D299*H299)+($D300*H300)+($D301*H301)+($D302*H302)+($D303*H303)+($D304*H304)+($D305*H305)+($D306*H306)+($D307*H307)+($D308*H308)),"",($D299*H299)+($D300*H300)+($D301*H301)+($D302*H302)+($D303*H303)+($D304*H304)+($D305*H305)+($D306*H306)+($D307*H307)+($D308*H308))</f>
        <v>0</v>
      </c>
      <c r="I298" s="16">
        <f>IF(ISERROR(SUM(I299:I308)),"",SUM(I299:I308))</f>
        <v>0</v>
      </c>
      <c r="J298" s="16">
        <f>IF(ISERROR(SUM(J299:J308)),"",SUM(J299:J308))</f>
        <v>0</v>
      </c>
      <c r="K298" s="16">
        <f>IF(ISERROR(($D299*K299)+($D300*K300)+($D301*K301)+($D302*K302)+($D303*K303)+($D304*K304)+($D305*K305)+($D306*K306)+($D307*K307)+($D308*K308)),"",($D299*K299)+($D300*K300)+($D301*K301)+($D302*K302)+($D303*K303)+($D304*K304)+($D305*K305)+($D306*K306)+($D307*K307)+($D308*K308))</f>
        <v>0</v>
      </c>
      <c r="L298" s="16">
        <f t="shared" ref="L298:M298" si="329">IF(ISERROR(($D299*L299)+($D300*L300)+($D301*L301)+($D302*L302)+($D303*L303)+($D304*L304)+($D305*L305)+($D306*L306)+($D307*L307)+($D308*L308)),"",($D299*L299)+($D300*L300)+($D301*L301)+($D302*L302)+($D303*L303)+($D304*L304)+($D305*L305)+($D306*L306)+($D307*L307)+($D308*L308))</f>
        <v>0</v>
      </c>
      <c r="M298" s="16">
        <f t="shared" si="329"/>
        <v>0</v>
      </c>
      <c r="N298" s="12">
        <v>1</v>
      </c>
      <c r="O298" s="72">
        <f>IF(ISERROR(VLOOKUP(N298,POA!$A$2:$C$25,3,0)),"",VLOOKUP(N298,POA!$A$2:$C$25,3,0))</f>
        <v>3</v>
      </c>
      <c r="P298" s="13">
        <f>IF(ISERROR(VLOOKUP(N298,POA!$A$2:$C$25,2,0)),"",VLOOKUP(N298,POA!$A$2:$C$25,2,0))</f>
        <v>314367087</v>
      </c>
      <c r="Q298" s="16">
        <f>SUM(I298)</f>
        <v>0</v>
      </c>
      <c r="R298" s="17" t="str">
        <f>IF(OR(Q298=0,N298="",P298=""),"",IF(Q298&gt;=(($R$9*P298)),"HABIL","NO HABIL"))</f>
        <v/>
      </c>
      <c r="S298" s="16">
        <f>IF(ISERROR(SUM(E298/G298)),0,SUM(E298/G298))</f>
        <v>0</v>
      </c>
      <c r="T298" s="17" t="str">
        <f>IF(OR(S298=0,N298="",P298=""),"",IF(S298&gt;=$T$9,"HABIL","NO HABIL"))</f>
        <v/>
      </c>
      <c r="U298" s="58">
        <f>IF(ISERROR(SUM(H298/F298)),0,SUM(H298/F298))</f>
        <v>0</v>
      </c>
      <c r="V298" s="17" t="str">
        <f>IF(OR(U298=0,N298="",P298=""),"",IF(U298&lt;=$V$9,"HABIL","NO HABIL"))</f>
        <v/>
      </c>
      <c r="W298" s="58">
        <f>IF(ISERROR(SUM(L298/M298)),0,SUM(L298/M298))</f>
        <v>0</v>
      </c>
      <c r="X298" s="17" t="str">
        <f>IF(OR(W298=0,N298="",P298=""),"",IF(W298&gt;=$X$9,"HABIL","NO HABIL"))</f>
        <v/>
      </c>
      <c r="Y298" s="17" t="str">
        <f t="shared" si="315"/>
        <v/>
      </c>
      <c r="Z298" s="65"/>
      <c r="AA298" s="66"/>
      <c r="AB298" s="59">
        <f>IF(ISERROR(SUM(L298/K298)),0,SUM(L298/K298))</f>
        <v>0</v>
      </c>
      <c r="AC298" s="17" t="str">
        <f>IF(OR(AB298=0,N298="",P298=""),"",IF(AB298&gt;=$AC$9,"HABIL","NO HABIL"))</f>
        <v/>
      </c>
      <c r="AD298" s="59">
        <f>IF(ISERROR(SUM(L298/F298)),0,SUM(L298/F298))</f>
        <v>0</v>
      </c>
      <c r="AE298" s="17" t="str">
        <f>IF(OR(AD298=0,N298="",P298=""),"",IF(AD298&gt;=$AE$9,"HABIL","NO HABIL"))</f>
        <v/>
      </c>
      <c r="AF298" s="73" t="str">
        <f t="shared" si="316"/>
        <v/>
      </c>
    </row>
    <row r="299" spans="1:32" s="89" customFormat="1" ht="18.75" customHeight="1" thickBot="1" x14ac:dyDescent="0.3">
      <c r="A299" s="95"/>
      <c r="B299" s="91">
        <v>1.1000000000000001</v>
      </c>
      <c r="C299" s="94"/>
      <c r="D299" s="92">
        <v>1</v>
      </c>
      <c r="E299" s="90"/>
      <c r="F299" s="90"/>
      <c r="G299" s="90"/>
      <c r="H299" s="90"/>
      <c r="I299" s="98">
        <f>IF(ISERROR(E299-G299),"",E299-G299)</f>
        <v>0</v>
      </c>
      <c r="J299" s="98">
        <f>IF(ISERROR(F299-H299),"",F299-H299)</f>
        <v>0</v>
      </c>
      <c r="K299" s="98">
        <f>J299</f>
        <v>0</v>
      </c>
      <c r="L299" s="90"/>
      <c r="M299" s="90"/>
      <c r="N299" s="54"/>
      <c r="O299" s="54" t="s">
        <v>144</v>
      </c>
      <c r="P299" s="74" t="s">
        <v>144</v>
      </c>
      <c r="Q299" s="67"/>
      <c r="R299" s="68" t="str">
        <f t="shared" ref="R299:R308" si="330">IF(OR(Q299=0,N299="",P299=""),"",IF(Q299&gt;=(($R$9*P299)),"HABIL","NO HABIL"))</f>
        <v/>
      </c>
      <c r="S299" s="67"/>
      <c r="T299" s="68" t="str">
        <f>IF(OR(S297=0,N299="",P299=""),"",IF(S297&gt;=$T$9,"HABIL","NO HABIL"))</f>
        <v/>
      </c>
      <c r="U299" s="69"/>
      <c r="V299" s="68" t="str">
        <f>IF(OR(U297=0,N299="",P299=""),"",IF(U297&lt;=$V$9,"HABIL","NO HABIL"))</f>
        <v/>
      </c>
      <c r="W299" s="70"/>
      <c r="X299" s="68" t="str">
        <f>IF(OR(W297=0,N299="",P299=""),"",IF(W297&gt;=$X$9,"HABIL","NO HABIL"))</f>
        <v/>
      </c>
      <c r="Y299" s="68" t="str">
        <f t="shared" si="315"/>
        <v/>
      </c>
      <c r="Z299" s="30">
        <f t="shared" ref="Z299:Z308" si="331">IF(ISERROR(F299/$AA$9),"",F299/$AA$9)</f>
        <v>0</v>
      </c>
      <c r="AA299" s="25" t="str">
        <f t="shared" ref="AA299:AA308" si="332">+IF(Z299&lt;$AA$10,"MIPYME","NO CUMPLE")</f>
        <v>MIPYME</v>
      </c>
      <c r="AB299" s="71"/>
      <c r="AC299" s="68" t="str">
        <f>IF(OR(AB297=0,N299="",P299=""),"",IF(AB297&gt;=$AC$9,"HABIL","NO HABIL"))</f>
        <v/>
      </c>
      <c r="AD299" s="71"/>
      <c r="AE299" s="68" t="str">
        <f>IF(OR(AD297=0,N299="",P299=""),"",IF(AD297&gt;=$AE$9,"HABIL","NO HABIL"))</f>
        <v/>
      </c>
      <c r="AF299" s="68" t="str">
        <f t="shared" si="316"/>
        <v/>
      </c>
    </row>
    <row r="300" spans="1:32" ht="16.5" hidden="1" outlineLevel="1" x14ac:dyDescent="0.25">
      <c r="A300" s="96"/>
      <c r="B300" s="91">
        <v>1.1000000000000001</v>
      </c>
      <c r="C300" s="94"/>
      <c r="D300" s="92"/>
      <c r="E300" s="90"/>
      <c r="F300" s="90"/>
      <c r="G300" s="90"/>
      <c r="H300" s="90"/>
      <c r="I300" s="98">
        <f t="shared" ref="I300:I308" si="333">IF(ISERROR(E300-G300),"",E300-G300)</f>
        <v>0</v>
      </c>
      <c r="J300" s="98">
        <f t="shared" ref="J300:J308" si="334">IF(ISERROR(F300-H300),"",F300-H300)</f>
        <v>0</v>
      </c>
      <c r="K300" s="98">
        <f t="shared" ref="K300:K308" si="335">J300</f>
        <v>0</v>
      </c>
      <c r="L300" s="90">
        <v>11177504846</v>
      </c>
      <c r="M300" s="90">
        <v>3867455807</v>
      </c>
      <c r="N300" s="54"/>
      <c r="O300" s="54" t="s">
        <v>144</v>
      </c>
      <c r="P300" s="74" t="s">
        <v>144</v>
      </c>
      <c r="Q300" s="67"/>
      <c r="R300" s="68" t="str">
        <f t="shared" si="330"/>
        <v/>
      </c>
      <c r="S300" s="67"/>
      <c r="T300" s="68" t="str">
        <f t="shared" ref="T300:T308" si="336">IF(OR(S298=0,N300="",P300=""),"",IF(S298&gt;=$T$9,"HABIL","NO HABIL"))</f>
        <v/>
      </c>
      <c r="U300" s="69"/>
      <c r="V300" s="68" t="str">
        <f t="shared" ref="V300:V308" si="337">IF(OR(U298=0,N300="",P300=""),"",IF(U298&lt;=$V$9,"HABIL","NO HABIL"))</f>
        <v/>
      </c>
      <c r="W300" s="70"/>
      <c r="X300" s="68" t="str">
        <f t="shared" ref="X300:X308" si="338">IF(OR(W298=0,N300="",P300=""),"",IF(W298&gt;=$X$9,"HABIL","NO HABIL"))</f>
        <v/>
      </c>
      <c r="Y300" s="68" t="str">
        <f t="shared" si="315"/>
        <v/>
      </c>
      <c r="Z300" s="30">
        <f t="shared" si="331"/>
        <v>0</v>
      </c>
      <c r="AA300" s="25" t="str">
        <f t="shared" si="332"/>
        <v>MIPYME</v>
      </c>
      <c r="AB300" s="71"/>
      <c r="AC300" s="68" t="str">
        <f t="shared" ref="AC300:AC308" si="339">IF(OR(AB298=0,N300="",P300=""),"",IF(AB298&gt;=$AC$9,"HABIL","NO HABIL"))</f>
        <v/>
      </c>
      <c r="AD300" s="71"/>
      <c r="AE300" s="68" t="str">
        <f t="shared" ref="AE300:AE308" si="340">IF(OR(AD298=0,N300="",P300=""),"",IF(AD298&gt;=$AE$9,"HABIL","NO HABIL"))</f>
        <v/>
      </c>
      <c r="AF300" s="68" t="str">
        <f t="shared" si="316"/>
        <v/>
      </c>
    </row>
    <row r="301" spans="1:32" ht="16.5" hidden="1" outlineLevel="1" x14ac:dyDescent="0.25">
      <c r="A301" s="96"/>
      <c r="B301" s="91">
        <v>1.1000000000000001</v>
      </c>
      <c r="C301" s="94"/>
      <c r="D301" s="92"/>
      <c r="E301" s="90"/>
      <c r="F301" s="90"/>
      <c r="G301" s="90"/>
      <c r="H301" s="90"/>
      <c r="I301" s="98">
        <f t="shared" si="333"/>
        <v>0</v>
      </c>
      <c r="J301" s="98">
        <f t="shared" si="334"/>
        <v>0</v>
      </c>
      <c r="K301" s="98">
        <f t="shared" si="335"/>
        <v>0</v>
      </c>
      <c r="L301" s="90">
        <v>11177504846</v>
      </c>
      <c r="M301" s="90">
        <v>3867455807</v>
      </c>
      <c r="N301" s="54"/>
      <c r="O301" s="54" t="s">
        <v>144</v>
      </c>
      <c r="P301" s="74" t="s">
        <v>144</v>
      </c>
      <c r="Q301" s="67"/>
      <c r="R301" s="68" t="str">
        <f t="shared" si="330"/>
        <v/>
      </c>
      <c r="S301" s="67"/>
      <c r="T301" s="68" t="str">
        <f t="shared" si="336"/>
        <v/>
      </c>
      <c r="U301" s="69"/>
      <c r="V301" s="68" t="str">
        <f t="shared" si="337"/>
        <v/>
      </c>
      <c r="W301" s="70"/>
      <c r="X301" s="68" t="str">
        <f t="shared" si="338"/>
        <v/>
      </c>
      <c r="Y301" s="68" t="str">
        <f t="shared" si="315"/>
        <v/>
      </c>
      <c r="Z301" s="30">
        <f t="shared" si="331"/>
        <v>0</v>
      </c>
      <c r="AA301" s="25" t="str">
        <f t="shared" si="332"/>
        <v>MIPYME</v>
      </c>
      <c r="AB301" s="71"/>
      <c r="AC301" s="68" t="str">
        <f t="shared" si="339"/>
        <v/>
      </c>
      <c r="AD301" s="71"/>
      <c r="AE301" s="68" t="str">
        <f t="shared" si="340"/>
        <v/>
      </c>
      <c r="AF301" s="68" t="str">
        <f t="shared" si="316"/>
        <v/>
      </c>
    </row>
    <row r="302" spans="1:32" ht="16.5" hidden="1" outlineLevel="1" x14ac:dyDescent="0.25">
      <c r="A302" s="96"/>
      <c r="B302" s="91">
        <v>1.1000000000000001</v>
      </c>
      <c r="C302" s="94"/>
      <c r="D302" s="92"/>
      <c r="E302" s="90"/>
      <c r="F302" s="90"/>
      <c r="G302" s="90"/>
      <c r="H302" s="90"/>
      <c r="I302" s="98">
        <f t="shared" si="333"/>
        <v>0</v>
      </c>
      <c r="J302" s="98">
        <f t="shared" si="334"/>
        <v>0</v>
      </c>
      <c r="K302" s="98">
        <f t="shared" si="335"/>
        <v>0</v>
      </c>
      <c r="L302" s="90">
        <v>11177504846</v>
      </c>
      <c r="M302" s="90">
        <v>3867455807</v>
      </c>
      <c r="N302" s="54"/>
      <c r="O302" s="54" t="s">
        <v>144</v>
      </c>
      <c r="P302" s="74" t="s">
        <v>144</v>
      </c>
      <c r="Q302" s="67"/>
      <c r="R302" s="68" t="str">
        <f t="shared" si="330"/>
        <v/>
      </c>
      <c r="S302" s="67"/>
      <c r="T302" s="68" t="str">
        <f t="shared" si="336"/>
        <v/>
      </c>
      <c r="U302" s="69"/>
      <c r="V302" s="68" t="str">
        <f t="shared" si="337"/>
        <v/>
      </c>
      <c r="W302" s="70"/>
      <c r="X302" s="68" t="str">
        <f t="shared" si="338"/>
        <v/>
      </c>
      <c r="Y302" s="68" t="str">
        <f t="shared" si="315"/>
        <v/>
      </c>
      <c r="Z302" s="30">
        <f t="shared" si="331"/>
        <v>0</v>
      </c>
      <c r="AA302" s="25" t="str">
        <f t="shared" si="332"/>
        <v>MIPYME</v>
      </c>
      <c r="AB302" s="71"/>
      <c r="AC302" s="68" t="str">
        <f t="shared" si="339"/>
        <v/>
      </c>
      <c r="AD302" s="71"/>
      <c r="AE302" s="68" t="str">
        <f t="shared" si="340"/>
        <v/>
      </c>
      <c r="AF302" s="68" t="str">
        <f t="shared" si="316"/>
        <v/>
      </c>
    </row>
    <row r="303" spans="1:32" ht="16.5" hidden="1" outlineLevel="1" x14ac:dyDescent="0.25">
      <c r="A303" s="97"/>
      <c r="B303" s="91">
        <v>1.1000000000000001</v>
      </c>
      <c r="C303" s="94"/>
      <c r="D303" s="92"/>
      <c r="E303" s="90"/>
      <c r="F303" s="90"/>
      <c r="G303" s="90"/>
      <c r="H303" s="90"/>
      <c r="I303" s="98">
        <f t="shared" si="333"/>
        <v>0</v>
      </c>
      <c r="J303" s="98">
        <f t="shared" si="334"/>
        <v>0</v>
      </c>
      <c r="K303" s="98">
        <f t="shared" si="335"/>
        <v>0</v>
      </c>
      <c r="L303" s="90">
        <v>11177504846</v>
      </c>
      <c r="M303" s="90">
        <v>3867455807</v>
      </c>
      <c r="N303" s="54"/>
      <c r="O303" s="54" t="s">
        <v>144</v>
      </c>
      <c r="P303" s="74" t="s">
        <v>144</v>
      </c>
      <c r="Q303" s="67"/>
      <c r="R303" s="68" t="str">
        <f t="shared" si="330"/>
        <v/>
      </c>
      <c r="S303" s="67"/>
      <c r="T303" s="68" t="str">
        <f t="shared" si="336"/>
        <v/>
      </c>
      <c r="U303" s="69"/>
      <c r="V303" s="68" t="str">
        <f t="shared" si="337"/>
        <v/>
      </c>
      <c r="W303" s="70"/>
      <c r="X303" s="68" t="str">
        <f t="shared" si="338"/>
        <v/>
      </c>
      <c r="Y303" s="68" t="str">
        <f t="shared" si="315"/>
        <v/>
      </c>
      <c r="Z303" s="30">
        <f t="shared" si="331"/>
        <v>0</v>
      </c>
      <c r="AA303" s="25" t="str">
        <f t="shared" si="332"/>
        <v>MIPYME</v>
      </c>
      <c r="AB303" s="71"/>
      <c r="AC303" s="68" t="str">
        <f t="shared" si="339"/>
        <v/>
      </c>
      <c r="AD303" s="71"/>
      <c r="AE303" s="68" t="str">
        <f t="shared" si="340"/>
        <v/>
      </c>
      <c r="AF303" s="68" t="str">
        <f t="shared" si="316"/>
        <v/>
      </c>
    </row>
    <row r="304" spans="1:32" ht="16.5" hidden="1" outlineLevel="1" x14ac:dyDescent="0.25">
      <c r="A304" s="97"/>
      <c r="B304" s="91">
        <v>1.1000000000000001</v>
      </c>
      <c r="C304" s="94"/>
      <c r="D304" s="92"/>
      <c r="E304" s="90"/>
      <c r="F304" s="90"/>
      <c r="G304" s="90"/>
      <c r="H304" s="90"/>
      <c r="I304" s="98">
        <f t="shared" si="333"/>
        <v>0</v>
      </c>
      <c r="J304" s="98">
        <f t="shared" si="334"/>
        <v>0</v>
      </c>
      <c r="K304" s="98">
        <f t="shared" si="335"/>
        <v>0</v>
      </c>
      <c r="L304" s="90">
        <v>11177504846</v>
      </c>
      <c r="M304" s="90">
        <v>3867455807</v>
      </c>
      <c r="N304" s="54"/>
      <c r="O304" s="54" t="s">
        <v>144</v>
      </c>
      <c r="P304" s="74" t="s">
        <v>144</v>
      </c>
      <c r="Q304" s="67"/>
      <c r="R304" s="68" t="str">
        <f t="shared" si="330"/>
        <v/>
      </c>
      <c r="S304" s="67"/>
      <c r="T304" s="68" t="str">
        <f t="shared" si="336"/>
        <v/>
      </c>
      <c r="U304" s="69"/>
      <c r="V304" s="68" t="str">
        <f t="shared" si="337"/>
        <v/>
      </c>
      <c r="W304" s="70"/>
      <c r="X304" s="68" t="str">
        <f t="shared" si="338"/>
        <v/>
      </c>
      <c r="Y304" s="68" t="str">
        <f t="shared" si="315"/>
        <v/>
      </c>
      <c r="Z304" s="30">
        <f t="shared" si="331"/>
        <v>0</v>
      </c>
      <c r="AA304" s="25" t="str">
        <f t="shared" si="332"/>
        <v>MIPYME</v>
      </c>
      <c r="AB304" s="71"/>
      <c r="AC304" s="68" t="str">
        <f t="shared" si="339"/>
        <v/>
      </c>
      <c r="AD304" s="71"/>
      <c r="AE304" s="68" t="str">
        <f t="shared" si="340"/>
        <v/>
      </c>
      <c r="AF304" s="68" t="str">
        <f t="shared" si="316"/>
        <v/>
      </c>
    </row>
    <row r="305" spans="1:32" ht="16.5" hidden="1" outlineLevel="1" x14ac:dyDescent="0.25">
      <c r="A305" s="97"/>
      <c r="B305" s="91">
        <v>1.1000000000000001</v>
      </c>
      <c r="C305" s="94"/>
      <c r="D305" s="92"/>
      <c r="E305" s="90"/>
      <c r="F305" s="90"/>
      <c r="G305" s="90"/>
      <c r="H305" s="90"/>
      <c r="I305" s="98">
        <f t="shared" si="333"/>
        <v>0</v>
      </c>
      <c r="J305" s="98">
        <f t="shared" si="334"/>
        <v>0</v>
      </c>
      <c r="K305" s="98">
        <f t="shared" si="335"/>
        <v>0</v>
      </c>
      <c r="L305" s="90">
        <v>11177504846</v>
      </c>
      <c r="M305" s="90">
        <v>3867455807</v>
      </c>
      <c r="N305" s="54"/>
      <c r="O305" s="54" t="s">
        <v>144</v>
      </c>
      <c r="P305" s="74" t="s">
        <v>144</v>
      </c>
      <c r="Q305" s="67"/>
      <c r="R305" s="68" t="str">
        <f t="shared" si="330"/>
        <v/>
      </c>
      <c r="S305" s="67"/>
      <c r="T305" s="68" t="str">
        <f t="shared" si="336"/>
        <v/>
      </c>
      <c r="U305" s="69"/>
      <c r="V305" s="68" t="str">
        <f t="shared" si="337"/>
        <v/>
      </c>
      <c r="W305" s="70"/>
      <c r="X305" s="68" t="str">
        <f t="shared" si="338"/>
        <v/>
      </c>
      <c r="Y305" s="68" t="str">
        <f t="shared" si="315"/>
        <v/>
      </c>
      <c r="Z305" s="30">
        <f t="shared" si="331"/>
        <v>0</v>
      </c>
      <c r="AA305" s="25" t="str">
        <f t="shared" si="332"/>
        <v>MIPYME</v>
      </c>
      <c r="AB305" s="71"/>
      <c r="AC305" s="68" t="str">
        <f t="shared" si="339"/>
        <v/>
      </c>
      <c r="AD305" s="71"/>
      <c r="AE305" s="68" t="str">
        <f t="shared" si="340"/>
        <v/>
      </c>
      <c r="AF305" s="68" t="str">
        <f t="shared" si="316"/>
        <v/>
      </c>
    </row>
    <row r="306" spans="1:32" ht="16.5" hidden="1" outlineLevel="1" x14ac:dyDescent="0.25">
      <c r="A306" s="97"/>
      <c r="B306" s="91">
        <v>1.1000000000000001</v>
      </c>
      <c r="C306" s="94"/>
      <c r="D306" s="92"/>
      <c r="E306" s="90"/>
      <c r="F306" s="90"/>
      <c r="G306" s="90"/>
      <c r="H306" s="90"/>
      <c r="I306" s="98">
        <f t="shared" si="333"/>
        <v>0</v>
      </c>
      <c r="J306" s="98">
        <f t="shared" si="334"/>
        <v>0</v>
      </c>
      <c r="K306" s="98">
        <f t="shared" si="335"/>
        <v>0</v>
      </c>
      <c r="L306" s="90">
        <v>11177504846</v>
      </c>
      <c r="M306" s="90">
        <v>3867455807</v>
      </c>
      <c r="N306" s="54"/>
      <c r="O306" s="54" t="s">
        <v>144</v>
      </c>
      <c r="P306" s="74" t="s">
        <v>144</v>
      </c>
      <c r="Q306" s="67"/>
      <c r="R306" s="68" t="str">
        <f t="shared" si="330"/>
        <v/>
      </c>
      <c r="S306" s="67"/>
      <c r="T306" s="68" t="str">
        <f t="shared" si="336"/>
        <v/>
      </c>
      <c r="U306" s="69"/>
      <c r="V306" s="68" t="str">
        <f t="shared" si="337"/>
        <v/>
      </c>
      <c r="W306" s="70"/>
      <c r="X306" s="68" t="str">
        <f t="shared" si="338"/>
        <v/>
      </c>
      <c r="Y306" s="68" t="str">
        <f t="shared" si="315"/>
        <v/>
      </c>
      <c r="Z306" s="30">
        <f t="shared" si="331"/>
        <v>0</v>
      </c>
      <c r="AA306" s="25" t="str">
        <f t="shared" si="332"/>
        <v>MIPYME</v>
      </c>
      <c r="AB306" s="71"/>
      <c r="AC306" s="68" t="str">
        <f t="shared" si="339"/>
        <v/>
      </c>
      <c r="AD306" s="71"/>
      <c r="AE306" s="68" t="str">
        <f t="shared" si="340"/>
        <v/>
      </c>
      <c r="AF306" s="68" t="str">
        <f t="shared" si="316"/>
        <v/>
      </c>
    </row>
    <row r="307" spans="1:32" ht="16.5" hidden="1" outlineLevel="1" x14ac:dyDescent="0.25">
      <c r="A307" s="97"/>
      <c r="B307" s="91">
        <v>1.1000000000000001</v>
      </c>
      <c r="C307" s="94"/>
      <c r="D307" s="92"/>
      <c r="E307" s="90"/>
      <c r="F307" s="90"/>
      <c r="G307" s="90"/>
      <c r="H307" s="90"/>
      <c r="I307" s="98">
        <f t="shared" si="333"/>
        <v>0</v>
      </c>
      <c r="J307" s="98">
        <f t="shared" si="334"/>
        <v>0</v>
      </c>
      <c r="K307" s="98">
        <f t="shared" si="335"/>
        <v>0</v>
      </c>
      <c r="L307" s="90">
        <v>11177504846</v>
      </c>
      <c r="M307" s="90">
        <v>3867455807</v>
      </c>
      <c r="N307" s="54"/>
      <c r="O307" s="54" t="s">
        <v>144</v>
      </c>
      <c r="P307" s="74" t="s">
        <v>144</v>
      </c>
      <c r="Q307" s="67"/>
      <c r="R307" s="68" t="str">
        <f t="shared" si="330"/>
        <v/>
      </c>
      <c r="S307" s="67"/>
      <c r="T307" s="68" t="str">
        <f t="shared" si="336"/>
        <v/>
      </c>
      <c r="U307" s="69"/>
      <c r="V307" s="68" t="str">
        <f t="shared" si="337"/>
        <v/>
      </c>
      <c r="W307" s="70"/>
      <c r="X307" s="68" t="str">
        <f t="shared" si="338"/>
        <v/>
      </c>
      <c r="Y307" s="68" t="str">
        <f t="shared" si="315"/>
        <v/>
      </c>
      <c r="Z307" s="30">
        <f t="shared" si="331"/>
        <v>0</v>
      </c>
      <c r="AA307" s="25" t="str">
        <f t="shared" si="332"/>
        <v>MIPYME</v>
      </c>
      <c r="AB307" s="71"/>
      <c r="AC307" s="68" t="str">
        <f t="shared" si="339"/>
        <v/>
      </c>
      <c r="AD307" s="71"/>
      <c r="AE307" s="68" t="str">
        <f t="shared" si="340"/>
        <v/>
      </c>
      <c r="AF307" s="68" t="str">
        <f t="shared" si="316"/>
        <v/>
      </c>
    </row>
    <row r="308" spans="1:32" ht="17.25" hidden="1" outlineLevel="1" thickBot="1" x14ac:dyDescent="0.3">
      <c r="A308" s="97"/>
      <c r="B308" s="91">
        <v>1.1000000000000001</v>
      </c>
      <c r="C308" s="94"/>
      <c r="D308" s="92"/>
      <c r="E308" s="90"/>
      <c r="F308" s="90"/>
      <c r="G308" s="90"/>
      <c r="H308" s="90"/>
      <c r="I308" s="98">
        <f t="shared" si="333"/>
        <v>0</v>
      </c>
      <c r="J308" s="98">
        <f t="shared" si="334"/>
        <v>0</v>
      </c>
      <c r="K308" s="98">
        <f t="shared" si="335"/>
        <v>0</v>
      </c>
      <c r="L308" s="90">
        <v>11177504846</v>
      </c>
      <c r="M308" s="90">
        <v>3867455807</v>
      </c>
      <c r="N308" s="54"/>
      <c r="O308" s="54" t="s">
        <v>144</v>
      </c>
      <c r="P308" s="74" t="s">
        <v>144</v>
      </c>
      <c r="Q308" s="67"/>
      <c r="R308" s="68" t="str">
        <f t="shared" si="330"/>
        <v/>
      </c>
      <c r="S308" s="67"/>
      <c r="T308" s="68" t="str">
        <f t="shared" si="336"/>
        <v/>
      </c>
      <c r="U308" s="69"/>
      <c r="V308" s="68" t="str">
        <f t="shared" si="337"/>
        <v/>
      </c>
      <c r="W308" s="70"/>
      <c r="X308" s="68" t="str">
        <f t="shared" si="338"/>
        <v/>
      </c>
      <c r="Y308" s="68" t="str">
        <f t="shared" si="315"/>
        <v/>
      </c>
      <c r="Z308" s="30">
        <f t="shared" si="331"/>
        <v>0</v>
      </c>
      <c r="AA308" s="25" t="str">
        <f t="shared" si="332"/>
        <v>MIPYME</v>
      </c>
      <c r="AB308" s="71"/>
      <c r="AC308" s="68" t="str">
        <f t="shared" si="339"/>
        <v/>
      </c>
      <c r="AD308" s="71"/>
      <c r="AE308" s="68" t="str">
        <f t="shared" si="340"/>
        <v/>
      </c>
      <c r="AF308" s="68" t="str">
        <f t="shared" si="316"/>
        <v/>
      </c>
    </row>
    <row r="309" spans="1:32" s="64" customFormat="1" ht="30.75" customHeight="1" collapsed="1" x14ac:dyDescent="0.25">
      <c r="B309" s="14">
        <v>28</v>
      </c>
      <c r="C309" s="15" t="s">
        <v>180</v>
      </c>
      <c r="D309" s="18">
        <f>IF(SUM(D310:D319)=0,"",SUM(D310:D319))</f>
        <v>1</v>
      </c>
      <c r="E309" s="16">
        <f>IF(ISERROR(($D310*E310)+($D311*E311)+($D312*E312)+($D313*E313)+($D314*E314)+($D315*E315)+($D316*E316)+($D317*E317)+($D318*E318)+($D319*E319)),"",($D310*E310)+($D311*E311)+($D312*E312)+($D313*E313)+($D314*E314)+($D315*E315)+($D316*E316)+($D317*E317)+($D318*E318)+($D319*E319))</f>
        <v>0</v>
      </c>
      <c r="F309" s="16">
        <f>IF(ISERROR(($D310*F310)+($D311*F311)+($D312*F312)+($D313*F313)+($D314*F314)+($D315*F315)+($D316*F316)+($D317*F317)+($D318*F318)+($D319*F319)),"",($D310*F310)+($D311*F311)+($D312*F312)+($D313*F313)+($D314*F314)+($D315*F315)+($D316*F316)+($D317*F317)+($D318*F318)+($D319*F319))</f>
        <v>0</v>
      </c>
      <c r="G309" s="16">
        <f>IF(ISERROR(($D310*G310)+($D311*G311)+($D312*G312)+($D313*G313)+($D314*G314)+($D315*G315)+($D316*G316)+($D317*G317)+($D318*G318)+($D319*G319)),"",($D310*G310)+($D311*G311)+($D312*G312)+($D313*G313)+($D314*G314)+($D315*G315)+($D316*G316)+($D317*G317)+($D318*G318)+($D319*G319))</f>
        <v>0</v>
      </c>
      <c r="H309" s="16">
        <f>IF(ISERROR(($D310*H310)+($D311*H311)+($D312*H312)+($D313*H313)+($D314*H314)+($D315*H315)+($D316*H316)+($D317*H317)+($D318*H318)+($D319*H319)),"",($D310*H310)+($D311*H311)+($D312*H312)+($D313*H313)+($D314*H314)+($D315*H315)+($D316*H316)+($D317*H317)+($D318*H318)+($D319*H319))</f>
        <v>0</v>
      </c>
      <c r="I309" s="16">
        <f>IF(ISERROR(SUM(I310:I319)),"",SUM(I310:I319))</f>
        <v>0</v>
      </c>
      <c r="J309" s="16">
        <f>IF(ISERROR(SUM(J310:J319)),"",SUM(J310:J319))</f>
        <v>0</v>
      </c>
      <c r="K309" s="16">
        <f>IF(ISERROR(($D310*K310)+($D311*K311)+($D312*K312)+($D313*K313)+($D314*K314)+($D315*K315)+($D316*K316)+($D317*K317)+($D318*K318)+($D319*K319)),"",($D310*K310)+($D311*K311)+($D312*K312)+($D313*K313)+($D314*K314)+($D315*K315)+($D316*K316)+($D317*K317)+($D318*K318)+($D319*K319))</f>
        <v>0</v>
      </c>
      <c r="L309" s="16">
        <f t="shared" ref="L309:M309" si="341">IF(ISERROR(($D310*L310)+($D311*L311)+($D312*L312)+($D313*L313)+($D314*L314)+($D315*L315)+($D316*L316)+($D317*L317)+($D318*L318)+($D319*L319)),"",($D310*L310)+($D311*L311)+($D312*L312)+($D313*L313)+($D314*L314)+($D315*L315)+($D316*L316)+($D317*L317)+($D318*L318)+($D319*L319))</f>
        <v>0</v>
      </c>
      <c r="M309" s="16">
        <f t="shared" si="341"/>
        <v>0</v>
      </c>
      <c r="N309" s="12">
        <v>1</v>
      </c>
      <c r="O309" s="72">
        <f>IF(ISERROR(VLOOKUP(N309,POA!$A$2:$C$25,3,0)),"",VLOOKUP(N309,POA!$A$2:$C$25,3,0))</f>
        <v>3</v>
      </c>
      <c r="P309" s="13">
        <f>IF(ISERROR(VLOOKUP(N309,POA!$A$2:$C$25,2,0)),"",VLOOKUP(N309,POA!$A$2:$C$25,2,0))</f>
        <v>314367087</v>
      </c>
      <c r="Q309" s="16">
        <f>SUM(I309)</f>
        <v>0</v>
      </c>
      <c r="R309" s="17" t="str">
        <f>IF(OR(Q309=0,N309="",P309=""),"",IF(Q309&gt;=(($R$9*P309)),"HABIL","NO HABIL"))</f>
        <v/>
      </c>
      <c r="S309" s="16">
        <f>IF(ISERROR(SUM(E309/G309)),0,SUM(E309/G309))</f>
        <v>0</v>
      </c>
      <c r="T309" s="17" t="str">
        <f>IF(OR(S309=0,N309="",P309=""),"",IF(S309&gt;=$T$9,"HABIL","NO HABIL"))</f>
        <v/>
      </c>
      <c r="U309" s="58">
        <f>IF(ISERROR(SUM(H309/F309)),0,SUM(H309/F309))</f>
        <v>0</v>
      </c>
      <c r="V309" s="17" t="str">
        <f>IF(OR(U309=0,N309="",P309=""),"",IF(U309&lt;=$V$9,"HABIL","NO HABIL"))</f>
        <v/>
      </c>
      <c r="W309" s="58">
        <f>IF(ISERROR(SUM(L309/M309)),0,SUM(L309/M309))</f>
        <v>0</v>
      </c>
      <c r="X309" s="17" t="str">
        <f>IF(OR(W309=0,N309="",P309=""),"",IF(W309&gt;=$X$9,"HABIL","NO HABIL"))</f>
        <v/>
      </c>
      <c r="Y309" s="17" t="str">
        <f t="shared" si="315"/>
        <v/>
      </c>
      <c r="Z309" s="65"/>
      <c r="AA309" s="66"/>
      <c r="AB309" s="59">
        <f>IF(ISERROR(SUM(L309/K309)),0,SUM(L309/K309))</f>
        <v>0</v>
      </c>
      <c r="AC309" s="17" t="str">
        <f>IF(OR(AB309=0,N309="",P309=""),"",IF(AB309&gt;=$AC$9,"HABIL","NO HABIL"))</f>
        <v/>
      </c>
      <c r="AD309" s="59">
        <f>IF(ISERROR(SUM(L309/F309)),0,SUM(L309/F309))</f>
        <v>0</v>
      </c>
      <c r="AE309" s="17" t="str">
        <f>IF(OR(AD309=0,N309="",P309=""),"",IF(AD309&gt;=$AE$9,"HABIL","NO HABIL"))</f>
        <v/>
      </c>
      <c r="AF309" s="73" t="str">
        <f t="shared" si="316"/>
        <v/>
      </c>
    </row>
    <row r="310" spans="1:32" s="89" customFormat="1" ht="18.75" customHeight="1" thickBot="1" x14ac:dyDescent="0.3">
      <c r="A310" s="95"/>
      <c r="B310" s="91">
        <v>1.1000000000000001</v>
      </c>
      <c r="C310" s="94"/>
      <c r="D310" s="92">
        <v>1</v>
      </c>
      <c r="E310" s="90"/>
      <c r="F310" s="90"/>
      <c r="G310" s="90"/>
      <c r="H310" s="90"/>
      <c r="I310" s="98">
        <f>IF(ISERROR(E310-G310),"",E310-G310)</f>
        <v>0</v>
      </c>
      <c r="J310" s="98">
        <f>IF(ISERROR(F310-H310),"",F310-H310)</f>
        <v>0</v>
      </c>
      <c r="K310" s="98">
        <f>J310</f>
        <v>0</v>
      </c>
      <c r="L310" s="90"/>
      <c r="M310" s="90"/>
      <c r="N310" s="54"/>
      <c r="O310" s="54" t="s">
        <v>144</v>
      </c>
      <c r="P310" s="74" t="s">
        <v>144</v>
      </c>
      <c r="Q310" s="67"/>
      <c r="R310" s="68" t="str">
        <f t="shared" ref="R310:R319" si="342">IF(OR(Q310=0,N310="",P310=""),"",IF(Q310&gt;=(($R$9*P310)),"HABIL","NO HABIL"))</f>
        <v/>
      </c>
      <c r="S310" s="67"/>
      <c r="T310" s="68" t="str">
        <f>IF(OR(S308=0,N310="",P310=""),"",IF(S308&gt;=$T$9,"HABIL","NO HABIL"))</f>
        <v/>
      </c>
      <c r="U310" s="69"/>
      <c r="V310" s="68" t="str">
        <f>IF(OR(U308=0,N310="",P310=""),"",IF(U308&lt;=$V$9,"HABIL","NO HABIL"))</f>
        <v/>
      </c>
      <c r="W310" s="70"/>
      <c r="X310" s="68" t="str">
        <f>IF(OR(W308=0,N310="",P310=""),"",IF(W308&gt;=$X$9,"HABIL","NO HABIL"))</f>
        <v/>
      </c>
      <c r="Y310" s="68" t="str">
        <f t="shared" si="315"/>
        <v/>
      </c>
      <c r="Z310" s="30">
        <f t="shared" ref="Z310:Z319" si="343">IF(ISERROR(F310/$AA$9),"",F310/$AA$9)</f>
        <v>0</v>
      </c>
      <c r="AA310" s="25" t="str">
        <f t="shared" ref="AA310:AA319" si="344">+IF(Z310&lt;$AA$10,"MIPYME","NO CUMPLE")</f>
        <v>MIPYME</v>
      </c>
      <c r="AB310" s="71"/>
      <c r="AC310" s="68" t="str">
        <f>IF(OR(AB308=0,N310="",P310=""),"",IF(AB308&gt;=$AC$9,"HABIL","NO HABIL"))</f>
        <v/>
      </c>
      <c r="AD310" s="71"/>
      <c r="AE310" s="68" t="str">
        <f>IF(OR(AD308=0,N310="",P310=""),"",IF(AD308&gt;=$AE$9,"HABIL","NO HABIL"))</f>
        <v/>
      </c>
      <c r="AF310" s="68" t="str">
        <f t="shared" si="316"/>
        <v/>
      </c>
    </row>
    <row r="311" spans="1:32" ht="16.5" hidden="1" outlineLevel="1" x14ac:dyDescent="0.25">
      <c r="A311" s="96"/>
      <c r="B311" s="91">
        <v>1.1000000000000001</v>
      </c>
      <c r="C311" s="94"/>
      <c r="D311" s="92"/>
      <c r="E311" s="90"/>
      <c r="F311" s="90"/>
      <c r="G311" s="90"/>
      <c r="H311" s="90"/>
      <c r="I311" s="98">
        <f t="shared" ref="I311:I319" si="345">IF(ISERROR(E311-G311),"",E311-G311)</f>
        <v>0</v>
      </c>
      <c r="J311" s="98">
        <f t="shared" ref="J311:J319" si="346">IF(ISERROR(F311-H311),"",F311-H311)</f>
        <v>0</v>
      </c>
      <c r="K311" s="98">
        <f t="shared" ref="K311:K319" si="347">J311</f>
        <v>0</v>
      </c>
      <c r="L311" s="90">
        <v>11177504846</v>
      </c>
      <c r="M311" s="90">
        <v>3867455807</v>
      </c>
      <c r="N311" s="54"/>
      <c r="O311" s="54" t="s">
        <v>144</v>
      </c>
      <c r="P311" s="74" t="s">
        <v>144</v>
      </c>
      <c r="Q311" s="67"/>
      <c r="R311" s="68" t="str">
        <f t="shared" si="342"/>
        <v/>
      </c>
      <c r="S311" s="67"/>
      <c r="T311" s="68" t="str">
        <f t="shared" ref="T311:T319" si="348">IF(OR(S309=0,N311="",P311=""),"",IF(S309&gt;=$T$9,"HABIL","NO HABIL"))</f>
        <v/>
      </c>
      <c r="U311" s="69"/>
      <c r="V311" s="68" t="str">
        <f t="shared" ref="V311:V319" si="349">IF(OR(U309=0,N311="",P311=""),"",IF(U309&lt;=$V$9,"HABIL","NO HABIL"))</f>
        <v/>
      </c>
      <c r="W311" s="70"/>
      <c r="X311" s="68" t="str">
        <f t="shared" ref="X311:X319" si="350">IF(OR(W309=0,N311="",P311=""),"",IF(W309&gt;=$X$9,"HABIL","NO HABIL"))</f>
        <v/>
      </c>
      <c r="Y311" s="68" t="str">
        <f t="shared" si="315"/>
        <v/>
      </c>
      <c r="Z311" s="30">
        <f t="shared" si="343"/>
        <v>0</v>
      </c>
      <c r="AA311" s="25" t="str">
        <f t="shared" si="344"/>
        <v>MIPYME</v>
      </c>
      <c r="AB311" s="71"/>
      <c r="AC311" s="68" t="str">
        <f t="shared" ref="AC311:AC319" si="351">IF(OR(AB309=0,N311="",P311=""),"",IF(AB309&gt;=$AC$9,"HABIL","NO HABIL"))</f>
        <v/>
      </c>
      <c r="AD311" s="71"/>
      <c r="AE311" s="68" t="str">
        <f t="shared" ref="AE311:AE319" si="352">IF(OR(AD309=0,N311="",P311=""),"",IF(AD309&gt;=$AE$9,"HABIL","NO HABIL"))</f>
        <v/>
      </c>
      <c r="AF311" s="68" t="str">
        <f t="shared" si="316"/>
        <v/>
      </c>
    </row>
    <row r="312" spans="1:32" ht="16.5" hidden="1" outlineLevel="1" x14ac:dyDescent="0.25">
      <c r="A312" s="96"/>
      <c r="B312" s="91">
        <v>1.1000000000000001</v>
      </c>
      <c r="C312" s="94"/>
      <c r="D312" s="92"/>
      <c r="E312" s="90"/>
      <c r="F312" s="90"/>
      <c r="G312" s="90"/>
      <c r="H312" s="90"/>
      <c r="I312" s="98">
        <f t="shared" si="345"/>
        <v>0</v>
      </c>
      <c r="J312" s="98">
        <f t="shared" si="346"/>
        <v>0</v>
      </c>
      <c r="K312" s="98">
        <f t="shared" si="347"/>
        <v>0</v>
      </c>
      <c r="L312" s="90">
        <v>11177504846</v>
      </c>
      <c r="M312" s="90">
        <v>3867455807</v>
      </c>
      <c r="N312" s="54"/>
      <c r="O312" s="54" t="s">
        <v>144</v>
      </c>
      <c r="P312" s="74" t="s">
        <v>144</v>
      </c>
      <c r="Q312" s="67"/>
      <c r="R312" s="68" t="str">
        <f t="shared" si="342"/>
        <v/>
      </c>
      <c r="S312" s="67"/>
      <c r="T312" s="68" t="str">
        <f t="shared" si="348"/>
        <v/>
      </c>
      <c r="U312" s="69"/>
      <c r="V312" s="68" t="str">
        <f t="shared" si="349"/>
        <v/>
      </c>
      <c r="W312" s="70"/>
      <c r="X312" s="68" t="str">
        <f t="shared" si="350"/>
        <v/>
      </c>
      <c r="Y312" s="68" t="str">
        <f t="shared" si="315"/>
        <v/>
      </c>
      <c r="Z312" s="30">
        <f t="shared" si="343"/>
        <v>0</v>
      </c>
      <c r="AA312" s="25" t="str">
        <f t="shared" si="344"/>
        <v>MIPYME</v>
      </c>
      <c r="AB312" s="71"/>
      <c r="AC312" s="68" t="str">
        <f t="shared" si="351"/>
        <v/>
      </c>
      <c r="AD312" s="71"/>
      <c r="AE312" s="68" t="str">
        <f t="shared" si="352"/>
        <v/>
      </c>
      <c r="AF312" s="68" t="str">
        <f t="shared" si="316"/>
        <v/>
      </c>
    </row>
    <row r="313" spans="1:32" ht="16.5" hidden="1" outlineLevel="1" x14ac:dyDescent="0.25">
      <c r="A313" s="96"/>
      <c r="B313" s="91">
        <v>1.1000000000000001</v>
      </c>
      <c r="C313" s="94"/>
      <c r="D313" s="92"/>
      <c r="E313" s="90"/>
      <c r="F313" s="90"/>
      <c r="G313" s="90"/>
      <c r="H313" s="90"/>
      <c r="I313" s="98">
        <f t="shared" si="345"/>
        <v>0</v>
      </c>
      <c r="J313" s="98">
        <f t="shared" si="346"/>
        <v>0</v>
      </c>
      <c r="K313" s="98">
        <f t="shared" si="347"/>
        <v>0</v>
      </c>
      <c r="L313" s="90">
        <v>11177504846</v>
      </c>
      <c r="M313" s="90">
        <v>3867455807</v>
      </c>
      <c r="N313" s="54"/>
      <c r="O313" s="54" t="s">
        <v>144</v>
      </c>
      <c r="P313" s="74" t="s">
        <v>144</v>
      </c>
      <c r="Q313" s="67"/>
      <c r="R313" s="68" t="str">
        <f t="shared" si="342"/>
        <v/>
      </c>
      <c r="S313" s="67"/>
      <c r="T313" s="68" t="str">
        <f t="shared" si="348"/>
        <v/>
      </c>
      <c r="U313" s="69"/>
      <c r="V313" s="68" t="str">
        <f t="shared" si="349"/>
        <v/>
      </c>
      <c r="W313" s="70"/>
      <c r="X313" s="68" t="str">
        <f t="shared" si="350"/>
        <v/>
      </c>
      <c r="Y313" s="68" t="str">
        <f t="shared" si="315"/>
        <v/>
      </c>
      <c r="Z313" s="30">
        <f t="shared" si="343"/>
        <v>0</v>
      </c>
      <c r="AA313" s="25" t="str">
        <f t="shared" si="344"/>
        <v>MIPYME</v>
      </c>
      <c r="AB313" s="71"/>
      <c r="AC313" s="68" t="str">
        <f t="shared" si="351"/>
        <v/>
      </c>
      <c r="AD313" s="71"/>
      <c r="AE313" s="68" t="str">
        <f t="shared" si="352"/>
        <v/>
      </c>
      <c r="AF313" s="68" t="str">
        <f t="shared" si="316"/>
        <v/>
      </c>
    </row>
    <row r="314" spans="1:32" ht="16.5" hidden="1" outlineLevel="1" x14ac:dyDescent="0.25">
      <c r="A314" s="97"/>
      <c r="B314" s="91">
        <v>1.1000000000000001</v>
      </c>
      <c r="C314" s="94"/>
      <c r="D314" s="92"/>
      <c r="E314" s="90"/>
      <c r="F314" s="90"/>
      <c r="G314" s="90"/>
      <c r="H314" s="90"/>
      <c r="I314" s="98">
        <f t="shared" si="345"/>
        <v>0</v>
      </c>
      <c r="J314" s="98">
        <f t="shared" si="346"/>
        <v>0</v>
      </c>
      <c r="K314" s="98">
        <f t="shared" si="347"/>
        <v>0</v>
      </c>
      <c r="L314" s="90">
        <v>11177504846</v>
      </c>
      <c r="M314" s="90">
        <v>3867455807</v>
      </c>
      <c r="N314" s="54"/>
      <c r="O314" s="54" t="s">
        <v>144</v>
      </c>
      <c r="P314" s="74" t="s">
        <v>144</v>
      </c>
      <c r="Q314" s="67"/>
      <c r="R314" s="68" t="str">
        <f t="shared" si="342"/>
        <v/>
      </c>
      <c r="S314" s="67"/>
      <c r="T314" s="68" t="str">
        <f t="shared" si="348"/>
        <v/>
      </c>
      <c r="U314" s="69"/>
      <c r="V314" s="68" t="str">
        <f t="shared" si="349"/>
        <v/>
      </c>
      <c r="W314" s="70"/>
      <c r="X314" s="68" t="str">
        <f t="shared" si="350"/>
        <v/>
      </c>
      <c r="Y314" s="68" t="str">
        <f t="shared" si="315"/>
        <v/>
      </c>
      <c r="Z314" s="30">
        <f t="shared" si="343"/>
        <v>0</v>
      </c>
      <c r="AA314" s="25" t="str">
        <f t="shared" si="344"/>
        <v>MIPYME</v>
      </c>
      <c r="AB314" s="71"/>
      <c r="AC314" s="68" t="str">
        <f t="shared" si="351"/>
        <v/>
      </c>
      <c r="AD314" s="71"/>
      <c r="AE314" s="68" t="str">
        <f t="shared" si="352"/>
        <v/>
      </c>
      <c r="AF314" s="68" t="str">
        <f t="shared" si="316"/>
        <v/>
      </c>
    </row>
    <row r="315" spans="1:32" ht="16.5" hidden="1" outlineLevel="1" x14ac:dyDescent="0.25">
      <c r="A315" s="97"/>
      <c r="B315" s="91">
        <v>1.1000000000000001</v>
      </c>
      <c r="C315" s="94"/>
      <c r="D315" s="92"/>
      <c r="E315" s="90"/>
      <c r="F315" s="90"/>
      <c r="G315" s="90"/>
      <c r="H315" s="90"/>
      <c r="I315" s="98">
        <f t="shared" si="345"/>
        <v>0</v>
      </c>
      <c r="J315" s="98">
        <f t="shared" si="346"/>
        <v>0</v>
      </c>
      <c r="K315" s="98">
        <f t="shared" si="347"/>
        <v>0</v>
      </c>
      <c r="L315" s="90">
        <v>11177504846</v>
      </c>
      <c r="M315" s="90">
        <v>3867455807</v>
      </c>
      <c r="N315" s="54"/>
      <c r="O315" s="54" t="s">
        <v>144</v>
      </c>
      <c r="P315" s="74" t="s">
        <v>144</v>
      </c>
      <c r="Q315" s="67"/>
      <c r="R315" s="68" t="str">
        <f t="shared" si="342"/>
        <v/>
      </c>
      <c r="S315" s="67"/>
      <c r="T315" s="68" t="str">
        <f t="shared" si="348"/>
        <v/>
      </c>
      <c r="U315" s="69"/>
      <c r="V315" s="68" t="str">
        <f t="shared" si="349"/>
        <v/>
      </c>
      <c r="W315" s="70"/>
      <c r="X315" s="68" t="str">
        <f t="shared" si="350"/>
        <v/>
      </c>
      <c r="Y315" s="68" t="str">
        <f t="shared" si="315"/>
        <v/>
      </c>
      <c r="Z315" s="30">
        <f t="shared" si="343"/>
        <v>0</v>
      </c>
      <c r="AA315" s="25" t="str">
        <f t="shared" si="344"/>
        <v>MIPYME</v>
      </c>
      <c r="AB315" s="71"/>
      <c r="AC315" s="68" t="str">
        <f t="shared" si="351"/>
        <v/>
      </c>
      <c r="AD315" s="71"/>
      <c r="AE315" s="68" t="str">
        <f t="shared" si="352"/>
        <v/>
      </c>
      <c r="AF315" s="68" t="str">
        <f t="shared" si="316"/>
        <v/>
      </c>
    </row>
    <row r="316" spans="1:32" ht="16.5" hidden="1" outlineLevel="1" x14ac:dyDescent="0.25">
      <c r="A316" s="97"/>
      <c r="B316" s="91">
        <v>1.1000000000000001</v>
      </c>
      <c r="C316" s="94"/>
      <c r="D316" s="92"/>
      <c r="E316" s="90"/>
      <c r="F316" s="90"/>
      <c r="G316" s="90"/>
      <c r="H316" s="90"/>
      <c r="I316" s="98">
        <f t="shared" si="345"/>
        <v>0</v>
      </c>
      <c r="J316" s="98">
        <f t="shared" si="346"/>
        <v>0</v>
      </c>
      <c r="K316" s="98">
        <f t="shared" si="347"/>
        <v>0</v>
      </c>
      <c r="L316" s="90">
        <v>11177504846</v>
      </c>
      <c r="M316" s="90">
        <v>3867455807</v>
      </c>
      <c r="N316" s="54"/>
      <c r="O316" s="54" t="s">
        <v>144</v>
      </c>
      <c r="P316" s="74" t="s">
        <v>144</v>
      </c>
      <c r="Q316" s="67"/>
      <c r="R316" s="68" t="str">
        <f t="shared" si="342"/>
        <v/>
      </c>
      <c r="S316" s="67"/>
      <c r="T316" s="68" t="str">
        <f t="shared" si="348"/>
        <v/>
      </c>
      <c r="U316" s="69"/>
      <c r="V316" s="68" t="str">
        <f t="shared" si="349"/>
        <v/>
      </c>
      <c r="W316" s="70"/>
      <c r="X316" s="68" t="str">
        <f t="shared" si="350"/>
        <v/>
      </c>
      <c r="Y316" s="68" t="str">
        <f t="shared" si="315"/>
        <v/>
      </c>
      <c r="Z316" s="30">
        <f t="shared" si="343"/>
        <v>0</v>
      </c>
      <c r="AA316" s="25" t="str">
        <f t="shared" si="344"/>
        <v>MIPYME</v>
      </c>
      <c r="AB316" s="71"/>
      <c r="AC316" s="68" t="str">
        <f t="shared" si="351"/>
        <v/>
      </c>
      <c r="AD316" s="71"/>
      <c r="AE316" s="68" t="str">
        <f t="shared" si="352"/>
        <v/>
      </c>
      <c r="AF316" s="68" t="str">
        <f t="shared" si="316"/>
        <v/>
      </c>
    </row>
    <row r="317" spans="1:32" ht="16.5" hidden="1" outlineLevel="1" x14ac:dyDescent="0.25">
      <c r="A317" s="97"/>
      <c r="B317" s="91">
        <v>1.1000000000000001</v>
      </c>
      <c r="C317" s="94"/>
      <c r="D317" s="92"/>
      <c r="E317" s="90"/>
      <c r="F317" s="90"/>
      <c r="G317" s="90"/>
      <c r="H317" s="90"/>
      <c r="I317" s="98">
        <f t="shared" si="345"/>
        <v>0</v>
      </c>
      <c r="J317" s="98">
        <f t="shared" si="346"/>
        <v>0</v>
      </c>
      <c r="K317" s="98">
        <f t="shared" si="347"/>
        <v>0</v>
      </c>
      <c r="L317" s="90">
        <v>11177504846</v>
      </c>
      <c r="M317" s="90">
        <v>3867455807</v>
      </c>
      <c r="N317" s="54"/>
      <c r="O317" s="54" t="s">
        <v>144</v>
      </c>
      <c r="P317" s="74" t="s">
        <v>144</v>
      </c>
      <c r="Q317" s="67"/>
      <c r="R317" s="68" t="str">
        <f t="shared" si="342"/>
        <v/>
      </c>
      <c r="S317" s="67"/>
      <c r="T317" s="68" t="str">
        <f t="shared" si="348"/>
        <v/>
      </c>
      <c r="U317" s="69"/>
      <c r="V317" s="68" t="str">
        <f t="shared" si="349"/>
        <v/>
      </c>
      <c r="W317" s="70"/>
      <c r="X317" s="68" t="str">
        <f t="shared" si="350"/>
        <v/>
      </c>
      <c r="Y317" s="68" t="str">
        <f t="shared" si="315"/>
        <v/>
      </c>
      <c r="Z317" s="30">
        <f t="shared" si="343"/>
        <v>0</v>
      </c>
      <c r="AA317" s="25" t="str">
        <f t="shared" si="344"/>
        <v>MIPYME</v>
      </c>
      <c r="AB317" s="71"/>
      <c r="AC317" s="68" t="str">
        <f t="shared" si="351"/>
        <v/>
      </c>
      <c r="AD317" s="71"/>
      <c r="AE317" s="68" t="str">
        <f t="shared" si="352"/>
        <v/>
      </c>
      <c r="AF317" s="68" t="str">
        <f t="shared" si="316"/>
        <v/>
      </c>
    </row>
    <row r="318" spans="1:32" ht="16.5" hidden="1" outlineLevel="1" x14ac:dyDescent="0.25">
      <c r="A318" s="97"/>
      <c r="B318" s="91">
        <v>1.1000000000000001</v>
      </c>
      <c r="C318" s="94"/>
      <c r="D318" s="92"/>
      <c r="E318" s="90"/>
      <c r="F318" s="90"/>
      <c r="G318" s="90"/>
      <c r="H318" s="90"/>
      <c r="I318" s="98">
        <f t="shared" si="345"/>
        <v>0</v>
      </c>
      <c r="J318" s="98">
        <f t="shared" si="346"/>
        <v>0</v>
      </c>
      <c r="K318" s="98">
        <f t="shared" si="347"/>
        <v>0</v>
      </c>
      <c r="L318" s="90">
        <v>11177504846</v>
      </c>
      <c r="M318" s="90">
        <v>3867455807</v>
      </c>
      <c r="N318" s="54"/>
      <c r="O318" s="54" t="s">
        <v>144</v>
      </c>
      <c r="P318" s="74" t="s">
        <v>144</v>
      </c>
      <c r="Q318" s="67"/>
      <c r="R318" s="68" t="str">
        <f t="shared" si="342"/>
        <v/>
      </c>
      <c r="S318" s="67"/>
      <c r="T318" s="68" t="str">
        <f t="shared" si="348"/>
        <v/>
      </c>
      <c r="U318" s="69"/>
      <c r="V318" s="68" t="str">
        <f t="shared" si="349"/>
        <v/>
      </c>
      <c r="W318" s="70"/>
      <c r="X318" s="68" t="str">
        <f t="shared" si="350"/>
        <v/>
      </c>
      <c r="Y318" s="68" t="str">
        <f t="shared" si="315"/>
        <v/>
      </c>
      <c r="Z318" s="30">
        <f t="shared" si="343"/>
        <v>0</v>
      </c>
      <c r="AA318" s="25" t="str">
        <f t="shared" si="344"/>
        <v>MIPYME</v>
      </c>
      <c r="AB318" s="71"/>
      <c r="AC318" s="68" t="str">
        <f t="shared" si="351"/>
        <v/>
      </c>
      <c r="AD318" s="71"/>
      <c r="AE318" s="68" t="str">
        <f t="shared" si="352"/>
        <v/>
      </c>
      <c r="AF318" s="68" t="str">
        <f t="shared" si="316"/>
        <v/>
      </c>
    </row>
    <row r="319" spans="1:32" ht="17.25" hidden="1" outlineLevel="1" thickBot="1" x14ac:dyDescent="0.3">
      <c r="A319" s="97"/>
      <c r="B319" s="91">
        <v>1.1000000000000001</v>
      </c>
      <c r="C319" s="94"/>
      <c r="D319" s="92"/>
      <c r="E319" s="90"/>
      <c r="F319" s="90"/>
      <c r="G319" s="90"/>
      <c r="H319" s="90"/>
      <c r="I319" s="98">
        <f t="shared" si="345"/>
        <v>0</v>
      </c>
      <c r="J319" s="98">
        <f t="shared" si="346"/>
        <v>0</v>
      </c>
      <c r="K319" s="98">
        <f t="shared" si="347"/>
        <v>0</v>
      </c>
      <c r="L319" s="90">
        <v>11177504846</v>
      </c>
      <c r="M319" s="90">
        <v>3867455807</v>
      </c>
      <c r="N319" s="54"/>
      <c r="O319" s="54" t="s">
        <v>144</v>
      </c>
      <c r="P319" s="74" t="s">
        <v>144</v>
      </c>
      <c r="Q319" s="67"/>
      <c r="R319" s="68" t="str">
        <f t="shared" si="342"/>
        <v/>
      </c>
      <c r="S319" s="67"/>
      <c r="T319" s="68" t="str">
        <f t="shared" si="348"/>
        <v/>
      </c>
      <c r="U319" s="69"/>
      <c r="V319" s="68" t="str">
        <f t="shared" si="349"/>
        <v/>
      </c>
      <c r="W319" s="70"/>
      <c r="X319" s="68" t="str">
        <f t="shared" si="350"/>
        <v/>
      </c>
      <c r="Y319" s="68" t="str">
        <f t="shared" si="315"/>
        <v/>
      </c>
      <c r="Z319" s="30">
        <f t="shared" si="343"/>
        <v>0</v>
      </c>
      <c r="AA319" s="25" t="str">
        <f t="shared" si="344"/>
        <v>MIPYME</v>
      </c>
      <c r="AB319" s="71"/>
      <c r="AC319" s="68" t="str">
        <f t="shared" si="351"/>
        <v/>
      </c>
      <c r="AD319" s="71"/>
      <c r="AE319" s="68" t="str">
        <f t="shared" si="352"/>
        <v/>
      </c>
      <c r="AF319" s="68" t="str">
        <f t="shared" si="316"/>
        <v/>
      </c>
    </row>
    <row r="320" spans="1:32" s="64" customFormat="1" ht="30.75" customHeight="1" collapsed="1" x14ac:dyDescent="0.25">
      <c r="B320" s="14">
        <v>29</v>
      </c>
      <c r="C320" s="15" t="s">
        <v>181</v>
      </c>
      <c r="D320" s="18">
        <f>IF(SUM(D321:D330)=0,"",SUM(D321:D330))</f>
        <v>1</v>
      </c>
      <c r="E320" s="16">
        <f>IF(ISERROR(($D321*E321)+($D322*E322)+($D323*E323)+($D324*E324)+($D325*E325)+($D326*E326)+($D327*E327)+($D328*E328)+($D329*E329)+($D330*E330)),"",($D321*E321)+($D322*E322)+($D323*E323)+($D324*E324)+($D325*E325)+($D326*E326)+($D327*E327)+($D328*E328)+($D329*E329)+($D330*E330))</f>
        <v>0</v>
      </c>
      <c r="F320" s="16">
        <f>IF(ISERROR(($D321*F321)+($D322*F322)+($D323*F323)+($D324*F324)+($D325*F325)+($D326*F326)+($D327*F327)+($D328*F328)+($D329*F329)+($D330*F330)),"",($D321*F321)+($D322*F322)+($D323*F323)+($D324*F324)+($D325*F325)+($D326*F326)+($D327*F327)+($D328*F328)+($D329*F329)+($D330*F330))</f>
        <v>0</v>
      </c>
      <c r="G320" s="16">
        <f>IF(ISERROR(($D321*G321)+($D322*G322)+($D323*G323)+($D324*G324)+($D325*G325)+($D326*G326)+($D327*G327)+($D328*G328)+($D329*G329)+($D330*G330)),"",($D321*G321)+($D322*G322)+($D323*G323)+($D324*G324)+($D325*G325)+($D326*G326)+($D327*G327)+($D328*G328)+($D329*G329)+($D330*G330))</f>
        <v>0</v>
      </c>
      <c r="H320" s="16">
        <f>IF(ISERROR(($D321*H321)+($D322*H322)+($D323*H323)+($D324*H324)+($D325*H325)+($D326*H326)+($D327*H327)+($D328*H328)+($D329*H329)+($D330*H330)),"",($D321*H321)+($D322*H322)+($D323*H323)+($D324*H324)+($D325*H325)+($D326*H326)+($D327*H327)+($D328*H328)+($D329*H329)+($D330*H330))</f>
        <v>0</v>
      </c>
      <c r="I320" s="16">
        <f>IF(ISERROR(SUM(I321:I330)),"",SUM(I321:I330))</f>
        <v>0</v>
      </c>
      <c r="J320" s="16">
        <f>IF(ISERROR(SUM(J321:J330)),"",SUM(J321:J330))</f>
        <v>0</v>
      </c>
      <c r="K320" s="16">
        <f>IF(ISERROR(($D321*K321)+($D322*K322)+($D323*K323)+($D324*K324)+($D325*K325)+($D326*K326)+($D327*K327)+($D328*K328)+($D329*K329)+($D330*K330)),"",($D321*K321)+($D322*K322)+($D323*K323)+($D324*K324)+($D325*K325)+($D326*K326)+($D327*K327)+($D328*K328)+($D329*K329)+($D330*K330))</f>
        <v>0</v>
      </c>
      <c r="L320" s="16">
        <f t="shared" ref="L320:M320" si="353">IF(ISERROR(($D321*L321)+($D322*L322)+($D323*L323)+($D324*L324)+($D325*L325)+($D326*L326)+($D327*L327)+($D328*L328)+($D329*L329)+($D330*L330)),"",($D321*L321)+($D322*L322)+($D323*L323)+($D324*L324)+($D325*L325)+($D326*L326)+($D327*L327)+($D328*L328)+($D329*L329)+($D330*L330))</f>
        <v>0</v>
      </c>
      <c r="M320" s="16">
        <f t="shared" si="353"/>
        <v>0</v>
      </c>
      <c r="N320" s="12">
        <v>1</v>
      </c>
      <c r="O320" s="72">
        <f>IF(ISERROR(VLOOKUP(N320,POA!$A$2:$C$25,3,0)),"",VLOOKUP(N320,POA!$A$2:$C$25,3,0))</f>
        <v>3</v>
      </c>
      <c r="P320" s="13">
        <f>IF(ISERROR(VLOOKUP(N320,POA!$A$2:$C$25,2,0)),"",VLOOKUP(N320,POA!$A$2:$C$25,2,0))</f>
        <v>314367087</v>
      </c>
      <c r="Q320" s="16">
        <f>SUM(I320)</f>
        <v>0</v>
      </c>
      <c r="R320" s="17" t="str">
        <f>IF(OR(Q320=0,N320="",P320=""),"",IF(Q320&gt;=(($R$9*P320)),"HABIL","NO HABIL"))</f>
        <v/>
      </c>
      <c r="S320" s="16">
        <f>IF(ISERROR(SUM(E320/G320)),0,SUM(E320/G320))</f>
        <v>0</v>
      </c>
      <c r="T320" s="17" t="str">
        <f>IF(OR(S320=0,N320="",P320=""),"",IF(S320&gt;=$T$9,"HABIL","NO HABIL"))</f>
        <v/>
      </c>
      <c r="U320" s="58">
        <f>IF(ISERROR(SUM(H320/F320)),0,SUM(H320/F320))</f>
        <v>0</v>
      </c>
      <c r="V320" s="17" t="str">
        <f>IF(OR(U320=0,N320="",P320=""),"",IF(U320&lt;=$V$9,"HABIL","NO HABIL"))</f>
        <v/>
      </c>
      <c r="W320" s="58">
        <f>IF(ISERROR(SUM(L320/M320)),0,SUM(L320/M320))</f>
        <v>0</v>
      </c>
      <c r="X320" s="17" t="str">
        <f>IF(OR(W320=0,N320="",P320=""),"",IF(W320&gt;=$X$9,"HABIL","NO HABIL"))</f>
        <v/>
      </c>
      <c r="Y320" s="17" t="str">
        <f t="shared" si="315"/>
        <v/>
      </c>
      <c r="Z320" s="65"/>
      <c r="AA320" s="66"/>
      <c r="AB320" s="59">
        <f>IF(ISERROR(SUM(L320/K320)),0,SUM(L320/K320))</f>
        <v>0</v>
      </c>
      <c r="AC320" s="17" t="str">
        <f>IF(OR(AB320=0,N320="",P320=""),"",IF(AB320&gt;=$AC$9,"HABIL","NO HABIL"))</f>
        <v/>
      </c>
      <c r="AD320" s="59">
        <f>IF(ISERROR(SUM(L320/F320)),0,SUM(L320/F320))</f>
        <v>0</v>
      </c>
      <c r="AE320" s="17" t="str">
        <f>IF(OR(AD320=0,N320="",P320=""),"",IF(AD320&gt;=$AE$9,"HABIL","NO HABIL"))</f>
        <v/>
      </c>
      <c r="AF320" s="73" t="str">
        <f t="shared" si="316"/>
        <v/>
      </c>
    </row>
    <row r="321" spans="1:32" s="89" customFormat="1" ht="18.75" customHeight="1" thickBot="1" x14ac:dyDescent="0.3">
      <c r="A321" s="95"/>
      <c r="B321" s="91">
        <v>1.1000000000000001</v>
      </c>
      <c r="C321" s="94"/>
      <c r="D321" s="92">
        <v>1</v>
      </c>
      <c r="E321" s="90"/>
      <c r="F321" s="90"/>
      <c r="G321" s="90"/>
      <c r="H321" s="90"/>
      <c r="I321" s="98">
        <f>IF(ISERROR(E321-G321),"",E321-G321)</f>
        <v>0</v>
      </c>
      <c r="J321" s="98">
        <f>IF(ISERROR(F321-H321),"",F321-H321)</f>
        <v>0</v>
      </c>
      <c r="K321" s="98">
        <f>J321</f>
        <v>0</v>
      </c>
      <c r="L321" s="90"/>
      <c r="M321" s="90"/>
      <c r="N321" s="54"/>
      <c r="O321" s="54" t="s">
        <v>144</v>
      </c>
      <c r="P321" s="74" t="s">
        <v>144</v>
      </c>
      <c r="Q321" s="67"/>
      <c r="R321" s="68" t="str">
        <f t="shared" ref="R321:R330" si="354">IF(OR(Q321=0,N321="",P321=""),"",IF(Q321&gt;=(($R$9*P321)),"HABIL","NO HABIL"))</f>
        <v/>
      </c>
      <c r="S321" s="67"/>
      <c r="T321" s="68" t="str">
        <f>IF(OR(S319=0,N321="",P321=""),"",IF(S319&gt;=$T$9,"HABIL","NO HABIL"))</f>
        <v/>
      </c>
      <c r="U321" s="69"/>
      <c r="V321" s="68" t="str">
        <f>IF(OR(U319=0,N321="",P321=""),"",IF(U319&lt;=$V$9,"HABIL","NO HABIL"))</f>
        <v/>
      </c>
      <c r="W321" s="70"/>
      <c r="X321" s="68" t="str">
        <f>IF(OR(W319=0,N321="",P321=""),"",IF(W319&gt;=$X$9,"HABIL","NO HABIL"))</f>
        <v/>
      </c>
      <c r="Y321" s="68" t="str">
        <f t="shared" si="315"/>
        <v/>
      </c>
      <c r="Z321" s="30">
        <f t="shared" ref="Z321:Z330" si="355">IF(ISERROR(F321/$AA$9),"",F321/$AA$9)</f>
        <v>0</v>
      </c>
      <c r="AA321" s="25" t="str">
        <f t="shared" ref="AA321:AA330" si="356">+IF(Z321&lt;$AA$10,"MIPYME","NO CUMPLE")</f>
        <v>MIPYME</v>
      </c>
      <c r="AB321" s="71"/>
      <c r="AC321" s="68" t="str">
        <f>IF(OR(AB319=0,N321="",P321=""),"",IF(AB319&gt;=$AC$9,"HABIL","NO HABIL"))</f>
        <v/>
      </c>
      <c r="AD321" s="71"/>
      <c r="AE321" s="68" t="str">
        <f>IF(OR(AD319=0,N321="",P321=""),"",IF(AD319&gt;=$AE$9,"HABIL","NO HABIL"))</f>
        <v/>
      </c>
      <c r="AF321" s="68" t="str">
        <f t="shared" si="316"/>
        <v/>
      </c>
    </row>
    <row r="322" spans="1:32" ht="16.5" hidden="1" outlineLevel="1" x14ac:dyDescent="0.25">
      <c r="A322" s="96"/>
      <c r="B322" s="91">
        <v>1.1000000000000001</v>
      </c>
      <c r="C322" s="94"/>
      <c r="D322" s="92"/>
      <c r="E322" s="90"/>
      <c r="F322" s="90"/>
      <c r="G322" s="90"/>
      <c r="H322" s="90"/>
      <c r="I322" s="98">
        <f t="shared" ref="I322:I330" si="357">IF(ISERROR(E322-G322),"",E322-G322)</f>
        <v>0</v>
      </c>
      <c r="J322" s="98">
        <f t="shared" ref="J322:J330" si="358">IF(ISERROR(F322-H322),"",F322-H322)</f>
        <v>0</v>
      </c>
      <c r="K322" s="98">
        <f t="shared" ref="K322:K330" si="359">J322</f>
        <v>0</v>
      </c>
      <c r="L322" s="90">
        <v>11177504846</v>
      </c>
      <c r="M322" s="90">
        <v>3867455807</v>
      </c>
      <c r="N322" s="54"/>
      <c r="O322" s="54" t="s">
        <v>144</v>
      </c>
      <c r="P322" s="74" t="s">
        <v>144</v>
      </c>
      <c r="Q322" s="67"/>
      <c r="R322" s="68" t="str">
        <f t="shared" si="354"/>
        <v/>
      </c>
      <c r="S322" s="67"/>
      <c r="T322" s="68" t="str">
        <f t="shared" ref="T322:T330" si="360">IF(OR(S320=0,N322="",P322=""),"",IF(S320&gt;=$T$9,"HABIL","NO HABIL"))</f>
        <v/>
      </c>
      <c r="U322" s="69"/>
      <c r="V322" s="68" t="str">
        <f t="shared" ref="V322:V330" si="361">IF(OR(U320=0,N322="",P322=""),"",IF(U320&lt;=$V$9,"HABIL","NO HABIL"))</f>
        <v/>
      </c>
      <c r="W322" s="70"/>
      <c r="X322" s="68" t="str">
        <f t="shared" ref="X322:X330" si="362">IF(OR(W320=0,N322="",P322=""),"",IF(W320&gt;=$X$9,"HABIL","NO HABIL"))</f>
        <v/>
      </c>
      <c r="Y322" s="68" t="str">
        <f t="shared" si="315"/>
        <v/>
      </c>
      <c r="Z322" s="30">
        <f t="shared" si="355"/>
        <v>0</v>
      </c>
      <c r="AA322" s="25" t="str">
        <f t="shared" si="356"/>
        <v>MIPYME</v>
      </c>
      <c r="AB322" s="71"/>
      <c r="AC322" s="68" t="str">
        <f t="shared" ref="AC322:AC330" si="363">IF(OR(AB320=0,N322="",P322=""),"",IF(AB320&gt;=$AC$9,"HABIL","NO HABIL"))</f>
        <v/>
      </c>
      <c r="AD322" s="71"/>
      <c r="AE322" s="68" t="str">
        <f t="shared" ref="AE322:AE330" si="364">IF(OR(AD320=0,N322="",P322=""),"",IF(AD320&gt;=$AE$9,"HABIL","NO HABIL"))</f>
        <v/>
      </c>
      <c r="AF322" s="68" t="str">
        <f t="shared" si="316"/>
        <v/>
      </c>
    </row>
    <row r="323" spans="1:32" ht="16.5" hidden="1" outlineLevel="1" x14ac:dyDescent="0.25">
      <c r="A323" s="96"/>
      <c r="B323" s="91">
        <v>1.1000000000000001</v>
      </c>
      <c r="C323" s="94"/>
      <c r="D323" s="92"/>
      <c r="E323" s="90"/>
      <c r="F323" s="90"/>
      <c r="G323" s="90"/>
      <c r="H323" s="90"/>
      <c r="I323" s="98">
        <f t="shared" si="357"/>
        <v>0</v>
      </c>
      <c r="J323" s="98">
        <f t="shared" si="358"/>
        <v>0</v>
      </c>
      <c r="K323" s="98">
        <f t="shared" si="359"/>
        <v>0</v>
      </c>
      <c r="L323" s="90">
        <v>11177504846</v>
      </c>
      <c r="M323" s="90">
        <v>3867455807</v>
      </c>
      <c r="N323" s="54"/>
      <c r="O323" s="54" t="s">
        <v>144</v>
      </c>
      <c r="P323" s="74" t="s">
        <v>144</v>
      </c>
      <c r="Q323" s="67"/>
      <c r="R323" s="68" t="str">
        <f t="shared" si="354"/>
        <v/>
      </c>
      <c r="S323" s="67"/>
      <c r="T323" s="68" t="str">
        <f t="shared" si="360"/>
        <v/>
      </c>
      <c r="U323" s="69"/>
      <c r="V323" s="68" t="str">
        <f t="shared" si="361"/>
        <v/>
      </c>
      <c r="W323" s="70"/>
      <c r="X323" s="68" t="str">
        <f t="shared" si="362"/>
        <v/>
      </c>
      <c r="Y323" s="68" t="str">
        <f t="shared" si="315"/>
        <v/>
      </c>
      <c r="Z323" s="30">
        <f t="shared" si="355"/>
        <v>0</v>
      </c>
      <c r="AA323" s="25" t="str">
        <f t="shared" si="356"/>
        <v>MIPYME</v>
      </c>
      <c r="AB323" s="71"/>
      <c r="AC323" s="68" t="str">
        <f t="shared" si="363"/>
        <v/>
      </c>
      <c r="AD323" s="71"/>
      <c r="AE323" s="68" t="str">
        <f t="shared" si="364"/>
        <v/>
      </c>
      <c r="AF323" s="68" t="str">
        <f t="shared" si="316"/>
        <v/>
      </c>
    </row>
    <row r="324" spans="1:32" ht="16.5" hidden="1" outlineLevel="1" x14ac:dyDescent="0.25">
      <c r="A324" s="96"/>
      <c r="B324" s="91">
        <v>1.1000000000000001</v>
      </c>
      <c r="C324" s="94"/>
      <c r="D324" s="92"/>
      <c r="E324" s="90"/>
      <c r="F324" s="90"/>
      <c r="G324" s="90"/>
      <c r="H324" s="90"/>
      <c r="I324" s="98">
        <f t="shared" si="357"/>
        <v>0</v>
      </c>
      <c r="J324" s="98">
        <f t="shared" si="358"/>
        <v>0</v>
      </c>
      <c r="K324" s="98">
        <f t="shared" si="359"/>
        <v>0</v>
      </c>
      <c r="L324" s="90">
        <v>11177504846</v>
      </c>
      <c r="M324" s="90">
        <v>3867455807</v>
      </c>
      <c r="N324" s="54"/>
      <c r="O324" s="54" t="s">
        <v>144</v>
      </c>
      <c r="P324" s="74" t="s">
        <v>144</v>
      </c>
      <c r="Q324" s="67"/>
      <c r="R324" s="68" t="str">
        <f t="shared" si="354"/>
        <v/>
      </c>
      <c r="S324" s="67"/>
      <c r="T324" s="68" t="str">
        <f t="shared" si="360"/>
        <v/>
      </c>
      <c r="U324" s="69"/>
      <c r="V324" s="68" t="str">
        <f t="shared" si="361"/>
        <v/>
      </c>
      <c r="W324" s="70"/>
      <c r="X324" s="68" t="str">
        <f t="shared" si="362"/>
        <v/>
      </c>
      <c r="Y324" s="68" t="str">
        <f t="shared" si="315"/>
        <v/>
      </c>
      <c r="Z324" s="30">
        <f t="shared" si="355"/>
        <v>0</v>
      </c>
      <c r="AA324" s="25" t="str">
        <f t="shared" si="356"/>
        <v>MIPYME</v>
      </c>
      <c r="AB324" s="71"/>
      <c r="AC324" s="68" t="str">
        <f t="shared" si="363"/>
        <v/>
      </c>
      <c r="AD324" s="71"/>
      <c r="AE324" s="68" t="str">
        <f t="shared" si="364"/>
        <v/>
      </c>
      <c r="AF324" s="68" t="str">
        <f t="shared" si="316"/>
        <v/>
      </c>
    </row>
    <row r="325" spans="1:32" ht="16.5" hidden="1" outlineLevel="1" x14ac:dyDescent="0.25">
      <c r="A325" s="97"/>
      <c r="B325" s="91">
        <v>1.1000000000000001</v>
      </c>
      <c r="C325" s="94"/>
      <c r="D325" s="92"/>
      <c r="E325" s="90"/>
      <c r="F325" s="90"/>
      <c r="G325" s="90"/>
      <c r="H325" s="90"/>
      <c r="I325" s="98">
        <f t="shared" si="357"/>
        <v>0</v>
      </c>
      <c r="J325" s="98">
        <f t="shared" si="358"/>
        <v>0</v>
      </c>
      <c r="K325" s="98">
        <f t="shared" si="359"/>
        <v>0</v>
      </c>
      <c r="L325" s="90">
        <v>11177504846</v>
      </c>
      <c r="M325" s="90">
        <v>3867455807</v>
      </c>
      <c r="N325" s="54"/>
      <c r="O325" s="54" t="s">
        <v>144</v>
      </c>
      <c r="P325" s="74" t="s">
        <v>144</v>
      </c>
      <c r="Q325" s="67"/>
      <c r="R325" s="68" t="str">
        <f t="shared" si="354"/>
        <v/>
      </c>
      <c r="S325" s="67"/>
      <c r="T325" s="68" t="str">
        <f t="shared" si="360"/>
        <v/>
      </c>
      <c r="U325" s="69"/>
      <c r="V325" s="68" t="str">
        <f t="shared" si="361"/>
        <v/>
      </c>
      <c r="W325" s="70"/>
      <c r="X325" s="68" t="str">
        <f t="shared" si="362"/>
        <v/>
      </c>
      <c r="Y325" s="68" t="str">
        <f t="shared" si="315"/>
        <v/>
      </c>
      <c r="Z325" s="30">
        <f t="shared" si="355"/>
        <v>0</v>
      </c>
      <c r="AA325" s="25" t="str">
        <f t="shared" si="356"/>
        <v>MIPYME</v>
      </c>
      <c r="AB325" s="71"/>
      <c r="AC325" s="68" t="str">
        <f t="shared" si="363"/>
        <v/>
      </c>
      <c r="AD325" s="71"/>
      <c r="AE325" s="68" t="str">
        <f t="shared" si="364"/>
        <v/>
      </c>
      <c r="AF325" s="68" t="str">
        <f t="shared" si="316"/>
        <v/>
      </c>
    </row>
    <row r="326" spans="1:32" ht="16.5" hidden="1" outlineLevel="1" x14ac:dyDescent="0.25">
      <c r="A326" s="97"/>
      <c r="B326" s="91">
        <v>1.1000000000000001</v>
      </c>
      <c r="C326" s="94"/>
      <c r="D326" s="92"/>
      <c r="E326" s="90"/>
      <c r="F326" s="90"/>
      <c r="G326" s="90"/>
      <c r="H326" s="90"/>
      <c r="I326" s="98">
        <f t="shared" si="357"/>
        <v>0</v>
      </c>
      <c r="J326" s="98">
        <f t="shared" si="358"/>
        <v>0</v>
      </c>
      <c r="K326" s="98">
        <f t="shared" si="359"/>
        <v>0</v>
      </c>
      <c r="L326" s="90">
        <v>11177504846</v>
      </c>
      <c r="M326" s="90">
        <v>3867455807</v>
      </c>
      <c r="N326" s="54"/>
      <c r="O326" s="54" t="s">
        <v>144</v>
      </c>
      <c r="P326" s="74" t="s">
        <v>144</v>
      </c>
      <c r="Q326" s="67"/>
      <c r="R326" s="68" t="str">
        <f t="shared" si="354"/>
        <v/>
      </c>
      <c r="S326" s="67"/>
      <c r="T326" s="68" t="str">
        <f t="shared" si="360"/>
        <v/>
      </c>
      <c r="U326" s="69"/>
      <c r="V326" s="68" t="str">
        <f t="shared" si="361"/>
        <v/>
      </c>
      <c r="W326" s="70"/>
      <c r="X326" s="68" t="str">
        <f t="shared" si="362"/>
        <v/>
      </c>
      <c r="Y326" s="68" t="str">
        <f t="shared" si="315"/>
        <v/>
      </c>
      <c r="Z326" s="30">
        <f t="shared" si="355"/>
        <v>0</v>
      </c>
      <c r="AA326" s="25" t="str">
        <f t="shared" si="356"/>
        <v>MIPYME</v>
      </c>
      <c r="AB326" s="71"/>
      <c r="AC326" s="68" t="str">
        <f t="shared" si="363"/>
        <v/>
      </c>
      <c r="AD326" s="71"/>
      <c r="AE326" s="68" t="str">
        <f t="shared" si="364"/>
        <v/>
      </c>
      <c r="AF326" s="68" t="str">
        <f t="shared" si="316"/>
        <v/>
      </c>
    </row>
    <row r="327" spans="1:32" ht="16.5" hidden="1" outlineLevel="1" x14ac:dyDescent="0.25">
      <c r="A327" s="97"/>
      <c r="B327" s="91">
        <v>1.1000000000000001</v>
      </c>
      <c r="C327" s="94"/>
      <c r="D327" s="92"/>
      <c r="E327" s="90"/>
      <c r="F327" s="90"/>
      <c r="G327" s="90"/>
      <c r="H327" s="90"/>
      <c r="I327" s="98">
        <f t="shared" si="357"/>
        <v>0</v>
      </c>
      <c r="J327" s="98">
        <f t="shared" si="358"/>
        <v>0</v>
      </c>
      <c r="K327" s="98">
        <f t="shared" si="359"/>
        <v>0</v>
      </c>
      <c r="L327" s="90">
        <v>11177504846</v>
      </c>
      <c r="M327" s="90">
        <v>3867455807</v>
      </c>
      <c r="N327" s="54"/>
      <c r="O327" s="54" t="s">
        <v>144</v>
      </c>
      <c r="P327" s="74" t="s">
        <v>144</v>
      </c>
      <c r="Q327" s="67"/>
      <c r="R327" s="68" t="str">
        <f t="shared" si="354"/>
        <v/>
      </c>
      <c r="S327" s="67"/>
      <c r="T327" s="68" t="str">
        <f t="shared" si="360"/>
        <v/>
      </c>
      <c r="U327" s="69"/>
      <c r="V327" s="68" t="str">
        <f t="shared" si="361"/>
        <v/>
      </c>
      <c r="W327" s="70"/>
      <c r="X327" s="68" t="str">
        <f t="shared" si="362"/>
        <v/>
      </c>
      <c r="Y327" s="68" t="str">
        <f t="shared" si="315"/>
        <v/>
      </c>
      <c r="Z327" s="30">
        <f t="shared" si="355"/>
        <v>0</v>
      </c>
      <c r="AA327" s="25" t="str">
        <f t="shared" si="356"/>
        <v>MIPYME</v>
      </c>
      <c r="AB327" s="71"/>
      <c r="AC327" s="68" t="str">
        <f t="shared" si="363"/>
        <v/>
      </c>
      <c r="AD327" s="71"/>
      <c r="AE327" s="68" t="str">
        <f t="shared" si="364"/>
        <v/>
      </c>
      <c r="AF327" s="68" t="str">
        <f t="shared" si="316"/>
        <v/>
      </c>
    </row>
    <row r="328" spans="1:32" ht="16.5" hidden="1" outlineLevel="1" x14ac:dyDescent="0.25">
      <c r="A328" s="97"/>
      <c r="B328" s="91">
        <v>1.1000000000000001</v>
      </c>
      <c r="C328" s="94"/>
      <c r="D328" s="92"/>
      <c r="E328" s="90"/>
      <c r="F328" s="90"/>
      <c r="G328" s="90"/>
      <c r="H328" s="90"/>
      <c r="I328" s="98">
        <f t="shared" si="357"/>
        <v>0</v>
      </c>
      <c r="J328" s="98">
        <f t="shared" si="358"/>
        <v>0</v>
      </c>
      <c r="K328" s="98">
        <f t="shared" si="359"/>
        <v>0</v>
      </c>
      <c r="L328" s="90">
        <v>11177504846</v>
      </c>
      <c r="M328" s="90">
        <v>3867455807</v>
      </c>
      <c r="N328" s="54"/>
      <c r="O328" s="54" t="s">
        <v>144</v>
      </c>
      <c r="P328" s="74" t="s">
        <v>144</v>
      </c>
      <c r="Q328" s="67"/>
      <c r="R328" s="68" t="str">
        <f t="shared" si="354"/>
        <v/>
      </c>
      <c r="S328" s="67"/>
      <c r="T328" s="68" t="str">
        <f t="shared" si="360"/>
        <v/>
      </c>
      <c r="U328" s="69"/>
      <c r="V328" s="68" t="str">
        <f t="shared" si="361"/>
        <v/>
      </c>
      <c r="W328" s="70"/>
      <c r="X328" s="68" t="str">
        <f t="shared" si="362"/>
        <v/>
      </c>
      <c r="Y328" s="68" t="str">
        <f t="shared" si="315"/>
        <v/>
      </c>
      <c r="Z328" s="30">
        <f t="shared" si="355"/>
        <v>0</v>
      </c>
      <c r="AA328" s="25" t="str">
        <f t="shared" si="356"/>
        <v>MIPYME</v>
      </c>
      <c r="AB328" s="71"/>
      <c r="AC328" s="68" t="str">
        <f t="shared" si="363"/>
        <v/>
      </c>
      <c r="AD328" s="71"/>
      <c r="AE328" s="68" t="str">
        <f t="shared" si="364"/>
        <v/>
      </c>
      <c r="AF328" s="68" t="str">
        <f t="shared" si="316"/>
        <v/>
      </c>
    </row>
    <row r="329" spans="1:32" ht="16.5" hidden="1" outlineLevel="1" x14ac:dyDescent="0.25">
      <c r="A329" s="97"/>
      <c r="B329" s="91">
        <v>1.1000000000000001</v>
      </c>
      <c r="C329" s="94"/>
      <c r="D329" s="92"/>
      <c r="E329" s="90"/>
      <c r="F329" s="90"/>
      <c r="G329" s="90"/>
      <c r="H329" s="90"/>
      <c r="I329" s="98">
        <f t="shared" si="357"/>
        <v>0</v>
      </c>
      <c r="J329" s="98">
        <f t="shared" si="358"/>
        <v>0</v>
      </c>
      <c r="K329" s="98">
        <f t="shared" si="359"/>
        <v>0</v>
      </c>
      <c r="L329" s="90">
        <v>11177504846</v>
      </c>
      <c r="M329" s="90">
        <v>3867455807</v>
      </c>
      <c r="N329" s="54"/>
      <c r="O329" s="54" t="s">
        <v>144</v>
      </c>
      <c r="P329" s="74" t="s">
        <v>144</v>
      </c>
      <c r="Q329" s="67"/>
      <c r="R329" s="68" t="str">
        <f t="shared" si="354"/>
        <v/>
      </c>
      <c r="S329" s="67"/>
      <c r="T329" s="68" t="str">
        <f t="shared" si="360"/>
        <v/>
      </c>
      <c r="U329" s="69"/>
      <c r="V329" s="68" t="str">
        <f t="shared" si="361"/>
        <v/>
      </c>
      <c r="W329" s="70"/>
      <c r="X329" s="68" t="str">
        <f t="shared" si="362"/>
        <v/>
      </c>
      <c r="Y329" s="68" t="str">
        <f t="shared" si="315"/>
        <v/>
      </c>
      <c r="Z329" s="30">
        <f t="shared" si="355"/>
        <v>0</v>
      </c>
      <c r="AA329" s="25" t="str">
        <f t="shared" si="356"/>
        <v>MIPYME</v>
      </c>
      <c r="AB329" s="71"/>
      <c r="AC329" s="68" t="str">
        <f t="shared" si="363"/>
        <v/>
      </c>
      <c r="AD329" s="71"/>
      <c r="AE329" s="68" t="str">
        <f t="shared" si="364"/>
        <v/>
      </c>
      <c r="AF329" s="68" t="str">
        <f t="shared" si="316"/>
        <v/>
      </c>
    </row>
    <row r="330" spans="1:32" ht="17.25" hidden="1" outlineLevel="1" thickBot="1" x14ac:dyDescent="0.3">
      <c r="A330" s="97"/>
      <c r="B330" s="91">
        <v>1.1000000000000001</v>
      </c>
      <c r="C330" s="94"/>
      <c r="D330" s="92"/>
      <c r="E330" s="90"/>
      <c r="F330" s="90"/>
      <c r="G330" s="90"/>
      <c r="H330" s="90"/>
      <c r="I330" s="98">
        <f t="shared" si="357"/>
        <v>0</v>
      </c>
      <c r="J330" s="98">
        <f t="shared" si="358"/>
        <v>0</v>
      </c>
      <c r="K330" s="98">
        <f t="shared" si="359"/>
        <v>0</v>
      </c>
      <c r="L330" s="90">
        <v>11177504846</v>
      </c>
      <c r="M330" s="90">
        <v>3867455807</v>
      </c>
      <c r="N330" s="54"/>
      <c r="O330" s="54" t="s">
        <v>144</v>
      </c>
      <c r="P330" s="74" t="s">
        <v>144</v>
      </c>
      <c r="Q330" s="67"/>
      <c r="R330" s="68" t="str">
        <f t="shared" si="354"/>
        <v/>
      </c>
      <c r="S330" s="67"/>
      <c r="T330" s="68" t="str">
        <f t="shared" si="360"/>
        <v/>
      </c>
      <c r="U330" s="69"/>
      <c r="V330" s="68" t="str">
        <f t="shared" si="361"/>
        <v/>
      </c>
      <c r="W330" s="70"/>
      <c r="X330" s="68" t="str">
        <f t="shared" si="362"/>
        <v/>
      </c>
      <c r="Y330" s="68" t="str">
        <f t="shared" si="315"/>
        <v/>
      </c>
      <c r="Z330" s="30">
        <f t="shared" si="355"/>
        <v>0</v>
      </c>
      <c r="AA330" s="25" t="str">
        <f t="shared" si="356"/>
        <v>MIPYME</v>
      </c>
      <c r="AB330" s="71"/>
      <c r="AC330" s="68" t="str">
        <f t="shared" si="363"/>
        <v/>
      </c>
      <c r="AD330" s="71"/>
      <c r="AE330" s="68" t="str">
        <f t="shared" si="364"/>
        <v/>
      </c>
      <c r="AF330" s="68" t="str">
        <f t="shared" si="316"/>
        <v/>
      </c>
    </row>
    <row r="331" spans="1:32" s="64" customFormat="1" ht="30.75" customHeight="1" collapsed="1" x14ac:dyDescent="0.25">
      <c r="B331" s="14">
        <v>30</v>
      </c>
      <c r="C331" s="15" t="s">
        <v>182</v>
      </c>
      <c r="D331" s="18">
        <f>IF(SUM(D332:D341)=0,"",SUM(D332:D341))</f>
        <v>1</v>
      </c>
      <c r="E331" s="16">
        <f>IF(ISERROR(($D332*E332)+($D333*E333)+($D334*E334)+($D335*E335)+($D336*E336)+($D337*E337)+($D338*E338)+($D339*E339)+($D340*E340)+($D341*E341)),"",($D332*E332)+($D333*E333)+($D334*E334)+($D335*E335)+($D336*E336)+($D337*E337)+($D338*E338)+($D339*E339)+($D340*E340)+($D341*E341))</f>
        <v>0</v>
      </c>
      <c r="F331" s="16">
        <f>IF(ISERROR(($D332*F332)+($D333*F333)+($D334*F334)+($D335*F335)+($D336*F336)+($D337*F337)+($D338*F338)+($D339*F339)+($D340*F340)+($D341*F341)),"",($D332*F332)+($D333*F333)+($D334*F334)+($D335*F335)+($D336*F336)+($D337*F337)+($D338*F338)+($D339*F339)+($D340*F340)+($D341*F341))</f>
        <v>0</v>
      </c>
      <c r="G331" s="16">
        <f>IF(ISERROR(($D332*G332)+($D333*G333)+($D334*G334)+($D335*G335)+($D336*G336)+($D337*G337)+($D338*G338)+($D339*G339)+($D340*G340)+($D341*G341)),"",($D332*G332)+($D333*G333)+($D334*G334)+($D335*G335)+($D336*G336)+($D337*G337)+($D338*G338)+($D339*G339)+($D340*G340)+($D341*G341))</f>
        <v>0</v>
      </c>
      <c r="H331" s="16">
        <f>IF(ISERROR(($D332*H332)+($D333*H333)+($D334*H334)+($D335*H335)+($D336*H336)+($D337*H337)+($D338*H338)+($D339*H339)+($D340*H340)+($D341*H341)),"",($D332*H332)+($D333*H333)+($D334*H334)+($D335*H335)+($D336*H336)+($D337*H337)+($D338*H338)+($D339*H339)+($D340*H340)+($D341*H341))</f>
        <v>0</v>
      </c>
      <c r="I331" s="16">
        <f>IF(ISERROR(SUM(I332:I341)),"",SUM(I332:I341))</f>
        <v>0</v>
      </c>
      <c r="J331" s="16">
        <f>IF(ISERROR(SUM(J332:J341)),"",SUM(J332:J341))</f>
        <v>0</v>
      </c>
      <c r="K331" s="16">
        <f>IF(ISERROR(($D332*K332)+($D333*K333)+($D334*K334)+($D335*K335)+($D336*K336)+($D337*K337)+($D338*K338)+($D339*K339)+($D340*K340)+($D341*K341)),"",($D332*K332)+($D333*K333)+($D334*K334)+($D335*K335)+($D336*K336)+($D337*K337)+($D338*K338)+($D339*K339)+($D340*K340)+($D341*K341))</f>
        <v>0</v>
      </c>
      <c r="L331" s="16">
        <f t="shared" ref="L331:M331" si="365">IF(ISERROR(($D332*L332)+($D333*L333)+($D334*L334)+($D335*L335)+($D336*L336)+($D337*L337)+($D338*L338)+($D339*L339)+($D340*L340)+($D341*L341)),"",($D332*L332)+($D333*L333)+($D334*L334)+($D335*L335)+($D336*L336)+($D337*L337)+($D338*L338)+($D339*L339)+($D340*L340)+($D341*L341))</f>
        <v>0</v>
      </c>
      <c r="M331" s="16">
        <f t="shared" si="365"/>
        <v>0</v>
      </c>
      <c r="N331" s="12">
        <v>1</v>
      </c>
      <c r="O331" s="72">
        <f>IF(ISERROR(VLOOKUP(N331,POA!$A$2:$C$25,3,0)),"",VLOOKUP(N331,POA!$A$2:$C$25,3,0))</f>
        <v>3</v>
      </c>
      <c r="P331" s="13">
        <f>IF(ISERROR(VLOOKUP(N331,POA!$A$2:$C$25,2,0)),"",VLOOKUP(N331,POA!$A$2:$C$25,2,0))</f>
        <v>314367087</v>
      </c>
      <c r="Q331" s="16">
        <f>SUM(I331)</f>
        <v>0</v>
      </c>
      <c r="R331" s="17" t="str">
        <f>IF(OR(Q331=0,N331="",P331=""),"",IF(Q331&gt;=(($R$9*P331)),"HABIL","NO HABIL"))</f>
        <v/>
      </c>
      <c r="S331" s="16">
        <f>IF(ISERROR(SUM(E331/G331)),0,SUM(E331/G331))</f>
        <v>0</v>
      </c>
      <c r="T331" s="17" t="str">
        <f>IF(OR(S331=0,N331="",P331=""),"",IF(S331&gt;=$T$9,"HABIL","NO HABIL"))</f>
        <v/>
      </c>
      <c r="U331" s="58">
        <f>IF(ISERROR(SUM(H331/F331)),0,SUM(H331/F331))</f>
        <v>0</v>
      </c>
      <c r="V331" s="17" t="str">
        <f>IF(OR(U331=0,N331="",P331=""),"",IF(U331&lt;=$V$9,"HABIL","NO HABIL"))</f>
        <v/>
      </c>
      <c r="W331" s="58">
        <f>IF(ISERROR(SUM(L331/M331)),0,SUM(L331/M331))</f>
        <v>0</v>
      </c>
      <c r="X331" s="17" t="str">
        <f>IF(OR(W331=0,N331="",P331=""),"",IF(W331&gt;=$X$9,"HABIL","NO HABIL"))</f>
        <v/>
      </c>
      <c r="Y331" s="17" t="str">
        <f t="shared" si="315"/>
        <v/>
      </c>
      <c r="Z331" s="65"/>
      <c r="AA331" s="66"/>
      <c r="AB331" s="59">
        <f>IF(ISERROR(SUM(L331/K331)),0,SUM(L331/K331))</f>
        <v>0</v>
      </c>
      <c r="AC331" s="17" t="str">
        <f>IF(OR(AB331=0,N331="",P331=""),"",IF(AB331&gt;=$AC$9,"HABIL","NO HABIL"))</f>
        <v/>
      </c>
      <c r="AD331" s="59">
        <f>IF(ISERROR(SUM(L331/F331)),0,SUM(L331/F331))</f>
        <v>0</v>
      </c>
      <c r="AE331" s="17" t="str">
        <f>IF(OR(AD331=0,N331="",P331=""),"",IF(AD331&gt;=$AE$9,"HABIL","NO HABIL"))</f>
        <v/>
      </c>
      <c r="AF331" s="73" t="str">
        <f t="shared" si="316"/>
        <v/>
      </c>
    </row>
    <row r="332" spans="1:32" s="89" customFormat="1" ht="18.75" customHeight="1" thickBot="1" x14ac:dyDescent="0.3">
      <c r="A332" s="95"/>
      <c r="B332" s="91">
        <v>1.1000000000000001</v>
      </c>
      <c r="C332" s="94"/>
      <c r="D332" s="92">
        <v>1</v>
      </c>
      <c r="E332" s="90"/>
      <c r="F332" s="90"/>
      <c r="G332" s="90"/>
      <c r="H332" s="90"/>
      <c r="I332" s="98">
        <f>IF(ISERROR(E332-G332),"",E332-G332)</f>
        <v>0</v>
      </c>
      <c r="J332" s="98">
        <f>IF(ISERROR(F332-H332),"",F332-H332)</f>
        <v>0</v>
      </c>
      <c r="K332" s="98">
        <f>J332</f>
        <v>0</v>
      </c>
      <c r="L332" s="90"/>
      <c r="M332" s="90"/>
      <c r="N332" s="54"/>
      <c r="O332" s="54" t="s">
        <v>144</v>
      </c>
      <c r="P332" s="74" t="s">
        <v>144</v>
      </c>
      <c r="Q332" s="67"/>
      <c r="R332" s="68" t="str">
        <f t="shared" ref="R332:R341" si="366">IF(OR(Q332=0,N332="",P332=""),"",IF(Q332&gt;=(($R$9*P332)),"HABIL","NO HABIL"))</f>
        <v/>
      </c>
      <c r="S332" s="67"/>
      <c r="T332" s="68" t="str">
        <f>IF(OR(S330=0,N332="",P332=""),"",IF(S330&gt;=$T$9,"HABIL","NO HABIL"))</f>
        <v/>
      </c>
      <c r="U332" s="69"/>
      <c r="V332" s="68" t="str">
        <f>IF(OR(U330=0,N332="",P332=""),"",IF(U330&lt;=$V$9,"HABIL","NO HABIL"))</f>
        <v/>
      </c>
      <c r="W332" s="70"/>
      <c r="X332" s="68" t="str">
        <f>IF(OR(W330=0,N332="",P332=""),"",IF(W330&gt;=$X$9,"HABIL","NO HABIL"))</f>
        <v/>
      </c>
      <c r="Y332" s="68" t="str">
        <f t="shared" si="315"/>
        <v/>
      </c>
      <c r="Z332" s="30">
        <f t="shared" ref="Z332:Z341" si="367">IF(ISERROR(F332/$AA$9),"",F332/$AA$9)</f>
        <v>0</v>
      </c>
      <c r="AA332" s="25" t="str">
        <f t="shared" ref="AA332:AA341" si="368">+IF(Z332&lt;$AA$10,"MIPYME","NO CUMPLE")</f>
        <v>MIPYME</v>
      </c>
      <c r="AB332" s="71"/>
      <c r="AC332" s="68" t="str">
        <f>IF(OR(AB330=0,N332="",P332=""),"",IF(AB330&gt;=$AC$9,"HABIL","NO HABIL"))</f>
        <v/>
      </c>
      <c r="AD332" s="71"/>
      <c r="AE332" s="68" t="str">
        <f>IF(OR(AD330=0,N332="",P332=""),"",IF(AD330&gt;=$AE$9,"HABIL","NO HABIL"))</f>
        <v/>
      </c>
      <c r="AF332" s="68" t="str">
        <f t="shared" si="316"/>
        <v/>
      </c>
    </row>
    <row r="333" spans="1:32" ht="16.5" hidden="1" outlineLevel="1" x14ac:dyDescent="0.25">
      <c r="A333" s="96"/>
      <c r="B333" s="91">
        <v>1.1000000000000001</v>
      </c>
      <c r="C333" s="94"/>
      <c r="D333" s="92"/>
      <c r="E333" s="90"/>
      <c r="F333" s="90"/>
      <c r="G333" s="90"/>
      <c r="H333" s="90"/>
      <c r="I333" s="98">
        <f t="shared" ref="I333:I341" si="369">IF(ISERROR(E333-G333),"",E333-G333)</f>
        <v>0</v>
      </c>
      <c r="J333" s="98">
        <f t="shared" ref="J333:J341" si="370">IF(ISERROR(F333-H333),"",F333-H333)</f>
        <v>0</v>
      </c>
      <c r="K333" s="98">
        <f t="shared" ref="K333:K341" si="371">J333</f>
        <v>0</v>
      </c>
      <c r="L333" s="90">
        <v>11177504846</v>
      </c>
      <c r="M333" s="90">
        <v>3867455807</v>
      </c>
      <c r="N333" s="54"/>
      <c r="O333" s="54" t="s">
        <v>144</v>
      </c>
      <c r="P333" s="74" t="s">
        <v>144</v>
      </c>
      <c r="Q333" s="67"/>
      <c r="R333" s="68" t="str">
        <f t="shared" si="366"/>
        <v/>
      </c>
      <c r="S333" s="67"/>
      <c r="T333" s="68" t="str">
        <f t="shared" ref="T333:T341" si="372">IF(OR(S331=0,N333="",P333=""),"",IF(S331&gt;=$T$9,"HABIL","NO HABIL"))</f>
        <v/>
      </c>
      <c r="U333" s="69"/>
      <c r="V333" s="68" t="str">
        <f t="shared" ref="V333:V341" si="373">IF(OR(U331=0,N333="",P333=""),"",IF(U331&lt;=$V$9,"HABIL","NO HABIL"))</f>
        <v/>
      </c>
      <c r="W333" s="70"/>
      <c r="X333" s="68" t="str">
        <f t="shared" ref="X333:X341" si="374">IF(OR(W331=0,N333="",P333=""),"",IF(W331&gt;=$X$9,"HABIL","NO HABIL"))</f>
        <v/>
      </c>
      <c r="Y333" s="68" t="str">
        <f t="shared" si="315"/>
        <v/>
      </c>
      <c r="Z333" s="30">
        <f t="shared" si="367"/>
        <v>0</v>
      </c>
      <c r="AA333" s="25" t="str">
        <f t="shared" si="368"/>
        <v>MIPYME</v>
      </c>
      <c r="AB333" s="71"/>
      <c r="AC333" s="68" t="str">
        <f t="shared" ref="AC333:AC341" si="375">IF(OR(AB331=0,N333="",P333=""),"",IF(AB331&gt;=$AC$9,"HABIL","NO HABIL"))</f>
        <v/>
      </c>
      <c r="AD333" s="71"/>
      <c r="AE333" s="68" t="str">
        <f t="shared" ref="AE333:AE341" si="376">IF(OR(AD331=0,N333="",P333=""),"",IF(AD331&gt;=$AE$9,"HABIL","NO HABIL"))</f>
        <v/>
      </c>
      <c r="AF333" s="68" t="str">
        <f t="shared" si="316"/>
        <v/>
      </c>
    </row>
    <row r="334" spans="1:32" ht="16.5" hidden="1" outlineLevel="1" x14ac:dyDescent="0.25">
      <c r="A334" s="96"/>
      <c r="B334" s="91">
        <v>1.1000000000000001</v>
      </c>
      <c r="C334" s="94"/>
      <c r="D334" s="92"/>
      <c r="E334" s="90"/>
      <c r="F334" s="90"/>
      <c r="G334" s="90"/>
      <c r="H334" s="90"/>
      <c r="I334" s="98">
        <f t="shared" si="369"/>
        <v>0</v>
      </c>
      <c r="J334" s="98">
        <f t="shared" si="370"/>
        <v>0</v>
      </c>
      <c r="K334" s="98">
        <f t="shared" si="371"/>
        <v>0</v>
      </c>
      <c r="L334" s="90">
        <v>11177504846</v>
      </c>
      <c r="M334" s="90">
        <v>3867455807</v>
      </c>
      <c r="N334" s="54"/>
      <c r="O334" s="54" t="s">
        <v>144</v>
      </c>
      <c r="P334" s="74" t="s">
        <v>144</v>
      </c>
      <c r="Q334" s="67"/>
      <c r="R334" s="68" t="str">
        <f t="shared" si="366"/>
        <v/>
      </c>
      <c r="S334" s="67"/>
      <c r="T334" s="68" t="str">
        <f t="shared" si="372"/>
        <v/>
      </c>
      <c r="U334" s="69"/>
      <c r="V334" s="68" t="str">
        <f t="shared" si="373"/>
        <v/>
      </c>
      <c r="W334" s="70"/>
      <c r="X334" s="68" t="str">
        <f t="shared" si="374"/>
        <v/>
      </c>
      <c r="Y334" s="68" t="str">
        <f t="shared" si="315"/>
        <v/>
      </c>
      <c r="Z334" s="30">
        <f t="shared" si="367"/>
        <v>0</v>
      </c>
      <c r="AA334" s="25" t="str">
        <f t="shared" si="368"/>
        <v>MIPYME</v>
      </c>
      <c r="AB334" s="71"/>
      <c r="AC334" s="68" t="str">
        <f t="shared" si="375"/>
        <v/>
      </c>
      <c r="AD334" s="71"/>
      <c r="AE334" s="68" t="str">
        <f t="shared" si="376"/>
        <v/>
      </c>
      <c r="AF334" s="68" t="str">
        <f t="shared" si="316"/>
        <v/>
      </c>
    </row>
    <row r="335" spans="1:32" ht="16.5" hidden="1" outlineLevel="1" x14ac:dyDescent="0.25">
      <c r="A335" s="96"/>
      <c r="B335" s="91">
        <v>1.1000000000000001</v>
      </c>
      <c r="C335" s="94"/>
      <c r="D335" s="92"/>
      <c r="E335" s="90"/>
      <c r="F335" s="90"/>
      <c r="G335" s="90"/>
      <c r="H335" s="90"/>
      <c r="I335" s="98">
        <f t="shared" si="369"/>
        <v>0</v>
      </c>
      <c r="J335" s="98">
        <f t="shared" si="370"/>
        <v>0</v>
      </c>
      <c r="K335" s="98">
        <f t="shared" si="371"/>
        <v>0</v>
      </c>
      <c r="L335" s="90">
        <v>11177504846</v>
      </c>
      <c r="M335" s="90">
        <v>3867455807</v>
      </c>
      <c r="N335" s="54"/>
      <c r="O335" s="54" t="s">
        <v>144</v>
      </c>
      <c r="P335" s="74" t="s">
        <v>144</v>
      </c>
      <c r="Q335" s="67"/>
      <c r="R335" s="68" t="str">
        <f t="shared" si="366"/>
        <v/>
      </c>
      <c r="S335" s="67"/>
      <c r="T335" s="68" t="str">
        <f t="shared" si="372"/>
        <v/>
      </c>
      <c r="U335" s="69"/>
      <c r="V335" s="68" t="str">
        <f t="shared" si="373"/>
        <v/>
      </c>
      <c r="W335" s="70"/>
      <c r="X335" s="68" t="str">
        <f t="shared" si="374"/>
        <v/>
      </c>
      <c r="Y335" s="68" t="str">
        <f t="shared" si="315"/>
        <v/>
      </c>
      <c r="Z335" s="30">
        <f t="shared" si="367"/>
        <v>0</v>
      </c>
      <c r="AA335" s="25" t="str">
        <f t="shared" si="368"/>
        <v>MIPYME</v>
      </c>
      <c r="AB335" s="71"/>
      <c r="AC335" s="68" t="str">
        <f t="shared" si="375"/>
        <v/>
      </c>
      <c r="AD335" s="71"/>
      <c r="AE335" s="68" t="str">
        <f t="shared" si="376"/>
        <v/>
      </c>
      <c r="AF335" s="68" t="str">
        <f t="shared" si="316"/>
        <v/>
      </c>
    </row>
    <row r="336" spans="1:32" ht="16.5" hidden="1" outlineLevel="1" x14ac:dyDescent="0.25">
      <c r="A336" s="97"/>
      <c r="B336" s="91">
        <v>1.1000000000000001</v>
      </c>
      <c r="C336" s="94"/>
      <c r="D336" s="92"/>
      <c r="E336" s="90"/>
      <c r="F336" s="90"/>
      <c r="G336" s="90"/>
      <c r="H336" s="90"/>
      <c r="I336" s="98">
        <f t="shared" si="369"/>
        <v>0</v>
      </c>
      <c r="J336" s="98">
        <f t="shared" si="370"/>
        <v>0</v>
      </c>
      <c r="K336" s="98">
        <f t="shared" si="371"/>
        <v>0</v>
      </c>
      <c r="L336" s="90">
        <v>11177504846</v>
      </c>
      <c r="M336" s="90">
        <v>3867455807</v>
      </c>
      <c r="N336" s="54"/>
      <c r="O336" s="54" t="s">
        <v>144</v>
      </c>
      <c r="P336" s="74" t="s">
        <v>144</v>
      </c>
      <c r="Q336" s="67"/>
      <c r="R336" s="68" t="str">
        <f t="shared" si="366"/>
        <v/>
      </c>
      <c r="S336" s="67"/>
      <c r="T336" s="68" t="str">
        <f t="shared" si="372"/>
        <v/>
      </c>
      <c r="U336" s="69"/>
      <c r="V336" s="68" t="str">
        <f t="shared" si="373"/>
        <v/>
      </c>
      <c r="W336" s="70"/>
      <c r="X336" s="68" t="str">
        <f t="shared" si="374"/>
        <v/>
      </c>
      <c r="Y336" s="68" t="str">
        <f t="shared" si="315"/>
        <v/>
      </c>
      <c r="Z336" s="30">
        <f t="shared" si="367"/>
        <v>0</v>
      </c>
      <c r="AA336" s="25" t="str">
        <f t="shared" si="368"/>
        <v>MIPYME</v>
      </c>
      <c r="AB336" s="71"/>
      <c r="AC336" s="68" t="str">
        <f t="shared" si="375"/>
        <v/>
      </c>
      <c r="AD336" s="71"/>
      <c r="AE336" s="68" t="str">
        <f t="shared" si="376"/>
        <v/>
      </c>
      <c r="AF336" s="68" t="str">
        <f t="shared" si="316"/>
        <v/>
      </c>
    </row>
    <row r="337" spans="1:32" ht="16.5" hidden="1" outlineLevel="1" x14ac:dyDescent="0.25">
      <c r="A337" s="97"/>
      <c r="B337" s="91">
        <v>1.1000000000000001</v>
      </c>
      <c r="C337" s="94"/>
      <c r="D337" s="92"/>
      <c r="E337" s="90"/>
      <c r="F337" s="90"/>
      <c r="G337" s="90"/>
      <c r="H337" s="90"/>
      <c r="I337" s="98">
        <f t="shared" si="369"/>
        <v>0</v>
      </c>
      <c r="J337" s="98">
        <f t="shared" si="370"/>
        <v>0</v>
      </c>
      <c r="K337" s="98">
        <f t="shared" si="371"/>
        <v>0</v>
      </c>
      <c r="L337" s="90">
        <v>11177504846</v>
      </c>
      <c r="M337" s="90">
        <v>3867455807</v>
      </c>
      <c r="N337" s="54"/>
      <c r="O337" s="54" t="s">
        <v>144</v>
      </c>
      <c r="P337" s="74" t="s">
        <v>144</v>
      </c>
      <c r="Q337" s="67"/>
      <c r="R337" s="68" t="str">
        <f t="shared" si="366"/>
        <v/>
      </c>
      <c r="S337" s="67"/>
      <c r="T337" s="68" t="str">
        <f t="shared" si="372"/>
        <v/>
      </c>
      <c r="U337" s="69"/>
      <c r="V337" s="68" t="str">
        <f t="shared" si="373"/>
        <v/>
      </c>
      <c r="W337" s="70"/>
      <c r="X337" s="68" t="str">
        <f t="shared" si="374"/>
        <v/>
      </c>
      <c r="Y337" s="68" t="str">
        <f t="shared" si="315"/>
        <v/>
      </c>
      <c r="Z337" s="30">
        <f t="shared" si="367"/>
        <v>0</v>
      </c>
      <c r="AA337" s="25" t="str">
        <f t="shared" si="368"/>
        <v>MIPYME</v>
      </c>
      <c r="AB337" s="71"/>
      <c r="AC337" s="68" t="str">
        <f t="shared" si="375"/>
        <v/>
      </c>
      <c r="AD337" s="71"/>
      <c r="AE337" s="68" t="str">
        <f t="shared" si="376"/>
        <v/>
      </c>
      <c r="AF337" s="68" t="str">
        <f t="shared" si="316"/>
        <v/>
      </c>
    </row>
    <row r="338" spans="1:32" ht="16.5" hidden="1" outlineLevel="1" x14ac:dyDescent="0.25">
      <c r="A338" s="97"/>
      <c r="B338" s="91">
        <v>1.1000000000000001</v>
      </c>
      <c r="C338" s="94"/>
      <c r="D338" s="92"/>
      <c r="E338" s="90"/>
      <c r="F338" s="90"/>
      <c r="G338" s="90"/>
      <c r="H338" s="90"/>
      <c r="I338" s="98">
        <f t="shared" si="369"/>
        <v>0</v>
      </c>
      <c r="J338" s="98">
        <f t="shared" si="370"/>
        <v>0</v>
      </c>
      <c r="K338" s="98">
        <f t="shared" si="371"/>
        <v>0</v>
      </c>
      <c r="L338" s="90">
        <v>11177504846</v>
      </c>
      <c r="M338" s="90">
        <v>3867455807</v>
      </c>
      <c r="N338" s="54"/>
      <c r="O338" s="54" t="s">
        <v>144</v>
      </c>
      <c r="P338" s="74" t="s">
        <v>144</v>
      </c>
      <c r="Q338" s="67"/>
      <c r="R338" s="68" t="str">
        <f t="shared" si="366"/>
        <v/>
      </c>
      <c r="S338" s="67"/>
      <c r="T338" s="68" t="str">
        <f t="shared" si="372"/>
        <v/>
      </c>
      <c r="U338" s="69"/>
      <c r="V338" s="68" t="str">
        <f t="shared" si="373"/>
        <v/>
      </c>
      <c r="W338" s="70"/>
      <c r="X338" s="68" t="str">
        <f t="shared" si="374"/>
        <v/>
      </c>
      <c r="Y338" s="68" t="str">
        <f t="shared" si="315"/>
        <v/>
      </c>
      <c r="Z338" s="30">
        <f t="shared" si="367"/>
        <v>0</v>
      </c>
      <c r="AA338" s="25" t="str">
        <f t="shared" si="368"/>
        <v>MIPYME</v>
      </c>
      <c r="AB338" s="71"/>
      <c r="AC338" s="68" t="str">
        <f t="shared" si="375"/>
        <v/>
      </c>
      <c r="AD338" s="71"/>
      <c r="AE338" s="68" t="str">
        <f t="shared" si="376"/>
        <v/>
      </c>
      <c r="AF338" s="68" t="str">
        <f t="shared" si="316"/>
        <v/>
      </c>
    </row>
    <row r="339" spans="1:32" ht="16.5" hidden="1" outlineLevel="1" x14ac:dyDescent="0.25">
      <c r="A339" s="97"/>
      <c r="B339" s="91">
        <v>1.1000000000000001</v>
      </c>
      <c r="C339" s="94"/>
      <c r="D339" s="92"/>
      <c r="E339" s="90"/>
      <c r="F339" s="90"/>
      <c r="G339" s="90"/>
      <c r="H339" s="90"/>
      <c r="I339" s="98">
        <f t="shared" si="369"/>
        <v>0</v>
      </c>
      <c r="J339" s="98">
        <f t="shared" si="370"/>
        <v>0</v>
      </c>
      <c r="K339" s="98">
        <f t="shared" si="371"/>
        <v>0</v>
      </c>
      <c r="L339" s="90">
        <v>11177504846</v>
      </c>
      <c r="M339" s="90">
        <v>3867455807</v>
      </c>
      <c r="N339" s="54"/>
      <c r="O339" s="54" t="s">
        <v>144</v>
      </c>
      <c r="P339" s="74" t="s">
        <v>144</v>
      </c>
      <c r="Q339" s="67"/>
      <c r="R339" s="68" t="str">
        <f t="shared" si="366"/>
        <v/>
      </c>
      <c r="S339" s="67"/>
      <c r="T339" s="68" t="str">
        <f t="shared" si="372"/>
        <v/>
      </c>
      <c r="U339" s="69"/>
      <c r="V339" s="68" t="str">
        <f t="shared" si="373"/>
        <v/>
      </c>
      <c r="W339" s="70"/>
      <c r="X339" s="68" t="str">
        <f t="shared" si="374"/>
        <v/>
      </c>
      <c r="Y339" s="68" t="str">
        <f t="shared" si="315"/>
        <v/>
      </c>
      <c r="Z339" s="30">
        <f t="shared" si="367"/>
        <v>0</v>
      </c>
      <c r="AA339" s="25" t="str">
        <f t="shared" si="368"/>
        <v>MIPYME</v>
      </c>
      <c r="AB339" s="71"/>
      <c r="AC339" s="68" t="str">
        <f t="shared" si="375"/>
        <v/>
      </c>
      <c r="AD339" s="71"/>
      <c r="AE339" s="68" t="str">
        <f t="shared" si="376"/>
        <v/>
      </c>
      <c r="AF339" s="68" t="str">
        <f t="shared" si="316"/>
        <v/>
      </c>
    </row>
    <row r="340" spans="1:32" ht="16.5" hidden="1" outlineLevel="1" x14ac:dyDescent="0.25">
      <c r="A340" s="97"/>
      <c r="B340" s="91">
        <v>1.1000000000000001</v>
      </c>
      <c r="C340" s="94"/>
      <c r="D340" s="92"/>
      <c r="E340" s="90"/>
      <c r="F340" s="90"/>
      <c r="G340" s="90"/>
      <c r="H340" s="90"/>
      <c r="I340" s="98">
        <f t="shared" si="369"/>
        <v>0</v>
      </c>
      <c r="J340" s="98">
        <f t="shared" si="370"/>
        <v>0</v>
      </c>
      <c r="K340" s="98">
        <f t="shared" si="371"/>
        <v>0</v>
      </c>
      <c r="L340" s="90">
        <v>11177504846</v>
      </c>
      <c r="M340" s="90">
        <v>3867455807</v>
      </c>
      <c r="N340" s="54"/>
      <c r="O340" s="54" t="s">
        <v>144</v>
      </c>
      <c r="P340" s="74" t="s">
        <v>144</v>
      </c>
      <c r="Q340" s="67"/>
      <c r="R340" s="68" t="str">
        <f t="shared" si="366"/>
        <v/>
      </c>
      <c r="S340" s="67"/>
      <c r="T340" s="68" t="str">
        <f t="shared" si="372"/>
        <v/>
      </c>
      <c r="U340" s="69"/>
      <c r="V340" s="68" t="str">
        <f t="shared" si="373"/>
        <v/>
      </c>
      <c r="W340" s="70"/>
      <c r="X340" s="68" t="str">
        <f t="shared" si="374"/>
        <v/>
      </c>
      <c r="Y340" s="68" t="str">
        <f t="shared" si="315"/>
        <v/>
      </c>
      <c r="Z340" s="30">
        <f t="shared" si="367"/>
        <v>0</v>
      </c>
      <c r="AA340" s="25" t="str">
        <f t="shared" si="368"/>
        <v>MIPYME</v>
      </c>
      <c r="AB340" s="71"/>
      <c r="AC340" s="68" t="str">
        <f t="shared" si="375"/>
        <v/>
      </c>
      <c r="AD340" s="71"/>
      <c r="AE340" s="68" t="str">
        <f t="shared" si="376"/>
        <v/>
      </c>
      <c r="AF340" s="68" t="str">
        <f t="shared" si="316"/>
        <v/>
      </c>
    </row>
    <row r="341" spans="1:32" ht="17.25" hidden="1" outlineLevel="1" thickBot="1" x14ac:dyDescent="0.3">
      <c r="A341" s="97"/>
      <c r="B341" s="91">
        <v>1.1000000000000001</v>
      </c>
      <c r="C341" s="94"/>
      <c r="D341" s="92"/>
      <c r="E341" s="90"/>
      <c r="F341" s="90"/>
      <c r="G341" s="90"/>
      <c r="H341" s="90"/>
      <c r="I341" s="98">
        <f t="shared" si="369"/>
        <v>0</v>
      </c>
      <c r="J341" s="98">
        <f t="shared" si="370"/>
        <v>0</v>
      </c>
      <c r="K341" s="98">
        <f t="shared" si="371"/>
        <v>0</v>
      </c>
      <c r="L341" s="90">
        <v>11177504846</v>
      </c>
      <c r="M341" s="90">
        <v>3867455807</v>
      </c>
      <c r="N341" s="54"/>
      <c r="O341" s="54" t="s">
        <v>144</v>
      </c>
      <c r="P341" s="74" t="s">
        <v>144</v>
      </c>
      <c r="Q341" s="67"/>
      <c r="R341" s="68" t="str">
        <f t="shared" si="366"/>
        <v/>
      </c>
      <c r="S341" s="67"/>
      <c r="T341" s="68" t="str">
        <f t="shared" si="372"/>
        <v/>
      </c>
      <c r="U341" s="69"/>
      <c r="V341" s="68" t="str">
        <f t="shared" si="373"/>
        <v/>
      </c>
      <c r="W341" s="70"/>
      <c r="X341" s="68" t="str">
        <f t="shared" si="374"/>
        <v/>
      </c>
      <c r="Y341" s="68" t="str">
        <f t="shared" si="315"/>
        <v/>
      </c>
      <c r="Z341" s="30">
        <f t="shared" si="367"/>
        <v>0</v>
      </c>
      <c r="AA341" s="25" t="str">
        <f t="shared" si="368"/>
        <v>MIPYME</v>
      </c>
      <c r="AB341" s="71"/>
      <c r="AC341" s="68" t="str">
        <f t="shared" si="375"/>
        <v/>
      </c>
      <c r="AD341" s="71"/>
      <c r="AE341" s="68" t="str">
        <f t="shared" si="376"/>
        <v/>
      </c>
      <c r="AF341" s="68" t="str">
        <f t="shared" si="316"/>
        <v/>
      </c>
    </row>
    <row r="342" spans="1:32" s="64" customFormat="1" ht="30.75" customHeight="1" collapsed="1" x14ac:dyDescent="0.25">
      <c r="B342" s="14">
        <v>31</v>
      </c>
      <c r="C342" s="15" t="s">
        <v>183</v>
      </c>
      <c r="D342" s="18">
        <f>IF(SUM(D343:D352)=0,"",SUM(D343:D352))</f>
        <v>1</v>
      </c>
      <c r="E342" s="16">
        <f>IF(ISERROR(($D343*E343)+($D344*E344)+($D345*E345)+($D346*E346)+($D347*E347)+($D348*E348)+($D349*E349)+($D350*E350)+($D351*E351)+($D352*E352)),"",($D343*E343)+($D344*E344)+($D345*E345)+($D346*E346)+($D347*E347)+($D348*E348)+($D349*E349)+($D350*E350)+($D351*E351)+($D352*E352))</f>
        <v>0</v>
      </c>
      <c r="F342" s="16">
        <f>IF(ISERROR(($D343*F343)+($D344*F344)+($D345*F345)+($D346*F346)+($D347*F347)+($D348*F348)+($D349*F349)+($D350*F350)+($D351*F351)+($D352*F352)),"",($D343*F343)+($D344*F344)+($D345*F345)+($D346*F346)+($D347*F347)+($D348*F348)+($D349*F349)+($D350*F350)+($D351*F351)+($D352*F352))</f>
        <v>0</v>
      </c>
      <c r="G342" s="16">
        <f>IF(ISERROR(($D343*G343)+($D344*G344)+($D345*G345)+($D346*G346)+($D347*G347)+($D348*G348)+($D349*G349)+($D350*G350)+($D351*G351)+($D352*G352)),"",($D343*G343)+($D344*G344)+($D345*G345)+($D346*G346)+($D347*G347)+($D348*G348)+($D349*G349)+($D350*G350)+($D351*G351)+($D352*G352))</f>
        <v>0</v>
      </c>
      <c r="H342" s="16">
        <f>IF(ISERROR(($D343*H343)+($D344*H344)+($D345*H345)+($D346*H346)+($D347*H347)+($D348*H348)+($D349*H349)+($D350*H350)+($D351*H351)+($D352*H352)),"",($D343*H343)+($D344*H344)+($D345*H345)+($D346*H346)+($D347*H347)+($D348*H348)+($D349*H349)+($D350*H350)+($D351*H351)+($D352*H352))</f>
        <v>0</v>
      </c>
      <c r="I342" s="16">
        <f>IF(ISERROR(SUM(I343:I352)),"",SUM(I343:I352))</f>
        <v>0</v>
      </c>
      <c r="J342" s="16">
        <f>IF(ISERROR(SUM(J343:J352)),"",SUM(J343:J352))</f>
        <v>0</v>
      </c>
      <c r="K342" s="16">
        <f>IF(ISERROR(($D343*K343)+($D344*K344)+($D345*K345)+($D346*K346)+($D347*K347)+($D348*K348)+($D349*K349)+($D350*K350)+($D351*K351)+($D352*K352)),"",($D343*K343)+($D344*K344)+($D345*K345)+($D346*K346)+($D347*K347)+($D348*K348)+($D349*K349)+($D350*K350)+($D351*K351)+($D352*K352))</f>
        <v>0</v>
      </c>
      <c r="L342" s="16">
        <f t="shared" ref="L342:M342" si="377">IF(ISERROR(($D343*L343)+($D344*L344)+($D345*L345)+($D346*L346)+($D347*L347)+($D348*L348)+($D349*L349)+($D350*L350)+($D351*L351)+($D352*L352)),"",($D343*L343)+($D344*L344)+($D345*L345)+($D346*L346)+($D347*L347)+($D348*L348)+($D349*L349)+($D350*L350)+($D351*L351)+($D352*L352))</f>
        <v>0</v>
      </c>
      <c r="M342" s="16">
        <f t="shared" si="377"/>
        <v>0</v>
      </c>
      <c r="N342" s="12">
        <v>1</v>
      </c>
      <c r="O342" s="72">
        <f>IF(ISERROR(VLOOKUP(N342,POA!$A$2:$C$25,3,0)),"",VLOOKUP(N342,POA!$A$2:$C$25,3,0))</f>
        <v>3</v>
      </c>
      <c r="P342" s="13">
        <f>IF(ISERROR(VLOOKUP(N342,POA!$A$2:$C$25,2,0)),"",VLOOKUP(N342,POA!$A$2:$C$25,2,0))</f>
        <v>314367087</v>
      </c>
      <c r="Q342" s="16">
        <f>SUM(I342)</f>
        <v>0</v>
      </c>
      <c r="R342" s="17" t="str">
        <f>IF(OR(Q342=0,N342="",P342=""),"",IF(Q342&gt;=(($R$9*P342)),"HABIL","NO HABIL"))</f>
        <v/>
      </c>
      <c r="S342" s="16">
        <f>IF(ISERROR(SUM(E342/G342)),0,SUM(E342/G342))</f>
        <v>0</v>
      </c>
      <c r="T342" s="17" t="str">
        <f>IF(OR(S342=0,N342="",P342=""),"",IF(S342&gt;=$T$9,"HABIL","NO HABIL"))</f>
        <v/>
      </c>
      <c r="U342" s="58">
        <f>IF(ISERROR(SUM(H342/F342)),0,SUM(H342/F342))</f>
        <v>0</v>
      </c>
      <c r="V342" s="17" t="str">
        <f>IF(OR(U342=0,N342="",P342=""),"",IF(U342&lt;=$V$9,"HABIL","NO HABIL"))</f>
        <v/>
      </c>
      <c r="W342" s="58">
        <f>IF(ISERROR(SUM(L342/M342)),0,SUM(L342/M342))</f>
        <v>0</v>
      </c>
      <c r="X342" s="17" t="str">
        <f>IF(OR(W342=0,N342="",P342=""),"",IF(W342&gt;=$X$9,"HABIL","NO HABIL"))</f>
        <v/>
      </c>
      <c r="Y342" s="17" t="str">
        <f t="shared" si="315"/>
        <v/>
      </c>
      <c r="Z342" s="65"/>
      <c r="AA342" s="66"/>
      <c r="AB342" s="59">
        <f>IF(ISERROR(SUM(L342/K342)),0,SUM(L342/K342))</f>
        <v>0</v>
      </c>
      <c r="AC342" s="17" t="str">
        <f>IF(OR(AB342=0,N342="",P342=""),"",IF(AB342&gt;=$AC$9,"HABIL","NO HABIL"))</f>
        <v/>
      </c>
      <c r="AD342" s="59">
        <f>IF(ISERROR(SUM(L342/F342)),0,SUM(L342/F342))</f>
        <v>0</v>
      </c>
      <c r="AE342" s="17" t="str">
        <f>IF(OR(AD342=0,N342="",P342=""),"",IF(AD342&gt;=$AE$9,"HABIL","NO HABIL"))</f>
        <v/>
      </c>
      <c r="AF342" s="73" t="str">
        <f t="shared" si="316"/>
        <v/>
      </c>
    </row>
    <row r="343" spans="1:32" s="89" customFormat="1" ht="18.75" customHeight="1" thickBot="1" x14ac:dyDescent="0.3">
      <c r="A343" s="95"/>
      <c r="B343" s="91">
        <v>1.1000000000000001</v>
      </c>
      <c r="C343" s="94"/>
      <c r="D343" s="92">
        <v>1</v>
      </c>
      <c r="E343" s="90"/>
      <c r="F343" s="90"/>
      <c r="G343" s="90"/>
      <c r="H343" s="90"/>
      <c r="I343" s="98">
        <f>IF(ISERROR(E343-G343),"",E343-G343)</f>
        <v>0</v>
      </c>
      <c r="J343" s="98">
        <f>IF(ISERROR(F343-H343),"",F343-H343)</f>
        <v>0</v>
      </c>
      <c r="K343" s="98">
        <f>J343</f>
        <v>0</v>
      </c>
      <c r="L343" s="90"/>
      <c r="M343" s="90"/>
      <c r="N343" s="54"/>
      <c r="O343" s="54" t="s">
        <v>144</v>
      </c>
      <c r="P343" s="74" t="s">
        <v>144</v>
      </c>
      <c r="Q343" s="67"/>
      <c r="R343" s="68" t="str">
        <f t="shared" ref="R343:R352" si="378">IF(OR(Q343=0,N343="",P343=""),"",IF(Q343&gt;=(($R$9*P343)),"HABIL","NO HABIL"))</f>
        <v/>
      </c>
      <c r="S343" s="67"/>
      <c r="T343" s="68" t="str">
        <f>IF(OR(S341=0,N343="",P343=""),"",IF(S341&gt;=$T$9,"HABIL","NO HABIL"))</f>
        <v/>
      </c>
      <c r="U343" s="69"/>
      <c r="V343" s="68" t="str">
        <f>IF(OR(U341=0,N343="",P343=""),"",IF(U341&lt;=$V$9,"HABIL","NO HABIL"))</f>
        <v/>
      </c>
      <c r="W343" s="70"/>
      <c r="X343" s="68" t="str">
        <f>IF(OR(W341=0,N343="",P343=""),"",IF(W341&gt;=$X$9,"HABIL","NO HABIL"))</f>
        <v/>
      </c>
      <c r="Y343" s="68" t="str">
        <f t="shared" si="315"/>
        <v/>
      </c>
      <c r="Z343" s="30">
        <f t="shared" ref="Z343:Z352" si="379">IF(ISERROR(F343/$AA$9),"",F343/$AA$9)</f>
        <v>0</v>
      </c>
      <c r="AA343" s="25" t="str">
        <f t="shared" ref="AA343:AA352" si="380">+IF(Z343&lt;$AA$10,"MIPYME","NO CUMPLE")</f>
        <v>MIPYME</v>
      </c>
      <c r="AB343" s="71"/>
      <c r="AC343" s="68" t="str">
        <f>IF(OR(AB341=0,N343="",P343=""),"",IF(AB341&gt;=$AC$9,"HABIL","NO HABIL"))</f>
        <v/>
      </c>
      <c r="AD343" s="71"/>
      <c r="AE343" s="68" t="str">
        <f>IF(OR(AD341=0,N343="",P343=""),"",IF(AD341&gt;=$AE$9,"HABIL","NO HABIL"))</f>
        <v/>
      </c>
      <c r="AF343" s="68" t="str">
        <f t="shared" si="316"/>
        <v/>
      </c>
    </row>
    <row r="344" spans="1:32" ht="16.5" hidden="1" outlineLevel="1" x14ac:dyDescent="0.25">
      <c r="A344" s="96"/>
      <c r="B344" s="91">
        <v>1.1000000000000001</v>
      </c>
      <c r="C344" s="94"/>
      <c r="D344" s="92"/>
      <c r="E344" s="90"/>
      <c r="F344" s="90"/>
      <c r="G344" s="90"/>
      <c r="H344" s="90"/>
      <c r="I344" s="98">
        <f t="shared" ref="I344:I352" si="381">IF(ISERROR(E344-G344),"",E344-G344)</f>
        <v>0</v>
      </c>
      <c r="J344" s="98">
        <f t="shared" ref="J344:J352" si="382">IF(ISERROR(F344-H344),"",F344-H344)</f>
        <v>0</v>
      </c>
      <c r="K344" s="98">
        <f t="shared" ref="K344:K352" si="383">J344</f>
        <v>0</v>
      </c>
      <c r="L344" s="90">
        <v>11177504846</v>
      </c>
      <c r="M344" s="90">
        <v>3867455807</v>
      </c>
      <c r="N344" s="54"/>
      <c r="O344" s="54" t="s">
        <v>144</v>
      </c>
      <c r="P344" s="74" t="s">
        <v>144</v>
      </c>
      <c r="Q344" s="67"/>
      <c r="R344" s="68" t="str">
        <f t="shared" si="378"/>
        <v/>
      </c>
      <c r="S344" s="67"/>
      <c r="T344" s="68" t="str">
        <f t="shared" ref="T344:T352" si="384">IF(OR(S342=0,N344="",P344=""),"",IF(S342&gt;=$T$9,"HABIL","NO HABIL"))</f>
        <v/>
      </c>
      <c r="U344" s="69"/>
      <c r="V344" s="68" t="str">
        <f t="shared" ref="V344:V352" si="385">IF(OR(U342=0,N344="",P344=""),"",IF(U342&lt;=$V$9,"HABIL","NO HABIL"))</f>
        <v/>
      </c>
      <c r="W344" s="70"/>
      <c r="X344" s="68" t="str">
        <f t="shared" ref="X344:X352" si="386">IF(OR(W342=0,N344="",P344=""),"",IF(W342&gt;=$X$9,"HABIL","NO HABIL"))</f>
        <v/>
      </c>
      <c r="Y344" s="68" t="str">
        <f t="shared" si="315"/>
        <v/>
      </c>
      <c r="Z344" s="30">
        <f t="shared" si="379"/>
        <v>0</v>
      </c>
      <c r="AA344" s="25" t="str">
        <f t="shared" si="380"/>
        <v>MIPYME</v>
      </c>
      <c r="AB344" s="71"/>
      <c r="AC344" s="68" t="str">
        <f t="shared" ref="AC344:AC352" si="387">IF(OR(AB342=0,N344="",P344=""),"",IF(AB342&gt;=$AC$9,"HABIL","NO HABIL"))</f>
        <v/>
      </c>
      <c r="AD344" s="71"/>
      <c r="AE344" s="68" t="str">
        <f t="shared" ref="AE344:AE352" si="388">IF(OR(AD342=0,N344="",P344=""),"",IF(AD342&gt;=$AE$9,"HABIL","NO HABIL"))</f>
        <v/>
      </c>
      <c r="AF344" s="68" t="str">
        <f t="shared" si="316"/>
        <v/>
      </c>
    </row>
    <row r="345" spans="1:32" ht="16.5" hidden="1" outlineLevel="1" x14ac:dyDescent="0.25">
      <c r="A345" s="96"/>
      <c r="B345" s="91">
        <v>1.1000000000000001</v>
      </c>
      <c r="C345" s="94"/>
      <c r="D345" s="92"/>
      <c r="E345" s="90"/>
      <c r="F345" s="90"/>
      <c r="G345" s="90"/>
      <c r="H345" s="90"/>
      <c r="I345" s="98">
        <f t="shared" si="381"/>
        <v>0</v>
      </c>
      <c r="J345" s="98">
        <f t="shared" si="382"/>
        <v>0</v>
      </c>
      <c r="K345" s="98">
        <f t="shared" si="383"/>
        <v>0</v>
      </c>
      <c r="L345" s="90">
        <v>11177504846</v>
      </c>
      <c r="M345" s="90">
        <v>3867455807</v>
      </c>
      <c r="N345" s="54"/>
      <c r="O345" s="54" t="s">
        <v>144</v>
      </c>
      <c r="P345" s="74" t="s">
        <v>144</v>
      </c>
      <c r="Q345" s="67"/>
      <c r="R345" s="68" t="str">
        <f t="shared" si="378"/>
        <v/>
      </c>
      <c r="S345" s="67"/>
      <c r="T345" s="68" t="str">
        <f t="shared" si="384"/>
        <v/>
      </c>
      <c r="U345" s="69"/>
      <c r="V345" s="68" t="str">
        <f t="shared" si="385"/>
        <v/>
      </c>
      <c r="W345" s="70"/>
      <c r="X345" s="68" t="str">
        <f t="shared" si="386"/>
        <v/>
      </c>
      <c r="Y345" s="68" t="str">
        <f t="shared" ref="Y345:Y408" si="389">IF(OR(R345="",T345="",V345="",X345=""),"",IF(R345="NO HABIL","NO HABIL",IF(T345="NO HABIL","NO HABIL",IF(V345="NO HABIL","NO HABIL",IF(X345="NO HABIL","NO HABIL",IF(X345="NO HABIL","NO HABIL","HABIL"))))))</f>
        <v/>
      </c>
      <c r="Z345" s="30">
        <f t="shared" si="379"/>
        <v>0</v>
      </c>
      <c r="AA345" s="25" t="str">
        <f t="shared" si="380"/>
        <v>MIPYME</v>
      </c>
      <c r="AB345" s="71"/>
      <c r="AC345" s="68" t="str">
        <f t="shared" si="387"/>
        <v/>
      </c>
      <c r="AD345" s="71"/>
      <c r="AE345" s="68" t="str">
        <f t="shared" si="388"/>
        <v/>
      </c>
      <c r="AF345" s="68" t="str">
        <f t="shared" ref="AF345:AF408" si="390">IF(OR(AC345="",AE345=""),"",IF(AC345="NO HABIL","NO HABIL",IF(AE345="NO HABIL","NO HABIL",IF(AE345="NO HABIL","NO HABIL","HABIL"))))</f>
        <v/>
      </c>
    </row>
    <row r="346" spans="1:32" ht="16.5" hidden="1" outlineLevel="1" x14ac:dyDescent="0.25">
      <c r="A346" s="96"/>
      <c r="B346" s="91">
        <v>1.1000000000000001</v>
      </c>
      <c r="C346" s="94"/>
      <c r="D346" s="92"/>
      <c r="E346" s="90"/>
      <c r="F346" s="90"/>
      <c r="G346" s="90"/>
      <c r="H346" s="90"/>
      <c r="I346" s="98">
        <f t="shared" si="381"/>
        <v>0</v>
      </c>
      <c r="J346" s="98">
        <f t="shared" si="382"/>
        <v>0</v>
      </c>
      <c r="K346" s="98">
        <f t="shared" si="383"/>
        <v>0</v>
      </c>
      <c r="L346" s="90">
        <v>11177504846</v>
      </c>
      <c r="M346" s="90">
        <v>3867455807</v>
      </c>
      <c r="N346" s="54"/>
      <c r="O346" s="54" t="s">
        <v>144</v>
      </c>
      <c r="P346" s="74" t="s">
        <v>144</v>
      </c>
      <c r="Q346" s="67"/>
      <c r="R346" s="68" t="str">
        <f t="shared" si="378"/>
        <v/>
      </c>
      <c r="S346" s="67"/>
      <c r="T346" s="68" t="str">
        <f t="shared" si="384"/>
        <v/>
      </c>
      <c r="U346" s="69"/>
      <c r="V346" s="68" t="str">
        <f t="shared" si="385"/>
        <v/>
      </c>
      <c r="W346" s="70"/>
      <c r="X346" s="68" t="str">
        <f t="shared" si="386"/>
        <v/>
      </c>
      <c r="Y346" s="68" t="str">
        <f t="shared" si="389"/>
        <v/>
      </c>
      <c r="Z346" s="30">
        <f t="shared" si="379"/>
        <v>0</v>
      </c>
      <c r="AA346" s="25" t="str">
        <f t="shared" si="380"/>
        <v>MIPYME</v>
      </c>
      <c r="AB346" s="71"/>
      <c r="AC346" s="68" t="str">
        <f t="shared" si="387"/>
        <v/>
      </c>
      <c r="AD346" s="71"/>
      <c r="AE346" s="68" t="str">
        <f t="shared" si="388"/>
        <v/>
      </c>
      <c r="AF346" s="68" t="str">
        <f t="shared" si="390"/>
        <v/>
      </c>
    </row>
    <row r="347" spans="1:32" ht="16.5" hidden="1" outlineLevel="1" x14ac:dyDescent="0.25">
      <c r="A347" s="97"/>
      <c r="B347" s="91">
        <v>1.1000000000000001</v>
      </c>
      <c r="C347" s="94"/>
      <c r="D347" s="92"/>
      <c r="E347" s="90"/>
      <c r="F347" s="90"/>
      <c r="G347" s="90"/>
      <c r="H347" s="90"/>
      <c r="I347" s="98">
        <f t="shared" si="381"/>
        <v>0</v>
      </c>
      <c r="J347" s="98">
        <f t="shared" si="382"/>
        <v>0</v>
      </c>
      <c r="K347" s="98">
        <f t="shared" si="383"/>
        <v>0</v>
      </c>
      <c r="L347" s="90">
        <v>11177504846</v>
      </c>
      <c r="M347" s="90">
        <v>3867455807</v>
      </c>
      <c r="N347" s="54"/>
      <c r="O347" s="54" t="s">
        <v>144</v>
      </c>
      <c r="P347" s="74" t="s">
        <v>144</v>
      </c>
      <c r="Q347" s="67"/>
      <c r="R347" s="68" t="str">
        <f t="shared" si="378"/>
        <v/>
      </c>
      <c r="S347" s="67"/>
      <c r="T347" s="68" t="str">
        <f t="shared" si="384"/>
        <v/>
      </c>
      <c r="U347" s="69"/>
      <c r="V347" s="68" t="str">
        <f t="shared" si="385"/>
        <v/>
      </c>
      <c r="W347" s="70"/>
      <c r="X347" s="68" t="str">
        <f t="shared" si="386"/>
        <v/>
      </c>
      <c r="Y347" s="68" t="str">
        <f t="shared" si="389"/>
        <v/>
      </c>
      <c r="Z347" s="30">
        <f t="shared" si="379"/>
        <v>0</v>
      </c>
      <c r="AA347" s="25" t="str">
        <f t="shared" si="380"/>
        <v>MIPYME</v>
      </c>
      <c r="AB347" s="71"/>
      <c r="AC347" s="68" t="str">
        <f t="shared" si="387"/>
        <v/>
      </c>
      <c r="AD347" s="71"/>
      <c r="AE347" s="68" t="str">
        <f t="shared" si="388"/>
        <v/>
      </c>
      <c r="AF347" s="68" t="str">
        <f t="shared" si="390"/>
        <v/>
      </c>
    </row>
    <row r="348" spans="1:32" ht="16.5" hidden="1" outlineLevel="1" x14ac:dyDescent="0.25">
      <c r="A348" s="97"/>
      <c r="B348" s="91">
        <v>1.1000000000000001</v>
      </c>
      <c r="C348" s="94"/>
      <c r="D348" s="92"/>
      <c r="E348" s="90"/>
      <c r="F348" s="90"/>
      <c r="G348" s="90"/>
      <c r="H348" s="90"/>
      <c r="I348" s="98">
        <f t="shared" si="381"/>
        <v>0</v>
      </c>
      <c r="J348" s="98">
        <f t="shared" si="382"/>
        <v>0</v>
      </c>
      <c r="K348" s="98">
        <f t="shared" si="383"/>
        <v>0</v>
      </c>
      <c r="L348" s="90">
        <v>11177504846</v>
      </c>
      <c r="M348" s="90">
        <v>3867455807</v>
      </c>
      <c r="N348" s="54"/>
      <c r="O348" s="54" t="s">
        <v>144</v>
      </c>
      <c r="P348" s="74" t="s">
        <v>144</v>
      </c>
      <c r="Q348" s="67"/>
      <c r="R348" s="68" t="str">
        <f t="shared" si="378"/>
        <v/>
      </c>
      <c r="S348" s="67"/>
      <c r="T348" s="68" t="str">
        <f t="shared" si="384"/>
        <v/>
      </c>
      <c r="U348" s="69"/>
      <c r="V348" s="68" t="str">
        <f t="shared" si="385"/>
        <v/>
      </c>
      <c r="W348" s="70"/>
      <c r="X348" s="68" t="str">
        <f t="shared" si="386"/>
        <v/>
      </c>
      <c r="Y348" s="68" t="str">
        <f t="shared" si="389"/>
        <v/>
      </c>
      <c r="Z348" s="30">
        <f t="shared" si="379"/>
        <v>0</v>
      </c>
      <c r="AA348" s="25" t="str">
        <f t="shared" si="380"/>
        <v>MIPYME</v>
      </c>
      <c r="AB348" s="71"/>
      <c r="AC348" s="68" t="str">
        <f t="shared" si="387"/>
        <v/>
      </c>
      <c r="AD348" s="71"/>
      <c r="AE348" s="68" t="str">
        <f t="shared" si="388"/>
        <v/>
      </c>
      <c r="AF348" s="68" t="str">
        <f t="shared" si="390"/>
        <v/>
      </c>
    </row>
    <row r="349" spans="1:32" ht="16.5" hidden="1" outlineLevel="1" x14ac:dyDescent="0.25">
      <c r="A349" s="97"/>
      <c r="B349" s="91">
        <v>1.1000000000000001</v>
      </c>
      <c r="C349" s="94"/>
      <c r="D349" s="92"/>
      <c r="E349" s="90"/>
      <c r="F349" s="90"/>
      <c r="G349" s="90"/>
      <c r="H349" s="90"/>
      <c r="I349" s="98">
        <f t="shared" si="381"/>
        <v>0</v>
      </c>
      <c r="J349" s="98">
        <f t="shared" si="382"/>
        <v>0</v>
      </c>
      <c r="K349" s="98">
        <f t="shared" si="383"/>
        <v>0</v>
      </c>
      <c r="L349" s="90">
        <v>11177504846</v>
      </c>
      <c r="M349" s="90">
        <v>3867455807</v>
      </c>
      <c r="N349" s="54"/>
      <c r="O349" s="54" t="s">
        <v>144</v>
      </c>
      <c r="P349" s="74" t="s">
        <v>144</v>
      </c>
      <c r="Q349" s="67"/>
      <c r="R349" s="68" t="str">
        <f t="shared" si="378"/>
        <v/>
      </c>
      <c r="S349" s="67"/>
      <c r="T349" s="68" t="str">
        <f t="shared" si="384"/>
        <v/>
      </c>
      <c r="U349" s="69"/>
      <c r="V349" s="68" t="str">
        <f t="shared" si="385"/>
        <v/>
      </c>
      <c r="W349" s="70"/>
      <c r="X349" s="68" t="str">
        <f t="shared" si="386"/>
        <v/>
      </c>
      <c r="Y349" s="68" t="str">
        <f t="shared" si="389"/>
        <v/>
      </c>
      <c r="Z349" s="30">
        <f t="shared" si="379"/>
        <v>0</v>
      </c>
      <c r="AA349" s="25" t="str">
        <f t="shared" si="380"/>
        <v>MIPYME</v>
      </c>
      <c r="AB349" s="71"/>
      <c r="AC349" s="68" t="str">
        <f t="shared" si="387"/>
        <v/>
      </c>
      <c r="AD349" s="71"/>
      <c r="AE349" s="68" t="str">
        <f t="shared" si="388"/>
        <v/>
      </c>
      <c r="AF349" s="68" t="str">
        <f t="shared" si="390"/>
        <v/>
      </c>
    </row>
    <row r="350" spans="1:32" ht="16.5" hidden="1" outlineLevel="1" x14ac:dyDescent="0.25">
      <c r="A350" s="97"/>
      <c r="B350" s="91">
        <v>1.1000000000000001</v>
      </c>
      <c r="C350" s="94"/>
      <c r="D350" s="92"/>
      <c r="E350" s="90"/>
      <c r="F350" s="90"/>
      <c r="G350" s="90"/>
      <c r="H350" s="90"/>
      <c r="I350" s="98">
        <f t="shared" si="381"/>
        <v>0</v>
      </c>
      <c r="J350" s="98">
        <f t="shared" si="382"/>
        <v>0</v>
      </c>
      <c r="K350" s="98">
        <f t="shared" si="383"/>
        <v>0</v>
      </c>
      <c r="L350" s="90">
        <v>11177504846</v>
      </c>
      <c r="M350" s="90">
        <v>3867455807</v>
      </c>
      <c r="N350" s="54"/>
      <c r="O350" s="54" t="s">
        <v>144</v>
      </c>
      <c r="P350" s="74" t="s">
        <v>144</v>
      </c>
      <c r="Q350" s="67"/>
      <c r="R350" s="68" t="str">
        <f t="shared" si="378"/>
        <v/>
      </c>
      <c r="S350" s="67"/>
      <c r="T350" s="68" t="str">
        <f t="shared" si="384"/>
        <v/>
      </c>
      <c r="U350" s="69"/>
      <c r="V350" s="68" t="str">
        <f t="shared" si="385"/>
        <v/>
      </c>
      <c r="W350" s="70"/>
      <c r="X350" s="68" t="str">
        <f t="shared" si="386"/>
        <v/>
      </c>
      <c r="Y350" s="68" t="str">
        <f t="shared" si="389"/>
        <v/>
      </c>
      <c r="Z350" s="30">
        <f t="shared" si="379"/>
        <v>0</v>
      </c>
      <c r="AA350" s="25" t="str">
        <f t="shared" si="380"/>
        <v>MIPYME</v>
      </c>
      <c r="AB350" s="71"/>
      <c r="AC350" s="68" t="str">
        <f t="shared" si="387"/>
        <v/>
      </c>
      <c r="AD350" s="71"/>
      <c r="AE350" s="68" t="str">
        <f t="shared" si="388"/>
        <v/>
      </c>
      <c r="AF350" s="68" t="str">
        <f t="shared" si="390"/>
        <v/>
      </c>
    </row>
    <row r="351" spans="1:32" ht="16.5" hidden="1" outlineLevel="1" x14ac:dyDescent="0.25">
      <c r="A351" s="97"/>
      <c r="B351" s="91">
        <v>1.1000000000000001</v>
      </c>
      <c r="C351" s="94"/>
      <c r="D351" s="92"/>
      <c r="E351" s="90"/>
      <c r="F351" s="90"/>
      <c r="G351" s="90"/>
      <c r="H351" s="90"/>
      <c r="I351" s="98">
        <f t="shared" si="381"/>
        <v>0</v>
      </c>
      <c r="J351" s="98">
        <f t="shared" si="382"/>
        <v>0</v>
      </c>
      <c r="K351" s="98">
        <f t="shared" si="383"/>
        <v>0</v>
      </c>
      <c r="L351" s="90">
        <v>11177504846</v>
      </c>
      <c r="M351" s="90">
        <v>3867455807</v>
      </c>
      <c r="N351" s="54"/>
      <c r="O351" s="54" t="s">
        <v>144</v>
      </c>
      <c r="P351" s="74" t="s">
        <v>144</v>
      </c>
      <c r="Q351" s="67"/>
      <c r="R351" s="68" t="str">
        <f t="shared" si="378"/>
        <v/>
      </c>
      <c r="S351" s="67"/>
      <c r="T351" s="68" t="str">
        <f t="shared" si="384"/>
        <v/>
      </c>
      <c r="U351" s="69"/>
      <c r="V351" s="68" t="str">
        <f t="shared" si="385"/>
        <v/>
      </c>
      <c r="W351" s="70"/>
      <c r="X351" s="68" t="str">
        <f t="shared" si="386"/>
        <v/>
      </c>
      <c r="Y351" s="68" t="str">
        <f t="shared" si="389"/>
        <v/>
      </c>
      <c r="Z351" s="30">
        <f t="shared" si="379"/>
        <v>0</v>
      </c>
      <c r="AA351" s="25" t="str">
        <f t="shared" si="380"/>
        <v>MIPYME</v>
      </c>
      <c r="AB351" s="71"/>
      <c r="AC351" s="68" t="str">
        <f t="shared" si="387"/>
        <v/>
      </c>
      <c r="AD351" s="71"/>
      <c r="AE351" s="68" t="str">
        <f t="shared" si="388"/>
        <v/>
      </c>
      <c r="AF351" s="68" t="str">
        <f t="shared" si="390"/>
        <v/>
      </c>
    </row>
    <row r="352" spans="1:32" ht="17.25" hidden="1" outlineLevel="1" thickBot="1" x14ac:dyDescent="0.3">
      <c r="A352" s="97"/>
      <c r="B352" s="91">
        <v>1.1000000000000001</v>
      </c>
      <c r="C352" s="94"/>
      <c r="D352" s="92"/>
      <c r="E352" s="90"/>
      <c r="F352" s="90"/>
      <c r="G352" s="90"/>
      <c r="H352" s="90"/>
      <c r="I352" s="98">
        <f t="shared" si="381"/>
        <v>0</v>
      </c>
      <c r="J352" s="98">
        <f t="shared" si="382"/>
        <v>0</v>
      </c>
      <c r="K352" s="98">
        <f t="shared" si="383"/>
        <v>0</v>
      </c>
      <c r="L352" s="90">
        <v>11177504846</v>
      </c>
      <c r="M352" s="90">
        <v>3867455807</v>
      </c>
      <c r="N352" s="54"/>
      <c r="O352" s="54" t="s">
        <v>144</v>
      </c>
      <c r="P352" s="74" t="s">
        <v>144</v>
      </c>
      <c r="Q352" s="67"/>
      <c r="R352" s="68" t="str">
        <f t="shared" si="378"/>
        <v/>
      </c>
      <c r="S352" s="67"/>
      <c r="T352" s="68" t="str">
        <f t="shared" si="384"/>
        <v/>
      </c>
      <c r="U352" s="69"/>
      <c r="V352" s="68" t="str">
        <f t="shared" si="385"/>
        <v/>
      </c>
      <c r="W352" s="70"/>
      <c r="X352" s="68" t="str">
        <f t="shared" si="386"/>
        <v/>
      </c>
      <c r="Y352" s="68" t="str">
        <f t="shared" si="389"/>
        <v/>
      </c>
      <c r="Z352" s="30">
        <f t="shared" si="379"/>
        <v>0</v>
      </c>
      <c r="AA352" s="25" t="str">
        <f t="shared" si="380"/>
        <v>MIPYME</v>
      </c>
      <c r="AB352" s="71"/>
      <c r="AC352" s="68" t="str">
        <f t="shared" si="387"/>
        <v/>
      </c>
      <c r="AD352" s="71"/>
      <c r="AE352" s="68" t="str">
        <f t="shared" si="388"/>
        <v/>
      </c>
      <c r="AF352" s="68" t="str">
        <f t="shared" si="390"/>
        <v/>
      </c>
    </row>
    <row r="353" spans="1:32" s="64" customFormat="1" ht="30.75" customHeight="1" collapsed="1" x14ac:dyDescent="0.25">
      <c r="B353" s="14">
        <v>32</v>
      </c>
      <c r="C353" s="15" t="s">
        <v>184</v>
      </c>
      <c r="D353" s="18">
        <f>IF(SUM(D354:D363)=0,"",SUM(D354:D363))</f>
        <v>1</v>
      </c>
      <c r="E353" s="16">
        <f>IF(ISERROR(($D354*E354)+($D355*E355)+($D356*E356)+($D357*E357)+($D358*E358)+($D359*E359)+($D360*E360)+($D361*E361)+($D362*E362)+($D363*E363)),"",($D354*E354)+($D355*E355)+($D356*E356)+($D357*E357)+($D358*E358)+($D359*E359)+($D360*E360)+($D361*E361)+($D362*E362)+($D363*E363))</f>
        <v>0</v>
      </c>
      <c r="F353" s="16">
        <f>IF(ISERROR(($D354*F354)+($D355*F355)+($D356*F356)+($D357*F357)+($D358*F358)+($D359*F359)+($D360*F360)+($D361*F361)+($D362*F362)+($D363*F363)),"",($D354*F354)+($D355*F355)+($D356*F356)+($D357*F357)+($D358*F358)+($D359*F359)+($D360*F360)+($D361*F361)+($D362*F362)+($D363*F363))</f>
        <v>0</v>
      </c>
      <c r="G353" s="16">
        <f>IF(ISERROR(($D354*G354)+($D355*G355)+($D356*G356)+($D357*G357)+($D358*G358)+($D359*G359)+($D360*G360)+($D361*G361)+($D362*G362)+($D363*G363)),"",($D354*G354)+($D355*G355)+($D356*G356)+($D357*G357)+($D358*G358)+($D359*G359)+($D360*G360)+($D361*G361)+($D362*G362)+($D363*G363))</f>
        <v>0</v>
      </c>
      <c r="H353" s="16">
        <f>IF(ISERROR(($D354*H354)+($D355*H355)+($D356*H356)+($D357*H357)+($D358*H358)+($D359*H359)+($D360*H360)+($D361*H361)+($D362*H362)+($D363*H363)),"",($D354*H354)+($D355*H355)+($D356*H356)+($D357*H357)+($D358*H358)+($D359*H359)+($D360*H360)+($D361*H361)+($D362*H362)+($D363*H363))</f>
        <v>0</v>
      </c>
      <c r="I353" s="16">
        <f>IF(ISERROR(SUM(I354:I363)),"",SUM(I354:I363))</f>
        <v>0</v>
      </c>
      <c r="J353" s="16">
        <f>IF(ISERROR(SUM(J354:J363)),"",SUM(J354:J363))</f>
        <v>0</v>
      </c>
      <c r="K353" s="16">
        <f>IF(ISERROR(($D354*K354)+($D355*K355)+($D356*K356)+($D357*K357)+($D358*K358)+($D359*K359)+($D360*K360)+($D361*K361)+($D362*K362)+($D363*K363)),"",($D354*K354)+($D355*K355)+($D356*K356)+($D357*K357)+($D358*K358)+($D359*K359)+($D360*K360)+($D361*K361)+($D362*K362)+($D363*K363))</f>
        <v>0</v>
      </c>
      <c r="L353" s="16">
        <f t="shared" ref="L353:M353" si="391">IF(ISERROR(($D354*L354)+($D355*L355)+($D356*L356)+($D357*L357)+($D358*L358)+($D359*L359)+($D360*L360)+($D361*L361)+($D362*L362)+($D363*L363)),"",($D354*L354)+($D355*L355)+($D356*L356)+($D357*L357)+($D358*L358)+($D359*L359)+($D360*L360)+($D361*L361)+($D362*L362)+($D363*L363))</f>
        <v>0</v>
      </c>
      <c r="M353" s="16">
        <f t="shared" si="391"/>
        <v>0</v>
      </c>
      <c r="N353" s="12">
        <v>1</v>
      </c>
      <c r="O353" s="72">
        <f>IF(ISERROR(VLOOKUP(N353,POA!$A$2:$C$25,3,0)),"",VLOOKUP(N353,POA!$A$2:$C$25,3,0))</f>
        <v>3</v>
      </c>
      <c r="P353" s="13">
        <f>IF(ISERROR(VLOOKUP(N353,POA!$A$2:$C$25,2,0)),"",VLOOKUP(N353,POA!$A$2:$C$25,2,0))</f>
        <v>314367087</v>
      </c>
      <c r="Q353" s="16">
        <f>SUM(I353)</f>
        <v>0</v>
      </c>
      <c r="R353" s="17" t="str">
        <f>IF(OR(Q353=0,N353="",P353=""),"",IF(Q353&gt;=(($R$9*P353)),"HABIL","NO HABIL"))</f>
        <v/>
      </c>
      <c r="S353" s="16">
        <f>IF(ISERROR(SUM(E353/G353)),0,SUM(E353/G353))</f>
        <v>0</v>
      </c>
      <c r="T353" s="17" t="str">
        <f>IF(OR(S353=0,N353="",P353=""),"",IF(S353&gt;=$T$9,"HABIL","NO HABIL"))</f>
        <v/>
      </c>
      <c r="U353" s="58">
        <f>IF(ISERROR(SUM(H353/F353)),0,SUM(H353/F353))</f>
        <v>0</v>
      </c>
      <c r="V353" s="17" t="str">
        <f>IF(OR(U353=0,N353="",P353=""),"",IF(U353&lt;=$V$9,"HABIL","NO HABIL"))</f>
        <v/>
      </c>
      <c r="W353" s="58">
        <f>IF(ISERROR(SUM(L353/M353)),0,SUM(L353/M353))</f>
        <v>0</v>
      </c>
      <c r="X353" s="17" t="str">
        <f>IF(OR(W353=0,N353="",P353=""),"",IF(W353&gt;=$X$9,"HABIL","NO HABIL"))</f>
        <v/>
      </c>
      <c r="Y353" s="17" t="str">
        <f t="shared" si="389"/>
        <v/>
      </c>
      <c r="Z353" s="65"/>
      <c r="AA353" s="66"/>
      <c r="AB353" s="59">
        <f>IF(ISERROR(SUM(L353/K353)),0,SUM(L353/K353))</f>
        <v>0</v>
      </c>
      <c r="AC353" s="17" t="str">
        <f>IF(OR(AB353=0,N353="",P353=""),"",IF(AB353&gt;=$AC$9,"HABIL","NO HABIL"))</f>
        <v/>
      </c>
      <c r="AD353" s="59">
        <f>IF(ISERROR(SUM(L353/F353)),0,SUM(L353/F353))</f>
        <v>0</v>
      </c>
      <c r="AE353" s="17" t="str">
        <f>IF(OR(AD353=0,N353="",P353=""),"",IF(AD353&gt;=$AE$9,"HABIL","NO HABIL"))</f>
        <v/>
      </c>
      <c r="AF353" s="73" t="str">
        <f t="shared" si="390"/>
        <v/>
      </c>
    </row>
    <row r="354" spans="1:32" s="89" customFormat="1" ht="18.75" customHeight="1" thickBot="1" x14ac:dyDescent="0.3">
      <c r="A354" s="95"/>
      <c r="B354" s="91">
        <v>1.1000000000000001</v>
      </c>
      <c r="C354" s="94"/>
      <c r="D354" s="92">
        <v>1</v>
      </c>
      <c r="E354" s="90"/>
      <c r="F354" s="90"/>
      <c r="G354" s="90"/>
      <c r="H354" s="90"/>
      <c r="I354" s="98">
        <f>IF(ISERROR(E354-G354),"",E354-G354)</f>
        <v>0</v>
      </c>
      <c r="J354" s="98">
        <f>IF(ISERROR(F354-H354),"",F354-H354)</f>
        <v>0</v>
      </c>
      <c r="K354" s="98">
        <f>J354</f>
        <v>0</v>
      </c>
      <c r="L354" s="90"/>
      <c r="M354" s="90"/>
      <c r="N354" s="54"/>
      <c r="O354" s="54" t="s">
        <v>144</v>
      </c>
      <c r="P354" s="74" t="s">
        <v>144</v>
      </c>
      <c r="Q354" s="67"/>
      <c r="R354" s="68" t="str">
        <f t="shared" ref="R354:R363" si="392">IF(OR(Q354=0,N354="",P354=""),"",IF(Q354&gt;=(($R$9*P354)),"HABIL","NO HABIL"))</f>
        <v/>
      </c>
      <c r="S354" s="67"/>
      <c r="T354" s="68" t="str">
        <f>IF(OR(S352=0,N354="",P354=""),"",IF(S352&gt;=$T$9,"HABIL","NO HABIL"))</f>
        <v/>
      </c>
      <c r="U354" s="69"/>
      <c r="V354" s="68" t="str">
        <f>IF(OR(U352=0,N354="",P354=""),"",IF(U352&lt;=$V$9,"HABIL","NO HABIL"))</f>
        <v/>
      </c>
      <c r="W354" s="70"/>
      <c r="X354" s="68" t="str">
        <f>IF(OR(W352=0,N354="",P354=""),"",IF(W352&gt;=$X$9,"HABIL","NO HABIL"))</f>
        <v/>
      </c>
      <c r="Y354" s="68" t="str">
        <f t="shared" si="389"/>
        <v/>
      </c>
      <c r="Z354" s="30">
        <f t="shared" ref="Z354:Z363" si="393">IF(ISERROR(F354/$AA$9),"",F354/$AA$9)</f>
        <v>0</v>
      </c>
      <c r="AA354" s="25" t="str">
        <f t="shared" ref="AA354:AA363" si="394">+IF(Z354&lt;$AA$10,"MIPYME","NO CUMPLE")</f>
        <v>MIPYME</v>
      </c>
      <c r="AB354" s="71"/>
      <c r="AC354" s="68" t="str">
        <f>IF(OR(AB352=0,N354="",P354=""),"",IF(AB352&gt;=$AC$9,"HABIL","NO HABIL"))</f>
        <v/>
      </c>
      <c r="AD354" s="71"/>
      <c r="AE354" s="68" t="str">
        <f>IF(OR(AD352=0,N354="",P354=""),"",IF(AD352&gt;=$AE$9,"HABIL","NO HABIL"))</f>
        <v/>
      </c>
      <c r="AF354" s="68" t="str">
        <f t="shared" si="390"/>
        <v/>
      </c>
    </row>
    <row r="355" spans="1:32" ht="16.5" hidden="1" outlineLevel="1" x14ac:dyDescent="0.25">
      <c r="A355" s="96"/>
      <c r="B355" s="91">
        <v>1.1000000000000001</v>
      </c>
      <c r="C355" s="94"/>
      <c r="D355" s="92"/>
      <c r="E355" s="90"/>
      <c r="F355" s="90"/>
      <c r="G355" s="90"/>
      <c r="H355" s="90"/>
      <c r="I355" s="98">
        <f t="shared" ref="I355:I363" si="395">IF(ISERROR(E355-G355),"",E355-G355)</f>
        <v>0</v>
      </c>
      <c r="J355" s="98">
        <f t="shared" ref="J355:J363" si="396">IF(ISERROR(F355-H355),"",F355-H355)</f>
        <v>0</v>
      </c>
      <c r="K355" s="98">
        <f t="shared" ref="K355:K363" si="397">J355</f>
        <v>0</v>
      </c>
      <c r="L355" s="90">
        <v>11177504846</v>
      </c>
      <c r="M355" s="90">
        <v>3867455807</v>
      </c>
      <c r="N355" s="54"/>
      <c r="O355" s="54" t="s">
        <v>144</v>
      </c>
      <c r="P355" s="74" t="s">
        <v>144</v>
      </c>
      <c r="Q355" s="67"/>
      <c r="R355" s="68" t="str">
        <f t="shared" si="392"/>
        <v/>
      </c>
      <c r="S355" s="67"/>
      <c r="T355" s="68" t="str">
        <f t="shared" ref="T355:T363" si="398">IF(OR(S353=0,N355="",P355=""),"",IF(S353&gt;=$T$9,"HABIL","NO HABIL"))</f>
        <v/>
      </c>
      <c r="U355" s="69"/>
      <c r="V355" s="68" t="str">
        <f t="shared" ref="V355:V363" si="399">IF(OR(U353=0,N355="",P355=""),"",IF(U353&lt;=$V$9,"HABIL","NO HABIL"))</f>
        <v/>
      </c>
      <c r="W355" s="70"/>
      <c r="X355" s="68" t="str">
        <f t="shared" ref="X355:X363" si="400">IF(OR(W353=0,N355="",P355=""),"",IF(W353&gt;=$X$9,"HABIL","NO HABIL"))</f>
        <v/>
      </c>
      <c r="Y355" s="68" t="str">
        <f t="shared" si="389"/>
        <v/>
      </c>
      <c r="Z355" s="30">
        <f t="shared" si="393"/>
        <v>0</v>
      </c>
      <c r="AA355" s="25" t="str">
        <f t="shared" si="394"/>
        <v>MIPYME</v>
      </c>
      <c r="AB355" s="71"/>
      <c r="AC355" s="68" t="str">
        <f t="shared" ref="AC355:AC363" si="401">IF(OR(AB353=0,N355="",P355=""),"",IF(AB353&gt;=$AC$9,"HABIL","NO HABIL"))</f>
        <v/>
      </c>
      <c r="AD355" s="71"/>
      <c r="AE355" s="68" t="str">
        <f t="shared" ref="AE355:AE363" si="402">IF(OR(AD353=0,N355="",P355=""),"",IF(AD353&gt;=$AE$9,"HABIL","NO HABIL"))</f>
        <v/>
      </c>
      <c r="AF355" s="68" t="str">
        <f t="shared" si="390"/>
        <v/>
      </c>
    </row>
    <row r="356" spans="1:32" ht="16.5" hidden="1" outlineLevel="1" x14ac:dyDescent="0.25">
      <c r="A356" s="96"/>
      <c r="B356" s="91">
        <v>1.1000000000000001</v>
      </c>
      <c r="C356" s="94"/>
      <c r="D356" s="92"/>
      <c r="E356" s="90"/>
      <c r="F356" s="90"/>
      <c r="G356" s="90"/>
      <c r="H356" s="90"/>
      <c r="I356" s="98">
        <f t="shared" si="395"/>
        <v>0</v>
      </c>
      <c r="J356" s="98">
        <f t="shared" si="396"/>
        <v>0</v>
      </c>
      <c r="K356" s="98">
        <f t="shared" si="397"/>
        <v>0</v>
      </c>
      <c r="L356" s="90">
        <v>11177504846</v>
      </c>
      <c r="M356" s="90">
        <v>3867455807</v>
      </c>
      <c r="N356" s="54"/>
      <c r="O356" s="54" t="s">
        <v>144</v>
      </c>
      <c r="P356" s="74" t="s">
        <v>144</v>
      </c>
      <c r="Q356" s="67"/>
      <c r="R356" s="68" t="str">
        <f t="shared" si="392"/>
        <v/>
      </c>
      <c r="S356" s="67"/>
      <c r="T356" s="68" t="str">
        <f t="shared" si="398"/>
        <v/>
      </c>
      <c r="U356" s="69"/>
      <c r="V356" s="68" t="str">
        <f t="shared" si="399"/>
        <v/>
      </c>
      <c r="W356" s="70"/>
      <c r="X356" s="68" t="str">
        <f t="shared" si="400"/>
        <v/>
      </c>
      <c r="Y356" s="68" t="str">
        <f t="shared" si="389"/>
        <v/>
      </c>
      <c r="Z356" s="30">
        <f t="shared" si="393"/>
        <v>0</v>
      </c>
      <c r="AA356" s="25" t="str">
        <f t="shared" si="394"/>
        <v>MIPYME</v>
      </c>
      <c r="AB356" s="71"/>
      <c r="AC356" s="68" t="str">
        <f t="shared" si="401"/>
        <v/>
      </c>
      <c r="AD356" s="71"/>
      <c r="AE356" s="68" t="str">
        <f t="shared" si="402"/>
        <v/>
      </c>
      <c r="AF356" s="68" t="str">
        <f t="shared" si="390"/>
        <v/>
      </c>
    </row>
    <row r="357" spans="1:32" ht="16.5" hidden="1" outlineLevel="1" x14ac:dyDescent="0.25">
      <c r="A357" s="96"/>
      <c r="B357" s="91">
        <v>1.1000000000000001</v>
      </c>
      <c r="C357" s="94"/>
      <c r="D357" s="92"/>
      <c r="E357" s="90"/>
      <c r="F357" s="90"/>
      <c r="G357" s="90"/>
      <c r="H357" s="90"/>
      <c r="I357" s="98">
        <f t="shared" si="395"/>
        <v>0</v>
      </c>
      <c r="J357" s="98">
        <f t="shared" si="396"/>
        <v>0</v>
      </c>
      <c r="K357" s="98">
        <f t="shared" si="397"/>
        <v>0</v>
      </c>
      <c r="L357" s="90">
        <v>11177504846</v>
      </c>
      <c r="M357" s="90">
        <v>3867455807</v>
      </c>
      <c r="N357" s="54"/>
      <c r="O357" s="54" t="s">
        <v>144</v>
      </c>
      <c r="P357" s="74" t="s">
        <v>144</v>
      </c>
      <c r="Q357" s="67"/>
      <c r="R357" s="68" t="str">
        <f t="shared" si="392"/>
        <v/>
      </c>
      <c r="S357" s="67"/>
      <c r="T357" s="68" t="str">
        <f t="shared" si="398"/>
        <v/>
      </c>
      <c r="U357" s="69"/>
      <c r="V357" s="68" t="str">
        <f t="shared" si="399"/>
        <v/>
      </c>
      <c r="W357" s="70"/>
      <c r="X357" s="68" t="str">
        <f t="shared" si="400"/>
        <v/>
      </c>
      <c r="Y357" s="68" t="str">
        <f t="shared" si="389"/>
        <v/>
      </c>
      <c r="Z357" s="30">
        <f t="shared" si="393"/>
        <v>0</v>
      </c>
      <c r="AA357" s="25" t="str">
        <f t="shared" si="394"/>
        <v>MIPYME</v>
      </c>
      <c r="AB357" s="71"/>
      <c r="AC357" s="68" t="str">
        <f t="shared" si="401"/>
        <v/>
      </c>
      <c r="AD357" s="71"/>
      <c r="AE357" s="68" t="str">
        <f t="shared" si="402"/>
        <v/>
      </c>
      <c r="AF357" s="68" t="str">
        <f t="shared" si="390"/>
        <v/>
      </c>
    </row>
    <row r="358" spans="1:32" ht="16.5" hidden="1" outlineLevel="1" x14ac:dyDescent="0.25">
      <c r="A358" s="97"/>
      <c r="B358" s="91">
        <v>1.1000000000000001</v>
      </c>
      <c r="C358" s="94"/>
      <c r="D358" s="92"/>
      <c r="E358" s="90"/>
      <c r="F358" s="90"/>
      <c r="G358" s="90"/>
      <c r="H358" s="90"/>
      <c r="I358" s="98">
        <f t="shared" si="395"/>
        <v>0</v>
      </c>
      <c r="J358" s="98">
        <f t="shared" si="396"/>
        <v>0</v>
      </c>
      <c r="K358" s="98">
        <f t="shared" si="397"/>
        <v>0</v>
      </c>
      <c r="L358" s="90">
        <v>11177504846</v>
      </c>
      <c r="M358" s="90">
        <v>3867455807</v>
      </c>
      <c r="N358" s="54"/>
      <c r="O358" s="54" t="s">
        <v>144</v>
      </c>
      <c r="P358" s="74" t="s">
        <v>144</v>
      </c>
      <c r="Q358" s="67"/>
      <c r="R358" s="68" t="str">
        <f t="shared" si="392"/>
        <v/>
      </c>
      <c r="S358" s="67"/>
      <c r="T358" s="68" t="str">
        <f t="shared" si="398"/>
        <v/>
      </c>
      <c r="U358" s="69"/>
      <c r="V358" s="68" t="str">
        <f t="shared" si="399"/>
        <v/>
      </c>
      <c r="W358" s="70"/>
      <c r="X358" s="68" t="str">
        <f t="shared" si="400"/>
        <v/>
      </c>
      <c r="Y358" s="68" t="str">
        <f t="shared" si="389"/>
        <v/>
      </c>
      <c r="Z358" s="30">
        <f t="shared" si="393"/>
        <v>0</v>
      </c>
      <c r="AA358" s="25" t="str">
        <f t="shared" si="394"/>
        <v>MIPYME</v>
      </c>
      <c r="AB358" s="71"/>
      <c r="AC358" s="68" t="str">
        <f t="shared" si="401"/>
        <v/>
      </c>
      <c r="AD358" s="71"/>
      <c r="AE358" s="68" t="str">
        <f t="shared" si="402"/>
        <v/>
      </c>
      <c r="AF358" s="68" t="str">
        <f t="shared" si="390"/>
        <v/>
      </c>
    </row>
    <row r="359" spans="1:32" ht="16.5" hidden="1" outlineLevel="1" x14ac:dyDescent="0.25">
      <c r="A359" s="97"/>
      <c r="B359" s="91">
        <v>1.1000000000000001</v>
      </c>
      <c r="C359" s="94"/>
      <c r="D359" s="92"/>
      <c r="E359" s="90"/>
      <c r="F359" s="90"/>
      <c r="G359" s="90"/>
      <c r="H359" s="90"/>
      <c r="I359" s="98">
        <f t="shared" si="395"/>
        <v>0</v>
      </c>
      <c r="J359" s="98">
        <f t="shared" si="396"/>
        <v>0</v>
      </c>
      <c r="K359" s="98">
        <f t="shared" si="397"/>
        <v>0</v>
      </c>
      <c r="L359" s="90">
        <v>11177504846</v>
      </c>
      <c r="M359" s="90">
        <v>3867455807</v>
      </c>
      <c r="N359" s="54"/>
      <c r="O359" s="54" t="s">
        <v>144</v>
      </c>
      <c r="P359" s="74" t="s">
        <v>144</v>
      </c>
      <c r="Q359" s="67"/>
      <c r="R359" s="68" t="str">
        <f t="shared" si="392"/>
        <v/>
      </c>
      <c r="S359" s="67"/>
      <c r="T359" s="68" t="str">
        <f t="shared" si="398"/>
        <v/>
      </c>
      <c r="U359" s="69"/>
      <c r="V359" s="68" t="str">
        <f t="shared" si="399"/>
        <v/>
      </c>
      <c r="W359" s="70"/>
      <c r="X359" s="68" t="str">
        <f t="shared" si="400"/>
        <v/>
      </c>
      <c r="Y359" s="68" t="str">
        <f t="shared" si="389"/>
        <v/>
      </c>
      <c r="Z359" s="30">
        <f t="shared" si="393"/>
        <v>0</v>
      </c>
      <c r="AA359" s="25" t="str">
        <f t="shared" si="394"/>
        <v>MIPYME</v>
      </c>
      <c r="AB359" s="71"/>
      <c r="AC359" s="68" t="str">
        <f t="shared" si="401"/>
        <v/>
      </c>
      <c r="AD359" s="71"/>
      <c r="AE359" s="68" t="str">
        <f t="shared" si="402"/>
        <v/>
      </c>
      <c r="AF359" s="68" t="str">
        <f t="shared" si="390"/>
        <v/>
      </c>
    </row>
    <row r="360" spans="1:32" ht="16.5" hidden="1" outlineLevel="1" x14ac:dyDescent="0.25">
      <c r="A360" s="97"/>
      <c r="B360" s="91">
        <v>1.1000000000000001</v>
      </c>
      <c r="C360" s="94"/>
      <c r="D360" s="92"/>
      <c r="E360" s="90"/>
      <c r="F360" s="90"/>
      <c r="G360" s="90"/>
      <c r="H360" s="90"/>
      <c r="I360" s="98">
        <f t="shared" si="395"/>
        <v>0</v>
      </c>
      <c r="J360" s="98">
        <f t="shared" si="396"/>
        <v>0</v>
      </c>
      <c r="K360" s="98">
        <f t="shared" si="397"/>
        <v>0</v>
      </c>
      <c r="L360" s="90">
        <v>11177504846</v>
      </c>
      <c r="M360" s="90">
        <v>3867455807</v>
      </c>
      <c r="N360" s="54"/>
      <c r="O360" s="54" t="s">
        <v>144</v>
      </c>
      <c r="P360" s="74" t="s">
        <v>144</v>
      </c>
      <c r="Q360" s="67"/>
      <c r="R360" s="68" t="str">
        <f t="shared" si="392"/>
        <v/>
      </c>
      <c r="S360" s="67"/>
      <c r="T360" s="68" t="str">
        <f t="shared" si="398"/>
        <v/>
      </c>
      <c r="U360" s="69"/>
      <c r="V360" s="68" t="str">
        <f t="shared" si="399"/>
        <v/>
      </c>
      <c r="W360" s="70"/>
      <c r="X360" s="68" t="str">
        <f t="shared" si="400"/>
        <v/>
      </c>
      <c r="Y360" s="68" t="str">
        <f t="shared" si="389"/>
        <v/>
      </c>
      <c r="Z360" s="30">
        <f t="shared" si="393"/>
        <v>0</v>
      </c>
      <c r="AA360" s="25" t="str">
        <f t="shared" si="394"/>
        <v>MIPYME</v>
      </c>
      <c r="AB360" s="71"/>
      <c r="AC360" s="68" t="str">
        <f t="shared" si="401"/>
        <v/>
      </c>
      <c r="AD360" s="71"/>
      <c r="AE360" s="68" t="str">
        <f t="shared" si="402"/>
        <v/>
      </c>
      <c r="AF360" s="68" t="str">
        <f t="shared" si="390"/>
        <v/>
      </c>
    </row>
    <row r="361" spans="1:32" ht="16.5" hidden="1" outlineLevel="1" x14ac:dyDescent="0.25">
      <c r="A361" s="97"/>
      <c r="B361" s="91">
        <v>1.1000000000000001</v>
      </c>
      <c r="C361" s="94"/>
      <c r="D361" s="92"/>
      <c r="E361" s="90"/>
      <c r="F361" s="90"/>
      <c r="G361" s="90"/>
      <c r="H361" s="90"/>
      <c r="I361" s="98">
        <f t="shared" si="395"/>
        <v>0</v>
      </c>
      <c r="J361" s="98">
        <f t="shared" si="396"/>
        <v>0</v>
      </c>
      <c r="K361" s="98">
        <f t="shared" si="397"/>
        <v>0</v>
      </c>
      <c r="L361" s="90">
        <v>11177504846</v>
      </c>
      <c r="M361" s="90">
        <v>3867455807</v>
      </c>
      <c r="N361" s="54"/>
      <c r="O361" s="54" t="s">
        <v>144</v>
      </c>
      <c r="P361" s="74" t="s">
        <v>144</v>
      </c>
      <c r="Q361" s="67"/>
      <c r="R361" s="68" t="str">
        <f t="shared" si="392"/>
        <v/>
      </c>
      <c r="S361" s="67"/>
      <c r="T361" s="68" t="str">
        <f t="shared" si="398"/>
        <v/>
      </c>
      <c r="U361" s="69"/>
      <c r="V361" s="68" t="str">
        <f t="shared" si="399"/>
        <v/>
      </c>
      <c r="W361" s="70"/>
      <c r="X361" s="68" t="str">
        <f t="shared" si="400"/>
        <v/>
      </c>
      <c r="Y361" s="68" t="str">
        <f t="shared" si="389"/>
        <v/>
      </c>
      <c r="Z361" s="30">
        <f t="shared" si="393"/>
        <v>0</v>
      </c>
      <c r="AA361" s="25" t="str">
        <f t="shared" si="394"/>
        <v>MIPYME</v>
      </c>
      <c r="AB361" s="71"/>
      <c r="AC361" s="68" t="str">
        <f t="shared" si="401"/>
        <v/>
      </c>
      <c r="AD361" s="71"/>
      <c r="AE361" s="68" t="str">
        <f t="shared" si="402"/>
        <v/>
      </c>
      <c r="AF361" s="68" t="str">
        <f t="shared" si="390"/>
        <v/>
      </c>
    </row>
    <row r="362" spans="1:32" ht="16.5" hidden="1" outlineLevel="1" x14ac:dyDescent="0.25">
      <c r="A362" s="97"/>
      <c r="B362" s="91">
        <v>1.1000000000000001</v>
      </c>
      <c r="C362" s="94"/>
      <c r="D362" s="92"/>
      <c r="E362" s="90"/>
      <c r="F362" s="90"/>
      <c r="G362" s="90"/>
      <c r="H362" s="90"/>
      <c r="I362" s="98">
        <f t="shared" si="395"/>
        <v>0</v>
      </c>
      <c r="J362" s="98">
        <f t="shared" si="396"/>
        <v>0</v>
      </c>
      <c r="K362" s="98">
        <f t="shared" si="397"/>
        <v>0</v>
      </c>
      <c r="L362" s="90">
        <v>11177504846</v>
      </c>
      <c r="M362" s="90">
        <v>3867455807</v>
      </c>
      <c r="N362" s="54"/>
      <c r="O362" s="54" t="s">
        <v>144</v>
      </c>
      <c r="P362" s="74" t="s">
        <v>144</v>
      </c>
      <c r="Q362" s="67"/>
      <c r="R362" s="68" t="str">
        <f t="shared" si="392"/>
        <v/>
      </c>
      <c r="S362" s="67"/>
      <c r="T362" s="68" t="str">
        <f t="shared" si="398"/>
        <v/>
      </c>
      <c r="U362" s="69"/>
      <c r="V362" s="68" t="str">
        <f t="shared" si="399"/>
        <v/>
      </c>
      <c r="W362" s="70"/>
      <c r="X362" s="68" t="str">
        <f t="shared" si="400"/>
        <v/>
      </c>
      <c r="Y362" s="68" t="str">
        <f t="shared" si="389"/>
        <v/>
      </c>
      <c r="Z362" s="30">
        <f t="shared" si="393"/>
        <v>0</v>
      </c>
      <c r="AA362" s="25" t="str">
        <f t="shared" si="394"/>
        <v>MIPYME</v>
      </c>
      <c r="AB362" s="71"/>
      <c r="AC362" s="68" t="str">
        <f t="shared" si="401"/>
        <v/>
      </c>
      <c r="AD362" s="71"/>
      <c r="AE362" s="68" t="str">
        <f t="shared" si="402"/>
        <v/>
      </c>
      <c r="AF362" s="68" t="str">
        <f t="shared" si="390"/>
        <v/>
      </c>
    </row>
    <row r="363" spans="1:32" ht="17.25" hidden="1" outlineLevel="1" thickBot="1" x14ac:dyDescent="0.3">
      <c r="A363" s="97"/>
      <c r="B363" s="91">
        <v>1.1000000000000001</v>
      </c>
      <c r="C363" s="94"/>
      <c r="D363" s="92"/>
      <c r="E363" s="90"/>
      <c r="F363" s="90"/>
      <c r="G363" s="90"/>
      <c r="H363" s="90"/>
      <c r="I363" s="98">
        <f t="shared" si="395"/>
        <v>0</v>
      </c>
      <c r="J363" s="98">
        <f t="shared" si="396"/>
        <v>0</v>
      </c>
      <c r="K363" s="98">
        <f t="shared" si="397"/>
        <v>0</v>
      </c>
      <c r="L363" s="90">
        <v>11177504846</v>
      </c>
      <c r="M363" s="90">
        <v>3867455807</v>
      </c>
      <c r="N363" s="54"/>
      <c r="O363" s="54" t="s">
        <v>144</v>
      </c>
      <c r="P363" s="74" t="s">
        <v>144</v>
      </c>
      <c r="Q363" s="67"/>
      <c r="R363" s="68" t="str">
        <f t="shared" si="392"/>
        <v/>
      </c>
      <c r="S363" s="67"/>
      <c r="T363" s="68" t="str">
        <f t="shared" si="398"/>
        <v/>
      </c>
      <c r="U363" s="69"/>
      <c r="V363" s="68" t="str">
        <f t="shared" si="399"/>
        <v/>
      </c>
      <c r="W363" s="70"/>
      <c r="X363" s="68" t="str">
        <f t="shared" si="400"/>
        <v/>
      </c>
      <c r="Y363" s="68" t="str">
        <f t="shared" si="389"/>
        <v/>
      </c>
      <c r="Z363" s="30">
        <f t="shared" si="393"/>
        <v>0</v>
      </c>
      <c r="AA363" s="25" t="str">
        <f t="shared" si="394"/>
        <v>MIPYME</v>
      </c>
      <c r="AB363" s="71"/>
      <c r="AC363" s="68" t="str">
        <f t="shared" si="401"/>
        <v/>
      </c>
      <c r="AD363" s="71"/>
      <c r="AE363" s="68" t="str">
        <f t="shared" si="402"/>
        <v/>
      </c>
      <c r="AF363" s="68" t="str">
        <f t="shared" si="390"/>
        <v/>
      </c>
    </row>
    <row r="364" spans="1:32" s="64" customFormat="1" ht="30.75" customHeight="1" collapsed="1" x14ac:dyDescent="0.25">
      <c r="B364" s="14">
        <v>33</v>
      </c>
      <c r="C364" s="15" t="s">
        <v>185</v>
      </c>
      <c r="D364" s="18">
        <f>IF(SUM(D365:D374)=0,"",SUM(D365:D374))</f>
        <v>1</v>
      </c>
      <c r="E364" s="16">
        <f>IF(ISERROR(($D365*E365)+($D366*E366)+($D367*E367)+($D368*E368)+($D369*E369)+($D370*E370)+($D371*E371)+($D372*E372)+($D373*E373)+($D374*E374)),"",($D365*E365)+($D366*E366)+($D367*E367)+($D368*E368)+($D369*E369)+($D370*E370)+($D371*E371)+($D372*E372)+($D373*E373)+($D374*E374))</f>
        <v>0</v>
      </c>
      <c r="F364" s="16">
        <f>IF(ISERROR(($D365*F365)+($D366*F366)+($D367*F367)+($D368*F368)+($D369*F369)+($D370*F370)+($D371*F371)+($D372*F372)+($D373*F373)+($D374*F374)),"",($D365*F365)+($D366*F366)+($D367*F367)+($D368*F368)+($D369*F369)+($D370*F370)+($D371*F371)+($D372*F372)+($D373*F373)+($D374*F374))</f>
        <v>0</v>
      </c>
      <c r="G364" s="16">
        <f>IF(ISERROR(($D365*G365)+($D366*G366)+($D367*G367)+($D368*G368)+($D369*G369)+($D370*G370)+($D371*G371)+($D372*G372)+($D373*G373)+($D374*G374)),"",($D365*G365)+($D366*G366)+($D367*G367)+($D368*G368)+($D369*G369)+($D370*G370)+($D371*G371)+($D372*G372)+($D373*G373)+($D374*G374))</f>
        <v>0</v>
      </c>
      <c r="H364" s="16">
        <f>IF(ISERROR(($D365*H365)+($D366*H366)+($D367*H367)+($D368*H368)+($D369*H369)+($D370*H370)+($D371*H371)+($D372*H372)+($D373*H373)+($D374*H374)),"",($D365*H365)+($D366*H366)+($D367*H367)+($D368*H368)+($D369*H369)+($D370*H370)+($D371*H371)+($D372*H372)+($D373*H373)+($D374*H374))</f>
        <v>0</v>
      </c>
      <c r="I364" s="16">
        <f>IF(ISERROR(SUM(I365:I374)),"",SUM(I365:I374))</f>
        <v>0</v>
      </c>
      <c r="J364" s="16">
        <f>IF(ISERROR(SUM(J365:J374)),"",SUM(J365:J374))</f>
        <v>0</v>
      </c>
      <c r="K364" s="16">
        <f>IF(ISERROR(($D365*K365)+($D366*K366)+($D367*K367)+($D368*K368)+($D369*K369)+($D370*K370)+($D371*K371)+($D372*K372)+($D373*K373)+($D374*K374)),"",($D365*K365)+($D366*K366)+($D367*K367)+($D368*K368)+($D369*K369)+($D370*K370)+($D371*K371)+($D372*K372)+($D373*K373)+($D374*K374))</f>
        <v>0</v>
      </c>
      <c r="L364" s="16">
        <f t="shared" ref="L364:M364" si="403">IF(ISERROR(($D365*L365)+($D366*L366)+($D367*L367)+($D368*L368)+($D369*L369)+($D370*L370)+($D371*L371)+($D372*L372)+($D373*L373)+($D374*L374)),"",($D365*L365)+($D366*L366)+($D367*L367)+($D368*L368)+($D369*L369)+($D370*L370)+($D371*L371)+($D372*L372)+($D373*L373)+($D374*L374))</f>
        <v>0</v>
      </c>
      <c r="M364" s="16">
        <f t="shared" si="403"/>
        <v>0</v>
      </c>
      <c r="N364" s="12">
        <v>1</v>
      </c>
      <c r="O364" s="72">
        <f>IF(ISERROR(VLOOKUP(N364,POA!$A$2:$C$25,3,0)),"",VLOOKUP(N364,POA!$A$2:$C$25,3,0))</f>
        <v>3</v>
      </c>
      <c r="P364" s="13">
        <f>IF(ISERROR(VLOOKUP(N364,POA!$A$2:$C$25,2,0)),"",VLOOKUP(N364,POA!$A$2:$C$25,2,0))</f>
        <v>314367087</v>
      </c>
      <c r="Q364" s="16">
        <f>SUM(I364)</f>
        <v>0</v>
      </c>
      <c r="R364" s="17" t="str">
        <f>IF(OR(Q364=0,N364="",P364=""),"",IF(Q364&gt;=(($R$9*P364)),"HABIL","NO HABIL"))</f>
        <v/>
      </c>
      <c r="S364" s="16">
        <f>IF(ISERROR(SUM(E364/G364)),0,SUM(E364/G364))</f>
        <v>0</v>
      </c>
      <c r="T364" s="17" t="str">
        <f>IF(OR(S364=0,N364="",P364=""),"",IF(S364&gt;=$T$9,"HABIL","NO HABIL"))</f>
        <v/>
      </c>
      <c r="U364" s="58">
        <f>IF(ISERROR(SUM(H364/F364)),0,SUM(H364/F364))</f>
        <v>0</v>
      </c>
      <c r="V364" s="17" t="str">
        <f>IF(OR(U364=0,N364="",P364=""),"",IF(U364&lt;=$V$9,"HABIL","NO HABIL"))</f>
        <v/>
      </c>
      <c r="W364" s="58">
        <f>IF(ISERROR(SUM(L364/M364)),0,SUM(L364/M364))</f>
        <v>0</v>
      </c>
      <c r="X364" s="17" t="str">
        <f>IF(OR(W364=0,N364="",P364=""),"",IF(W364&gt;=$X$9,"HABIL","NO HABIL"))</f>
        <v/>
      </c>
      <c r="Y364" s="17" t="str">
        <f t="shared" si="389"/>
        <v/>
      </c>
      <c r="Z364" s="65"/>
      <c r="AA364" s="66"/>
      <c r="AB364" s="59">
        <f>IF(ISERROR(SUM(L364/K364)),0,SUM(L364/K364))</f>
        <v>0</v>
      </c>
      <c r="AC364" s="17" t="str">
        <f>IF(OR(AB364=0,N364="",P364=""),"",IF(AB364&gt;=$AC$9,"HABIL","NO HABIL"))</f>
        <v/>
      </c>
      <c r="AD364" s="59">
        <f>IF(ISERROR(SUM(L364/F364)),0,SUM(L364/F364))</f>
        <v>0</v>
      </c>
      <c r="AE364" s="17" t="str">
        <f>IF(OR(AD364=0,N364="",P364=""),"",IF(AD364&gt;=$AE$9,"HABIL","NO HABIL"))</f>
        <v/>
      </c>
      <c r="AF364" s="73" t="str">
        <f t="shared" si="390"/>
        <v/>
      </c>
    </row>
    <row r="365" spans="1:32" s="89" customFormat="1" ht="18.75" customHeight="1" thickBot="1" x14ac:dyDescent="0.3">
      <c r="A365" s="95"/>
      <c r="B365" s="91">
        <v>1.1000000000000001</v>
      </c>
      <c r="C365" s="94"/>
      <c r="D365" s="92">
        <v>1</v>
      </c>
      <c r="E365" s="90"/>
      <c r="F365" s="90"/>
      <c r="G365" s="90"/>
      <c r="H365" s="90"/>
      <c r="I365" s="98">
        <f>IF(ISERROR(E365-G365),"",E365-G365)</f>
        <v>0</v>
      </c>
      <c r="J365" s="98">
        <f>IF(ISERROR(F365-H365),"",F365-H365)</f>
        <v>0</v>
      </c>
      <c r="K365" s="98">
        <f>J365</f>
        <v>0</v>
      </c>
      <c r="L365" s="90"/>
      <c r="M365" s="90"/>
      <c r="N365" s="54"/>
      <c r="O365" s="54" t="s">
        <v>144</v>
      </c>
      <c r="P365" s="74" t="s">
        <v>144</v>
      </c>
      <c r="Q365" s="67"/>
      <c r="R365" s="68" t="str">
        <f t="shared" ref="R365:R374" si="404">IF(OR(Q365=0,N365="",P365=""),"",IF(Q365&gt;=(($R$9*P365)),"HABIL","NO HABIL"))</f>
        <v/>
      </c>
      <c r="S365" s="67"/>
      <c r="T365" s="68" t="str">
        <f>IF(OR(S363=0,N365="",P365=""),"",IF(S363&gt;=$T$9,"HABIL","NO HABIL"))</f>
        <v/>
      </c>
      <c r="U365" s="69"/>
      <c r="V365" s="68" t="str">
        <f>IF(OR(U363=0,N365="",P365=""),"",IF(U363&lt;=$V$9,"HABIL","NO HABIL"))</f>
        <v/>
      </c>
      <c r="W365" s="70"/>
      <c r="X365" s="68" t="str">
        <f>IF(OR(W363=0,N365="",P365=""),"",IF(W363&gt;=$X$9,"HABIL","NO HABIL"))</f>
        <v/>
      </c>
      <c r="Y365" s="68" t="str">
        <f t="shared" si="389"/>
        <v/>
      </c>
      <c r="Z365" s="30">
        <f t="shared" ref="Z365:Z374" si="405">IF(ISERROR(F365/$AA$9),"",F365/$AA$9)</f>
        <v>0</v>
      </c>
      <c r="AA365" s="25" t="str">
        <f t="shared" ref="AA365:AA374" si="406">+IF(Z365&lt;$AA$10,"MIPYME","NO CUMPLE")</f>
        <v>MIPYME</v>
      </c>
      <c r="AB365" s="71"/>
      <c r="AC365" s="68" t="str">
        <f>IF(OR(AB363=0,N365="",P365=""),"",IF(AB363&gt;=$AC$9,"HABIL","NO HABIL"))</f>
        <v/>
      </c>
      <c r="AD365" s="71"/>
      <c r="AE365" s="68" t="str">
        <f>IF(OR(AD363=0,N365="",P365=""),"",IF(AD363&gt;=$AE$9,"HABIL","NO HABIL"))</f>
        <v/>
      </c>
      <c r="AF365" s="68" t="str">
        <f t="shared" si="390"/>
        <v/>
      </c>
    </row>
    <row r="366" spans="1:32" ht="16.5" hidden="1" outlineLevel="1" x14ac:dyDescent="0.25">
      <c r="A366" s="96"/>
      <c r="B366" s="91">
        <v>1.1000000000000001</v>
      </c>
      <c r="C366" s="94"/>
      <c r="D366" s="92"/>
      <c r="E366" s="90"/>
      <c r="F366" s="90"/>
      <c r="G366" s="90"/>
      <c r="H366" s="90"/>
      <c r="I366" s="98">
        <f t="shared" ref="I366:I374" si="407">IF(ISERROR(E366-G366),"",E366-G366)</f>
        <v>0</v>
      </c>
      <c r="J366" s="98">
        <f t="shared" ref="J366:J374" si="408">IF(ISERROR(F366-H366),"",F366-H366)</f>
        <v>0</v>
      </c>
      <c r="K366" s="98">
        <f t="shared" ref="K366:K374" si="409">J366</f>
        <v>0</v>
      </c>
      <c r="L366" s="90">
        <v>11177504846</v>
      </c>
      <c r="M366" s="90">
        <v>3867455807</v>
      </c>
      <c r="N366" s="54"/>
      <c r="O366" s="54" t="s">
        <v>144</v>
      </c>
      <c r="P366" s="74" t="s">
        <v>144</v>
      </c>
      <c r="Q366" s="67"/>
      <c r="R366" s="68" t="str">
        <f t="shared" si="404"/>
        <v/>
      </c>
      <c r="S366" s="67"/>
      <c r="T366" s="68" t="str">
        <f t="shared" ref="T366:T374" si="410">IF(OR(S364=0,N366="",P366=""),"",IF(S364&gt;=$T$9,"HABIL","NO HABIL"))</f>
        <v/>
      </c>
      <c r="U366" s="69"/>
      <c r="V366" s="68" t="str">
        <f t="shared" ref="V366:V374" si="411">IF(OR(U364=0,N366="",P366=""),"",IF(U364&lt;=$V$9,"HABIL","NO HABIL"))</f>
        <v/>
      </c>
      <c r="W366" s="70"/>
      <c r="X366" s="68" t="str">
        <f t="shared" ref="X366:X374" si="412">IF(OR(W364=0,N366="",P366=""),"",IF(W364&gt;=$X$9,"HABIL","NO HABIL"))</f>
        <v/>
      </c>
      <c r="Y366" s="68" t="str">
        <f t="shared" si="389"/>
        <v/>
      </c>
      <c r="Z366" s="30">
        <f t="shared" si="405"/>
        <v>0</v>
      </c>
      <c r="AA366" s="25" t="str">
        <f t="shared" si="406"/>
        <v>MIPYME</v>
      </c>
      <c r="AB366" s="71"/>
      <c r="AC366" s="68" t="str">
        <f t="shared" ref="AC366:AC374" si="413">IF(OR(AB364=0,N366="",P366=""),"",IF(AB364&gt;=$AC$9,"HABIL","NO HABIL"))</f>
        <v/>
      </c>
      <c r="AD366" s="71"/>
      <c r="AE366" s="68" t="str">
        <f t="shared" ref="AE366:AE374" si="414">IF(OR(AD364=0,N366="",P366=""),"",IF(AD364&gt;=$AE$9,"HABIL","NO HABIL"))</f>
        <v/>
      </c>
      <c r="AF366" s="68" t="str">
        <f t="shared" si="390"/>
        <v/>
      </c>
    </row>
    <row r="367" spans="1:32" ht="16.5" hidden="1" outlineLevel="1" x14ac:dyDescent="0.25">
      <c r="A367" s="96"/>
      <c r="B367" s="91">
        <v>1.1000000000000001</v>
      </c>
      <c r="C367" s="94"/>
      <c r="D367" s="92"/>
      <c r="E367" s="90"/>
      <c r="F367" s="90"/>
      <c r="G367" s="90"/>
      <c r="H367" s="90"/>
      <c r="I367" s="98">
        <f t="shared" si="407"/>
        <v>0</v>
      </c>
      <c r="J367" s="98">
        <f t="shared" si="408"/>
        <v>0</v>
      </c>
      <c r="K367" s="98">
        <f t="shared" si="409"/>
        <v>0</v>
      </c>
      <c r="L367" s="90">
        <v>11177504846</v>
      </c>
      <c r="M367" s="90">
        <v>3867455807</v>
      </c>
      <c r="N367" s="54"/>
      <c r="O367" s="54" t="s">
        <v>144</v>
      </c>
      <c r="P367" s="74" t="s">
        <v>144</v>
      </c>
      <c r="Q367" s="67"/>
      <c r="R367" s="68" t="str">
        <f t="shared" si="404"/>
        <v/>
      </c>
      <c r="S367" s="67"/>
      <c r="T367" s="68" t="str">
        <f t="shared" si="410"/>
        <v/>
      </c>
      <c r="U367" s="69"/>
      <c r="V367" s="68" t="str">
        <f t="shared" si="411"/>
        <v/>
      </c>
      <c r="W367" s="70"/>
      <c r="X367" s="68" t="str">
        <f t="shared" si="412"/>
        <v/>
      </c>
      <c r="Y367" s="68" t="str">
        <f t="shared" si="389"/>
        <v/>
      </c>
      <c r="Z367" s="30">
        <f t="shared" si="405"/>
        <v>0</v>
      </c>
      <c r="AA367" s="25" t="str">
        <f t="shared" si="406"/>
        <v>MIPYME</v>
      </c>
      <c r="AB367" s="71"/>
      <c r="AC367" s="68" t="str">
        <f t="shared" si="413"/>
        <v/>
      </c>
      <c r="AD367" s="71"/>
      <c r="AE367" s="68" t="str">
        <f t="shared" si="414"/>
        <v/>
      </c>
      <c r="AF367" s="68" t="str">
        <f t="shared" si="390"/>
        <v/>
      </c>
    </row>
    <row r="368" spans="1:32" ht="16.5" hidden="1" outlineLevel="1" x14ac:dyDescent="0.25">
      <c r="A368" s="96"/>
      <c r="B368" s="91">
        <v>1.1000000000000001</v>
      </c>
      <c r="C368" s="94"/>
      <c r="D368" s="92"/>
      <c r="E368" s="90"/>
      <c r="F368" s="90"/>
      <c r="G368" s="90"/>
      <c r="H368" s="90"/>
      <c r="I368" s="98">
        <f t="shared" si="407"/>
        <v>0</v>
      </c>
      <c r="J368" s="98">
        <f t="shared" si="408"/>
        <v>0</v>
      </c>
      <c r="K368" s="98">
        <f t="shared" si="409"/>
        <v>0</v>
      </c>
      <c r="L368" s="90">
        <v>11177504846</v>
      </c>
      <c r="M368" s="90">
        <v>3867455807</v>
      </c>
      <c r="N368" s="54"/>
      <c r="O368" s="54" t="s">
        <v>144</v>
      </c>
      <c r="P368" s="74" t="s">
        <v>144</v>
      </c>
      <c r="Q368" s="67"/>
      <c r="R368" s="68" t="str">
        <f t="shared" si="404"/>
        <v/>
      </c>
      <c r="S368" s="67"/>
      <c r="T368" s="68" t="str">
        <f t="shared" si="410"/>
        <v/>
      </c>
      <c r="U368" s="69"/>
      <c r="V368" s="68" t="str">
        <f t="shared" si="411"/>
        <v/>
      </c>
      <c r="W368" s="70"/>
      <c r="X368" s="68" t="str">
        <f t="shared" si="412"/>
        <v/>
      </c>
      <c r="Y368" s="68" t="str">
        <f t="shared" si="389"/>
        <v/>
      </c>
      <c r="Z368" s="30">
        <f t="shared" si="405"/>
        <v>0</v>
      </c>
      <c r="AA368" s="25" t="str">
        <f t="shared" si="406"/>
        <v>MIPYME</v>
      </c>
      <c r="AB368" s="71"/>
      <c r="AC368" s="68" t="str">
        <f t="shared" si="413"/>
        <v/>
      </c>
      <c r="AD368" s="71"/>
      <c r="AE368" s="68" t="str">
        <f t="shared" si="414"/>
        <v/>
      </c>
      <c r="AF368" s="68" t="str">
        <f t="shared" si="390"/>
        <v/>
      </c>
    </row>
    <row r="369" spans="1:32" ht="16.5" hidden="1" outlineLevel="1" x14ac:dyDescent="0.25">
      <c r="A369" s="97"/>
      <c r="B369" s="91">
        <v>1.1000000000000001</v>
      </c>
      <c r="C369" s="94"/>
      <c r="D369" s="92"/>
      <c r="E369" s="90"/>
      <c r="F369" s="90"/>
      <c r="G369" s="90"/>
      <c r="H369" s="90"/>
      <c r="I369" s="98">
        <f t="shared" si="407"/>
        <v>0</v>
      </c>
      <c r="J369" s="98">
        <f t="shared" si="408"/>
        <v>0</v>
      </c>
      <c r="K369" s="98">
        <f t="shared" si="409"/>
        <v>0</v>
      </c>
      <c r="L369" s="90">
        <v>11177504846</v>
      </c>
      <c r="M369" s="90">
        <v>3867455807</v>
      </c>
      <c r="N369" s="54"/>
      <c r="O369" s="54" t="s">
        <v>144</v>
      </c>
      <c r="P369" s="74" t="s">
        <v>144</v>
      </c>
      <c r="Q369" s="67"/>
      <c r="R369" s="68" t="str">
        <f t="shared" si="404"/>
        <v/>
      </c>
      <c r="S369" s="67"/>
      <c r="T369" s="68" t="str">
        <f t="shared" si="410"/>
        <v/>
      </c>
      <c r="U369" s="69"/>
      <c r="V369" s="68" t="str">
        <f t="shared" si="411"/>
        <v/>
      </c>
      <c r="W369" s="70"/>
      <c r="X369" s="68" t="str">
        <f t="shared" si="412"/>
        <v/>
      </c>
      <c r="Y369" s="68" t="str">
        <f t="shared" si="389"/>
        <v/>
      </c>
      <c r="Z369" s="30">
        <f t="shared" si="405"/>
        <v>0</v>
      </c>
      <c r="AA369" s="25" t="str">
        <f t="shared" si="406"/>
        <v>MIPYME</v>
      </c>
      <c r="AB369" s="71"/>
      <c r="AC369" s="68" t="str">
        <f t="shared" si="413"/>
        <v/>
      </c>
      <c r="AD369" s="71"/>
      <c r="AE369" s="68" t="str">
        <f t="shared" si="414"/>
        <v/>
      </c>
      <c r="AF369" s="68" t="str">
        <f t="shared" si="390"/>
        <v/>
      </c>
    </row>
    <row r="370" spans="1:32" ht="16.5" hidden="1" outlineLevel="1" x14ac:dyDescent="0.25">
      <c r="A370" s="97"/>
      <c r="B370" s="91">
        <v>1.1000000000000001</v>
      </c>
      <c r="C370" s="94"/>
      <c r="D370" s="92"/>
      <c r="E370" s="90"/>
      <c r="F370" s="90"/>
      <c r="G370" s="90"/>
      <c r="H370" s="90"/>
      <c r="I370" s="98">
        <f t="shared" si="407"/>
        <v>0</v>
      </c>
      <c r="J370" s="98">
        <f t="shared" si="408"/>
        <v>0</v>
      </c>
      <c r="K370" s="98">
        <f t="shared" si="409"/>
        <v>0</v>
      </c>
      <c r="L370" s="90">
        <v>11177504846</v>
      </c>
      <c r="M370" s="90">
        <v>3867455807</v>
      </c>
      <c r="N370" s="54"/>
      <c r="O370" s="54" t="s">
        <v>144</v>
      </c>
      <c r="P370" s="74" t="s">
        <v>144</v>
      </c>
      <c r="Q370" s="67"/>
      <c r="R370" s="68" t="str">
        <f t="shared" si="404"/>
        <v/>
      </c>
      <c r="S370" s="67"/>
      <c r="T370" s="68" t="str">
        <f t="shared" si="410"/>
        <v/>
      </c>
      <c r="U370" s="69"/>
      <c r="V370" s="68" t="str">
        <f t="shared" si="411"/>
        <v/>
      </c>
      <c r="W370" s="70"/>
      <c r="X370" s="68" t="str">
        <f t="shared" si="412"/>
        <v/>
      </c>
      <c r="Y370" s="68" t="str">
        <f t="shared" si="389"/>
        <v/>
      </c>
      <c r="Z370" s="30">
        <f t="shared" si="405"/>
        <v>0</v>
      </c>
      <c r="AA370" s="25" t="str">
        <f t="shared" si="406"/>
        <v>MIPYME</v>
      </c>
      <c r="AB370" s="71"/>
      <c r="AC370" s="68" t="str">
        <f t="shared" si="413"/>
        <v/>
      </c>
      <c r="AD370" s="71"/>
      <c r="AE370" s="68" t="str">
        <f t="shared" si="414"/>
        <v/>
      </c>
      <c r="AF370" s="68" t="str">
        <f t="shared" si="390"/>
        <v/>
      </c>
    </row>
    <row r="371" spans="1:32" ht="16.5" hidden="1" outlineLevel="1" x14ac:dyDescent="0.25">
      <c r="A371" s="97"/>
      <c r="B371" s="91">
        <v>1.1000000000000001</v>
      </c>
      <c r="C371" s="94"/>
      <c r="D371" s="92"/>
      <c r="E371" s="90"/>
      <c r="F371" s="90"/>
      <c r="G371" s="90"/>
      <c r="H371" s="90"/>
      <c r="I371" s="98">
        <f t="shared" si="407"/>
        <v>0</v>
      </c>
      <c r="J371" s="98">
        <f t="shared" si="408"/>
        <v>0</v>
      </c>
      <c r="K371" s="98">
        <f t="shared" si="409"/>
        <v>0</v>
      </c>
      <c r="L371" s="90">
        <v>11177504846</v>
      </c>
      <c r="M371" s="90">
        <v>3867455807</v>
      </c>
      <c r="N371" s="54"/>
      <c r="O371" s="54" t="s">
        <v>144</v>
      </c>
      <c r="P371" s="74" t="s">
        <v>144</v>
      </c>
      <c r="Q371" s="67"/>
      <c r="R371" s="68" t="str">
        <f t="shared" si="404"/>
        <v/>
      </c>
      <c r="S371" s="67"/>
      <c r="T371" s="68" t="str">
        <f t="shared" si="410"/>
        <v/>
      </c>
      <c r="U371" s="69"/>
      <c r="V371" s="68" t="str">
        <f t="shared" si="411"/>
        <v/>
      </c>
      <c r="W371" s="70"/>
      <c r="X371" s="68" t="str">
        <f t="shared" si="412"/>
        <v/>
      </c>
      <c r="Y371" s="68" t="str">
        <f t="shared" si="389"/>
        <v/>
      </c>
      <c r="Z371" s="30">
        <f t="shared" si="405"/>
        <v>0</v>
      </c>
      <c r="AA371" s="25" t="str">
        <f t="shared" si="406"/>
        <v>MIPYME</v>
      </c>
      <c r="AB371" s="71"/>
      <c r="AC371" s="68" t="str">
        <f t="shared" si="413"/>
        <v/>
      </c>
      <c r="AD371" s="71"/>
      <c r="AE371" s="68" t="str">
        <f t="shared" si="414"/>
        <v/>
      </c>
      <c r="AF371" s="68" t="str">
        <f t="shared" si="390"/>
        <v/>
      </c>
    </row>
    <row r="372" spans="1:32" ht="16.5" hidden="1" outlineLevel="1" x14ac:dyDescent="0.25">
      <c r="A372" s="97"/>
      <c r="B372" s="91">
        <v>1.1000000000000001</v>
      </c>
      <c r="C372" s="94"/>
      <c r="D372" s="92"/>
      <c r="E372" s="90"/>
      <c r="F372" s="90"/>
      <c r="G372" s="90"/>
      <c r="H372" s="90"/>
      <c r="I372" s="98">
        <f t="shared" si="407"/>
        <v>0</v>
      </c>
      <c r="J372" s="98">
        <f t="shared" si="408"/>
        <v>0</v>
      </c>
      <c r="K372" s="98">
        <f t="shared" si="409"/>
        <v>0</v>
      </c>
      <c r="L372" s="90">
        <v>11177504846</v>
      </c>
      <c r="M372" s="90">
        <v>3867455807</v>
      </c>
      <c r="N372" s="54"/>
      <c r="O372" s="54" t="s">
        <v>144</v>
      </c>
      <c r="P372" s="74" t="s">
        <v>144</v>
      </c>
      <c r="Q372" s="67"/>
      <c r="R372" s="68" t="str">
        <f t="shared" si="404"/>
        <v/>
      </c>
      <c r="S372" s="67"/>
      <c r="T372" s="68" t="str">
        <f t="shared" si="410"/>
        <v/>
      </c>
      <c r="U372" s="69"/>
      <c r="V372" s="68" t="str">
        <f t="shared" si="411"/>
        <v/>
      </c>
      <c r="W372" s="70"/>
      <c r="X372" s="68" t="str">
        <f t="shared" si="412"/>
        <v/>
      </c>
      <c r="Y372" s="68" t="str">
        <f t="shared" si="389"/>
        <v/>
      </c>
      <c r="Z372" s="30">
        <f t="shared" si="405"/>
        <v>0</v>
      </c>
      <c r="AA372" s="25" t="str">
        <f t="shared" si="406"/>
        <v>MIPYME</v>
      </c>
      <c r="AB372" s="71"/>
      <c r="AC372" s="68" t="str">
        <f t="shared" si="413"/>
        <v/>
      </c>
      <c r="AD372" s="71"/>
      <c r="AE372" s="68" t="str">
        <f t="shared" si="414"/>
        <v/>
      </c>
      <c r="AF372" s="68" t="str">
        <f t="shared" si="390"/>
        <v/>
      </c>
    </row>
    <row r="373" spans="1:32" ht="16.5" hidden="1" outlineLevel="1" x14ac:dyDescent="0.25">
      <c r="A373" s="97"/>
      <c r="B373" s="91">
        <v>1.1000000000000001</v>
      </c>
      <c r="C373" s="94"/>
      <c r="D373" s="92"/>
      <c r="E373" s="90"/>
      <c r="F373" s="90"/>
      <c r="G373" s="90"/>
      <c r="H373" s="90"/>
      <c r="I373" s="98">
        <f t="shared" si="407"/>
        <v>0</v>
      </c>
      <c r="J373" s="98">
        <f t="shared" si="408"/>
        <v>0</v>
      </c>
      <c r="K373" s="98">
        <f t="shared" si="409"/>
        <v>0</v>
      </c>
      <c r="L373" s="90">
        <v>11177504846</v>
      </c>
      <c r="M373" s="90">
        <v>3867455807</v>
      </c>
      <c r="N373" s="54"/>
      <c r="O373" s="54" t="s">
        <v>144</v>
      </c>
      <c r="P373" s="74" t="s">
        <v>144</v>
      </c>
      <c r="Q373" s="67"/>
      <c r="R373" s="68" t="str">
        <f t="shared" si="404"/>
        <v/>
      </c>
      <c r="S373" s="67"/>
      <c r="T373" s="68" t="str">
        <f t="shared" si="410"/>
        <v/>
      </c>
      <c r="U373" s="69"/>
      <c r="V373" s="68" t="str">
        <f t="shared" si="411"/>
        <v/>
      </c>
      <c r="W373" s="70"/>
      <c r="X373" s="68" t="str">
        <f t="shared" si="412"/>
        <v/>
      </c>
      <c r="Y373" s="68" t="str">
        <f t="shared" si="389"/>
        <v/>
      </c>
      <c r="Z373" s="30">
        <f t="shared" si="405"/>
        <v>0</v>
      </c>
      <c r="AA373" s="25" t="str">
        <f t="shared" si="406"/>
        <v>MIPYME</v>
      </c>
      <c r="AB373" s="71"/>
      <c r="AC373" s="68" t="str">
        <f t="shared" si="413"/>
        <v/>
      </c>
      <c r="AD373" s="71"/>
      <c r="AE373" s="68" t="str">
        <f t="shared" si="414"/>
        <v/>
      </c>
      <c r="AF373" s="68" t="str">
        <f t="shared" si="390"/>
        <v/>
      </c>
    </row>
    <row r="374" spans="1:32" ht="17.25" hidden="1" outlineLevel="1" thickBot="1" x14ac:dyDescent="0.3">
      <c r="A374" s="97"/>
      <c r="B374" s="91">
        <v>1.1000000000000001</v>
      </c>
      <c r="C374" s="94"/>
      <c r="D374" s="92"/>
      <c r="E374" s="90"/>
      <c r="F374" s="90"/>
      <c r="G374" s="90"/>
      <c r="H374" s="90"/>
      <c r="I374" s="98">
        <f t="shared" si="407"/>
        <v>0</v>
      </c>
      <c r="J374" s="98">
        <f t="shared" si="408"/>
        <v>0</v>
      </c>
      <c r="K374" s="98">
        <f t="shared" si="409"/>
        <v>0</v>
      </c>
      <c r="L374" s="90">
        <v>11177504846</v>
      </c>
      <c r="M374" s="90">
        <v>3867455807</v>
      </c>
      <c r="N374" s="54"/>
      <c r="O374" s="54" t="s">
        <v>144</v>
      </c>
      <c r="P374" s="74" t="s">
        <v>144</v>
      </c>
      <c r="Q374" s="67"/>
      <c r="R374" s="68" t="str">
        <f t="shared" si="404"/>
        <v/>
      </c>
      <c r="S374" s="67"/>
      <c r="T374" s="68" t="str">
        <f t="shared" si="410"/>
        <v/>
      </c>
      <c r="U374" s="69"/>
      <c r="V374" s="68" t="str">
        <f t="shared" si="411"/>
        <v/>
      </c>
      <c r="W374" s="70"/>
      <c r="X374" s="68" t="str">
        <f t="shared" si="412"/>
        <v/>
      </c>
      <c r="Y374" s="68" t="str">
        <f t="shared" si="389"/>
        <v/>
      </c>
      <c r="Z374" s="30">
        <f t="shared" si="405"/>
        <v>0</v>
      </c>
      <c r="AA374" s="25" t="str">
        <f t="shared" si="406"/>
        <v>MIPYME</v>
      </c>
      <c r="AB374" s="71"/>
      <c r="AC374" s="68" t="str">
        <f t="shared" si="413"/>
        <v/>
      </c>
      <c r="AD374" s="71"/>
      <c r="AE374" s="68" t="str">
        <f t="shared" si="414"/>
        <v/>
      </c>
      <c r="AF374" s="68" t="str">
        <f t="shared" si="390"/>
        <v/>
      </c>
    </row>
    <row r="375" spans="1:32" s="64" customFormat="1" ht="30.75" customHeight="1" collapsed="1" x14ac:dyDescent="0.25">
      <c r="B375" s="14">
        <v>34</v>
      </c>
      <c r="C375" s="15" t="s">
        <v>186</v>
      </c>
      <c r="D375" s="18">
        <f>IF(SUM(D376:D385)=0,"",SUM(D376:D385))</f>
        <v>1</v>
      </c>
      <c r="E375" s="16">
        <f>IF(ISERROR(($D376*E376)+($D377*E377)+($D378*E378)+($D379*E379)+($D380*E380)+($D381*E381)+($D382*E382)+($D383*E383)+($D384*E384)+($D385*E385)),"",($D376*E376)+($D377*E377)+($D378*E378)+($D379*E379)+($D380*E380)+($D381*E381)+($D382*E382)+($D383*E383)+($D384*E384)+($D385*E385))</f>
        <v>0</v>
      </c>
      <c r="F375" s="16">
        <f>IF(ISERROR(($D376*F376)+($D377*F377)+($D378*F378)+($D379*F379)+($D380*F380)+($D381*F381)+($D382*F382)+($D383*F383)+($D384*F384)+($D385*F385)),"",($D376*F376)+($D377*F377)+($D378*F378)+($D379*F379)+($D380*F380)+($D381*F381)+($D382*F382)+($D383*F383)+($D384*F384)+($D385*F385))</f>
        <v>0</v>
      </c>
      <c r="G375" s="16">
        <f>IF(ISERROR(($D376*G376)+($D377*G377)+($D378*G378)+($D379*G379)+($D380*G380)+($D381*G381)+($D382*G382)+($D383*G383)+($D384*G384)+($D385*G385)),"",($D376*G376)+($D377*G377)+($D378*G378)+($D379*G379)+($D380*G380)+($D381*G381)+($D382*G382)+($D383*G383)+($D384*G384)+($D385*G385))</f>
        <v>0</v>
      </c>
      <c r="H375" s="16">
        <f>IF(ISERROR(($D376*H376)+($D377*H377)+($D378*H378)+($D379*H379)+($D380*H380)+($D381*H381)+($D382*H382)+($D383*H383)+($D384*H384)+($D385*H385)),"",($D376*H376)+($D377*H377)+($D378*H378)+($D379*H379)+($D380*H380)+($D381*H381)+($D382*H382)+($D383*H383)+($D384*H384)+($D385*H385))</f>
        <v>0</v>
      </c>
      <c r="I375" s="16">
        <f>IF(ISERROR(SUM(I376:I385)),"",SUM(I376:I385))</f>
        <v>0</v>
      </c>
      <c r="J375" s="16">
        <f>IF(ISERROR(SUM(J376:J385)),"",SUM(J376:J385))</f>
        <v>0</v>
      </c>
      <c r="K375" s="16">
        <f>IF(ISERROR(($D376*K376)+($D377*K377)+($D378*K378)+($D379*K379)+($D380*K380)+($D381*K381)+($D382*K382)+($D383*K383)+($D384*K384)+($D385*K385)),"",($D376*K376)+($D377*K377)+($D378*K378)+($D379*K379)+($D380*K380)+($D381*K381)+($D382*K382)+($D383*K383)+($D384*K384)+($D385*K385))</f>
        <v>0</v>
      </c>
      <c r="L375" s="16">
        <f t="shared" ref="L375:M375" si="415">IF(ISERROR(($D376*L376)+($D377*L377)+($D378*L378)+($D379*L379)+($D380*L380)+($D381*L381)+($D382*L382)+($D383*L383)+($D384*L384)+($D385*L385)),"",($D376*L376)+($D377*L377)+($D378*L378)+($D379*L379)+($D380*L380)+($D381*L381)+($D382*L382)+($D383*L383)+($D384*L384)+($D385*L385))</f>
        <v>0</v>
      </c>
      <c r="M375" s="16">
        <f t="shared" si="415"/>
        <v>0</v>
      </c>
      <c r="N375" s="12">
        <v>1</v>
      </c>
      <c r="O375" s="72">
        <f>IF(ISERROR(VLOOKUP(N375,POA!$A$2:$C$25,3,0)),"",VLOOKUP(N375,POA!$A$2:$C$25,3,0))</f>
        <v>3</v>
      </c>
      <c r="P375" s="13">
        <f>IF(ISERROR(VLOOKUP(N375,POA!$A$2:$C$25,2,0)),"",VLOOKUP(N375,POA!$A$2:$C$25,2,0))</f>
        <v>314367087</v>
      </c>
      <c r="Q375" s="16">
        <f>SUM(I375)</f>
        <v>0</v>
      </c>
      <c r="R375" s="17" t="str">
        <f>IF(OR(Q375=0,N375="",P375=""),"",IF(Q375&gt;=(($R$9*P375)),"HABIL","NO HABIL"))</f>
        <v/>
      </c>
      <c r="S375" s="16">
        <f>IF(ISERROR(SUM(E375/G375)),0,SUM(E375/G375))</f>
        <v>0</v>
      </c>
      <c r="T375" s="17" t="str">
        <f>IF(OR(S375=0,N375="",P375=""),"",IF(S375&gt;=$T$9,"HABIL","NO HABIL"))</f>
        <v/>
      </c>
      <c r="U375" s="58">
        <f>IF(ISERROR(SUM(H375/F375)),0,SUM(H375/F375))</f>
        <v>0</v>
      </c>
      <c r="V375" s="17" t="str">
        <f>IF(OR(U375=0,N375="",P375=""),"",IF(U375&lt;=$V$9,"HABIL","NO HABIL"))</f>
        <v/>
      </c>
      <c r="W375" s="58">
        <f>IF(ISERROR(SUM(L375/M375)),0,SUM(L375/M375))</f>
        <v>0</v>
      </c>
      <c r="X375" s="17" t="str">
        <f>IF(OR(W375=0,N375="",P375=""),"",IF(W375&gt;=$X$9,"HABIL","NO HABIL"))</f>
        <v/>
      </c>
      <c r="Y375" s="17" t="str">
        <f t="shared" si="389"/>
        <v/>
      </c>
      <c r="Z375" s="65"/>
      <c r="AA375" s="66"/>
      <c r="AB375" s="59">
        <f>IF(ISERROR(SUM(L375/K375)),0,SUM(L375/K375))</f>
        <v>0</v>
      </c>
      <c r="AC375" s="17" t="str">
        <f>IF(OR(AB375=0,N375="",P375=""),"",IF(AB375&gt;=$AC$9,"HABIL","NO HABIL"))</f>
        <v/>
      </c>
      <c r="AD375" s="59">
        <f>IF(ISERROR(SUM(L375/F375)),0,SUM(L375/F375))</f>
        <v>0</v>
      </c>
      <c r="AE375" s="17" t="str">
        <f>IF(OR(AD375=0,N375="",P375=""),"",IF(AD375&gt;=$AE$9,"HABIL","NO HABIL"))</f>
        <v/>
      </c>
      <c r="AF375" s="73" t="str">
        <f t="shared" si="390"/>
        <v/>
      </c>
    </row>
    <row r="376" spans="1:32" s="89" customFormat="1" ht="18.75" customHeight="1" thickBot="1" x14ac:dyDescent="0.3">
      <c r="A376" s="95"/>
      <c r="B376" s="91">
        <v>1.1000000000000001</v>
      </c>
      <c r="C376" s="94"/>
      <c r="D376" s="92">
        <v>1</v>
      </c>
      <c r="E376" s="90"/>
      <c r="F376" s="90"/>
      <c r="G376" s="90"/>
      <c r="H376" s="90"/>
      <c r="I376" s="98">
        <f>IF(ISERROR(E376-G376),"",E376-G376)</f>
        <v>0</v>
      </c>
      <c r="J376" s="98">
        <f>IF(ISERROR(F376-H376),"",F376-H376)</f>
        <v>0</v>
      </c>
      <c r="K376" s="98">
        <f>J376</f>
        <v>0</v>
      </c>
      <c r="L376" s="90"/>
      <c r="M376" s="90"/>
      <c r="N376" s="54"/>
      <c r="O376" s="54" t="s">
        <v>144</v>
      </c>
      <c r="P376" s="74" t="s">
        <v>144</v>
      </c>
      <c r="Q376" s="67"/>
      <c r="R376" s="68" t="str">
        <f t="shared" ref="R376:R385" si="416">IF(OR(Q376=0,N376="",P376=""),"",IF(Q376&gt;=(($R$9*P376)),"HABIL","NO HABIL"))</f>
        <v/>
      </c>
      <c r="S376" s="67"/>
      <c r="T376" s="68" t="str">
        <f>IF(OR(S374=0,N376="",P376=""),"",IF(S374&gt;=$T$9,"HABIL","NO HABIL"))</f>
        <v/>
      </c>
      <c r="U376" s="69"/>
      <c r="V376" s="68" t="str">
        <f>IF(OR(U374=0,N376="",P376=""),"",IF(U374&lt;=$V$9,"HABIL","NO HABIL"))</f>
        <v/>
      </c>
      <c r="W376" s="70"/>
      <c r="X376" s="68" t="str">
        <f>IF(OR(W374=0,N376="",P376=""),"",IF(W374&gt;=$X$9,"HABIL","NO HABIL"))</f>
        <v/>
      </c>
      <c r="Y376" s="68" t="str">
        <f t="shared" si="389"/>
        <v/>
      </c>
      <c r="Z376" s="30">
        <f t="shared" ref="Z376:Z385" si="417">IF(ISERROR(F376/$AA$9),"",F376/$AA$9)</f>
        <v>0</v>
      </c>
      <c r="AA376" s="25" t="str">
        <f t="shared" ref="AA376:AA385" si="418">+IF(Z376&lt;$AA$10,"MIPYME","NO CUMPLE")</f>
        <v>MIPYME</v>
      </c>
      <c r="AB376" s="71"/>
      <c r="AC376" s="68" t="str">
        <f>IF(OR(AB374=0,N376="",P376=""),"",IF(AB374&gt;=$AC$9,"HABIL","NO HABIL"))</f>
        <v/>
      </c>
      <c r="AD376" s="71"/>
      <c r="AE376" s="68" t="str">
        <f>IF(OR(AD374=0,N376="",P376=""),"",IF(AD374&gt;=$AE$9,"HABIL","NO HABIL"))</f>
        <v/>
      </c>
      <c r="AF376" s="68" t="str">
        <f t="shared" si="390"/>
        <v/>
      </c>
    </row>
    <row r="377" spans="1:32" ht="16.5" hidden="1" outlineLevel="1" x14ac:dyDescent="0.25">
      <c r="A377" s="96"/>
      <c r="B377" s="91">
        <v>1.1000000000000001</v>
      </c>
      <c r="C377" s="94"/>
      <c r="D377" s="92"/>
      <c r="E377" s="90"/>
      <c r="F377" s="90"/>
      <c r="G377" s="90"/>
      <c r="H377" s="90"/>
      <c r="I377" s="98">
        <f t="shared" ref="I377:I385" si="419">IF(ISERROR(E377-G377),"",E377-G377)</f>
        <v>0</v>
      </c>
      <c r="J377" s="98">
        <f t="shared" ref="J377:J385" si="420">IF(ISERROR(F377-H377),"",F377-H377)</f>
        <v>0</v>
      </c>
      <c r="K377" s="98">
        <f t="shared" ref="K377:K385" si="421">J377</f>
        <v>0</v>
      </c>
      <c r="L377" s="90">
        <v>11177504846</v>
      </c>
      <c r="M377" s="90">
        <v>3867455807</v>
      </c>
      <c r="N377" s="54"/>
      <c r="O377" s="54" t="s">
        <v>144</v>
      </c>
      <c r="P377" s="74" t="s">
        <v>144</v>
      </c>
      <c r="Q377" s="67"/>
      <c r="R377" s="68" t="str">
        <f t="shared" si="416"/>
        <v/>
      </c>
      <c r="S377" s="67"/>
      <c r="T377" s="68" t="str">
        <f t="shared" ref="T377:T385" si="422">IF(OR(S375=0,N377="",P377=""),"",IF(S375&gt;=$T$9,"HABIL","NO HABIL"))</f>
        <v/>
      </c>
      <c r="U377" s="69"/>
      <c r="V377" s="68" t="str">
        <f t="shared" ref="V377:V385" si="423">IF(OR(U375=0,N377="",P377=""),"",IF(U375&lt;=$V$9,"HABIL","NO HABIL"))</f>
        <v/>
      </c>
      <c r="W377" s="70"/>
      <c r="X377" s="68" t="str">
        <f t="shared" ref="X377:X385" si="424">IF(OR(W375=0,N377="",P377=""),"",IF(W375&gt;=$X$9,"HABIL","NO HABIL"))</f>
        <v/>
      </c>
      <c r="Y377" s="68" t="str">
        <f t="shared" si="389"/>
        <v/>
      </c>
      <c r="Z377" s="30">
        <f t="shared" si="417"/>
        <v>0</v>
      </c>
      <c r="AA377" s="25" t="str">
        <f t="shared" si="418"/>
        <v>MIPYME</v>
      </c>
      <c r="AB377" s="71"/>
      <c r="AC377" s="68" t="str">
        <f t="shared" ref="AC377:AC385" si="425">IF(OR(AB375=0,N377="",P377=""),"",IF(AB375&gt;=$AC$9,"HABIL","NO HABIL"))</f>
        <v/>
      </c>
      <c r="AD377" s="71"/>
      <c r="AE377" s="68" t="str">
        <f t="shared" ref="AE377:AE385" si="426">IF(OR(AD375=0,N377="",P377=""),"",IF(AD375&gt;=$AE$9,"HABIL","NO HABIL"))</f>
        <v/>
      </c>
      <c r="AF377" s="68" t="str">
        <f t="shared" si="390"/>
        <v/>
      </c>
    </row>
    <row r="378" spans="1:32" ht="16.5" hidden="1" outlineLevel="1" x14ac:dyDescent="0.25">
      <c r="A378" s="96"/>
      <c r="B378" s="91">
        <v>1.1000000000000001</v>
      </c>
      <c r="C378" s="94"/>
      <c r="D378" s="92"/>
      <c r="E378" s="90"/>
      <c r="F378" s="90"/>
      <c r="G378" s="90"/>
      <c r="H378" s="90"/>
      <c r="I378" s="98">
        <f t="shared" si="419"/>
        <v>0</v>
      </c>
      <c r="J378" s="98">
        <f t="shared" si="420"/>
        <v>0</v>
      </c>
      <c r="K378" s="98">
        <f t="shared" si="421"/>
        <v>0</v>
      </c>
      <c r="L378" s="90">
        <v>11177504846</v>
      </c>
      <c r="M378" s="90">
        <v>3867455807</v>
      </c>
      <c r="N378" s="54"/>
      <c r="O378" s="54" t="s">
        <v>144</v>
      </c>
      <c r="P378" s="74" t="s">
        <v>144</v>
      </c>
      <c r="Q378" s="67"/>
      <c r="R378" s="68" t="str">
        <f t="shared" si="416"/>
        <v/>
      </c>
      <c r="S378" s="67"/>
      <c r="T378" s="68" t="str">
        <f t="shared" si="422"/>
        <v/>
      </c>
      <c r="U378" s="69"/>
      <c r="V378" s="68" t="str">
        <f t="shared" si="423"/>
        <v/>
      </c>
      <c r="W378" s="70"/>
      <c r="X378" s="68" t="str">
        <f t="shared" si="424"/>
        <v/>
      </c>
      <c r="Y378" s="68" t="str">
        <f t="shared" si="389"/>
        <v/>
      </c>
      <c r="Z378" s="30">
        <f t="shared" si="417"/>
        <v>0</v>
      </c>
      <c r="AA378" s="25" t="str">
        <f t="shared" si="418"/>
        <v>MIPYME</v>
      </c>
      <c r="AB378" s="71"/>
      <c r="AC378" s="68" t="str">
        <f t="shared" si="425"/>
        <v/>
      </c>
      <c r="AD378" s="71"/>
      <c r="AE378" s="68" t="str">
        <f t="shared" si="426"/>
        <v/>
      </c>
      <c r="AF378" s="68" t="str">
        <f t="shared" si="390"/>
        <v/>
      </c>
    </row>
    <row r="379" spans="1:32" ht="16.5" hidden="1" outlineLevel="1" x14ac:dyDescent="0.25">
      <c r="A379" s="96"/>
      <c r="B379" s="91">
        <v>1.1000000000000001</v>
      </c>
      <c r="C379" s="94"/>
      <c r="D379" s="92"/>
      <c r="E379" s="90"/>
      <c r="F379" s="90"/>
      <c r="G379" s="90"/>
      <c r="H379" s="90"/>
      <c r="I379" s="98">
        <f t="shared" si="419"/>
        <v>0</v>
      </c>
      <c r="J379" s="98">
        <f t="shared" si="420"/>
        <v>0</v>
      </c>
      <c r="K379" s="98">
        <f t="shared" si="421"/>
        <v>0</v>
      </c>
      <c r="L379" s="90">
        <v>11177504846</v>
      </c>
      <c r="M379" s="90">
        <v>3867455807</v>
      </c>
      <c r="N379" s="54"/>
      <c r="O379" s="54" t="s">
        <v>144</v>
      </c>
      <c r="P379" s="74" t="s">
        <v>144</v>
      </c>
      <c r="Q379" s="67"/>
      <c r="R379" s="68" t="str">
        <f t="shared" si="416"/>
        <v/>
      </c>
      <c r="S379" s="67"/>
      <c r="T379" s="68" t="str">
        <f t="shared" si="422"/>
        <v/>
      </c>
      <c r="U379" s="69"/>
      <c r="V379" s="68" t="str">
        <f t="shared" si="423"/>
        <v/>
      </c>
      <c r="W379" s="70"/>
      <c r="X379" s="68" t="str">
        <f t="shared" si="424"/>
        <v/>
      </c>
      <c r="Y379" s="68" t="str">
        <f t="shared" si="389"/>
        <v/>
      </c>
      <c r="Z379" s="30">
        <f t="shared" si="417"/>
        <v>0</v>
      </c>
      <c r="AA379" s="25" t="str">
        <f t="shared" si="418"/>
        <v>MIPYME</v>
      </c>
      <c r="AB379" s="71"/>
      <c r="AC379" s="68" t="str">
        <f t="shared" si="425"/>
        <v/>
      </c>
      <c r="AD379" s="71"/>
      <c r="AE379" s="68" t="str">
        <f t="shared" si="426"/>
        <v/>
      </c>
      <c r="AF379" s="68" t="str">
        <f t="shared" si="390"/>
        <v/>
      </c>
    </row>
    <row r="380" spans="1:32" ht="16.5" hidden="1" outlineLevel="1" x14ac:dyDescent="0.25">
      <c r="A380" s="97"/>
      <c r="B380" s="91">
        <v>1.1000000000000001</v>
      </c>
      <c r="C380" s="94"/>
      <c r="D380" s="92"/>
      <c r="E380" s="90"/>
      <c r="F380" s="90"/>
      <c r="G380" s="90"/>
      <c r="H380" s="90"/>
      <c r="I380" s="98">
        <f t="shared" si="419"/>
        <v>0</v>
      </c>
      <c r="J380" s="98">
        <f t="shared" si="420"/>
        <v>0</v>
      </c>
      <c r="K380" s="98">
        <f t="shared" si="421"/>
        <v>0</v>
      </c>
      <c r="L380" s="90">
        <v>11177504846</v>
      </c>
      <c r="M380" s="90">
        <v>3867455807</v>
      </c>
      <c r="N380" s="54"/>
      <c r="O380" s="54" t="s">
        <v>144</v>
      </c>
      <c r="P380" s="74" t="s">
        <v>144</v>
      </c>
      <c r="Q380" s="67"/>
      <c r="R380" s="68" t="str">
        <f t="shared" si="416"/>
        <v/>
      </c>
      <c r="S380" s="67"/>
      <c r="T380" s="68" t="str">
        <f t="shared" si="422"/>
        <v/>
      </c>
      <c r="U380" s="69"/>
      <c r="V380" s="68" t="str">
        <f t="shared" si="423"/>
        <v/>
      </c>
      <c r="W380" s="70"/>
      <c r="X380" s="68" t="str">
        <f t="shared" si="424"/>
        <v/>
      </c>
      <c r="Y380" s="68" t="str">
        <f t="shared" si="389"/>
        <v/>
      </c>
      <c r="Z380" s="30">
        <f t="shared" si="417"/>
        <v>0</v>
      </c>
      <c r="AA380" s="25" t="str">
        <f t="shared" si="418"/>
        <v>MIPYME</v>
      </c>
      <c r="AB380" s="71"/>
      <c r="AC380" s="68" t="str">
        <f t="shared" si="425"/>
        <v/>
      </c>
      <c r="AD380" s="71"/>
      <c r="AE380" s="68" t="str">
        <f t="shared" si="426"/>
        <v/>
      </c>
      <c r="AF380" s="68" t="str">
        <f t="shared" si="390"/>
        <v/>
      </c>
    </row>
    <row r="381" spans="1:32" ht="16.5" hidden="1" outlineLevel="1" x14ac:dyDescent="0.25">
      <c r="A381" s="97"/>
      <c r="B381" s="91">
        <v>1.1000000000000001</v>
      </c>
      <c r="C381" s="94"/>
      <c r="D381" s="92"/>
      <c r="E381" s="90"/>
      <c r="F381" s="90"/>
      <c r="G381" s="90"/>
      <c r="H381" s="90"/>
      <c r="I381" s="98">
        <f t="shared" si="419"/>
        <v>0</v>
      </c>
      <c r="J381" s="98">
        <f t="shared" si="420"/>
        <v>0</v>
      </c>
      <c r="K381" s="98">
        <f t="shared" si="421"/>
        <v>0</v>
      </c>
      <c r="L381" s="90">
        <v>11177504846</v>
      </c>
      <c r="M381" s="90">
        <v>3867455807</v>
      </c>
      <c r="N381" s="54"/>
      <c r="O381" s="54" t="s">
        <v>144</v>
      </c>
      <c r="P381" s="74" t="s">
        <v>144</v>
      </c>
      <c r="Q381" s="67"/>
      <c r="R381" s="68" t="str">
        <f t="shared" si="416"/>
        <v/>
      </c>
      <c r="S381" s="67"/>
      <c r="T381" s="68" t="str">
        <f t="shared" si="422"/>
        <v/>
      </c>
      <c r="U381" s="69"/>
      <c r="V381" s="68" t="str">
        <f t="shared" si="423"/>
        <v/>
      </c>
      <c r="W381" s="70"/>
      <c r="X381" s="68" t="str">
        <f t="shared" si="424"/>
        <v/>
      </c>
      <c r="Y381" s="68" t="str">
        <f t="shared" si="389"/>
        <v/>
      </c>
      <c r="Z381" s="30">
        <f t="shared" si="417"/>
        <v>0</v>
      </c>
      <c r="AA381" s="25" t="str">
        <f t="shared" si="418"/>
        <v>MIPYME</v>
      </c>
      <c r="AB381" s="71"/>
      <c r="AC381" s="68" t="str">
        <f t="shared" si="425"/>
        <v/>
      </c>
      <c r="AD381" s="71"/>
      <c r="AE381" s="68" t="str">
        <f t="shared" si="426"/>
        <v/>
      </c>
      <c r="AF381" s="68" t="str">
        <f t="shared" si="390"/>
        <v/>
      </c>
    </row>
    <row r="382" spans="1:32" ht="16.5" hidden="1" outlineLevel="1" x14ac:dyDescent="0.25">
      <c r="A382" s="97"/>
      <c r="B382" s="91">
        <v>1.1000000000000001</v>
      </c>
      <c r="C382" s="94"/>
      <c r="D382" s="92"/>
      <c r="E382" s="90"/>
      <c r="F382" s="90"/>
      <c r="G382" s="90"/>
      <c r="H382" s="90"/>
      <c r="I382" s="98">
        <f t="shared" si="419"/>
        <v>0</v>
      </c>
      <c r="J382" s="98">
        <f t="shared" si="420"/>
        <v>0</v>
      </c>
      <c r="K382" s="98">
        <f t="shared" si="421"/>
        <v>0</v>
      </c>
      <c r="L382" s="90">
        <v>11177504846</v>
      </c>
      <c r="M382" s="90">
        <v>3867455807</v>
      </c>
      <c r="N382" s="54"/>
      <c r="O382" s="54" t="s">
        <v>144</v>
      </c>
      <c r="P382" s="74" t="s">
        <v>144</v>
      </c>
      <c r="Q382" s="67"/>
      <c r="R382" s="68" t="str">
        <f t="shared" si="416"/>
        <v/>
      </c>
      <c r="S382" s="67"/>
      <c r="T382" s="68" t="str">
        <f t="shared" si="422"/>
        <v/>
      </c>
      <c r="U382" s="69"/>
      <c r="V382" s="68" t="str">
        <f t="shared" si="423"/>
        <v/>
      </c>
      <c r="W382" s="70"/>
      <c r="X382" s="68" t="str">
        <f t="shared" si="424"/>
        <v/>
      </c>
      <c r="Y382" s="68" t="str">
        <f t="shared" si="389"/>
        <v/>
      </c>
      <c r="Z382" s="30">
        <f t="shared" si="417"/>
        <v>0</v>
      </c>
      <c r="AA382" s="25" t="str">
        <f t="shared" si="418"/>
        <v>MIPYME</v>
      </c>
      <c r="AB382" s="71"/>
      <c r="AC382" s="68" t="str">
        <f t="shared" si="425"/>
        <v/>
      </c>
      <c r="AD382" s="71"/>
      <c r="AE382" s="68" t="str">
        <f t="shared" si="426"/>
        <v/>
      </c>
      <c r="AF382" s="68" t="str">
        <f t="shared" si="390"/>
        <v/>
      </c>
    </row>
    <row r="383" spans="1:32" ht="16.5" hidden="1" outlineLevel="1" x14ac:dyDescent="0.25">
      <c r="A383" s="97"/>
      <c r="B383" s="91">
        <v>1.1000000000000001</v>
      </c>
      <c r="C383" s="94"/>
      <c r="D383" s="92"/>
      <c r="E383" s="90"/>
      <c r="F383" s="90"/>
      <c r="G383" s="90"/>
      <c r="H383" s="90"/>
      <c r="I383" s="98">
        <f t="shared" si="419"/>
        <v>0</v>
      </c>
      <c r="J383" s="98">
        <f t="shared" si="420"/>
        <v>0</v>
      </c>
      <c r="K383" s="98">
        <f t="shared" si="421"/>
        <v>0</v>
      </c>
      <c r="L383" s="90">
        <v>11177504846</v>
      </c>
      <c r="M383" s="90">
        <v>3867455807</v>
      </c>
      <c r="N383" s="54"/>
      <c r="O383" s="54" t="s">
        <v>144</v>
      </c>
      <c r="P383" s="74" t="s">
        <v>144</v>
      </c>
      <c r="Q383" s="67"/>
      <c r="R383" s="68" t="str">
        <f t="shared" si="416"/>
        <v/>
      </c>
      <c r="S383" s="67"/>
      <c r="T383" s="68" t="str">
        <f t="shared" si="422"/>
        <v/>
      </c>
      <c r="U383" s="69"/>
      <c r="V383" s="68" t="str">
        <f t="shared" si="423"/>
        <v/>
      </c>
      <c r="W383" s="70"/>
      <c r="X383" s="68" t="str">
        <f t="shared" si="424"/>
        <v/>
      </c>
      <c r="Y383" s="68" t="str">
        <f t="shared" si="389"/>
        <v/>
      </c>
      <c r="Z383" s="30">
        <f t="shared" si="417"/>
        <v>0</v>
      </c>
      <c r="AA383" s="25" t="str">
        <f t="shared" si="418"/>
        <v>MIPYME</v>
      </c>
      <c r="AB383" s="71"/>
      <c r="AC383" s="68" t="str">
        <f t="shared" si="425"/>
        <v/>
      </c>
      <c r="AD383" s="71"/>
      <c r="AE383" s="68" t="str">
        <f t="shared" si="426"/>
        <v/>
      </c>
      <c r="AF383" s="68" t="str">
        <f t="shared" si="390"/>
        <v/>
      </c>
    </row>
    <row r="384" spans="1:32" ht="16.5" hidden="1" outlineLevel="1" x14ac:dyDescent="0.25">
      <c r="A384" s="97"/>
      <c r="B384" s="91">
        <v>1.1000000000000001</v>
      </c>
      <c r="C384" s="94"/>
      <c r="D384" s="92"/>
      <c r="E384" s="90"/>
      <c r="F384" s="90"/>
      <c r="G384" s="90"/>
      <c r="H384" s="90"/>
      <c r="I384" s="98">
        <f t="shared" si="419"/>
        <v>0</v>
      </c>
      <c r="J384" s="98">
        <f t="shared" si="420"/>
        <v>0</v>
      </c>
      <c r="K384" s="98">
        <f t="shared" si="421"/>
        <v>0</v>
      </c>
      <c r="L384" s="90">
        <v>11177504846</v>
      </c>
      <c r="M384" s="90">
        <v>3867455807</v>
      </c>
      <c r="N384" s="54"/>
      <c r="O384" s="54" t="s">
        <v>144</v>
      </c>
      <c r="P384" s="74" t="s">
        <v>144</v>
      </c>
      <c r="Q384" s="67"/>
      <c r="R384" s="68" t="str">
        <f t="shared" si="416"/>
        <v/>
      </c>
      <c r="S384" s="67"/>
      <c r="T384" s="68" t="str">
        <f t="shared" si="422"/>
        <v/>
      </c>
      <c r="U384" s="69"/>
      <c r="V384" s="68" t="str">
        <f t="shared" si="423"/>
        <v/>
      </c>
      <c r="W384" s="70"/>
      <c r="X384" s="68" t="str">
        <f t="shared" si="424"/>
        <v/>
      </c>
      <c r="Y384" s="68" t="str">
        <f t="shared" si="389"/>
        <v/>
      </c>
      <c r="Z384" s="30">
        <f t="shared" si="417"/>
        <v>0</v>
      </c>
      <c r="AA384" s="25" t="str">
        <f t="shared" si="418"/>
        <v>MIPYME</v>
      </c>
      <c r="AB384" s="71"/>
      <c r="AC384" s="68" t="str">
        <f t="shared" si="425"/>
        <v/>
      </c>
      <c r="AD384" s="71"/>
      <c r="AE384" s="68" t="str">
        <f t="shared" si="426"/>
        <v/>
      </c>
      <c r="AF384" s="68" t="str">
        <f t="shared" si="390"/>
        <v/>
      </c>
    </row>
    <row r="385" spans="1:32" ht="17.25" hidden="1" outlineLevel="1" thickBot="1" x14ac:dyDescent="0.3">
      <c r="A385" s="97"/>
      <c r="B385" s="91">
        <v>1.1000000000000001</v>
      </c>
      <c r="C385" s="94"/>
      <c r="D385" s="92"/>
      <c r="E385" s="90"/>
      <c r="F385" s="90"/>
      <c r="G385" s="90"/>
      <c r="H385" s="90"/>
      <c r="I385" s="98">
        <f t="shared" si="419"/>
        <v>0</v>
      </c>
      <c r="J385" s="98">
        <f t="shared" si="420"/>
        <v>0</v>
      </c>
      <c r="K385" s="98">
        <f t="shared" si="421"/>
        <v>0</v>
      </c>
      <c r="L385" s="90">
        <v>11177504846</v>
      </c>
      <c r="M385" s="90">
        <v>3867455807</v>
      </c>
      <c r="N385" s="54"/>
      <c r="O385" s="54" t="s">
        <v>144</v>
      </c>
      <c r="P385" s="74" t="s">
        <v>144</v>
      </c>
      <c r="Q385" s="67"/>
      <c r="R385" s="68" t="str">
        <f t="shared" si="416"/>
        <v/>
      </c>
      <c r="S385" s="67"/>
      <c r="T385" s="68" t="str">
        <f t="shared" si="422"/>
        <v/>
      </c>
      <c r="U385" s="69"/>
      <c r="V385" s="68" t="str">
        <f t="shared" si="423"/>
        <v/>
      </c>
      <c r="W385" s="70"/>
      <c r="X385" s="68" t="str">
        <f t="shared" si="424"/>
        <v/>
      </c>
      <c r="Y385" s="68" t="str">
        <f t="shared" si="389"/>
        <v/>
      </c>
      <c r="Z385" s="30">
        <f t="shared" si="417"/>
        <v>0</v>
      </c>
      <c r="AA385" s="25" t="str">
        <f t="shared" si="418"/>
        <v>MIPYME</v>
      </c>
      <c r="AB385" s="71"/>
      <c r="AC385" s="68" t="str">
        <f t="shared" si="425"/>
        <v/>
      </c>
      <c r="AD385" s="71"/>
      <c r="AE385" s="68" t="str">
        <f t="shared" si="426"/>
        <v/>
      </c>
      <c r="AF385" s="68" t="str">
        <f t="shared" si="390"/>
        <v/>
      </c>
    </row>
    <row r="386" spans="1:32" s="64" customFormat="1" ht="30.75" customHeight="1" collapsed="1" x14ac:dyDescent="0.25">
      <c r="B386" s="14">
        <v>35</v>
      </c>
      <c r="C386" s="15" t="s">
        <v>187</v>
      </c>
      <c r="D386" s="18">
        <f>IF(SUM(D387:D396)=0,"",SUM(D387:D396))</f>
        <v>1</v>
      </c>
      <c r="E386" s="16">
        <f>IF(ISERROR(($D387*E387)+($D388*E388)+($D389*E389)+($D390*E390)+($D391*E391)+($D392*E392)+($D393*E393)+($D394*E394)+($D395*E395)+($D396*E396)),"",($D387*E387)+($D388*E388)+($D389*E389)+($D390*E390)+($D391*E391)+($D392*E392)+($D393*E393)+($D394*E394)+($D395*E395)+($D396*E396))</f>
        <v>0</v>
      </c>
      <c r="F386" s="16">
        <f>IF(ISERROR(($D387*F387)+($D388*F388)+($D389*F389)+($D390*F390)+($D391*F391)+($D392*F392)+($D393*F393)+($D394*F394)+($D395*F395)+($D396*F396)),"",($D387*F387)+($D388*F388)+($D389*F389)+($D390*F390)+($D391*F391)+($D392*F392)+($D393*F393)+($D394*F394)+($D395*F395)+($D396*F396))</f>
        <v>0</v>
      </c>
      <c r="G386" s="16">
        <f>IF(ISERROR(($D387*G387)+($D388*G388)+($D389*G389)+($D390*G390)+($D391*G391)+($D392*G392)+($D393*G393)+($D394*G394)+($D395*G395)+($D396*G396)),"",($D387*G387)+($D388*G388)+($D389*G389)+($D390*G390)+($D391*G391)+($D392*G392)+($D393*G393)+($D394*G394)+($D395*G395)+($D396*G396))</f>
        <v>0</v>
      </c>
      <c r="H386" s="16">
        <f>IF(ISERROR(($D387*H387)+($D388*H388)+($D389*H389)+($D390*H390)+($D391*H391)+($D392*H392)+($D393*H393)+($D394*H394)+($D395*H395)+($D396*H396)),"",($D387*H387)+($D388*H388)+($D389*H389)+($D390*H390)+($D391*H391)+($D392*H392)+($D393*H393)+($D394*H394)+($D395*H395)+($D396*H396))</f>
        <v>0</v>
      </c>
      <c r="I386" s="16">
        <f>IF(ISERROR(SUM(I387:I396)),"",SUM(I387:I396))</f>
        <v>0</v>
      </c>
      <c r="J386" s="16">
        <f>IF(ISERROR(SUM(J387:J396)),"",SUM(J387:J396))</f>
        <v>0</v>
      </c>
      <c r="K386" s="16">
        <f>IF(ISERROR(($D387*K387)+($D388*K388)+($D389*K389)+($D390*K390)+($D391*K391)+($D392*K392)+($D393*K393)+($D394*K394)+($D395*K395)+($D396*K396)),"",($D387*K387)+($D388*K388)+($D389*K389)+($D390*K390)+($D391*K391)+($D392*K392)+($D393*K393)+($D394*K394)+($D395*K395)+($D396*K396))</f>
        <v>0</v>
      </c>
      <c r="L386" s="16">
        <f t="shared" ref="L386:M386" si="427">IF(ISERROR(($D387*L387)+($D388*L388)+($D389*L389)+($D390*L390)+($D391*L391)+($D392*L392)+($D393*L393)+($D394*L394)+($D395*L395)+($D396*L396)),"",($D387*L387)+($D388*L388)+($D389*L389)+($D390*L390)+($D391*L391)+($D392*L392)+($D393*L393)+($D394*L394)+($D395*L395)+($D396*L396))</f>
        <v>0</v>
      </c>
      <c r="M386" s="16">
        <f t="shared" si="427"/>
        <v>0</v>
      </c>
      <c r="N386" s="12">
        <v>1</v>
      </c>
      <c r="O386" s="72">
        <f>IF(ISERROR(VLOOKUP(N386,POA!$A$2:$C$25,3,0)),"",VLOOKUP(N386,POA!$A$2:$C$25,3,0))</f>
        <v>3</v>
      </c>
      <c r="P386" s="13">
        <f>IF(ISERROR(VLOOKUP(N386,POA!$A$2:$C$25,2,0)),"",VLOOKUP(N386,POA!$A$2:$C$25,2,0))</f>
        <v>314367087</v>
      </c>
      <c r="Q386" s="16">
        <f>SUM(I386)</f>
        <v>0</v>
      </c>
      <c r="R386" s="17" t="str">
        <f>IF(OR(Q386=0,N386="",P386=""),"",IF(Q386&gt;=(($R$9*P386)),"HABIL","NO HABIL"))</f>
        <v/>
      </c>
      <c r="S386" s="16">
        <f>IF(ISERROR(SUM(E386/G386)),0,SUM(E386/G386))</f>
        <v>0</v>
      </c>
      <c r="T386" s="17" t="str">
        <f>IF(OR(S386=0,N386="",P386=""),"",IF(S386&gt;=$T$9,"HABIL","NO HABIL"))</f>
        <v/>
      </c>
      <c r="U386" s="58">
        <f>IF(ISERROR(SUM(H386/F386)),0,SUM(H386/F386))</f>
        <v>0</v>
      </c>
      <c r="V386" s="17" t="str">
        <f>IF(OR(U386=0,N386="",P386=""),"",IF(U386&lt;=$V$9,"HABIL","NO HABIL"))</f>
        <v/>
      </c>
      <c r="W386" s="58">
        <f>IF(ISERROR(SUM(L386/M386)),0,SUM(L386/M386))</f>
        <v>0</v>
      </c>
      <c r="X386" s="17" t="str">
        <f>IF(OR(W386=0,N386="",P386=""),"",IF(W386&gt;=$X$9,"HABIL","NO HABIL"))</f>
        <v/>
      </c>
      <c r="Y386" s="17" t="str">
        <f t="shared" si="389"/>
        <v/>
      </c>
      <c r="Z386" s="65"/>
      <c r="AA386" s="66"/>
      <c r="AB386" s="59">
        <f>IF(ISERROR(SUM(L386/K386)),0,SUM(L386/K386))</f>
        <v>0</v>
      </c>
      <c r="AC386" s="17" t="str">
        <f>IF(OR(AB386=0,N386="",P386=""),"",IF(AB386&gt;=$AC$9,"HABIL","NO HABIL"))</f>
        <v/>
      </c>
      <c r="AD386" s="59">
        <f>IF(ISERROR(SUM(L386/F386)),0,SUM(L386/F386))</f>
        <v>0</v>
      </c>
      <c r="AE386" s="17" t="str">
        <f>IF(OR(AD386=0,N386="",P386=""),"",IF(AD386&gt;=$AE$9,"HABIL","NO HABIL"))</f>
        <v/>
      </c>
      <c r="AF386" s="73" t="str">
        <f t="shared" si="390"/>
        <v/>
      </c>
    </row>
    <row r="387" spans="1:32" s="89" customFormat="1" ht="18.75" customHeight="1" thickBot="1" x14ac:dyDescent="0.3">
      <c r="A387" s="95"/>
      <c r="B387" s="91">
        <v>1.1000000000000001</v>
      </c>
      <c r="C387" s="94"/>
      <c r="D387" s="92">
        <v>1</v>
      </c>
      <c r="E387" s="90"/>
      <c r="F387" s="90"/>
      <c r="G387" s="90"/>
      <c r="H387" s="90"/>
      <c r="I387" s="98">
        <f>IF(ISERROR(E387-G387),"",E387-G387)</f>
        <v>0</v>
      </c>
      <c r="J387" s="98">
        <f>IF(ISERROR(F387-H387),"",F387-H387)</f>
        <v>0</v>
      </c>
      <c r="K387" s="98">
        <f>J387</f>
        <v>0</v>
      </c>
      <c r="L387" s="90"/>
      <c r="M387" s="90"/>
      <c r="N387" s="54"/>
      <c r="O387" s="54" t="s">
        <v>144</v>
      </c>
      <c r="P387" s="74" t="s">
        <v>144</v>
      </c>
      <c r="Q387" s="67"/>
      <c r="R387" s="68" t="str">
        <f t="shared" ref="R387:R396" si="428">IF(OR(Q387=0,N387="",P387=""),"",IF(Q387&gt;=(($R$9*P387)),"HABIL","NO HABIL"))</f>
        <v/>
      </c>
      <c r="S387" s="67"/>
      <c r="T387" s="68" t="str">
        <f>IF(OR(S385=0,N387="",P387=""),"",IF(S385&gt;=$T$9,"HABIL","NO HABIL"))</f>
        <v/>
      </c>
      <c r="U387" s="69"/>
      <c r="V387" s="68" t="str">
        <f>IF(OR(U385=0,N387="",P387=""),"",IF(U385&lt;=$V$9,"HABIL","NO HABIL"))</f>
        <v/>
      </c>
      <c r="W387" s="70"/>
      <c r="X387" s="68" t="str">
        <f>IF(OR(W385=0,N387="",P387=""),"",IF(W385&gt;=$X$9,"HABIL","NO HABIL"))</f>
        <v/>
      </c>
      <c r="Y387" s="68" t="str">
        <f t="shared" si="389"/>
        <v/>
      </c>
      <c r="Z387" s="30">
        <f t="shared" ref="Z387:Z396" si="429">IF(ISERROR(F387/$AA$9),"",F387/$AA$9)</f>
        <v>0</v>
      </c>
      <c r="AA387" s="25" t="str">
        <f t="shared" ref="AA387:AA396" si="430">+IF(Z387&lt;$AA$10,"MIPYME","NO CUMPLE")</f>
        <v>MIPYME</v>
      </c>
      <c r="AB387" s="71"/>
      <c r="AC387" s="68" t="str">
        <f>IF(OR(AB385=0,N387="",P387=""),"",IF(AB385&gt;=$AC$9,"HABIL","NO HABIL"))</f>
        <v/>
      </c>
      <c r="AD387" s="71"/>
      <c r="AE387" s="68" t="str">
        <f>IF(OR(AD385=0,N387="",P387=""),"",IF(AD385&gt;=$AE$9,"HABIL","NO HABIL"))</f>
        <v/>
      </c>
      <c r="AF387" s="68" t="str">
        <f t="shared" si="390"/>
        <v/>
      </c>
    </row>
    <row r="388" spans="1:32" ht="16.5" hidden="1" outlineLevel="1" x14ac:dyDescent="0.25">
      <c r="A388" s="96"/>
      <c r="B388" s="91">
        <v>1.1000000000000001</v>
      </c>
      <c r="C388" s="94"/>
      <c r="D388" s="92"/>
      <c r="E388" s="90"/>
      <c r="F388" s="90"/>
      <c r="G388" s="90"/>
      <c r="H388" s="90"/>
      <c r="I388" s="98">
        <f t="shared" ref="I388:I396" si="431">IF(ISERROR(E388-G388),"",E388-G388)</f>
        <v>0</v>
      </c>
      <c r="J388" s="98">
        <f t="shared" ref="J388:J396" si="432">IF(ISERROR(F388-H388),"",F388-H388)</f>
        <v>0</v>
      </c>
      <c r="K388" s="98">
        <f t="shared" ref="K388:K396" si="433">J388</f>
        <v>0</v>
      </c>
      <c r="L388" s="90">
        <v>11177504846</v>
      </c>
      <c r="M388" s="90">
        <v>3867455807</v>
      </c>
      <c r="N388" s="54"/>
      <c r="O388" s="54" t="s">
        <v>144</v>
      </c>
      <c r="P388" s="74" t="s">
        <v>144</v>
      </c>
      <c r="Q388" s="67"/>
      <c r="R388" s="68" t="str">
        <f t="shared" si="428"/>
        <v/>
      </c>
      <c r="S388" s="67"/>
      <c r="T388" s="68" t="str">
        <f t="shared" ref="T388:T396" si="434">IF(OR(S386=0,N388="",P388=""),"",IF(S386&gt;=$T$9,"HABIL","NO HABIL"))</f>
        <v/>
      </c>
      <c r="U388" s="69"/>
      <c r="V388" s="68" t="str">
        <f t="shared" ref="V388:V396" si="435">IF(OR(U386=0,N388="",P388=""),"",IF(U386&lt;=$V$9,"HABIL","NO HABIL"))</f>
        <v/>
      </c>
      <c r="W388" s="70"/>
      <c r="X388" s="68" t="str">
        <f t="shared" ref="X388:X396" si="436">IF(OR(W386=0,N388="",P388=""),"",IF(W386&gt;=$X$9,"HABIL","NO HABIL"))</f>
        <v/>
      </c>
      <c r="Y388" s="68" t="str">
        <f t="shared" si="389"/>
        <v/>
      </c>
      <c r="Z388" s="30">
        <f t="shared" si="429"/>
        <v>0</v>
      </c>
      <c r="AA388" s="25" t="str">
        <f t="shared" si="430"/>
        <v>MIPYME</v>
      </c>
      <c r="AB388" s="71"/>
      <c r="AC388" s="68" t="str">
        <f t="shared" ref="AC388:AC396" si="437">IF(OR(AB386=0,N388="",P388=""),"",IF(AB386&gt;=$AC$9,"HABIL","NO HABIL"))</f>
        <v/>
      </c>
      <c r="AD388" s="71"/>
      <c r="AE388" s="68" t="str">
        <f t="shared" ref="AE388:AE396" si="438">IF(OR(AD386=0,N388="",P388=""),"",IF(AD386&gt;=$AE$9,"HABIL","NO HABIL"))</f>
        <v/>
      </c>
      <c r="AF388" s="68" t="str">
        <f t="shared" si="390"/>
        <v/>
      </c>
    </row>
    <row r="389" spans="1:32" ht="16.5" hidden="1" outlineLevel="1" x14ac:dyDescent="0.25">
      <c r="A389" s="96"/>
      <c r="B389" s="91">
        <v>1.1000000000000001</v>
      </c>
      <c r="C389" s="94"/>
      <c r="D389" s="92"/>
      <c r="E389" s="90"/>
      <c r="F389" s="90"/>
      <c r="G389" s="90"/>
      <c r="H389" s="90"/>
      <c r="I389" s="98">
        <f t="shared" si="431"/>
        <v>0</v>
      </c>
      <c r="J389" s="98">
        <f t="shared" si="432"/>
        <v>0</v>
      </c>
      <c r="K389" s="98">
        <f t="shared" si="433"/>
        <v>0</v>
      </c>
      <c r="L389" s="90">
        <v>11177504846</v>
      </c>
      <c r="M389" s="90">
        <v>3867455807</v>
      </c>
      <c r="N389" s="54"/>
      <c r="O389" s="54" t="s">
        <v>144</v>
      </c>
      <c r="P389" s="74" t="s">
        <v>144</v>
      </c>
      <c r="Q389" s="67"/>
      <c r="R389" s="68" t="str">
        <f t="shared" si="428"/>
        <v/>
      </c>
      <c r="S389" s="67"/>
      <c r="T389" s="68" t="str">
        <f t="shared" si="434"/>
        <v/>
      </c>
      <c r="U389" s="69"/>
      <c r="V389" s="68" t="str">
        <f t="shared" si="435"/>
        <v/>
      </c>
      <c r="W389" s="70"/>
      <c r="X389" s="68" t="str">
        <f t="shared" si="436"/>
        <v/>
      </c>
      <c r="Y389" s="68" t="str">
        <f t="shared" si="389"/>
        <v/>
      </c>
      <c r="Z389" s="30">
        <f t="shared" si="429"/>
        <v>0</v>
      </c>
      <c r="AA389" s="25" t="str">
        <f t="shared" si="430"/>
        <v>MIPYME</v>
      </c>
      <c r="AB389" s="71"/>
      <c r="AC389" s="68" t="str">
        <f t="shared" si="437"/>
        <v/>
      </c>
      <c r="AD389" s="71"/>
      <c r="AE389" s="68" t="str">
        <f t="shared" si="438"/>
        <v/>
      </c>
      <c r="AF389" s="68" t="str">
        <f t="shared" si="390"/>
        <v/>
      </c>
    </row>
    <row r="390" spans="1:32" ht="16.5" hidden="1" outlineLevel="1" x14ac:dyDescent="0.25">
      <c r="A390" s="96"/>
      <c r="B390" s="91">
        <v>1.1000000000000001</v>
      </c>
      <c r="C390" s="94"/>
      <c r="D390" s="92"/>
      <c r="E390" s="90"/>
      <c r="F390" s="90"/>
      <c r="G390" s="90"/>
      <c r="H390" s="90"/>
      <c r="I390" s="98">
        <f t="shared" si="431"/>
        <v>0</v>
      </c>
      <c r="J390" s="98">
        <f t="shared" si="432"/>
        <v>0</v>
      </c>
      <c r="K390" s="98">
        <f t="shared" si="433"/>
        <v>0</v>
      </c>
      <c r="L390" s="90">
        <v>11177504846</v>
      </c>
      <c r="M390" s="90">
        <v>3867455807</v>
      </c>
      <c r="N390" s="54"/>
      <c r="O390" s="54" t="s">
        <v>144</v>
      </c>
      <c r="P390" s="74" t="s">
        <v>144</v>
      </c>
      <c r="Q390" s="67"/>
      <c r="R390" s="68" t="str">
        <f t="shared" si="428"/>
        <v/>
      </c>
      <c r="S390" s="67"/>
      <c r="T390" s="68" t="str">
        <f t="shared" si="434"/>
        <v/>
      </c>
      <c r="U390" s="69"/>
      <c r="V390" s="68" t="str">
        <f t="shared" si="435"/>
        <v/>
      </c>
      <c r="W390" s="70"/>
      <c r="X390" s="68" t="str">
        <f t="shared" si="436"/>
        <v/>
      </c>
      <c r="Y390" s="68" t="str">
        <f t="shared" si="389"/>
        <v/>
      </c>
      <c r="Z390" s="30">
        <f t="shared" si="429"/>
        <v>0</v>
      </c>
      <c r="AA390" s="25" t="str">
        <f t="shared" si="430"/>
        <v>MIPYME</v>
      </c>
      <c r="AB390" s="71"/>
      <c r="AC390" s="68" t="str">
        <f t="shared" si="437"/>
        <v/>
      </c>
      <c r="AD390" s="71"/>
      <c r="AE390" s="68" t="str">
        <f t="shared" si="438"/>
        <v/>
      </c>
      <c r="AF390" s="68" t="str">
        <f t="shared" si="390"/>
        <v/>
      </c>
    </row>
    <row r="391" spans="1:32" ht="16.5" hidden="1" outlineLevel="1" x14ac:dyDescent="0.25">
      <c r="A391" s="97"/>
      <c r="B391" s="91">
        <v>1.1000000000000001</v>
      </c>
      <c r="C391" s="94"/>
      <c r="D391" s="92"/>
      <c r="E391" s="90"/>
      <c r="F391" s="90"/>
      <c r="G391" s="90"/>
      <c r="H391" s="90"/>
      <c r="I391" s="98">
        <f t="shared" si="431"/>
        <v>0</v>
      </c>
      <c r="J391" s="98">
        <f t="shared" si="432"/>
        <v>0</v>
      </c>
      <c r="K391" s="98">
        <f t="shared" si="433"/>
        <v>0</v>
      </c>
      <c r="L391" s="90">
        <v>11177504846</v>
      </c>
      <c r="M391" s="90">
        <v>3867455807</v>
      </c>
      <c r="N391" s="54"/>
      <c r="O391" s="54" t="s">
        <v>144</v>
      </c>
      <c r="P391" s="74" t="s">
        <v>144</v>
      </c>
      <c r="Q391" s="67"/>
      <c r="R391" s="68" t="str">
        <f t="shared" si="428"/>
        <v/>
      </c>
      <c r="S391" s="67"/>
      <c r="T391" s="68" t="str">
        <f t="shared" si="434"/>
        <v/>
      </c>
      <c r="U391" s="69"/>
      <c r="V391" s="68" t="str">
        <f t="shared" si="435"/>
        <v/>
      </c>
      <c r="W391" s="70"/>
      <c r="X391" s="68" t="str">
        <f t="shared" si="436"/>
        <v/>
      </c>
      <c r="Y391" s="68" t="str">
        <f t="shared" si="389"/>
        <v/>
      </c>
      <c r="Z391" s="30">
        <f t="shared" si="429"/>
        <v>0</v>
      </c>
      <c r="AA391" s="25" t="str">
        <f t="shared" si="430"/>
        <v>MIPYME</v>
      </c>
      <c r="AB391" s="71"/>
      <c r="AC391" s="68" t="str">
        <f t="shared" si="437"/>
        <v/>
      </c>
      <c r="AD391" s="71"/>
      <c r="AE391" s="68" t="str">
        <f t="shared" si="438"/>
        <v/>
      </c>
      <c r="AF391" s="68" t="str">
        <f t="shared" si="390"/>
        <v/>
      </c>
    </row>
    <row r="392" spans="1:32" ht="16.5" hidden="1" outlineLevel="1" x14ac:dyDescent="0.25">
      <c r="A392" s="97"/>
      <c r="B392" s="91">
        <v>1.1000000000000001</v>
      </c>
      <c r="C392" s="94"/>
      <c r="D392" s="92"/>
      <c r="E392" s="90"/>
      <c r="F392" s="90"/>
      <c r="G392" s="90"/>
      <c r="H392" s="90"/>
      <c r="I392" s="98">
        <f t="shared" si="431"/>
        <v>0</v>
      </c>
      <c r="J392" s="98">
        <f t="shared" si="432"/>
        <v>0</v>
      </c>
      <c r="K392" s="98">
        <f t="shared" si="433"/>
        <v>0</v>
      </c>
      <c r="L392" s="90">
        <v>11177504846</v>
      </c>
      <c r="M392" s="90">
        <v>3867455807</v>
      </c>
      <c r="N392" s="54"/>
      <c r="O392" s="54" t="s">
        <v>144</v>
      </c>
      <c r="P392" s="74" t="s">
        <v>144</v>
      </c>
      <c r="Q392" s="67"/>
      <c r="R392" s="68" t="str">
        <f t="shared" si="428"/>
        <v/>
      </c>
      <c r="S392" s="67"/>
      <c r="T392" s="68" t="str">
        <f t="shared" si="434"/>
        <v/>
      </c>
      <c r="U392" s="69"/>
      <c r="V392" s="68" t="str">
        <f t="shared" si="435"/>
        <v/>
      </c>
      <c r="W392" s="70"/>
      <c r="X392" s="68" t="str">
        <f t="shared" si="436"/>
        <v/>
      </c>
      <c r="Y392" s="68" t="str">
        <f t="shared" si="389"/>
        <v/>
      </c>
      <c r="Z392" s="30">
        <f t="shared" si="429"/>
        <v>0</v>
      </c>
      <c r="AA392" s="25" t="str">
        <f t="shared" si="430"/>
        <v>MIPYME</v>
      </c>
      <c r="AB392" s="71"/>
      <c r="AC392" s="68" t="str">
        <f t="shared" si="437"/>
        <v/>
      </c>
      <c r="AD392" s="71"/>
      <c r="AE392" s="68" t="str">
        <f t="shared" si="438"/>
        <v/>
      </c>
      <c r="AF392" s="68" t="str">
        <f t="shared" si="390"/>
        <v/>
      </c>
    </row>
    <row r="393" spans="1:32" ht="16.5" hidden="1" outlineLevel="1" x14ac:dyDescent="0.25">
      <c r="A393" s="97"/>
      <c r="B393" s="91">
        <v>1.1000000000000001</v>
      </c>
      <c r="C393" s="94"/>
      <c r="D393" s="92"/>
      <c r="E393" s="90"/>
      <c r="F393" s="90"/>
      <c r="G393" s="90"/>
      <c r="H393" s="90"/>
      <c r="I393" s="98">
        <f t="shared" si="431"/>
        <v>0</v>
      </c>
      <c r="J393" s="98">
        <f t="shared" si="432"/>
        <v>0</v>
      </c>
      <c r="K393" s="98">
        <f t="shared" si="433"/>
        <v>0</v>
      </c>
      <c r="L393" s="90">
        <v>11177504846</v>
      </c>
      <c r="M393" s="90">
        <v>3867455807</v>
      </c>
      <c r="N393" s="54"/>
      <c r="O393" s="54" t="s">
        <v>144</v>
      </c>
      <c r="P393" s="74" t="s">
        <v>144</v>
      </c>
      <c r="Q393" s="67"/>
      <c r="R393" s="68" t="str">
        <f t="shared" si="428"/>
        <v/>
      </c>
      <c r="S393" s="67"/>
      <c r="T393" s="68" t="str">
        <f t="shared" si="434"/>
        <v/>
      </c>
      <c r="U393" s="69"/>
      <c r="V393" s="68" t="str">
        <f t="shared" si="435"/>
        <v/>
      </c>
      <c r="W393" s="70"/>
      <c r="X393" s="68" t="str">
        <f t="shared" si="436"/>
        <v/>
      </c>
      <c r="Y393" s="68" t="str">
        <f t="shared" si="389"/>
        <v/>
      </c>
      <c r="Z393" s="30">
        <f t="shared" si="429"/>
        <v>0</v>
      </c>
      <c r="AA393" s="25" t="str">
        <f t="shared" si="430"/>
        <v>MIPYME</v>
      </c>
      <c r="AB393" s="71"/>
      <c r="AC393" s="68" t="str">
        <f t="shared" si="437"/>
        <v/>
      </c>
      <c r="AD393" s="71"/>
      <c r="AE393" s="68" t="str">
        <f t="shared" si="438"/>
        <v/>
      </c>
      <c r="AF393" s="68" t="str">
        <f t="shared" si="390"/>
        <v/>
      </c>
    </row>
    <row r="394" spans="1:32" ht="16.5" hidden="1" outlineLevel="1" x14ac:dyDescent="0.25">
      <c r="A394" s="97"/>
      <c r="B394" s="91">
        <v>1.1000000000000001</v>
      </c>
      <c r="C394" s="94"/>
      <c r="D394" s="92"/>
      <c r="E394" s="90"/>
      <c r="F394" s="90"/>
      <c r="G394" s="90"/>
      <c r="H394" s="90"/>
      <c r="I394" s="98">
        <f t="shared" si="431"/>
        <v>0</v>
      </c>
      <c r="J394" s="98">
        <f t="shared" si="432"/>
        <v>0</v>
      </c>
      <c r="K394" s="98">
        <f t="shared" si="433"/>
        <v>0</v>
      </c>
      <c r="L394" s="90">
        <v>11177504846</v>
      </c>
      <c r="M394" s="90">
        <v>3867455807</v>
      </c>
      <c r="N394" s="54"/>
      <c r="O394" s="54" t="s">
        <v>144</v>
      </c>
      <c r="P394" s="74" t="s">
        <v>144</v>
      </c>
      <c r="Q394" s="67"/>
      <c r="R394" s="68" t="str">
        <f t="shared" si="428"/>
        <v/>
      </c>
      <c r="S394" s="67"/>
      <c r="T394" s="68" t="str">
        <f t="shared" si="434"/>
        <v/>
      </c>
      <c r="U394" s="69"/>
      <c r="V394" s="68" t="str">
        <f t="shared" si="435"/>
        <v/>
      </c>
      <c r="W394" s="70"/>
      <c r="X394" s="68" t="str">
        <f t="shared" si="436"/>
        <v/>
      </c>
      <c r="Y394" s="68" t="str">
        <f t="shared" si="389"/>
        <v/>
      </c>
      <c r="Z394" s="30">
        <f t="shared" si="429"/>
        <v>0</v>
      </c>
      <c r="AA394" s="25" t="str">
        <f t="shared" si="430"/>
        <v>MIPYME</v>
      </c>
      <c r="AB394" s="71"/>
      <c r="AC394" s="68" t="str">
        <f t="shared" si="437"/>
        <v/>
      </c>
      <c r="AD394" s="71"/>
      <c r="AE394" s="68" t="str">
        <f t="shared" si="438"/>
        <v/>
      </c>
      <c r="AF394" s="68" t="str">
        <f t="shared" si="390"/>
        <v/>
      </c>
    </row>
    <row r="395" spans="1:32" ht="16.5" hidden="1" outlineLevel="1" x14ac:dyDescent="0.25">
      <c r="A395" s="97"/>
      <c r="B395" s="91">
        <v>1.1000000000000001</v>
      </c>
      <c r="C395" s="94"/>
      <c r="D395" s="92"/>
      <c r="E395" s="90"/>
      <c r="F395" s="90"/>
      <c r="G395" s="90"/>
      <c r="H395" s="90"/>
      <c r="I395" s="98">
        <f t="shared" si="431"/>
        <v>0</v>
      </c>
      <c r="J395" s="98">
        <f t="shared" si="432"/>
        <v>0</v>
      </c>
      <c r="K395" s="98">
        <f t="shared" si="433"/>
        <v>0</v>
      </c>
      <c r="L395" s="90">
        <v>11177504846</v>
      </c>
      <c r="M395" s="90">
        <v>3867455807</v>
      </c>
      <c r="N395" s="54"/>
      <c r="O395" s="54" t="s">
        <v>144</v>
      </c>
      <c r="P395" s="74" t="s">
        <v>144</v>
      </c>
      <c r="Q395" s="67"/>
      <c r="R395" s="68" t="str">
        <f t="shared" si="428"/>
        <v/>
      </c>
      <c r="S395" s="67"/>
      <c r="T395" s="68" t="str">
        <f t="shared" si="434"/>
        <v/>
      </c>
      <c r="U395" s="69"/>
      <c r="V395" s="68" t="str">
        <f t="shared" si="435"/>
        <v/>
      </c>
      <c r="W395" s="70"/>
      <c r="X395" s="68" t="str">
        <f t="shared" si="436"/>
        <v/>
      </c>
      <c r="Y395" s="68" t="str">
        <f t="shared" si="389"/>
        <v/>
      </c>
      <c r="Z395" s="30">
        <f t="shared" si="429"/>
        <v>0</v>
      </c>
      <c r="AA395" s="25" t="str">
        <f t="shared" si="430"/>
        <v>MIPYME</v>
      </c>
      <c r="AB395" s="71"/>
      <c r="AC395" s="68" t="str">
        <f t="shared" si="437"/>
        <v/>
      </c>
      <c r="AD395" s="71"/>
      <c r="AE395" s="68" t="str">
        <f t="shared" si="438"/>
        <v/>
      </c>
      <c r="AF395" s="68" t="str">
        <f t="shared" si="390"/>
        <v/>
      </c>
    </row>
    <row r="396" spans="1:32" ht="17.25" hidden="1" outlineLevel="1" thickBot="1" x14ac:dyDescent="0.3">
      <c r="A396" s="97"/>
      <c r="B396" s="91">
        <v>1.1000000000000001</v>
      </c>
      <c r="C396" s="94"/>
      <c r="D396" s="92"/>
      <c r="E396" s="90"/>
      <c r="F396" s="90"/>
      <c r="G396" s="90"/>
      <c r="H396" s="90"/>
      <c r="I396" s="98">
        <f t="shared" si="431"/>
        <v>0</v>
      </c>
      <c r="J396" s="98">
        <f t="shared" si="432"/>
        <v>0</v>
      </c>
      <c r="K396" s="98">
        <f t="shared" si="433"/>
        <v>0</v>
      </c>
      <c r="L396" s="90">
        <v>11177504846</v>
      </c>
      <c r="M396" s="90">
        <v>3867455807</v>
      </c>
      <c r="N396" s="54"/>
      <c r="O396" s="54" t="s">
        <v>144</v>
      </c>
      <c r="P396" s="74" t="s">
        <v>144</v>
      </c>
      <c r="Q396" s="67"/>
      <c r="R396" s="68" t="str">
        <f t="shared" si="428"/>
        <v/>
      </c>
      <c r="S396" s="67"/>
      <c r="T396" s="68" t="str">
        <f t="shared" si="434"/>
        <v/>
      </c>
      <c r="U396" s="69"/>
      <c r="V396" s="68" t="str">
        <f t="shared" si="435"/>
        <v/>
      </c>
      <c r="W396" s="70"/>
      <c r="X396" s="68" t="str">
        <f t="shared" si="436"/>
        <v/>
      </c>
      <c r="Y396" s="68" t="str">
        <f t="shared" si="389"/>
        <v/>
      </c>
      <c r="Z396" s="30">
        <f t="shared" si="429"/>
        <v>0</v>
      </c>
      <c r="AA396" s="25" t="str">
        <f t="shared" si="430"/>
        <v>MIPYME</v>
      </c>
      <c r="AB396" s="71"/>
      <c r="AC396" s="68" t="str">
        <f t="shared" si="437"/>
        <v/>
      </c>
      <c r="AD396" s="71"/>
      <c r="AE396" s="68" t="str">
        <f t="shared" si="438"/>
        <v/>
      </c>
      <c r="AF396" s="68" t="str">
        <f t="shared" si="390"/>
        <v/>
      </c>
    </row>
    <row r="397" spans="1:32" s="64" customFormat="1" ht="30.75" customHeight="1" collapsed="1" x14ac:dyDescent="0.25">
      <c r="B397" s="14">
        <v>36</v>
      </c>
      <c r="C397" s="15" t="s">
        <v>188</v>
      </c>
      <c r="D397" s="18">
        <f>IF(SUM(D398:D407)=0,"",SUM(D398:D407))</f>
        <v>1</v>
      </c>
      <c r="E397" s="16">
        <f>IF(ISERROR(($D398*E398)+($D399*E399)+($D400*E400)+($D401*E401)+($D402*E402)+($D403*E403)+($D404*E404)+($D405*E405)+($D406*E406)+($D407*E407)),"",($D398*E398)+($D399*E399)+($D400*E400)+($D401*E401)+($D402*E402)+($D403*E403)+($D404*E404)+($D405*E405)+($D406*E406)+($D407*E407))</f>
        <v>0</v>
      </c>
      <c r="F397" s="16">
        <f>IF(ISERROR(($D398*F398)+($D399*F399)+($D400*F400)+($D401*F401)+($D402*F402)+($D403*F403)+($D404*F404)+($D405*F405)+($D406*F406)+($D407*F407)),"",($D398*F398)+($D399*F399)+($D400*F400)+($D401*F401)+($D402*F402)+($D403*F403)+($D404*F404)+($D405*F405)+($D406*F406)+($D407*F407))</f>
        <v>0</v>
      </c>
      <c r="G397" s="16">
        <f>IF(ISERROR(($D398*G398)+($D399*G399)+($D400*G400)+($D401*G401)+($D402*G402)+($D403*G403)+($D404*G404)+($D405*G405)+($D406*G406)+($D407*G407)),"",($D398*G398)+($D399*G399)+($D400*G400)+($D401*G401)+($D402*G402)+($D403*G403)+($D404*G404)+($D405*G405)+($D406*G406)+($D407*G407))</f>
        <v>0</v>
      </c>
      <c r="H397" s="16">
        <f>IF(ISERROR(($D398*H398)+($D399*H399)+($D400*H400)+($D401*H401)+($D402*H402)+($D403*H403)+($D404*H404)+($D405*H405)+($D406*H406)+($D407*H407)),"",($D398*H398)+($D399*H399)+($D400*H400)+($D401*H401)+($D402*H402)+($D403*H403)+($D404*H404)+($D405*H405)+($D406*H406)+($D407*H407))</f>
        <v>0</v>
      </c>
      <c r="I397" s="16">
        <f>IF(ISERROR(SUM(I398:I407)),"",SUM(I398:I407))</f>
        <v>0</v>
      </c>
      <c r="J397" s="16">
        <f>IF(ISERROR(SUM(J398:J407)),"",SUM(J398:J407))</f>
        <v>0</v>
      </c>
      <c r="K397" s="16">
        <f>IF(ISERROR(($D398*K398)+($D399*K399)+($D400*K400)+($D401*K401)+($D402*K402)+($D403*K403)+($D404*K404)+($D405*K405)+($D406*K406)+($D407*K407)),"",($D398*K398)+($D399*K399)+($D400*K400)+($D401*K401)+($D402*K402)+($D403*K403)+($D404*K404)+($D405*K405)+($D406*K406)+($D407*K407))</f>
        <v>0</v>
      </c>
      <c r="L397" s="16">
        <f t="shared" ref="L397:M397" si="439">IF(ISERROR(($D398*L398)+($D399*L399)+($D400*L400)+($D401*L401)+($D402*L402)+($D403*L403)+($D404*L404)+($D405*L405)+($D406*L406)+($D407*L407)),"",($D398*L398)+($D399*L399)+($D400*L400)+($D401*L401)+($D402*L402)+($D403*L403)+($D404*L404)+($D405*L405)+($D406*L406)+($D407*L407))</f>
        <v>0</v>
      </c>
      <c r="M397" s="16">
        <f t="shared" si="439"/>
        <v>0</v>
      </c>
      <c r="N397" s="12">
        <v>1</v>
      </c>
      <c r="O397" s="72">
        <f>IF(ISERROR(VLOOKUP(N397,POA!$A$2:$C$25,3,0)),"",VLOOKUP(N397,POA!$A$2:$C$25,3,0))</f>
        <v>3</v>
      </c>
      <c r="P397" s="13">
        <f>IF(ISERROR(VLOOKUP(N397,POA!$A$2:$C$25,2,0)),"",VLOOKUP(N397,POA!$A$2:$C$25,2,0))</f>
        <v>314367087</v>
      </c>
      <c r="Q397" s="16">
        <f>SUM(I397)</f>
        <v>0</v>
      </c>
      <c r="R397" s="17" t="str">
        <f>IF(OR(Q397=0,N397="",P397=""),"",IF(Q397&gt;=(($R$9*P397)),"HABIL","NO HABIL"))</f>
        <v/>
      </c>
      <c r="S397" s="16">
        <f>IF(ISERROR(SUM(E397/G397)),0,SUM(E397/G397))</f>
        <v>0</v>
      </c>
      <c r="T397" s="17" t="str">
        <f>IF(OR(S397=0,N397="",P397=""),"",IF(S397&gt;=$T$9,"HABIL","NO HABIL"))</f>
        <v/>
      </c>
      <c r="U397" s="58">
        <f>IF(ISERROR(SUM(H397/F397)),0,SUM(H397/F397))</f>
        <v>0</v>
      </c>
      <c r="V397" s="17" t="str">
        <f>IF(OR(U397=0,N397="",P397=""),"",IF(U397&lt;=$V$9,"HABIL","NO HABIL"))</f>
        <v/>
      </c>
      <c r="W397" s="58">
        <f>IF(ISERROR(SUM(L397/M397)),0,SUM(L397/M397))</f>
        <v>0</v>
      </c>
      <c r="X397" s="17" t="str">
        <f>IF(OR(W397=0,N397="",P397=""),"",IF(W397&gt;=$X$9,"HABIL","NO HABIL"))</f>
        <v/>
      </c>
      <c r="Y397" s="17" t="str">
        <f t="shared" si="389"/>
        <v/>
      </c>
      <c r="Z397" s="65"/>
      <c r="AA397" s="66"/>
      <c r="AB397" s="59">
        <f>IF(ISERROR(SUM(L397/K397)),0,SUM(L397/K397))</f>
        <v>0</v>
      </c>
      <c r="AC397" s="17" t="str">
        <f>IF(OR(AB397=0,N397="",P397=""),"",IF(AB397&gt;=$AC$9,"HABIL","NO HABIL"))</f>
        <v/>
      </c>
      <c r="AD397" s="59">
        <f>IF(ISERROR(SUM(L397/F397)),0,SUM(L397/F397))</f>
        <v>0</v>
      </c>
      <c r="AE397" s="17" t="str">
        <f>IF(OR(AD397=0,N397="",P397=""),"",IF(AD397&gt;=$AE$9,"HABIL","NO HABIL"))</f>
        <v/>
      </c>
      <c r="AF397" s="73" t="str">
        <f t="shared" si="390"/>
        <v/>
      </c>
    </row>
    <row r="398" spans="1:32" s="89" customFormat="1" ht="18.75" customHeight="1" thickBot="1" x14ac:dyDescent="0.3">
      <c r="A398" s="95"/>
      <c r="B398" s="91">
        <v>1.1000000000000001</v>
      </c>
      <c r="C398" s="94"/>
      <c r="D398" s="92">
        <v>1</v>
      </c>
      <c r="E398" s="90"/>
      <c r="F398" s="90"/>
      <c r="G398" s="90"/>
      <c r="H398" s="90"/>
      <c r="I398" s="98">
        <f>IF(ISERROR(E398-G398),"",E398-G398)</f>
        <v>0</v>
      </c>
      <c r="J398" s="98">
        <f>IF(ISERROR(F398-H398),"",F398-H398)</f>
        <v>0</v>
      </c>
      <c r="K398" s="98">
        <f>J398</f>
        <v>0</v>
      </c>
      <c r="L398" s="90"/>
      <c r="M398" s="90"/>
      <c r="N398" s="54"/>
      <c r="O398" s="54" t="s">
        <v>144</v>
      </c>
      <c r="P398" s="74" t="s">
        <v>144</v>
      </c>
      <c r="Q398" s="67"/>
      <c r="R398" s="68" t="str">
        <f t="shared" ref="R398:R407" si="440">IF(OR(Q398=0,N398="",P398=""),"",IF(Q398&gt;=(($R$9*P398)),"HABIL","NO HABIL"))</f>
        <v/>
      </c>
      <c r="S398" s="67"/>
      <c r="T398" s="68" t="str">
        <f>IF(OR(S396=0,N398="",P398=""),"",IF(S396&gt;=$T$9,"HABIL","NO HABIL"))</f>
        <v/>
      </c>
      <c r="U398" s="69"/>
      <c r="V398" s="68" t="str">
        <f>IF(OR(U396=0,N398="",P398=""),"",IF(U396&lt;=$V$9,"HABIL","NO HABIL"))</f>
        <v/>
      </c>
      <c r="W398" s="70"/>
      <c r="X398" s="68" t="str">
        <f>IF(OR(W396=0,N398="",P398=""),"",IF(W396&gt;=$X$9,"HABIL","NO HABIL"))</f>
        <v/>
      </c>
      <c r="Y398" s="68" t="str">
        <f t="shared" si="389"/>
        <v/>
      </c>
      <c r="Z398" s="30">
        <f t="shared" ref="Z398:Z407" si="441">IF(ISERROR(F398/$AA$9),"",F398/$AA$9)</f>
        <v>0</v>
      </c>
      <c r="AA398" s="25" t="str">
        <f t="shared" ref="AA398:AA407" si="442">+IF(Z398&lt;$AA$10,"MIPYME","NO CUMPLE")</f>
        <v>MIPYME</v>
      </c>
      <c r="AB398" s="71"/>
      <c r="AC398" s="68" t="str">
        <f>IF(OR(AB396=0,N398="",P398=""),"",IF(AB396&gt;=$AC$9,"HABIL","NO HABIL"))</f>
        <v/>
      </c>
      <c r="AD398" s="71"/>
      <c r="AE398" s="68" t="str">
        <f>IF(OR(AD396=0,N398="",P398=""),"",IF(AD396&gt;=$AE$9,"HABIL","NO HABIL"))</f>
        <v/>
      </c>
      <c r="AF398" s="68" t="str">
        <f t="shared" si="390"/>
        <v/>
      </c>
    </row>
    <row r="399" spans="1:32" ht="16.5" hidden="1" outlineLevel="1" x14ac:dyDescent="0.25">
      <c r="A399" s="96"/>
      <c r="B399" s="91">
        <v>1.1000000000000001</v>
      </c>
      <c r="C399" s="94"/>
      <c r="D399" s="92"/>
      <c r="E399" s="90"/>
      <c r="F399" s="90"/>
      <c r="G399" s="90"/>
      <c r="H399" s="90"/>
      <c r="I399" s="98">
        <f t="shared" ref="I399:I407" si="443">IF(ISERROR(E399-G399),"",E399-G399)</f>
        <v>0</v>
      </c>
      <c r="J399" s="98">
        <f t="shared" ref="J399:J407" si="444">IF(ISERROR(F399-H399),"",F399-H399)</f>
        <v>0</v>
      </c>
      <c r="K399" s="98">
        <f t="shared" ref="K399:K407" si="445">J399</f>
        <v>0</v>
      </c>
      <c r="L399" s="90">
        <v>11177504846</v>
      </c>
      <c r="M399" s="90">
        <v>3867455807</v>
      </c>
      <c r="N399" s="54"/>
      <c r="O399" s="54" t="s">
        <v>144</v>
      </c>
      <c r="P399" s="74" t="s">
        <v>144</v>
      </c>
      <c r="Q399" s="67"/>
      <c r="R399" s="68" t="str">
        <f t="shared" si="440"/>
        <v/>
      </c>
      <c r="S399" s="67"/>
      <c r="T399" s="68" t="str">
        <f t="shared" ref="T399:T407" si="446">IF(OR(S397=0,N399="",P399=""),"",IF(S397&gt;=$T$9,"HABIL","NO HABIL"))</f>
        <v/>
      </c>
      <c r="U399" s="69"/>
      <c r="V399" s="68" t="str">
        <f t="shared" ref="V399:V407" si="447">IF(OR(U397=0,N399="",P399=""),"",IF(U397&lt;=$V$9,"HABIL","NO HABIL"))</f>
        <v/>
      </c>
      <c r="W399" s="70"/>
      <c r="X399" s="68" t="str">
        <f t="shared" ref="X399:X407" si="448">IF(OR(W397=0,N399="",P399=""),"",IF(W397&gt;=$X$9,"HABIL","NO HABIL"))</f>
        <v/>
      </c>
      <c r="Y399" s="68" t="str">
        <f t="shared" si="389"/>
        <v/>
      </c>
      <c r="Z399" s="30">
        <f t="shared" si="441"/>
        <v>0</v>
      </c>
      <c r="AA399" s="25" t="str">
        <f t="shared" si="442"/>
        <v>MIPYME</v>
      </c>
      <c r="AB399" s="71"/>
      <c r="AC399" s="68" t="str">
        <f t="shared" ref="AC399:AC407" si="449">IF(OR(AB397=0,N399="",P399=""),"",IF(AB397&gt;=$AC$9,"HABIL","NO HABIL"))</f>
        <v/>
      </c>
      <c r="AD399" s="71"/>
      <c r="AE399" s="68" t="str">
        <f t="shared" ref="AE399:AE407" si="450">IF(OR(AD397=0,N399="",P399=""),"",IF(AD397&gt;=$AE$9,"HABIL","NO HABIL"))</f>
        <v/>
      </c>
      <c r="AF399" s="68" t="str">
        <f t="shared" si="390"/>
        <v/>
      </c>
    </row>
    <row r="400" spans="1:32" ht="16.5" hidden="1" outlineLevel="1" x14ac:dyDescent="0.25">
      <c r="A400" s="96"/>
      <c r="B400" s="91">
        <v>1.1000000000000001</v>
      </c>
      <c r="C400" s="94"/>
      <c r="D400" s="92"/>
      <c r="E400" s="90"/>
      <c r="F400" s="90"/>
      <c r="G400" s="90"/>
      <c r="H400" s="90"/>
      <c r="I400" s="98">
        <f t="shared" si="443"/>
        <v>0</v>
      </c>
      <c r="J400" s="98">
        <f t="shared" si="444"/>
        <v>0</v>
      </c>
      <c r="K400" s="98">
        <f t="shared" si="445"/>
        <v>0</v>
      </c>
      <c r="L400" s="90">
        <v>11177504846</v>
      </c>
      <c r="M400" s="90">
        <v>3867455807</v>
      </c>
      <c r="N400" s="54"/>
      <c r="O400" s="54" t="s">
        <v>144</v>
      </c>
      <c r="P400" s="74" t="s">
        <v>144</v>
      </c>
      <c r="Q400" s="67"/>
      <c r="R400" s="68" t="str">
        <f t="shared" si="440"/>
        <v/>
      </c>
      <c r="S400" s="67"/>
      <c r="T400" s="68" t="str">
        <f t="shared" si="446"/>
        <v/>
      </c>
      <c r="U400" s="69"/>
      <c r="V400" s="68" t="str">
        <f t="shared" si="447"/>
        <v/>
      </c>
      <c r="W400" s="70"/>
      <c r="X400" s="68" t="str">
        <f t="shared" si="448"/>
        <v/>
      </c>
      <c r="Y400" s="68" t="str">
        <f t="shared" si="389"/>
        <v/>
      </c>
      <c r="Z400" s="30">
        <f t="shared" si="441"/>
        <v>0</v>
      </c>
      <c r="AA400" s="25" t="str">
        <f t="shared" si="442"/>
        <v>MIPYME</v>
      </c>
      <c r="AB400" s="71"/>
      <c r="AC400" s="68" t="str">
        <f t="shared" si="449"/>
        <v/>
      </c>
      <c r="AD400" s="71"/>
      <c r="AE400" s="68" t="str">
        <f t="shared" si="450"/>
        <v/>
      </c>
      <c r="AF400" s="68" t="str">
        <f t="shared" si="390"/>
        <v/>
      </c>
    </row>
    <row r="401" spans="1:32" ht="16.5" hidden="1" outlineLevel="1" x14ac:dyDescent="0.25">
      <c r="A401" s="96"/>
      <c r="B401" s="91">
        <v>1.1000000000000001</v>
      </c>
      <c r="C401" s="94"/>
      <c r="D401" s="92"/>
      <c r="E401" s="90"/>
      <c r="F401" s="90"/>
      <c r="G401" s="90"/>
      <c r="H401" s="90"/>
      <c r="I401" s="98">
        <f t="shared" si="443"/>
        <v>0</v>
      </c>
      <c r="J401" s="98">
        <f t="shared" si="444"/>
        <v>0</v>
      </c>
      <c r="K401" s="98">
        <f t="shared" si="445"/>
        <v>0</v>
      </c>
      <c r="L401" s="90">
        <v>11177504846</v>
      </c>
      <c r="M401" s="90">
        <v>3867455807</v>
      </c>
      <c r="N401" s="54"/>
      <c r="O401" s="54" t="s">
        <v>144</v>
      </c>
      <c r="P401" s="74" t="s">
        <v>144</v>
      </c>
      <c r="Q401" s="67"/>
      <c r="R401" s="68" t="str">
        <f t="shared" si="440"/>
        <v/>
      </c>
      <c r="S401" s="67"/>
      <c r="T401" s="68" t="str">
        <f t="shared" si="446"/>
        <v/>
      </c>
      <c r="U401" s="69"/>
      <c r="V401" s="68" t="str">
        <f t="shared" si="447"/>
        <v/>
      </c>
      <c r="W401" s="70"/>
      <c r="X401" s="68" t="str">
        <f t="shared" si="448"/>
        <v/>
      </c>
      <c r="Y401" s="68" t="str">
        <f t="shared" si="389"/>
        <v/>
      </c>
      <c r="Z401" s="30">
        <f t="shared" si="441"/>
        <v>0</v>
      </c>
      <c r="AA401" s="25" t="str">
        <f t="shared" si="442"/>
        <v>MIPYME</v>
      </c>
      <c r="AB401" s="71"/>
      <c r="AC401" s="68" t="str">
        <f t="shared" si="449"/>
        <v/>
      </c>
      <c r="AD401" s="71"/>
      <c r="AE401" s="68" t="str">
        <f t="shared" si="450"/>
        <v/>
      </c>
      <c r="AF401" s="68" t="str">
        <f t="shared" si="390"/>
        <v/>
      </c>
    </row>
    <row r="402" spans="1:32" ht="16.5" hidden="1" outlineLevel="1" x14ac:dyDescent="0.25">
      <c r="A402" s="97"/>
      <c r="B402" s="91">
        <v>1.1000000000000001</v>
      </c>
      <c r="C402" s="94"/>
      <c r="D402" s="92"/>
      <c r="E402" s="90"/>
      <c r="F402" s="90"/>
      <c r="G402" s="90"/>
      <c r="H402" s="90"/>
      <c r="I402" s="98">
        <f t="shared" si="443"/>
        <v>0</v>
      </c>
      <c r="J402" s="98">
        <f t="shared" si="444"/>
        <v>0</v>
      </c>
      <c r="K402" s="98">
        <f t="shared" si="445"/>
        <v>0</v>
      </c>
      <c r="L402" s="90">
        <v>11177504846</v>
      </c>
      <c r="M402" s="90">
        <v>3867455807</v>
      </c>
      <c r="N402" s="54"/>
      <c r="O402" s="54" t="s">
        <v>144</v>
      </c>
      <c r="P402" s="74" t="s">
        <v>144</v>
      </c>
      <c r="Q402" s="67"/>
      <c r="R402" s="68" t="str">
        <f t="shared" si="440"/>
        <v/>
      </c>
      <c r="S402" s="67"/>
      <c r="T402" s="68" t="str">
        <f t="shared" si="446"/>
        <v/>
      </c>
      <c r="U402" s="69"/>
      <c r="V402" s="68" t="str">
        <f t="shared" si="447"/>
        <v/>
      </c>
      <c r="W402" s="70"/>
      <c r="X402" s="68" t="str">
        <f t="shared" si="448"/>
        <v/>
      </c>
      <c r="Y402" s="68" t="str">
        <f t="shared" si="389"/>
        <v/>
      </c>
      <c r="Z402" s="30">
        <f t="shared" si="441"/>
        <v>0</v>
      </c>
      <c r="AA402" s="25" t="str">
        <f t="shared" si="442"/>
        <v>MIPYME</v>
      </c>
      <c r="AB402" s="71"/>
      <c r="AC402" s="68" t="str">
        <f t="shared" si="449"/>
        <v/>
      </c>
      <c r="AD402" s="71"/>
      <c r="AE402" s="68" t="str">
        <f t="shared" si="450"/>
        <v/>
      </c>
      <c r="AF402" s="68" t="str">
        <f t="shared" si="390"/>
        <v/>
      </c>
    </row>
    <row r="403" spans="1:32" ht="16.5" hidden="1" outlineLevel="1" x14ac:dyDescent="0.25">
      <c r="A403" s="97"/>
      <c r="B403" s="91">
        <v>1.1000000000000001</v>
      </c>
      <c r="C403" s="94"/>
      <c r="D403" s="92"/>
      <c r="E403" s="90"/>
      <c r="F403" s="90"/>
      <c r="G403" s="90"/>
      <c r="H403" s="90"/>
      <c r="I403" s="98">
        <f t="shared" si="443"/>
        <v>0</v>
      </c>
      <c r="J403" s="98">
        <f t="shared" si="444"/>
        <v>0</v>
      </c>
      <c r="K403" s="98">
        <f t="shared" si="445"/>
        <v>0</v>
      </c>
      <c r="L403" s="90">
        <v>11177504846</v>
      </c>
      <c r="M403" s="90">
        <v>3867455807</v>
      </c>
      <c r="N403" s="54"/>
      <c r="O403" s="54" t="s">
        <v>144</v>
      </c>
      <c r="P403" s="74" t="s">
        <v>144</v>
      </c>
      <c r="Q403" s="67"/>
      <c r="R403" s="68" t="str">
        <f t="shared" si="440"/>
        <v/>
      </c>
      <c r="S403" s="67"/>
      <c r="T403" s="68" t="str">
        <f t="shared" si="446"/>
        <v/>
      </c>
      <c r="U403" s="69"/>
      <c r="V403" s="68" t="str">
        <f t="shared" si="447"/>
        <v/>
      </c>
      <c r="W403" s="70"/>
      <c r="X403" s="68" t="str">
        <f t="shared" si="448"/>
        <v/>
      </c>
      <c r="Y403" s="68" t="str">
        <f t="shared" si="389"/>
        <v/>
      </c>
      <c r="Z403" s="30">
        <f t="shared" si="441"/>
        <v>0</v>
      </c>
      <c r="AA403" s="25" t="str">
        <f t="shared" si="442"/>
        <v>MIPYME</v>
      </c>
      <c r="AB403" s="71"/>
      <c r="AC403" s="68" t="str">
        <f t="shared" si="449"/>
        <v/>
      </c>
      <c r="AD403" s="71"/>
      <c r="AE403" s="68" t="str">
        <f t="shared" si="450"/>
        <v/>
      </c>
      <c r="AF403" s="68" t="str">
        <f t="shared" si="390"/>
        <v/>
      </c>
    </row>
    <row r="404" spans="1:32" ht="16.5" hidden="1" outlineLevel="1" x14ac:dyDescent="0.25">
      <c r="A404" s="97"/>
      <c r="B404" s="91">
        <v>1.1000000000000001</v>
      </c>
      <c r="C404" s="94"/>
      <c r="D404" s="92"/>
      <c r="E404" s="90"/>
      <c r="F404" s="90"/>
      <c r="G404" s="90"/>
      <c r="H404" s="90"/>
      <c r="I404" s="98">
        <f t="shared" si="443"/>
        <v>0</v>
      </c>
      <c r="J404" s="98">
        <f t="shared" si="444"/>
        <v>0</v>
      </c>
      <c r="K404" s="98">
        <f t="shared" si="445"/>
        <v>0</v>
      </c>
      <c r="L404" s="90">
        <v>11177504846</v>
      </c>
      <c r="M404" s="90">
        <v>3867455807</v>
      </c>
      <c r="N404" s="54"/>
      <c r="O404" s="54" t="s">
        <v>144</v>
      </c>
      <c r="P404" s="74" t="s">
        <v>144</v>
      </c>
      <c r="Q404" s="67"/>
      <c r="R404" s="68" t="str">
        <f t="shared" si="440"/>
        <v/>
      </c>
      <c r="S404" s="67"/>
      <c r="T404" s="68" t="str">
        <f t="shared" si="446"/>
        <v/>
      </c>
      <c r="U404" s="69"/>
      <c r="V404" s="68" t="str">
        <f t="shared" si="447"/>
        <v/>
      </c>
      <c r="W404" s="70"/>
      <c r="X404" s="68" t="str">
        <f t="shared" si="448"/>
        <v/>
      </c>
      <c r="Y404" s="68" t="str">
        <f t="shared" si="389"/>
        <v/>
      </c>
      <c r="Z404" s="30">
        <f t="shared" si="441"/>
        <v>0</v>
      </c>
      <c r="AA404" s="25" t="str">
        <f t="shared" si="442"/>
        <v>MIPYME</v>
      </c>
      <c r="AB404" s="71"/>
      <c r="AC404" s="68" t="str">
        <f t="shared" si="449"/>
        <v/>
      </c>
      <c r="AD404" s="71"/>
      <c r="AE404" s="68" t="str">
        <f t="shared" si="450"/>
        <v/>
      </c>
      <c r="AF404" s="68" t="str">
        <f t="shared" si="390"/>
        <v/>
      </c>
    </row>
    <row r="405" spans="1:32" ht="16.5" hidden="1" outlineLevel="1" x14ac:dyDescent="0.25">
      <c r="A405" s="97"/>
      <c r="B405" s="91">
        <v>1.1000000000000001</v>
      </c>
      <c r="C405" s="94"/>
      <c r="D405" s="92"/>
      <c r="E405" s="90"/>
      <c r="F405" s="90"/>
      <c r="G405" s="90"/>
      <c r="H405" s="90"/>
      <c r="I405" s="98">
        <f t="shared" si="443"/>
        <v>0</v>
      </c>
      <c r="J405" s="98">
        <f t="shared" si="444"/>
        <v>0</v>
      </c>
      <c r="K405" s="98">
        <f t="shared" si="445"/>
        <v>0</v>
      </c>
      <c r="L405" s="90">
        <v>11177504846</v>
      </c>
      <c r="M405" s="90">
        <v>3867455807</v>
      </c>
      <c r="N405" s="54"/>
      <c r="O405" s="54" t="s">
        <v>144</v>
      </c>
      <c r="P405" s="74" t="s">
        <v>144</v>
      </c>
      <c r="Q405" s="67"/>
      <c r="R405" s="68" t="str">
        <f t="shared" si="440"/>
        <v/>
      </c>
      <c r="S405" s="67"/>
      <c r="T405" s="68" t="str">
        <f t="shared" si="446"/>
        <v/>
      </c>
      <c r="U405" s="69"/>
      <c r="V405" s="68" t="str">
        <f t="shared" si="447"/>
        <v/>
      </c>
      <c r="W405" s="70"/>
      <c r="X405" s="68" t="str">
        <f t="shared" si="448"/>
        <v/>
      </c>
      <c r="Y405" s="68" t="str">
        <f t="shared" si="389"/>
        <v/>
      </c>
      <c r="Z405" s="30">
        <f t="shared" si="441"/>
        <v>0</v>
      </c>
      <c r="AA405" s="25" t="str">
        <f t="shared" si="442"/>
        <v>MIPYME</v>
      </c>
      <c r="AB405" s="71"/>
      <c r="AC405" s="68" t="str">
        <f t="shared" si="449"/>
        <v/>
      </c>
      <c r="AD405" s="71"/>
      <c r="AE405" s="68" t="str">
        <f t="shared" si="450"/>
        <v/>
      </c>
      <c r="AF405" s="68" t="str">
        <f t="shared" si="390"/>
        <v/>
      </c>
    </row>
    <row r="406" spans="1:32" ht="16.5" hidden="1" outlineLevel="1" x14ac:dyDescent="0.25">
      <c r="A406" s="97"/>
      <c r="B406" s="91">
        <v>1.1000000000000001</v>
      </c>
      <c r="C406" s="94"/>
      <c r="D406" s="92"/>
      <c r="E406" s="90"/>
      <c r="F406" s="90"/>
      <c r="G406" s="90"/>
      <c r="H406" s="90"/>
      <c r="I406" s="98">
        <f t="shared" si="443"/>
        <v>0</v>
      </c>
      <c r="J406" s="98">
        <f t="shared" si="444"/>
        <v>0</v>
      </c>
      <c r="K406" s="98">
        <f t="shared" si="445"/>
        <v>0</v>
      </c>
      <c r="L406" s="90">
        <v>11177504846</v>
      </c>
      <c r="M406" s="90">
        <v>3867455807</v>
      </c>
      <c r="N406" s="54"/>
      <c r="O406" s="54" t="s">
        <v>144</v>
      </c>
      <c r="P406" s="74" t="s">
        <v>144</v>
      </c>
      <c r="Q406" s="67"/>
      <c r="R406" s="68" t="str">
        <f t="shared" si="440"/>
        <v/>
      </c>
      <c r="S406" s="67"/>
      <c r="T406" s="68" t="str">
        <f t="shared" si="446"/>
        <v/>
      </c>
      <c r="U406" s="69"/>
      <c r="V406" s="68" t="str">
        <f t="shared" si="447"/>
        <v/>
      </c>
      <c r="W406" s="70"/>
      <c r="X406" s="68" t="str">
        <f t="shared" si="448"/>
        <v/>
      </c>
      <c r="Y406" s="68" t="str">
        <f t="shared" si="389"/>
        <v/>
      </c>
      <c r="Z406" s="30">
        <f t="shared" si="441"/>
        <v>0</v>
      </c>
      <c r="AA406" s="25" t="str">
        <f t="shared" si="442"/>
        <v>MIPYME</v>
      </c>
      <c r="AB406" s="71"/>
      <c r="AC406" s="68" t="str">
        <f t="shared" si="449"/>
        <v/>
      </c>
      <c r="AD406" s="71"/>
      <c r="AE406" s="68" t="str">
        <f t="shared" si="450"/>
        <v/>
      </c>
      <c r="AF406" s="68" t="str">
        <f t="shared" si="390"/>
        <v/>
      </c>
    </row>
    <row r="407" spans="1:32" ht="17.25" hidden="1" outlineLevel="1" thickBot="1" x14ac:dyDescent="0.3">
      <c r="A407" s="97"/>
      <c r="B407" s="91">
        <v>1.1000000000000001</v>
      </c>
      <c r="C407" s="94"/>
      <c r="D407" s="92"/>
      <c r="E407" s="90"/>
      <c r="F407" s="90"/>
      <c r="G407" s="90"/>
      <c r="H407" s="90"/>
      <c r="I407" s="98">
        <f t="shared" si="443"/>
        <v>0</v>
      </c>
      <c r="J407" s="98">
        <f t="shared" si="444"/>
        <v>0</v>
      </c>
      <c r="K407" s="98">
        <f t="shared" si="445"/>
        <v>0</v>
      </c>
      <c r="L407" s="90">
        <v>11177504846</v>
      </c>
      <c r="M407" s="90">
        <v>3867455807</v>
      </c>
      <c r="N407" s="54"/>
      <c r="O407" s="54" t="s">
        <v>144</v>
      </c>
      <c r="P407" s="74" t="s">
        <v>144</v>
      </c>
      <c r="Q407" s="67"/>
      <c r="R407" s="68" t="str">
        <f t="shared" si="440"/>
        <v/>
      </c>
      <c r="S407" s="67"/>
      <c r="T407" s="68" t="str">
        <f t="shared" si="446"/>
        <v/>
      </c>
      <c r="U407" s="69"/>
      <c r="V407" s="68" t="str">
        <f t="shared" si="447"/>
        <v/>
      </c>
      <c r="W407" s="70"/>
      <c r="X407" s="68" t="str">
        <f t="shared" si="448"/>
        <v/>
      </c>
      <c r="Y407" s="68" t="str">
        <f t="shared" si="389"/>
        <v/>
      </c>
      <c r="Z407" s="30">
        <f t="shared" si="441"/>
        <v>0</v>
      </c>
      <c r="AA407" s="25" t="str">
        <f t="shared" si="442"/>
        <v>MIPYME</v>
      </c>
      <c r="AB407" s="71"/>
      <c r="AC407" s="68" t="str">
        <f t="shared" si="449"/>
        <v/>
      </c>
      <c r="AD407" s="71"/>
      <c r="AE407" s="68" t="str">
        <f t="shared" si="450"/>
        <v/>
      </c>
      <c r="AF407" s="68" t="str">
        <f t="shared" si="390"/>
        <v/>
      </c>
    </row>
    <row r="408" spans="1:32" s="64" customFormat="1" ht="30.75" customHeight="1" collapsed="1" x14ac:dyDescent="0.25">
      <c r="B408" s="14">
        <v>37</v>
      </c>
      <c r="C408" s="15" t="s">
        <v>189</v>
      </c>
      <c r="D408" s="18">
        <f>IF(SUM(D409:D418)=0,"",SUM(D409:D418))</f>
        <v>1</v>
      </c>
      <c r="E408" s="16">
        <f>IF(ISERROR(($D409*E409)+($D410*E410)+($D411*E411)+($D412*E412)+($D413*E413)+($D414*E414)+($D415*E415)+($D416*E416)+($D417*E417)+($D418*E418)),"",($D409*E409)+($D410*E410)+($D411*E411)+($D412*E412)+($D413*E413)+($D414*E414)+($D415*E415)+($D416*E416)+($D417*E417)+($D418*E418))</f>
        <v>0</v>
      </c>
      <c r="F408" s="16">
        <f>IF(ISERROR(($D409*F409)+($D410*F410)+($D411*F411)+($D412*F412)+($D413*F413)+($D414*F414)+($D415*F415)+($D416*F416)+($D417*F417)+($D418*F418)),"",($D409*F409)+($D410*F410)+($D411*F411)+($D412*F412)+($D413*F413)+($D414*F414)+($D415*F415)+($D416*F416)+($D417*F417)+($D418*F418))</f>
        <v>0</v>
      </c>
      <c r="G408" s="16">
        <f>IF(ISERROR(($D409*G409)+($D410*G410)+($D411*G411)+($D412*G412)+($D413*G413)+($D414*G414)+($D415*G415)+($D416*G416)+($D417*G417)+($D418*G418)),"",($D409*G409)+($D410*G410)+($D411*G411)+($D412*G412)+($D413*G413)+($D414*G414)+($D415*G415)+($D416*G416)+($D417*G417)+($D418*G418))</f>
        <v>0</v>
      </c>
      <c r="H408" s="16">
        <f>IF(ISERROR(($D409*H409)+($D410*H410)+($D411*H411)+($D412*H412)+($D413*H413)+($D414*H414)+($D415*H415)+($D416*H416)+($D417*H417)+($D418*H418)),"",($D409*H409)+($D410*H410)+($D411*H411)+($D412*H412)+($D413*H413)+($D414*H414)+($D415*H415)+($D416*H416)+($D417*H417)+($D418*H418))</f>
        <v>0</v>
      </c>
      <c r="I408" s="16">
        <f>IF(ISERROR(SUM(I409:I418)),"",SUM(I409:I418))</f>
        <v>0</v>
      </c>
      <c r="J408" s="16">
        <f>IF(ISERROR(SUM(J409:J418)),"",SUM(J409:J418))</f>
        <v>0</v>
      </c>
      <c r="K408" s="16">
        <f>IF(ISERROR(($D409*K409)+($D410*K410)+($D411*K411)+($D412*K412)+($D413*K413)+($D414*K414)+($D415*K415)+($D416*K416)+($D417*K417)+($D418*K418)),"",($D409*K409)+($D410*K410)+($D411*K411)+($D412*K412)+($D413*K413)+($D414*K414)+($D415*K415)+($D416*K416)+($D417*K417)+($D418*K418))</f>
        <v>0</v>
      </c>
      <c r="L408" s="16">
        <f t="shared" ref="L408:M408" si="451">IF(ISERROR(($D409*L409)+($D410*L410)+($D411*L411)+($D412*L412)+($D413*L413)+($D414*L414)+($D415*L415)+($D416*L416)+($D417*L417)+($D418*L418)),"",($D409*L409)+($D410*L410)+($D411*L411)+($D412*L412)+($D413*L413)+($D414*L414)+($D415*L415)+($D416*L416)+($D417*L417)+($D418*L418))</f>
        <v>0</v>
      </c>
      <c r="M408" s="16">
        <f t="shared" si="451"/>
        <v>0</v>
      </c>
      <c r="N408" s="12">
        <v>1</v>
      </c>
      <c r="O408" s="72">
        <f>IF(ISERROR(VLOOKUP(N408,POA!$A$2:$C$25,3,0)),"",VLOOKUP(N408,POA!$A$2:$C$25,3,0))</f>
        <v>3</v>
      </c>
      <c r="P408" s="13">
        <f>IF(ISERROR(VLOOKUP(N408,POA!$A$2:$C$25,2,0)),"",VLOOKUP(N408,POA!$A$2:$C$25,2,0))</f>
        <v>314367087</v>
      </c>
      <c r="Q408" s="16">
        <f>SUM(I408)</f>
        <v>0</v>
      </c>
      <c r="R408" s="17" t="str">
        <f>IF(OR(Q408=0,N408="",P408=""),"",IF(Q408&gt;=(($R$9*P408)),"HABIL","NO HABIL"))</f>
        <v/>
      </c>
      <c r="S408" s="16">
        <f>IF(ISERROR(SUM(E408/G408)),0,SUM(E408/G408))</f>
        <v>0</v>
      </c>
      <c r="T408" s="17" t="str">
        <f>IF(OR(S408=0,N408="",P408=""),"",IF(S408&gt;=$T$9,"HABIL","NO HABIL"))</f>
        <v/>
      </c>
      <c r="U408" s="58">
        <f>IF(ISERROR(SUM(H408/F408)),0,SUM(H408/F408))</f>
        <v>0</v>
      </c>
      <c r="V408" s="17" t="str">
        <f>IF(OR(U408=0,N408="",P408=""),"",IF(U408&lt;=$V$9,"HABIL","NO HABIL"))</f>
        <v/>
      </c>
      <c r="W408" s="58">
        <f>IF(ISERROR(SUM(L408/M408)),0,SUM(L408/M408))</f>
        <v>0</v>
      </c>
      <c r="X408" s="17" t="str">
        <f>IF(OR(W408=0,N408="",P408=""),"",IF(W408&gt;=$X$9,"HABIL","NO HABIL"))</f>
        <v/>
      </c>
      <c r="Y408" s="17" t="str">
        <f t="shared" si="389"/>
        <v/>
      </c>
      <c r="Z408" s="65"/>
      <c r="AA408" s="66"/>
      <c r="AB408" s="59">
        <f>IF(ISERROR(SUM(L408/K408)),0,SUM(L408/K408))</f>
        <v>0</v>
      </c>
      <c r="AC408" s="17" t="str">
        <f>IF(OR(AB408=0,N408="",P408=""),"",IF(AB408&gt;=$AC$9,"HABIL","NO HABIL"))</f>
        <v/>
      </c>
      <c r="AD408" s="59">
        <f>IF(ISERROR(SUM(L408/F408)),0,SUM(L408/F408))</f>
        <v>0</v>
      </c>
      <c r="AE408" s="17" t="str">
        <f>IF(OR(AD408=0,N408="",P408=""),"",IF(AD408&gt;=$AE$9,"HABIL","NO HABIL"))</f>
        <v/>
      </c>
      <c r="AF408" s="73" t="str">
        <f t="shared" si="390"/>
        <v/>
      </c>
    </row>
    <row r="409" spans="1:32" s="89" customFormat="1" ht="18.75" customHeight="1" thickBot="1" x14ac:dyDescent="0.3">
      <c r="A409" s="95"/>
      <c r="B409" s="91">
        <v>1.1000000000000001</v>
      </c>
      <c r="C409" s="94"/>
      <c r="D409" s="92">
        <v>1</v>
      </c>
      <c r="E409" s="90"/>
      <c r="F409" s="90"/>
      <c r="G409" s="90"/>
      <c r="H409" s="90"/>
      <c r="I409" s="98">
        <f>IF(ISERROR(E409-G409),"",E409-G409)</f>
        <v>0</v>
      </c>
      <c r="J409" s="98">
        <f>IF(ISERROR(F409-H409),"",F409-H409)</f>
        <v>0</v>
      </c>
      <c r="K409" s="98">
        <f>J409</f>
        <v>0</v>
      </c>
      <c r="L409" s="90"/>
      <c r="M409" s="90"/>
      <c r="N409" s="54"/>
      <c r="O409" s="54" t="s">
        <v>144</v>
      </c>
      <c r="P409" s="74" t="s">
        <v>144</v>
      </c>
      <c r="Q409" s="67"/>
      <c r="R409" s="68" t="str">
        <f t="shared" ref="R409:R418" si="452">IF(OR(Q409=0,N409="",P409=""),"",IF(Q409&gt;=(($R$9*P409)),"HABIL","NO HABIL"))</f>
        <v/>
      </c>
      <c r="S409" s="67"/>
      <c r="T409" s="68" t="str">
        <f>IF(OR(S407=0,N409="",P409=""),"",IF(S407&gt;=$T$9,"HABIL","NO HABIL"))</f>
        <v/>
      </c>
      <c r="U409" s="69"/>
      <c r="V409" s="68" t="str">
        <f>IF(OR(U407=0,N409="",P409=""),"",IF(U407&lt;=$V$9,"HABIL","NO HABIL"))</f>
        <v/>
      </c>
      <c r="W409" s="70"/>
      <c r="X409" s="68" t="str">
        <f>IF(OR(W407=0,N409="",P409=""),"",IF(W407&gt;=$X$9,"HABIL","NO HABIL"))</f>
        <v/>
      </c>
      <c r="Y409" s="68" t="str">
        <f t="shared" ref="Y409:Y440" si="453">IF(OR(R409="",T409="",V409="",X409=""),"",IF(R409="NO HABIL","NO HABIL",IF(T409="NO HABIL","NO HABIL",IF(V409="NO HABIL","NO HABIL",IF(X409="NO HABIL","NO HABIL",IF(X409="NO HABIL","NO HABIL","HABIL"))))))</f>
        <v/>
      </c>
      <c r="Z409" s="30">
        <f t="shared" ref="Z409:Z418" si="454">IF(ISERROR(F409/$AA$9),"",F409/$AA$9)</f>
        <v>0</v>
      </c>
      <c r="AA409" s="25" t="str">
        <f t="shared" ref="AA409:AA418" si="455">+IF(Z409&lt;$AA$10,"MIPYME","NO CUMPLE")</f>
        <v>MIPYME</v>
      </c>
      <c r="AB409" s="71"/>
      <c r="AC409" s="68" t="str">
        <f>IF(OR(AB407=0,N409="",P409=""),"",IF(AB407&gt;=$AC$9,"HABIL","NO HABIL"))</f>
        <v/>
      </c>
      <c r="AD409" s="71"/>
      <c r="AE409" s="68" t="str">
        <f>IF(OR(AD407=0,N409="",P409=""),"",IF(AD407&gt;=$AE$9,"HABIL","NO HABIL"))</f>
        <v/>
      </c>
      <c r="AF409" s="68" t="str">
        <f t="shared" ref="AF409:AF440" si="456">IF(OR(AC409="",AE409=""),"",IF(AC409="NO HABIL","NO HABIL",IF(AE409="NO HABIL","NO HABIL",IF(AE409="NO HABIL","NO HABIL","HABIL"))))</f>
        <v/>
      </c>
    </row>
    <row r="410" spans="1:32" ht="16.5" hidden="1" outlineLevel="1" x14ac:dyDescent="0.25">
      <c r="A410" s="96"/>
      <c r="B410" s="91">
        <v>1.1000000000000001</v>
      </c>
      <c r="C410" s="94"/>
      <c r="D410" s="92"/>
      <c r="E410" s="90"/>
      <c r="F410" s="90"/>
      <c r="G410" s="90"/>
      <c r="H410" s="90"/>
      <c r="I410" s="98">
        <f t="shared" ref="I410:I418" si="457">IF(ISERROR(E410-G410),"",E410-G410)</f>
        <v>0</v>
      </c>
      <c r="J410" s="98">
        <f t="shared" ref="J410:J418" si="458">IF(ISERROR(F410-H410),"",F410-H410)</f>
        <v>0</v>
      </c>
      <c r="K410" s="98">
        <f t="shared" ref="K410:K418" si="459">J410</f>
        <v>0</v>
      </c>
      <c r="L410" s="90">
        <v>11177504846</v>
      </c>
      <c r="M410" s="90">
        <v>3867455807</v>
      </c>
      <c r="N410" s="54"/>
      <c r="O410" s="54" t="s">
        <v>144</v>
      </c>
      <c r="P410" s="74" t="s">
        <v>144</v>
      </c>
      <c r="Q410" s="67"/>
      <c r="R410" s="68" t="str">
        <f t="shared" si="452"/>
        <v/>
      </c>
      <c r="S410" s="67"/>
      <c r="T410" s="68" t="str">
        <f t="shared" ref="T410:T418" si="460">IF(OR(S408=0,N410="",P410=""),"",IF(S408&gt;=$T$9,"HABIL","NO HABIL"))</f>
        <v/>
      </c>
      <c r="U410" s="69"/>
      <c r="V410" s="68" t="str">
        <f t="shared" ref="V410:V418" si="461">IF(OR(U408=0,N410="",P410=""),"",IF(U408&lt;=$V$9,"HABIL","NO HABIL"))</f>
        <v/>
      </c>
      <c r="W410" s="70"/>
      <c r="X410" s="68" t="str">
        <f t="shared" ref="X410:X418" si="462">IF(OR(W408=0,N410="",P410=""),"",IF(W408&gt;=$X$9,"HABIL","NO HABIL"))</f>
        <v/>
      </c>
      <c r="Y410" s="68" t="str">
        <f t="shared" si="453"/>
        <v/>
      </c>
      <c r="Z410" s="30">
        <f t="shared" si="454"/>
        <v>0</v>
      </c>
      <c r="AA410" s="25" t="str">
        <f t="shared" si="455"/>
        <v>MIPYME</v>
      </c>
      <c r="AB410" s="71"/>
      <c r="AC410" s="68" t="str">
        <f t="shared" ref="AC410:AC418" si="463">IF(OR(AB408=0,N410="",P410=""),"",IF(AB408&gt;=$AC$9,"HABIL","NO HABIL"))</f>
        <v/>
      </c>
      <c r="AD410" s="71"/>
      <c r="AE410" s="68" t="str">
        <f t="shared" ref="AE410:AE418" si="464">IF(OR(AD408=0,N410="",P410=""),"",IF(AD408&gt;=$AE$9,"HABIL","NO HABIL"))</f>
        <v/>
      </c>
      <c r="AF410" s="68" t="str">
        <f t="shared" si="456"/>
        <v/>
      </c>
    </row>
    <row r="411" spans="1:32" ht="16.5" hidden="1" outlineLevel="1" x14ac:dyDescent="0.25">
      <c r="A411" s="96"/>
      <c r="B411" s="91">
        <v>1.1000000000000001</v>
      </c>
      <c r="C411" s="94"/>
      <c r="D411" s="92"/>
      <c r="E411" s="90"/>
      <c r="F411" s="90"/>
      <c r="G411" s="90"/>
      <c r="H411" s="90"/>
      <c r="I411" s="98">
        <f t="shared" si="457"/>
        <v>0</v>
      </c>
      <c r="J411" s="98">
        <f t="shared" si="458"/>
        <v>0</v>
      </c>
      <c r="K411" s="98">
        <f t="shared" si="459"/>
        <v>0</v>
      </c>
      <c r="L411" s="90">
        <v>11177504846</v>
      </c>
      <c r="M411" s="90">
        <v>3867455807</v>
      </c>
      <c r="N411" s="54"/>
      <c r="O411" s="54" t="s">
        <v>144</v>
      </c>
      <c r="P411" s="74" t="s">
        <v>144</v>
      </c>
      <c r="Q411" s="67"/>
      <c r="R411" s="68" t="str">
        <f t="shared" si="452"/>
        <v/>
      </c>
      <c r="S411" s="67"/>
      <c r="T411" s="68" t="str">
        <f t="shared" si="460"/>
        <v/>
      </c>
      <c r="U411" s="69"/>
      <c r="V411" s="68" t="str">
        <f t="shared" si="461"/>
        <v/>
      </c>
      <c r="W411" s="70"/>
      <c r="X411" s="68" t="str">
        <f t="shared" si="462"/>
        <v/>
      </c>
      <c r="Y411" s="68" t="str">
        <f t="shared" si="453"/>
        <v/>
      </c>
      <c r="Z411" s="30">
        <f t="shared" si="454"/>
        <v>0</v>
      </c>
      <c r="AA411" s="25" t="str">
        <f t="shared" si="455"/>
        <v>MIPYME</v>
      </c>
      <c r="AB411" s="71"/>
      <c r="AC411" s="68" t="str">
        <f t="shared" si="463"/>
        <v/>
      </c>
      <c r="AD411" s="71"/>
      <c r="AE411" s="68" t="str">
        <f t="shared" si="464"/>
        <v/>
      </c>
      <c r="AF411" s="68" t="str">
        <f t="shared" si="456"/>
        <v/>
      </c>
    </row>
    <row r="412" spans="1:32" ht="16.5" hidden="1" outlineLevel="1" x14ac:dyDescent="0.25">
      <c r="A412" s="96"/>
      <c r="B412" s="91">
        <v>1.1000000000000001</v>
      </c>
      <c r="C412" s="94"/>
      <c r="D412" s="92"/>
      <c r="E412" s="90"/>
      <c r="F412" s="90"/>
      <c r="G412" s="90"/>
      <c r="H412" s="90"/>
      <c r="I412" s="98">
        <f t="shared" si="457"/>
        <v>0</v>
      </c>
      <c r="J412" s="98">
        <f t="shared" si="458"/>
        <v>0</v>
      </c>
      <c r="K412" s="98">
        <f t="shared" si="459"/>
        <v>0</v>
      </c>
      <c r="L412" s="90">
        <v>11177504846</v>
      </c>
      <c r="M412" s="90">
        <v>3867455807</v>
      </c>
      <c r="N412" s="54"/>
      <c r="O412" s="54" t="s">
        <v>144</v>
      </c>
      <c r="P412" s="74" t="s">
        <v>144</v>
      </c>
      <c r="Q412" s="67"/>
      <c r="R412" s="68" t="str">
        <f t="shared" si="452"/>
        <v/>
      </c>
      <c r="S412" s="67"/>
      <c r="T412" s="68" t="str">
        <f t="shared" si="460"/>
        <v/>
      </c>
      <c r="U412" s="69"/>
      <c r="V412" s="68" t="str">
        <f t="shared" si="461"/>
        <v/>
      </c>
      <c r="W412" s="70"/>
      <c r="X412" s="68" t="str">
        <f t="shared" si="462"/>
        <v/>
      </c>
      <c r="Y412" s="68" t="str">
        <f t="shared" si="453"/>
        <v/>
      </c>
      <c r="Z412" s="30">
        <f t="shared" si="454"/>
        <v>0</v>
      </c>
      <c r="AA412" s="25" t="str">
        <f t="shared" si="455"/>
        <v>MIPYME</v>
      </c>
      <c r="AB412" s="71"/>
      <c r="AC412" s="68" t="str">
        <f t="shared" si="463"/>
        <v/>
      </c>
      <c r="AD412" s="71"/>
      <c r="AE412" s="68" t="str">
        <f t="shared" si="464"/>
        <v/>
      </c>
      <c r="AF412" s="68" t="str">
        <f t="shared" si="456"/>
        <v/>
      </c>
    </row>
    <row r="413" spans="1:32" ht="16.5" hidden="1" outlineLevel="1" x14ac:dyDescent="0.25">
      <c r="A413" s="97"/>
      <c r="B413" s="91">
        <v>1.1000000000000001</v>
      </c>
      <c r="C413" s="94"/>
      <c r="D413" s="92"/>
      <c r="E413" s="90"/>
      <c r="F413" s="90"/>
      <c r="G413" s="90"/>
      <c r="H413" s="90"/>
      <c r="I413" s="98">
        <f t="shared" si="457"/>
        <v>0</v>
      </c>
      <c r="J413" s="98">
        <f t="shared" si="458"/>
        <v>0</v>
      </c>
      <c r="K413" s="98">
        <f t="shared" si="459"/>
        <v>0</v>
      </c>
      <c r="L413" s="90">
        <v>11177504846</v>
      </c>
      <c r="M413" s="90">
        <v>3867455807</v>
      </c>
      <c r="N413" s="54"/>
      <c r="O413" s="54" t="s">
        <v>144</v>
      </c>
      <c r="P413" s="74" t="s">
        <v>144</v>
      </c>
      <c r="Q413" s="67"/>
      <c r="R413" s="68" t="str">
        <f t="shared" si="452"/>
        <v/>
      </c>
      <c r="S413" s="67"/>
      <c r="T413" s="68" t="str">
        <f t="shared" si="460"/>
        <v/>
      </c>
      <c r="U413" s="69"/>
      <c r="V413" s="68" t="str">
        <f t="shared" si="461"/>
        <v/>
      </c>
      <c r="W413" s="70"/>
      <c r="X413" s="68" t="str">
        <f t="shared" si="462"/>
        <v/>
      </c>
      <c r="Y413" s="68" t="str">
        <f t="shared" si="453"/>
        <v/>
      </c>
      <c r="Z413" s="30">
        <f t="shared" si="454"/>
        <v>0</v>
      </c>
      <c r="AA413" s="25" t="str">
        <f t="shared" si="455"/>
        <v>MIPYME</v>
      </c>
      <c r="AB413" s="71"/>
      <c r="AC413" s="68" t="str">
        <f t="shared" si="463"/>
        <v/>
      </c>
      <c r="AD413" s="71"/>
      <c r="AE413" s="68" t="str">
        <f t="shared" si="464"/>
        <v/>
      </c>
      <c r="AF413" s="68" t="str">
        <f t="shared" si="456"/>
        <v/>
      </c>
    </row>
    <row r="414" spans="1:32" ht="16.5" hidden="1" outlineLevel="1" x14ac:dyDescent="0.25">
      <c r="A414" s="97"/>
      <c r="B414" s="91">
        <v>1.1000000000000001</v>
      </c>
      <c r="C414" s="94"/>
      <c r="D414" s="92"/>
      <c r="E414" s="90"/>
      <c r="F414" s="90"/>
      <c r="G414" s="90"/>
      <c r="H414" s="90"/>
      <c r="I414" s="98">
        <f t="shared" si="457"/>
        <v>0</v>
      </c>
      <c r="J414" s="98">
        <f t="shared" si="458"/>
        <v>0</v>
      </c>
      <c r="K414" s="98">
        <f t="shared" si="459"/>
        <v>0</v>
      </c>
      <c r="L414" s="90">
        <v>11177504846</v>
      </c>
      <c r="M414" s="90">
        <v>3867455807</v>
      </c>
      <c r="N414" s="54"/>
      <c r="O414" s="54" t="s">
        <v>144</v>
      </c>
      <c r="P414" s="74" t="s">
        <v>144</v>
      </c>
      <c r="Q414" s="67"/>
      <c r="R414" s="68" t="str">
        <f t="shared" si="452"/>
        <v/>
      </c>
      <c r="S414" s="67"/>
      <c r="T414" s="68" t="str">
        <f t="shared" si="460"/>
        <v/>
      </c>
      <c r="U414" s="69"/>
      <c r="V414" s="68" t="str">
        <f t="shared" si="461"/>
        <v/>
      </c>
      <c r="W414" s="70"/>
      <c r="X414" s="68" t="str">
        <f t="shared" si="462"/>
        <v/>
      </c>
      <c r="Y414" s="68" t="str">
        <f t="shared" si="453"/>
        <v/>
      </c>
      <c r="Z414" s="30">
        <f t="shared" si="454"/>
        <v>0</v>
      </c>
      <c r="AA414" s="25" t="str">
        <f t="shared" si="455"/>
        <v>MIPYME</v>
      </c>
      <c r="AB414" s="71"/>
      <c r="AC414" s="68" t="str">
        <f t="shared" si="463"/>
        <v/>
      </c>
      <c r="AD414" s="71"/>
      <c r="AE414" s="68" t="str">
        <f t="shared" si="464"/>
        <v/>
      </c>
      <c r="AF414" s="68" t="str">
        <f t="shared" si="456"/>
        <v/>
      </c>
    </row>
    <row r="415" spans="1:32" ht="16.5" hidden="1" outlineLevel="1" x14ac:dyDescent="0.25">
      <c r="A415" s="97"/>
      <c r="B415" s="91">
        <v>1.1000000000000001</v>
      </c>
      <c r="C415" s="94"/>
      <c r="D415" s="92"/>
      <c r="E415" s="90"/>
      <c r="F415" s="90"/>
      <c r="G415" s="90"/>
      <c r="H415" s="90"/>
      <c r="I415" s="98">
        <f t="shared" si="457"/>
        <v>0</v>
      </c>
      <c r="J415" s="98">
        <f t="shared" si="458"/>
        <v>0</v>
      </c>
      <c r="K415" s="98">
        <f t="shared" si="459"/>
        <v>0</v>
      </c>
      <c r="L415" s="90">
        <v>11177504846</v>
      </c>
      <c r="M415" s="90">
        <v>3867455807</v>
      </c>
      <c r="N415" s="54"/>
      <c r="O415" s="54" t="s">
        <v>144</v>
      </c>
      <c r="P415" s="74" t="s">
        <v>144</v>
      </c>
      <c r="Q415" s="67"/>
      <c r="R415" s="68" t="str">
        <f t="shared" si="452"/>
        <v/>
      </c>
      <c r="S415" s="67"/>
      <c r="T415" s="68" t="str">
        <f t="shared" si="460"/>
        <v/>
      </c>
      <c r="U415" s="69"/>
      <c r="V415" s="68" t="str">
        <f t="shared" si="461"/>
        <v/>
      </c>
      <c r="W415" s="70"/>
      <c r="X415" s="68" t="str">
        <f t="shared" si="462"/>
        <v/>
      </c>
      <c r="Y415" s="68" t="str">
        <f t="shared" si="453"/>
        <v/>
      </c>
      <c r="Z415" s="30">
        <f t="shared" si="454"/>
        <v>0</v>
      </c>
      <c r="AA415" s="25" t="str">
        <f t="shared" si="455"/>
        <v>MIPYME</v>
      </c>
      <c r="AB415" s="71"/>
      <c r="AC415" s="68" t="str">
        <f t="shared" si="463"/>
        <v/>
      </c>
      <c r="AD415" s="71"/>
      <c r="AE415" s="68" t="str">
        <f t="shared" si="464"/>
        <v/>
      </c>
      <c r="AF415" s="68" t="str">
        <f t="shared" si="456"/>
        <v/>
      </c>
    </row>
    <row r="416" spans="1:32" ht="16.5" hidden="1" outlineLevel="1" x14ac:dyDescent="0.25">
      <c r="A416" s="97"/>
      <c r="B416" s="91">
        <v>1.1000000000000001</v>
      </c>
      <c r="C416" s="94"/>
      <c r="D416" s="92"/>
      <c r="E416" s="90"/>
      <c r="F416" s="90"/>
      <c r="G416" s="90"/>
      <c r="H416" s="90"/>
      <c r="I416" s="98">
        <f t="shared" si="457"/>
        <v>0</v>
      </c>
      <c r="J416" s="98">
        <f t="shared" si="458"/>
        <v>0</v>
      </c>
      <c r="K416" s="98">
        <f t="shared" si="459"/>
        <v>0</v>
      </c>
      <c r="L416" s="90">
        <v>11177504846</v>
      </c>
      <c r="M416" s="90">
        <v>3867455807</v>
      </c>
      <c r="N416" s="54"/>
      <c r="O416" s="54" t="s">
        <v>144</v>
      </c>
      <c r="P416" s="74" t="s">
        <v>144</v>
      </c>
      <c r="Q416" s="67"/>
      <c r="R416" s="68" t="str">
        <f t="shared" si="452"/>
        <v/>
      </c>
      <c r="S416" s="67"/>
      <c r="T416" s="68" t="str">
        <f t="shared" si="460"/>
        <v/>
      </c>
      <c r="U416" s="69"/>
      <c r="V416" s="68" t="str">
        <f t="shared" si="461"/>
        <v/>
      </c>
      <c r="W416" s="70"/>
      <c r="X416" s="68" t="str">
        <f t="shared" si="462"/>
        <v/>
      </c>
      <c r="Y416" s="68" t="str">
        <f t="shared" si="453"/>
        <v/>
      </c>
      <c r="Z416" s="30">
        <f t="shared" si="454"/>
        <v>0</v>
      </c>
      <c r="AA416" s="25" t="str">
        <f t="shared" si="455"/>
        <v>MIPYME</v>
      </c>
      <c r="AB416" s="71"/>
      <c r="AC416" s="68" t="str">
        <f t="shared" si="463"/>
        <v/>
      </c>
      <c r="AD416" s="71"/>
      <c r="AE416" s="68" t="str">
        <f t="shared" si="464"/>
        <v/>
      </c>
      <c r="AF416" s="68" t="str">
        <f t="shared" si="456"/>
        <v/>
      </c>
    </row>
    <row r="417" spans="1:32" ht="16.5" hidden="1" outlineLevel="1" x14ac:dyDescent="0.25">
      <c r="A417" s="97"/>
      <c r="B417" s="91">
        <v>1.1000000000000001</v>
      </c>
      <c r="C417" s="94"/>
      <c r="D417" s="92"/>
      <c r="E417" s="90"/>
      <c r="F417" s="90"/>
      <c r="G417" s="90"/>
      <c r="H417" s="90"/>
      <c r="I417" s="98">
        <f t="shared" si="457"/>
        <v>0</v>
      </c>
      <c r="J417" s="98">
        <f t="shared" si="458"/>
        <v>0</v>
      </c>
      <c r="K417" s="98">
        <f t="shared" si="459"/>
        <v>0</v>
      </c>
      <c r="L417" s="90">
        <v>11177504846</v>
      </c>
      <c r="M417" s="90">
        <v>3867455807</v>
      </c>
      <c r="N417" s="54"/>
      <c r="O417" s="54" t="s">
        <v>144</v>
      </c>
      <c r="P417" s="74" t="s">
        <v>144</v>
      </c>
      <c r="Q417" s="67"/>
      <c r="R417" s="68" t="str">
        <f t="shared" si="452"/>
        <v/>
      </c>
      <c r="S417" s="67"/>
      <c r="T417" s="68" t="str">
        <f t="shared" si="460"/>
        <v/>
      </c>
      <c r="U417" s="69"/>
      <c r="V417" s="68" t="str">
        <f t="shared" si="461"/>
        <v/>
      </c>
      <c r="W417" s="70"/>
      <c r="X417" s="68" t="str">
        <f t="shared" si="462"/>
        <v/>
      </c>
      <c r="Y417" s="68" t="str">
        <f t="shared" si="453"/>
        <v/>
      </c>
      <c r="Z417" s="30">
        <f t="shared" si="454"/>
        <v>0</v>
      </c>
      <c r="AA417" s="25" t="str">
        <f t="shared" si="455"/>
        <v>MIPYME</v>
      </c>
      <c r="AB417" s="71"/>
      <c r="AC417" s="68" t="str">
        <f t="shared" si="463"/>
        <v/>
      </c>
      <c r="AD417" s="71"/>
      <c r="AE417" s="68" t="str">
        <f t="shared" si="464"/>
        <v/>
      </c>
      <c r="AF417" s="68" t="str">
        <f t="shared" si="456"/>
        <v/>
      </c>
    </row>
    <row r="418" spans="1:32" ht="17.25" hidden="1" outlineLevel="1" thickBot="1" x14ac:dyDescent="0.3">
      <c r="A418" s="97"/>
      <c r="B418" s="91">
        <v>1.1000000000000001</v>
      </c>
      <c r="C418" s="94"/>
      <c r="D418" s="92"/>
      <c r="E418" s="90"/>
      <c r="F418" s="90"/>
      <c r="G418" s="90"/>
      <c r="H418" s="90"/>
      <c r="I418" s="98">
        <f t="shared" si="457"/>
        <v>0</v>
      </c>
      <c r="J418" s="98">
        <f t="shared" si="458"/>
        <v>0</v>
      </c>
      <c r="K418" s="98">
        <f t="shared" si="459"/>
        <v>0</v>
      </c>
      <c r="L418" s="90">
        <v>11177504846</v>
      </c>
      <c r="M418" s="90">
        <v>3867455807</v>
      </c>
      <c r="N418" s="54"/>
      <c r="O418" s="54" t="s">
        <v>144</v>
      </c>
      <c r="P418" s="74" t="s">
        <v>144</v>
      </c>
      <c r="Q418" s="67"/>
      <c r="R418" s="68" t="str">
        <f t="shared" si="452"/>
        <v/>
      </c>
      <c r="S418" s="67"/>
      <c r="T418" s="68" t="str">
        <f t="shared" si="460"/>
        <v/>
      </c>
      <c r="U418" s="69"/>
      <c r="V418" s="68" t="str">
        <f t="shared" si="461"/>
        <v/>
      </c>
      <c r="W418" s="70"/>
      <c r="X418" s="68" t="str">
        <f t="shared" si="462"/>
        <v/>
      </c>
      <c r="Y418" s="68" t="str">
        <f t="shared" si="453"/>
        <v/>
      </c>
      <c r="Z418" s="30">
        <f t="shared" si="454"/>
        <v>0</v>
      </c>
      <c r="AA418" s="25" t="str">
        <f t="shared" si="455"/>
        <v>MIPYME</v>
      </c>
      <c r="AB418" s="71"/>
      <c r="AC418" s="68" t="str">
        <f t="shared" si="463"/>
        <v/>
      </c>
      <c r="AD418" s="71"/>
      <c r="AE418" s="68" t="str">
        <f t="shared" si="464"/>
        <v/>
      </c>
      <c r="AF418" s="68" t="str">
        <f t="shared" si="456"/>
        <v/>
      </c>
    </row>
    <row r="419" spans="1:32" s="64" customFormat="1" ht="30.75" customHeight="1" collapsed="1" x14ac:dyDescent="0.25">
      <c r="B419" s="14">
        <v>38</v>
      </c>
      <c r="C419" s="15" t="s">
        <v>190</v>
      </c>
      <c r="D419" s="18">
        <f>IF(SUM(D420:D429)=0,"",SUM(D420:D429))</f>
        <v>1</v>
      </c>
      <c r="E419" s="16">
        <f>IF(ISERROR(($D420*E420)+($D421*E421)+($D422*E422)+($D423*E423)+($D424*E424)+($D425*E425)+($D426*E426)+($D427*E427)+($D428*E428)+($D429*E429)),"",($D420*E420)+($D421*E421)+($D422*E422)+($D423*E423)+($D424*E424)+($D425*E425)+($D426*E426)+($D427*E427)+($D428*E428)+($D429*E429))</f>
        <v>0</v>
      </c>
      <c r="F419" s="16">
        <f>IF(ISERROR(($D420*F420)+($D421*F421)+($D422*F422)+($D423*F423)+($D424*F424)+($D425*F425)+($D426*F426)+($D427*F427)+($D428*F428)+($D429*F429)),"",($D420*F420)+($D421*F421)+($D422*F422)+($D423*F423)+($D424*F424)+($D425*F425)+($D426*F426)+($D427*F427)+($D428*F428)+($D429*F429))</f>
        <v>0</v>
      </c>
      <c r="G419" s="16">
        <f>IF(ISERROR(($D420*G420)+($D421*G421)+($D422*G422)+($D423*G423)+($D424*G424)+($D425*G425)+($D426*G426)+($D427*G427)+($D428*G428)+($D429*G429)),"",($D420*G420)+($D421*G421)+($D422*G422)+($D423*G423)+($D424*G424)+($D425*G425)+($D426*G426)+($D427*G427)+($D428*G428)+($D429*G429))</f>
        <v>0</v>
      </c>
      <c r="H419" s="16">
        <f>IF(ISERROR(($D420*H420)+($D421*H421)+($D422*H422)+($D423*H423)+($D424*H424)+($D425*H425)+($D426*H426)+($D427*H427)+($D428*H428)+($D429*H429)),"",($D420*H420)+($D421*H421)+($D422*H422)+($D423*H423)+($D424*H424)+($D425*H425)+($D426*H426)+($D427*H427)+($D428*H428)+($D429*H429))</f>
        <v>0</v>
      </c>
      <c r="I419" s="16">
        <f>IF(ISERROR(SUM(I420:I429)),"",SUM(I420:I429))</f>
        <v>0</v>
      </c>
      <c r="J419" s="16">
        <f>IF(ISERROR(SUM(J420:J429)),"",SUM(J420:J429))</f>
        <v>0</v>
      </c>
      <c r="K419" s="16">
        <f>IF(ISERROR(($D420*K420)+($D421*K421)+($D422*K422)+($D423*K423)+($D424*K424)+($D425*K425)+($D426*K426)+($D427*K427)+($D428*K428)+($D429*K429)),"",($D420*K420)+($D421*K421)+($D422*K422)+($D423*K423)+($D424*K424)+($D425*K425)+($D426*K426)+($D427*K427)+($D428*K428)+($D429*K429))</f>
        <v>0</v>
      </c>
      <c r="L419" s="16">
        <f t="shared" ref="L419:M419" si="465">IF(ISERROR(($D420*L420)+($D421*L421)+($D422*L422)+($D423*L423)+($D424*L424)+($D425*L425)+($D426*L426)+($D427*L427)+($D428*L428)+($D429*L429)),"",($D420*L420)+($D421*L421)+($D422*L422)+($D423*L423)+($D424*L424)+($D425*L425)+($D426*L426)+($D427*L427)+($D428*L428)+($D429*L429))</f>
        <v>0</v>
      </c>
      <c r="M419" s="16">
        <f t="shared" si="465"/>
        <v>0</v>
      </c>
      <c r="N419" s="12">
        <v>1</v>
      </c>
      <c r="O419" s="72">
        <f>IF(ISERROR(VLOOKUP(N419,POA!$A$2:$C$25,3,0)),"",VLOOKUP(N419,POA!$A$2:$C$25,3,0))</f>
        <v>3</v>
      </c>
      <c r="P419" s="13">
        <f>IF(ISERROR(VLOOKUP(N419,POA!$A$2:$C$25,2,0)),"",VLOOKUP(N419,POA!$A$2:$C$25,2,0))</f>
        <v>314367087</v>
      </c>
      <c r="Q419" s="16">
        <f>SUM(I419)</f>
        <v>0</v>
      </c>
      <c r="R419" s="17" t="str">
        <f>IF(OR(Q419=0,N419="",P419=""),"",IF(Q419&gt;=(($R$9*P419)),"HABIL","NO HABIL"))</f>
        <v/>
      </c>
      <c r="S419" s="16">
        <f>IF(ISERROR(SUM(E419/G419)),0,SUM(E419/G419))</f>
        <v>0</v>
      </c>
      <c r="T419" s="17" t="str">
        <f>IF(OR(S419=0,N419="",P419=""),"",IF(S419&gt;=$T$9,"HABIL","NO HABIL"))</f>
        <v/>
      </c>
      <c r="U419" s="58">
        <f>IF(ISERROR(SUM(H419/F419)),0,SUM(H419/F419))</f>
        <v>0</v>
      </c>
      <c r="V419" s="17" t="str">
        <f>IF(OR(U419=0,N419="",P419=""),"",IF(U419&lt;=$V$9,"HABIL","NO HABIL"))</f>
        <v/>
      </c>
      <c r="W419" s="58">
        <f>IF(ISERROR(SUM(L419/M419)),0,SUM(L419/M419))</f>
        <v>0</v>
      </c>
      <c r="X419" s="17" t="str">
        <f>IF(OR(W419=0,N419="",P419=""),"",IF(W419&gt;=$X$9,"HABIL","NO HABIL"))</f>
        <v/>
      </c>
      <c r="Y419" s="17" t="str">
        <f t="shared" si="453"/>
        <v/>
      </c>
      <c r="Z419" s="65"/>
      <c r="AA419" s="66"/>
      <c r="AB419" s="59">
        <f>IF(ISERROR(SUM(L419/K419)),0,SUM(L419/K419))</f>
        <v>0</v>
      </c>
      <c r="AC419" s="17" t="str">
        <f>IF(OR(AB419=0,N419="",P419=""),"",IF(AB419&gt;=$AC$9,"HABIL","NO HABIL"))</f>
        <v/>
      </c>
      <c r="AD419" s="59">
        <f>IF(ISERROR(SUM(L419/F419)),0,SUM(L419/F419))</f>
        <v>0</v>
      </c>
      <c r="AE419" s="17" t="str">
        <f>IF(OR(AD419=0,N419="",P419=""),"",IF(AD419&gt;=$AE$9,"HABIL","NO HABIL"))</f>
        <v/>
      </c>
      <c r="AF419" s="73" t="str">
        <f t="shared" si="456"/>
        <v/>
      </c>
    </row>
    <row r="420" spans="1:32" s="89" customFormat="1" ht="18.75" customHeight="1" thickBot="1" x14ac:dyDescent="0.3">
      <c r="A420" s="95"/>
      <c r="B420" s="91">
        <v>1.1000000000000001</v>
      </c>
      <c r="C420" s="94"/>
      <c r="D420" s="92">
        <v>1</v>
      </c>
      <c r="E420" s="90"/>
      <c r="F420" s="90"/>
      <c r="G420" s="90"/>
      <c r="H420" s="90"/>
      <c r="I420" s="98">
        <f>IF(ISERROR(E420-G420),"",E420-G420)</f>
        <v>0</v>
      </c>
      <c r="J420" s="98">
        <f>IF(ISERROR(F420-H420),"",F420-H420)</f>
        <v>0</v>
      </c>
      <c r="K420" s="98">
        <f>J420</f>
        <v>0</v>
      </c>
      <c r="L420" s="90"/>
      <c r="M420" s="90"/>
      <c r="N420" s="54"/>
      <c r="O420" s="54" t="s">
        <v>144</v>
      </c>
      <c r="P420" s="74" t="s">
        <v>144</v>
      </c>
      <c r="Q420" s="67"/>
      <c r="R420" s="68" t="str">
        <f t="shared" ref="R420:R429" si="466">IF(OR(Q420=0,N420="",P420=""),"",IF(Q420&gt;=(($R$9*P420)),"HABIL","NO HABIL"))</f>
        <v/>
      </c>
      <c r="S420" s="67"/>
      <c r="T420" s="68" t="str">
        <f>IF(OR(S418=0,N420="",P420=""),"",IF(S418&gt;=$T$9,"HABIL","NO HABIL"))</f>
        <v/>
      </c>
      <c r="U420" s="69"/>
      <c r="V420" s="68" t="str">
        <f>IF(OR(U418=0,N420="",P420=""),"",IF(U418&lt;=$V$9,"HABIL","NO HABIL"))</f>
        <v/>
      </c>
      <c r="W420" s="70"/>
      <c r="X420" s="68" t="str">
        <f>IF(OR(W418=0,N420="",P420=""),"",IF(W418&gt;=$X$9,"HABIL","NO HABIL"))</f>
        <v/>
      </c>
      <c r="Y420" s="68" t="str">
        <f t="shared" si="453"/>
        <v/>
      </c>
      <c r="Z420" s="30">
        <f t="shared" ref="Z420:Z429" si="467">IF(ISERROR(F420/$AA$9),"",F420/$AA$9)</f>
        <v>0</v>
      </c>
      <c r="AA420" s="25" t="str">
        <f t="shared" ref="AA420:AA429" si="468">+IF(Z420&lt;$AA$10,"MIPYME","NO CUMPLE")</f>
        <v>MIPYME</v>
      </c>
      <c r="AB420" s="71"/>
      <c r="AC420" s="68" t="str">
        <f>IF(OR(AB418=0,N420="",P420=""),"",IF(AB418&gt;=$AC$9,"HABIL","NO HABIL"))</f>
        <v/>
      </c>
      <c r="AD420" s="71"/>
      <c r="AE420" s="68" t="str">
        <f>IF(OR(AD418=0,N420="",P420=""),"",IF(AD418&gt;=$AE$9,"HABIL","NO HABIL"))</f>
        <v/>
      </c>
      <c r="AF420" s="68" t="str">
        <f t="shared" si="456"/>
        <v/>
      </c>
    </row>
    <row r="421" spans="1:32" ht="16.5" hidden="1" outlineLevel="1" x14ac:dyDescent="0.25">
      <c r="A421" s="96"/>
      <c r="B421" s="91">
        <v>1.1000000000000001</v>
      </c>
      <c r="C421" s="94"/>
      <c r="D421" s="92"/>
      <c r="E421" s="90"/>
      <c r="F421" s="90"/>
      <c r="G421" s="90"/>
      <c r="H421" s="90"/>
      <c r="I421" s="98">
        <f t="shared" ref="I421:I429" si="469">IF(ISERROR(E421-G421),"",E421-G421)</f>
        <v>0</v>
      </c>
      <c r="J421" s="98">
        <f t="shared" ref="J421:J429" si="470">IF(ISERROR(F421-H421),"",F421-H421)</f>
        <v>0</v>
      </c>
      <c r="K421" s="98">
        <f t="shared" ref="K421:K429" si="471">J421</f>
        <v>0</v>
      </c>
      <c r="L421" s="90">
        <v>11177504846</v>
      </c>
      <c r="M421" s="90">
        <v>3867455807</v>
      </c>
      <c r="N421" s="54"/>
      <c r="O421" s="54" t="s">
        <v>144</v>
      </c>
      <c r="P421" s="74" t="s">
        <v>144</v>
      </c>
      <c r="Q421" s="67"/>
      <c r="R421" s="68" t="str">
        <f t="shared" si="466"/>
        <v/>
      </c>
      <c r="S421" s="67"/>
      <c r="T421" s="68" t="str">
        <f t="shared" ref="T421:T429" si="472">IF(OR(S419=0,N421="",P421=""),"",IF(S419&gt;=$T$9,"HABIL","NO HABIL"))</f>
        <v/>
      </c>
      <c r="U421" s="69"/>
      <c r="V421" s="68" t="str">
        <f t="shared" ref="V421:V429" si="473">IF(OR(U419=0,N421="",P421=""),"",IF(U419&lt;=$V$9,"HABIL","NO HABIL"))</f>
        <v/>
      </c>
      <c r="W421" s="70"/>
      <c r="X421" s="68" t="str">
        <f t="shared" ref="X421:X429" si="474">IF(OR(W419=0,N421="",P421=""),"",IF(W419&gt;=$X$9,"HABIL","NO HABIL"))</f>
        <v/>
      </c>
      <c r="Y421" s="68" t="str">
        <f t="shared" si="453"/>
        <v/>
      </c>
      <c r="Z421" s="30">
        <f t="shared" si="467"/>
        <v>0</v>
      </c>
      <c r="AA421" s="25" t="str">
        <f t="shared" si="468"/>
        <v>MIPYME</v>
      </c>
      <c r="AB421" s="71"/>
      <c r="AC421" s="68" t="str">
        <f t="shared" ref="AC421:AC429" si="475">IF(OR(AB419=0,N421="",P421=""),"",IF(AB419&gt;=$AC$9,"HABIL","NO HABIL"))</f>
        <v/>
      </c>
      <c r="AD421" s="71"/>
      <c r="AE421" s="68" t="str">
        <f t="shared" ref="AE421:AE429" si="476">IF(OR(AD419=0,N421="",P421=""),"",IF(AD419&gt;=$AE$9,"HABIL","NO HABIL"))</f>
        <v/>
      </c>
      <c r="AF421" s="68" t="str">
        <f t="shared" si="456"/>
        <v/>
      </c>
    </row>
    <row r="422" spans="1:32" ht="16.5" hidden="1" outlineLevel="1" x14ac:dyDescent="0.25">
      <c r="A422" s="96"/>
      <c r="B422" s="91">
        <v>1.1000000000000001</v>
      </c>
      <c r="C422" s="94"/>
      <c r="D422" s="92"/>
      <c r="E422" s="90"/>
      <c r="F422" s="90"/>
      <c r="G422" s="90"/>
      <c r="H422" s="90"/>
      <c r="I422" s="98">
        <f t="shared" si="469"/>
        <v>0</v>
      </c>
      <c r="J422" s="98">
        <f t="shared" si="470"/>
        <v>0</v>
      </c>
      <c r="K422" s="98">
        <f t="shared" si="471"/>
        <v>0</v>
      </c>
      <c r="L422" s="90">
        <v>11177504846</v>
      </c>
      <c r="M422" s="90">
        <v>3867455807</v>
      </c>
      <c r="N422" s="54"/>
      <c r="O422" s="54" t="s">
        <v>144</v>
      </c>
      <c r="P422" s="74" t="s">
        <v>144</v>
      </c>
      <c r="Q422" s="67"/>
      <c r="R422" s="68" t="str">
        <f t="shared" si="466"/>
        <v/>
      </c>
      <c r="S422" s="67"/>
      <c r="T422" s="68" t="str">
        <f t="shared" si="472"/>
        <v/>
      </c>
      <c r="U422" s="69"/>
      <c r="V422" s="68" t="str">
        <f t="shared" si="473"/>
        <v/>
      </c>
      <c r="W422" s="70"/>
      <c r="X422" s="68" t="str">
        <f t="shared" si="474"/>
        <v/>
      </c>
      <c r="Y422" s="68" t="str">
        <f t="shared" si="453"/>
        <v/>
      </c>
      <c r="Z422" s="30">
        <f t="shared" si="467"/>
        <v>0</v>
      </c>
      <c r="AA422" s="25" t="str">
        <f t="shared" si="468"/>
        <v>MIPYME</v>
      </c>
      <c r="AB422" s="71"/>
      <c r="AC422" s="68" t="str">
        <f t="shared" si="475"/>
        <v/>
      </c>
      <c r="AD422" s="71"/>
      <c r="AE422" s="68" t="str">
        <f t="shared" si="476"/>
        <v/>
      </c>
      <c r="AF422" s="68" t="str">
        <f t="shared" si="456"/>
        <v/>
      </c>
    </row>
    <row r="423" spans="1:32" ht="16.5" hidden="1" outlineLevel="1" x14ac:dyDescent="0.25">
      <c r="A423" s="96"/>
      <c r="B423" s="91">
        <v>1.1000000000000001</v>
      </c>
      <c r="C423" s="94"/>
      <c r="D423" s="92"/>
      <c r="E423" s="90"/>
      <c r="F423" s="90"/>
      <c r="G423" s="90"/>
      <c r="H423" s="90"/>
      <c r="I423" s="98">
        <f t="shared" si="469"/>
        <v>0</v>
      </c>
      <c r="J423" s="98">
        <f t="shared" si="470"/>
        <v>0</v>
      </c>
      <c r="K423" s="98">
        <f t="shared" si="471"/>
        <v>0</v>
      </c>
      <c r="L423" s="90">
        <v>11177504846</v>
      </c>
      <c r="M423" s="90">
        <v>3867455807</v>
      </c>
      <c r="N423" s="54"/>
      <c r="O423" s="54" t="s">
        <v>144</v>
      </c>
      <c r="P423" s="74" t="s">
        <v>144</v>
      </c>
      <c r="Q423" s="67"/>
      <c r="R423" s="68" t="str">
        <f t="shared" si="466"/>
        <v/>
      </c>
      <c r="S423" s="67"/>
      <c r="T423" s="68" t="str">
        <f t="shared" si="472"/>
        <v/>
      </c>
      <c r="U423" s="69"/>
      <c r="V423" s="68" t="str">
        <f t="shared" si="473"/>
        <v/>
      </c>
      <c r="W423" s="70"/>
      <c r="X423" s="68" t="str">
        <f t="shared" si="474"/>
        <v/>
      </c>
      <c r="Y423" s="68" t="str">
        <f t="shared" si="453"/>
        <v/>
      </c>
      <c r="Z423" s="30">
        <f t="shared" si="467"/>
        <v>0</v>
      </c>
      <c r="AA423" s="25" t="str">
        <f t="shared" si="468"/>
        <v>MIPYME</v>
      </c>
      <c r="AB423" s="71"/>
      <c r="AC423" s="68" t="str">
        <f t="shared" si="475"/>
        <v/>
      </c>
      <c r="AD423" s="71"/>
      <c r="AE423" s="68" t="str">
        <f t="shared" si="476"/>
        <v/>
      </c>
      <c r="AF423" s="68" t="str">
        <f t="shared" si="456"/>
        <v/>
      </c>
    </row>
    <row r="424" spans="1:32" ht="16.5" hidden="1" outlineLevel="1" x14ac:dyDescent="0.25">
      <c r="A424" s="97"/>
      <c r="B424" s="91">
        <v>1.1000000000000001</v>
      </c>
      <c r="C424" s="94"/>
      <c r="D424" s="92"/>
      <c r="E424" s="90"/>
      <c r="F424" s="90"/>
      <c r="G424" s="90"/>
      <c r="H424" s="90"/>
      <c r="I424" s="98">
        <f t="shared" si="469"/>
        <v>0</v>
      </c>
      <c r="J424" s="98">
        <f t="shared" si="470"/>
        <v>0</v>
      </c>
      <c r="K424" s="98">
        <f t="shared" si="471"/>
        <v>0</v>
      </c>
      <c r="L424" s="90">
        <v>11177504846</v>
      </c>
      <c r="M424" s="90">
        <v>3867455807</v>
      </c>
      <c r="N424" s="54"/>
      <c r="O424" s="54" t="s">
        <v>144</v>
      </c>
      <c r="P424" s="74" t="s">
        <v>144</v>
      </c>
      <c r="Q424" s="67"/>
      <c r="R424" s="68" t="str">
        <f t="shared" si="466"/>
        <v/>
      </c>
      <c r="S424" s="67"/>
      <c r="T424" s="68" t="str">
        <f t="shared" si="472"/>
        <v/>
      </c>
      <c r="U424" s="69"/>
      <c r="V424" s="68" t="str">
        <f t="shared" si="473"/>
        <v/>
      </c>
      <c r="W424" s="70"/>
      <c r="X424" s="68" t="str">
        <f t="shared" si="474"/>
        <v/>
      </c>
      <c r="Y424" s="68" t="str">
        <f t="shared" si="453"/>
        <v/>
      </c>
      <c r="Z424" s="30">
        <f t="shared" si="467"/>
        <v>0</v>
      </c>
      <c r="AA424" s="25" t="str">
        <f t="shared" si="468"/>
        <v>MIPYME</v>
      </c>
      <c r="AB424" s="71"/>
      <c r="AC424" s="68" t="str">
        <f t="shared" si="475"/>
        <v/>
      </c>
      <c r="AD424" s="71"/>
      <c r="AE424" s="68" t="str">
        <f t="shared" si="476"/>
        <v/>
      </c>
      <c r="AF424" s="68" t="str">
        <f t="shared" si="456"/>
        <v/>
      </c>
    </row>
    <row r="425" spans="1:32" ht="16.5" hidden="1" outlineLevel="1" x14ac:dyDescent="0.25">
      <c r="A425" s="97"/>
      <c r="B425" s="91">
        <v>1.1000000000000001</v>
      </c>
      <c r="C425" s="94"/>
      <c r="D425" s="92"/>
      <c r="E425" s="90"/>
      <c r="F425" s="90"/>
      <c r="G425" s="90"/>
      <c r="H425" s="90"/>
      <c r="I425" s="98">
        <f t="shared" si="469"/>
        <v>0</v>
      </c>
      <c r="J425" s="98">
        <f t="shared" si="470"/>
        <v>0</v>
      </c>
      <c r="K425" s="98">
        <f t="shared" si="471"/>
        <v>0</v>
      </c>
      <c r="L425" s="90">
        <v>11177504846</v>
      </c>
      <c r="M425" s="90">
        <v>3867455807</v>
      </c>
      <c r="N425" s="54"/>
      <c r="O425" s="54" t="s">
        <v>144</v>
      </c>
      <c r="P425" s="74" t="s">
        <v>144</v>
      </c>
      <c r="Q425" s="67"/>
      <c r="R425" s="68" t="str">
        <f t="shared" si="466"/>
        <v/>
      </c>
      <c r="S425" s="67"/>
      <c r="T425" s="68" t="str">
        <f t="shared" si="472"/>
        <v/>
      </c>
      <c r="U425" s="69"/>
      <c r="V425" s="68" t="str">
        <f t="shared" si="473"/>
        <v/>
      </c>
      <c r="W425" s="70"/>
      <c r="X425" s="68" t="str">
        <f t="shared" si="474"/>
        <v/>
      </c>
      <c r="Y425" s="68" t="str">
        <f t="shared" si="453"/>
        <v/>
      </c>
      <c r="Z425" s="30">
        <f t="shared" si="467"/>
        <v>0</v>
      </c>
      <c r="AA425" s="25" t="str">
        <f t="shared" si="468"/>
        <v>MIPYME</v>
      </c>
      <c r="AB425" s="71"/>
      <c r="AC425" s="68" t="str">
        <f t="shared" si="475"/>
        <v/>
      </c>
      <c r="AD425" s="71"/>
      <c r="AE425" s="68" t="str">
        <f t="shared" si="476"/>
        <v/>
      </c>
      <c r="AF425" s="68" t="str">
        <f t="shared" si="456"/>
        <v/>
      </c>
    </row>
    <row r="426" spans="1:32" ht="16.5" hidden="1" outlineLevel="1" x14ac:dyDescent="0.25">
      <c r="A426" s="97"/>
      <c r="B426" s="91">
        <v>1.1000000000000001</v>
      </c>
      <c r="C426" s="94"/>
      <c r="D426" s="92"/>
      <c r="E426" s="90"/>
      <c r="F426" s="90"/>
      <c r="G426" s="90"/>
      <c r="H426" s="90"/>
      <c r="I426" s="98">
        <f t="shared" si="469"/>
        <v>0</v>
      </c>
      <c r="J426" s="98">
        <f t="shared" si="470"/>
        <v>0</v>
      </c>
      <c r="K426" s="98">
        <f t="shared" si="471"/>
        <v>0</v>
      </c>
      <c r="L426" s="90">
        <v>11177504846</v>
      </c>
      <c r="M426" s="90">
        <v>3867455807</v>
      </c>
      <c r="N426" s="54"/>
      <c r="O426" s="54" t="s">
        <v>144</v>
      </c>
      <c r="P426" s="74" t="s">
        <v>144</v>
      </c>
      <c r="Q426" s="67"/>
      <c r="R426" s="68" t="str">
        <f t="shared" si="466"/>
        <v/>
      </c>
      <c r="S426" s="67"/>
      <c r="T426" s="68" t="str">
        <f t="shared" si="472"/>
        <v/>
      </c>
      <c r="U426" s="69"/>
      <c r="V426" s="68" t="str">
        <f t="shared" si="473"/>
        <v/>
      </c>
      <c r="W426" s="70"/>
      <c r="X426" s="68" t="str">
        <f t="shared" si="474"/>
        <v/>
      </c>
      <c r="Y426" s="68" t="str">
        <f t="shared" si="453"/>
        <v/>
      </c>
      <c r="Z426" s="30">
        <f t="shared" si="467"/>
        <v>0</v>
      </c>
      <c r="AA426" s="25" t="str">
        <f t="shared" si="468"/>
        <v>MIPYME</v>
      </c>
      <c r="AB426" s="71"/>
      <c r="AC426" s="68" t="str">
        <f t="shared" si="475"/>
        <v/>
      </c>
      <c r="AD426" s="71"/>
      <c r="AE426" s="68" t="str">
        <f t="shared" si="476"/>
        <v/>
      </c>
      <c r="AF426" s="68" t="str">
        <f t="shared" si="456"/>
        <v/>
      </c>
    </row>
    <row r="427" spans="1:32" ht="16.5" hidden="1" outlineLevel="1" x14ac:dyDescent="0.25">
      <c r="A427" s="97"/>
      <c r="B427" s="91">
        <v>1.1000000000000001</v>
      </c>
      <c r="C427" s="94"/>
      <c r="D427" s="92"/>
      <c r="E427" s="90"/>
      <c r="F427" s="90"/>
      <c r="G427" s="90"/>
      <c r="H427" s="90"/>
      <c r="I427" s="98">
        <f t="shared" si="469"/>
        <v>0</v>
      </c>
      <c r="J427" s="98">
        <f t="shared" si="470"/>
        <v>0</v>
      </c>
      <c r="K427" s="98">
        <f t="shared" si="471"/>
        <v>0</v>
      </c>
      <c r="L427" s="90">
        <v>11177504846</v>
      </c>
      <c r="M427" s="90">
        <v>3867455807</v>
      </c>
      <c r="N427" s="54"/>
      <c r="O427" s="54" t="s">
        <v>144</v>
      </c>
      <c r="P427" s="74" t="s">
        <v>144</v>
      </c>
      <c r="Q427" s="67"/>
      <c r="R427" s="68" t="str">
        <f t="shared" si="466"/>
        <v/>
      </c>
      <c r="S427" s="67"/>
      <c r="T427" s="68" t="str">
        <f t="shared" si="472"/>
        <v/>
      </c>
      <c r="U427" s="69"/>
      <c r="V427" s="68" t="str">
        <f t="shared" si="473"/>
        <v/>
      </c>
      <c r="W427" s="70"/>
      <c r="X427" s="68" t="str">
        <f t="shared" si="474"/>
        <v/>
      </c>
      <c r="Y427" s="68" t="str">
        <f t="shared" si="453"/>
        <v/>
      </c>
      <c r="Z427" s="30">
        <f t="shared" si="467"/>
        <v>0</v>
      </c>
      <c r="AA427" s="25" t="str">
        <f t="shared" si="468"/>
        <v>MIPYME</v>
      </c>
      <c r="AB427" s="71"/>
      <c r="AC427" s="68" t="str">
        <f t="shared" si="475"/>
        <v/>
      </c>
      <c r="AD427" s="71"/>
      <c r="AE427" s="68" t="str">
        <f t="shared" si="476"/>
        <v/>
      </c>
      <c r="AF427" s="68" t="str">
        <f t="shared" si="456"/>
        <v/>
      </c>
    </row>
    <row r="428" spans="1:32" ht="16.5" hidden="1" outlineLevel="1" x14ac:dyDescent="0.25">
      <c r="A428" s="97"/>
      <c r="B428" s="91">
        <v>1.1000000000000001</v>
      </c>
      <c r="C428" s="94"/>
      <c r="D428" s="92"/>
      <c r="E428" s="90"/>
      <c r="F428" s="90"/>
      <c r="G428" s="90"/>
      <c r="H428" s="90"/>
      <c r="I428" s="98">
        <f t="shared" si="469"/>
        <v>0</v>
      </c>
      <c r="J428" s="98">
        <f t="shared" si="470"/>
        <v>0</v>
      </c>
      <c r="K428" s="98">
        <f t="shared" si="471"/>
        <v>0</v>
      </c>
      <c r="L428" s="90">
        <v>11177504846</v>
      </c>
      <c r="M428" s="90">
        <v>3867455807</v>
      </c>
      <c r="N428" s="54"/>
      <c r="O428" s="54" t="s">
        <v>144</v>
      </c>
      <c r="P428" s="74" t="s">
        <v>144</v>
      </c>
      <c r="Q428" s="67"/>
      <c r="R428" s="68" t="str">
        <f t="shared" si="466"/>
        <v/>
      </c>
      <c r="S428" s="67"/>
      <c r="T428" s="68" t="str">
        <f t="shared" si="472"/>
        <v/>
      </c>
      <c r="U428" s="69"/>
      <c r="V428" s="68" t="str">
        <f t="shared" si="473"/>
        <v/>
      </c>
      <c r="W428" s="70"/>
      <c r="X428" s="68" t="str">
        <f t="shared" si="474"/>
        <v/>
      </c>
      <c r="Y428" s="68" t="str">
        <f t="shared" si="453"/>
        <v/>
      </c>
      <c r="Z428" s="30">
        <f t="shared" si="467"/>
        <v>0</v>
      </c>
      <c r="AA428" s="25" t="str">
        <f t="shared" si="468"/>
        <v>MIPYME</v>
      </c>
      <c r="AB428" s="71"/>
      <c r="AC428" s="68" t="str">
        <f t="shared" si="475"/>
        <v/>
      </c>
      <c r="AD428" s="71"/>
      <c r="AE428" s="68" t="str">
        <f t="shared" si="476"/>
        <v/>
      </c>
      <c r="AF428" s="68" t="str">
        <f t="shared" si="456"/>
        <v/>
      </c>
    </row>
    <row r="429" spans="1:32" ht="17.25" hidden="1" outlineLevel="1" thickBot="1" x14ac:dyDescent="0.3">
      <c r="A429" s="97"/>
      <c r="B429" s="91">
        <v>1.1000000000000001</v>
      </c>
      <c r="C429" s="94"/>
      <c r="D429" s="92"/>
      <c r="E429" s="90"/>
      <c r="F429" s="90"/>
      <c r="G429" s="90"/>
      <c r="H429" s="90"/>
      <c r="I429" s="98">
        <f t="shared" si="469"/>
        <v>0</v>
      </c>
      <c r="J429" s="98">
        <f t="shared" si="470"/>
        <v>0</v>
      </c>
      <c r="K429" s="98">
        <f t="shared" si="471"/>
        <v>0</v>
      </c>
      <c r="L429" s="90">
        <v>11177504846</v>
      </c>
      <c r="M429" s="90">
        <v>3867455807</v>
      </c>
      <c r="N429" s="54"/>
      <c r="O429" s="54" t="s">
        <v>144</v>
      </c>
      <c r="P429" s="74" t="s">
        <v>144</v>
      </c>
      <c r="Q429" s="67"/>
      <c r="R429" s="68" t="str">
        <f t="shared" si="466"/>
        <v/>
      </c>
      <c r="S429" s="67"/>
      <c r="T429" s="68" t="str">
        <f t="shared" si="472"/>
        <v/>
      </c>
      <c r="U429" s="69"/>
      <c r="V429" s="68" t="str">
        <f t="shared" si="473"/>
        <v/>
      </c>
      <c r="W429" s="70"/>
      <c r="X429" s="68" t="str">
        <f t="shared" si="474"/>
        <v/>
      </c>
      <c r="Y429" s="68" t="str">
        <f t="shared" si="453"/>
        <v/>
      </c>
      <c r="Z429" s="30">
        <f t="shared" si="467"/>
        <v>0</v>
      </c>
      <c r="AA429" s="25" t="str">
        <f t="shared" si="468"/>
        <v>MIPYME</v>
      </c>
      <c r="AB429" s="71"/>
      <c r="AC429" s="68" t="str">
        <f t="shared" si="475"/>
        <v/>
      </c>
      <c r="AD429" s="71"/>
      <c r="AE429" s="68" t="str">
        <f t="shared" si="476"/>
        <v/>
      </c>
      <c r="AF429" s="68" t="str">
        <f t="shared" si="456"/>
        <v/>
      </c>
    </row>
    <row r="430" spans="1:32" s="64" customFormat="1" ht="30.75" customHeight="1" collapsed="1" x14ac:dyDescent="0.25">
      <c r="B430" s="14">
        <v>39</v>
      </c>
      <c r="C430" s="15" t="s">
        <v>191</v>
      </c>
      <c r="D430" s="18">
        <f>IF(SUM(D431:D440)=0,"",SUM(D431:D440))</f>
        <v>1</v>
      </c>
      <c r="E430" s="16">
        <f>IF(ISERROR(($D431*E431)+($D432*E432)+($D433*E433)+($D434*E434)+($D435*E435)+($D436*E436)+($D437*E437)+($D438*E438)+($D439*E439)+($D440*E440)),"",($D431*E431)+($D432*E432)+($D433*E433)+($D434*E434)+($D435*E435)+($D436*E436)+($D437*E437)+($D438*E438)+($D439*E439)+($D440*E440))</f>
        <v>0</v>
      </c>
      <c r="F430" s="16">
        <f>IF(ISERROR(($D431*F431)+($D432*F432)+($D433*F433)+($D434*F434)+($D435*F435)+($D436*F436)+($D437*F437)+($D438*F438)+($D439*F439)+($D440*F440)),"",($D431*F431)+($D432*F432)+($D433*F433)+($D434*F434)+($D435*F435)+($D436*F436)+($D437*F437)+($D438*F438)+($D439*F439)+($D440*F440))</f>
        <v>0</v>
      </c>
      <c r="G430" s="16">
        <f>IF(ISERROR(($D431*G431)+($D432*G432)+($D433*G433)+($D434*G434)+($D435*G435)+($D436*G436)+($D437*G437)+($D438*G438)+($D439*G439)+($D440*G440)),"",($D431*G431)+($D432*G432)+($D433*G433)+($D434*G434)+($D435*G435)+($D436*G436)+($D437*G437)+($D438*G438)+($D439*G439)+($D440*G440))</f>
        <v>0</v>
      </c>
      <c r="H430" s="16">
        <f>IF(ISERROR(($D431*H431)+($D432*H432)+($D433*H433)+($D434*H434)+($D435*H435)+($D436*H436)+($D437*H437)+($D438*H438)+($D439*H439)+($D440*H440)),"",($D431*H431)+($D432*H432)+($D433*H433)+($D434*H434)+($D435*H435)+($D436*H436)+($D437*H437)+($D438*H438)+($D439*H439)+($D440*H440))</f>
        <v>0</v>
      </c>
      <c r="I430" s="16">
        <f>IF(ISERROR(SUM(I431:I440)),"",SUM(I431:I440))</f>
        <v>0</v>
      </c>
      <c r="J430" s="16">
        <f>IF(ISERROR(SUM(J431:J440)),"",SUM(J431:J440))</f>
        <v>0</v>
      </c>
      <c r="K430" s="16">
        <f>IF(ISERROR(($D431*K431)+($D432*K432)+($D433*K433)+($D434*K434)+($D435*K435)+($D436*K436)+($D437*K437)+($D438*K438)+($D439*K439)+($D440*K440)),"",($D431*K431)+($D432*K432)+($D433*K433)+($D434*K434)+($D435*K435)+($D436*K436)+($D437*K437)+($D438*K438)+($D439*K439)+($D440*K440))</f>
        <v>0</v>
      </c>
      <c r="L430" s="16">
        <f t="shared" ref="L430:M430" si="477">IF(ISERROR(($D431*L431)+($D432*L432)+($D433*L433)+($D434*L434)+($D435*L435)+($D436*L436)+($D437*L437)+($D438*L438)+($D439*L439)+($D440*L440)),"",($D431*L431)+($D432*L432)+($D433*L433)+($D434*L434)+($D435*L435)+($D436*L436)+($D437*L437)+($D438*L438)+($D439*L439)+($D440*L440))</f>
        <v>0</v>
      </c>
      <c r="M430" s="16">
        <f t="shared" si="477"/>
        <v>0</v>
      </c>
      <c r="N430" s="12">
        <v>1</v>
      </c>
      <c r="O430" s="72">
        <f>IF(ISERROR(VLOOKUP(N430,POA!$A$2:$C$25,3,0)),"",VLOOKUP(N430,POA!$A$2:$C$25,3,0))</f>
        <v>3</v>
      </c>
      <c r="P430" s="13">
        <f>IF(ISERROR(VLOOKUP(N430,POA!$A$2:$C$25,2,0)),"",VLOOKUP(N430,POA!$A$2:$C$25,2,0))</f>
        <v>314367087</v>
      </c>
      <c r="Q430" s="16">
        <f>SUM(I430)</f>
        <v>0</v>
      </c>
      <c r="R430" s="17" t="str">
        <f>IF(OR(Q430=0,N430="",P430=""),"",IF(Q430&gt;=(($R$9*P430)),"HABIL","NO HABIL"))</f>
        <v/>
      </c>
      <c r="S430" s="16">
        <f>IF(ISERROR(SUM(E430/G430)),0,SUM(E430/G430))</f>
        <v>0</v>
      </c>
      <c r="T430" s="17" t="str">
        <f>IF(OR(S430=0,N430="",P430=""),"",IF(S430&gt;=$T$9,"HABIL","NO HABIL"))</f>
        <v/>
      </c>
      <c r="U430" s="58">
        <f>IF(ISERROR(SUM(H430/F430)),0,SUM(H430/F430))</f>
        <v>0</v>
      </c>
      <c r="V430" s="17" t="str">
        <f>IF(OR(U430=0,N430="",P430=""),"",IF(U430&lt;=$V$9,"HABIL","NO HABIL"))</f>
        <v/>
      </c>
      <c r="W430" s="58">
        <f>IF(ISERROR(SUM(L430/M430)),0,SUM(L430/M430))</f>
        <v>0</v>
      </c>
      <c r="X430" s="17" t="str">
        <f>IF(OR(W430=0,N430="",P430=""),"",IF(W430&gt;=$X$9,"HABIL","NO HABIL"))</f>
        <v/>
      </c>
      <c r="Y430" s="17" t="str">
        <f t="shared" si="453"/>
        <v/>
      </c>
      <c r="Z430" s="65"/>
      <c r="AA430" s="66"/>
      <c r="AB430" s="59">
        <f>IF(ISERROR(SUM(L430/K430)),0,SUM(L430/K430))</f>
        <v>0</v>
      </c>
      <c r="AC430" s="17" t="str">
        <f>IF(OR(AB430=0,N430="",P430=""),"",IF(AB430&gt;=$AC$9,"HABIL","NO HABIL"))</f>
        <v/>
      </c>
      <c r="AD430" s="59">
        <f>IF(ISERROR(SUM(L430/F430)),0,SUM(L430/F430))</f>
        <v>0</v>
      </c>
      <c r="AE430" s="17" t="str">
        <f>IF(OR(AD430=0,N430="",P430=""),"",IF(AD430&gt;=$AE$9,"HABIL","NO HABIL"))</f>
        <v/>
      </c>
      <c r="AF430" s="73" t="str">
        <f t="shared" si="456"/>
        <v/>
      </c>
    </row>
    <row r="431" spans="1:32" s="89" customFormat="1" ht="18.75" customHeight="1" x14ac:dyDescent="0.25">
      <c r="A431" s="95"/>
      <c r="B431" s="91">
        <v>1.1000000000000001</v>
      </c>
      <c r="C431" s="94"/>
      <c r="D431" s="92">
        <v>1</v>
      </c>
      <c r="E431" s="90"/>
      <c r="F431" s="90"/>
      <c r="G431" s="90"/>
      <c r="H431" s="90"/>
      <c r="I431" s="98">
        <f>IF(ISERROR(E431-G431),"",E431-G431)</f>
        <v>0</v>
      </c>
      <c r="J431" s="98">
        <f>IF(ISERROR(F431-H431),"",F431-H431)</f>
        <v>0</v>
      </c>
      <c r="K431" s="98">
        <f>J431</f>
        <v>0</v>
      </c>
      <c r="L431" s="90"/>
      <c r="M431" s="90"/>
      <c r="N431" s="54"/>
      <c r="O431" s="54" t="s">
        <v>144</v>
      </c>
      <c r="P431" s="74" t="s">
        <v>144</v>
      </c>
      <c r="Q431" s="67"/>
      <c r="R431" s="68" t="str">
        <f t="shared" ref="R431:R440" si="478">IF(OR(Q431=0,N431="",P431=""),"",IF(Q431&gt;=(($R$9*P431)),"HABIL","NO HABIL"))</f>
        <v/>
      </c>
      <c r="S431" s="67"/>
      <c r="T431" s="68" t="str">
        <f>IF(OR(S429=0,N431="",P431=""),"",IF(S429&gt;=$T$9,"HABIL","NO HABIL"))</f>
        <v/>
      </c>
      <c r="U431" s="69"/>
      <c r="V431" s="68" t="str">
        <f>IF(OR(U429=0,N431="",P431=""),"",IF(U429&lt;=$V$9,"HABIL","NO HABIL"))</f>
        <v/>
      </c>
      <c r="W431" s="70"/>
      <c r="X431" s="68" t="str">
        <f>IF(OR(W429=0,N431="",P431=""),"",IF(W429&gt;=$X$9,"HABIL","NO HABIL"))</f>
        <v/>
      </c>
      <c r="Y431" s="68" t="str">
        <f t="shared" si="453"/>
        <v/>
      </c>
      <c r="Z431" s="30">
        <f t="shared" ref="Z431:Z440" si="479">IF(ISERROR(F431/$AA$9),"",F431/$AA$9)</f>
        <v>0</v>
      </c>
      <c r="AA431" s="25" t="str">
        <f t="shared" ref="AA431:AA440" si="480">+IF(Z431&lt;$AA$10,"MIPYME","NO CUMPLE")</f>
        <v>MIPYME</v>
      </c>
      <c r="AB431" s="71"/>
      <c r="AC431" s="68" t="str">
        <f>IF(OR(AB429=0,N431="",P431=""),"",IF(AB429&gt;=$AC$9,"HABIL","NO HABIL"))</f>
        <v/>
      </c>
      <c r="AD431" s="71"/>
      <c r="AE431" s="68" t="str">
        <f>IF(OR(AD429=0,N431="",P431=""),"",IF(AD429&gt;=$AE$9,"HABIL","NO HABIL"))</f>
        <v/>
      </c>
      <c r="AF431" s="68" t="str">
        <f t="shared" si="456"/>
        <v/>
      </c>
    </row>
    <row r="432" spans="1:32" ht="16.5" hidden="1" outlineLevel="1" x14ac:dyDescent="0.25">
      <c r="A432" s="96"/>
      <c r="B432" s="91">
        <v>1.1000000000000001</v>
      </c>
      <c r="C432" s="94"/>
      <c r="D432" s="92"/>
      <c r="E432" s="90"/>
      <c r="F432" s="90"/>
      <c r="G432" s="90"/>
      <c r="H432" s="90"/>
      <c r="I432" s="98">
        <f t="shared" ref="I432:I440" si="481">IF(ISERROR(E432-G432),"",E432-G432)</f>
        <v>0</v>
      </c>
      <c r="J432" s="98">
        <f t="shared" ref="J432:J440" si="482">IF(ISERROR(F432-H432),"",F432-H432)</f>
        <v>0</v>
      </c>
      <c r="K432" s="98">
        <f t="shared" ref="K432:K440" si="483">J432</f>
        <v>0</v>
      </c>
      <c r="L432" s="90">
        <v>11177504846</v>
      </c>
      <c r="M432" s="90">
        <v>3867455807</v>
      </c>
      <c r="N432" s="54"/>
      <c r="O432" s="54" t="s">
        <v>144</v>
      </c>
      <c r="P432" s="74" t="s">
        <v>144</v>
      </c>
      <c r="Q432" s="67"/>
      <c r="R432" s="68" t="str">
        <f t="shared" si="478"/>
        <v/>
      </c>
      <c r="S432" s="67"/>
      <c r="T432" s="68" t="str">
        <f t="shared" ref="T432:T440" si="484">IF(OR(S430=0,N432="",P432=""),"",IF(S430&gt;=$T$9,"HABIL","NO HABIL"))</f>
        <v/>
      </c>
      <c r="U432" s="69"/>
      <c r="V432" s="68" t="str">
        <f t="shared" ref="V432:V440" si="485">IF(OR(U430=0,N432="",P432=""),"",IF(U430&lt;=$V$9,"HABIL","NO HABIL"))</f>
        <v/>
      </c>
      <c r="W432" s="70"/>
      <c r="X432" s="68" t="str">
        <f t="shared" ref="X432:X440" si="486">IF(OR(W430=0,N432="",P432=""),"",IF(W430&gt;=$X$9,"HABIL","NO HABIL"))</f>
        <v/>
      </c>
      <c r="Y432" s="68" t="str">
        <f t="shared" si="453"/>
        <v/>
      </c>
      <c r="Z432" s="30">
        <f t="shared" si="479"/>
        <v>0</v>
      </c>
      <c r="AA432" s="25" t="str">
        <f t="shared" si="480"/>
        <v>MIPYME</v>
      </c>
      <c r="AB432" s="71"/>
      <c r="AC432" s="68" t="str">
        <f t="shared" ref="AC432:AC440" si="487">IF(OR(AB430=0,N432="",P432=""),"",IF(AB430&gt;=$AC$9,"HABIL","NO HABIL"))</f>
        <v/>
      </c>
      <c r="AD432" s="71"/>
      <c r="AE432" s="68" t="str">
        <f t="shared" ref="AE432:AE440" si="488">IF(OR(AD430=0,N432="",P432=""),"",IF(AD430&gt;=$AE$9,"HABIL","NO HABIL"))</f>
        <v/>
      </c>
      <c r="AF432" s="68" t="str">
        <f t="shared" si="456"/>
        <v/>
      </c>
    </row>
    <row r="433" spans="1:32" ht="16.5" hidden="1" outlineLevel="1" x14ac:dyDescent="0.25">
      <c r="A433" s="96"/>
      <c r="B433" s="91">
        <v>1.1000000000000001</v>
      </c>
      <c r="C433" s="94"/>
      <c r="D433" s="92"/>
      <c r="E433" s="90"/>
      <c r="F433" s="90"/>
      <c r="G433" s="90"/>
      <c r="H433" s="90"/>
      <c r="I433" s="98">
        <f t="shared" si="481"/>
        <v>0</v>
      </c>
      <c r="J433" s="98">
        <f t="shared" si="482"/>
        <v>0</v>
      </c>
      <c r="K433" s="98">
        <f t="shared" si="483"/>
        <v>0</v>
      </c>
      <c r="L433" s="90">
        <v>11177504846</v>
      </c>
      <c r="M433" s="90">
        <v>3867455807</v>
      </c>
      <c r="N433" s="54"/>
      <c r="O433" s="54" t="s">
        <v>144</v>
      </c>
      <c r="P433" s="74" t="s">
        <v>144</v>
      </c>
      <c r="Q433" s="67"/>
      <c r="R433" s="68" t="str">
        <f t="shared" si="478"/>
        <v/>
      </c>
      <c r="S433" s="67"/>
      <c r="T433" s="68" t="str">
        <f t="shared" si="484"/>
        <v/>
      </c>
      <c r="U433" s="69"/>
      <c r="V433" s="68" t="str">
        <f t="shared" si="485"/>
        <v/>
      </c>
      <c r="W433" s="70"/>
      <c r="X433" s="68" t="str">
        <f t="shared" si="486"/>
        <v/>
      </c>
      <c r="Y433" s="68" t="str">
        <f t="shared" si="453"/>
        <v/>
      </c>
      <c r="Z433" s="30">
        <f t="shared" si="479"/>
        <v>0</v>
      </c>
      <c r="AA433" s="25" t="str">
        <f t="shared" si="480"/>
        <v>MIPYME</v>
      </c>
      <c r="AB433" s="71"/>
      <c r="AC433" s="68" t="str">
        <f t="shared" si="487"/>
        <v/>
      </c>
      <c r="AD433" s="71"/>
      <c r="AE433" s="68" t="str">
        <f t="shared" si="488"/>
        <v/>
      </c>
      <c r="AF433" s="68" t="str">
        <f t="shared" si="456"/>
        <v/>
      </c>
    </row>
    <row r="434" spans="1:32" ht="16.5" hidden="1" outlineLevel="1" x14ac:dyDescent="0.25">
      <c r="A434" s="96"/>
      <c r="B434" s="91">
        <v>1.1000000000000001</v>
      </c>
      <c r="C434" s="94"/>
      <c r="D434" s="92"/>
      <c r="E434" s="90"/>
      <c r="F434" s="90"/>
      <c r="G434" s="90"/>
      <c r="H434" s="90"/>
      <c r="I434" s="98">
        <f t="shared" si="481"/>
        <v>0</v>
      </c>
      <c r="J434" s="98">
        <f t="shared" si="482"/>
        <v>0</v>
      </c>
      <c r="K434" s="98">
        <f t="shared" si="483"/>
        <v>0</v>
      </c>
      <c r="L434" s="90">
        <v>11177504846</v>
      </c>
      <c r="M434" s="90">
        <v>3867455807</v>
      </c>
      <c r="N434" s="54"/>
      <c r="O434" s="54" t="s">
        <v>144</v>
      </c>
      <c r="P434" s="74" t="s">
        <v>144</v>
      </c>
      <c r="Q434" s="67"/>
      <c r="R434" s="68" t="str">
        <f t="shared" si="478"/>
        <v/>
      </c>
      <c r="S434" s="67"/>
      <c r="T434" s="68" t="str">
        <f t="shared" si="484"/>
        <v/>
      </c>
      <c r="U434" s="69"/>
      <c r="V434" s="68" t="str">
        <f t="shared" si="485"/>
        <v/>
      </c>
      <c r="W434" s="70"/>
      <c r="X434" s="68" t="str">
        <f t="shared" si="486"/>
        <v/>
      </c>
      <c r="Y434" s="68" t="str">
        <f t="shared" si="453"/>
        <v/>
      </c>
      <c r="Z434" s="30">
        <f t="shared" si="479"/>
        <v>0</v>
      </c>
      <c r="AA434" s="25" t="str">
        <f t="shared" si="480"/>
        <v>MIPYME</v>
      </c>
      <c r="AB434" s="71"/>
      <c r="AC434" s="68" t="str">
        <f t="shared" si="487"/>
        <v/>
      </c>
      <c r="AD434" s="71"/>
      <c r="AE434" s="68" t="str">
        <f t="shared" si="488"/>
        <v/>
      </c>
      <c r="AF434" s="68" t="str">
        <f t="shared" si="456"/>
        <v/>
      </c>
    </row>
    <row r="435" spans="1:32" ht="16.5" hidden="1" outlineLevel="1" x14ac:dyDescent="0.25">
      <c r="A435" s="97"/>
      <c r="B435" s="91">
        <v>1.1000000000000001</v>
      </c>
      <c r="C435" s="94"/>
      <c r="D435" s="92"/>
      <c r="E435" s="90"/>
      <c r="F435" s="90"/>
      <c r="G435" s="90"/>
      <c r="H435" s="90"/>
      <c r="I435" s="98">
        <f t="shared" si="481"/>
        <v>0</v>
      </c>
      <c r="J435" s="98">
        <f t="shared" si="482"/>
        <v>0</v>
      </c>
      <c r="K435" s="98">
        <f t="shared" si="483"/>
        <v>0</v>
      </c>
      <c r="L435" s="90">
        <v>11177504846</v>
      </c>
      <c r="M435" s="90">
        <v>3867455807</v>
      </c>
      <c r="N435" s="54"/>
      <c r="O435" s="54" t="s">
        <v>144</v>
      </c>
      <c r="P435" s="74" t="s">
        <v>144</v>
      </c>
      <c r="Q435" s="67"/>
      <c r="R435" s="68" t="str">
        <f t="shared" si="478"/>
        <v/>
      </c>
      <c r="S435" s="67"/>
      <c r="T435" s="68" t="str">
        <f t="shared" si="484"/>
        <v/>
      </c>
      <c r="U435" s="69"/>
      <c r="V435" s="68" t="str">
        <f t="shared" si="485"/>
        <v/>
      </c>
      <c r="W435" s="70"/>
      <c r="X435" s="68" t="str">
        <f t="shared" si="486"/>
        <v/>
      </c>
      <c r="Y435" s="68" t="str">
        <f t="shared" si="453"/>
        <v/>
      </c>
      <c r="Z435" s="30">
        <f t="shared" si="479"/>
        <v>0</v>
      </c>
      <c r="AA435" s="25" t="str">
        <f t="shared" si="480"/>
        <v>MIPYME</v>
      </c>
      <c r="AB435" s="71"/>
      <c r="AC435" s="68" t="str">
        <f t="shared" si="487"/>
        <v/>
      </c>
      <c r="AD435" s="71"/>
      <c r="AE435" s="68" t="str">
        <f t="shared" si="488"/>
        <v/>
      </c>
      <c r="AF435" s="68" t="str">
        <f t="shared" si="456"/>
        <v/>
      </c>
    </row>
    <row r="436" spans="1:32" ht="16.5" hidden="1" outlineLevel="1" x14ac:dyDescent="0.25">
      <c r="A436" s="97"/>
      <c r="B436" s="91">
        <v>1.1000000000000001</v>
      </c>
      <c r="C436" s="94"/>
      <c r="D436" s="92"/>
      <c r="E436" s="90"/>
      <c r="F436" s="90"/>
      <c r="G436" s="90"/>
      <c r="H436" s="90"/>
      <c r="I436" s="98">
        <f t="shared" si="481"/>
        <v>0</v>
      </c>
      <c r="J436" s="98">
        <f t="shared" si="482"/>
        <v>0</v>
      </c>
      <c r="K436" s="98">
        <f t="shared" si="483"/>
        <v>0</v>
      </c>
      <c r="L436" s="90">
        <v>11177504846</v>
      </c>
      <c r="M436" s="90">
        <v>3867455807</v>
      </c>
      <c r="N436" s="54"/>
      <c r="O436" s="54" t="s">
        <v>144</v>
      </c>
      <c r="P436" s="74" t="s">
        <v>144</v>
      </c>
      <c r="Q436" s="67"/>
      <c r="R436" s="68" t="str">
        <f t="shared" si="478"/>
        <v/>
      </c>
      <c r="S436" s="67"/>
      <c r="T436" s="68" t="str">
        <f t="shared" si="484"/>
        <v/>
      </c>
      <c r="U436" s="69"/>
      <c r="V436" s="68" t="str">
        <f t="shared" si="485"/>
        <v/>
      </c>
      <c r="W436" s="70"/>
      <c r="X436" s="68" t="str">
        <f t="shared" si="486"/>
        <v/>
      </c>
      <c r="Y436" s="68" t="str">
        <f t="shared" si="453"/>
        <v/>
      </c>
      <c r="Z436" s="30">
        <f t="shared" si="479"/>
        <v>0</v>
      </c>
      <c r="AA436" s="25" t="str">
        <f t="shared" si="480"/>
        <v>MIPYME</v>
      </c>
      <c r="AB436" s="71"/>
      <c r="AC436" s="68" t="str">
        <f t="shared" si="487"/>
        <v/>
      </c>
      <c r="AD436" s="71"/>
      <c r="AE436" s="68" t="str">
        <f t="shared" si="488"/>
        <v/>
      </c>
      <c r="AF436" s="68" t="str">
        <f t="shared" si="456"/>
        <v/>
      </c>
    </row>
    <row r="437" spans="1:32" ht="16.5" hidden="1" outlineLevel="1" x14ac:dyDescent="0.25">
      <c r="A437" s="97"/>
      <c r="B437" s="91">
        <v>1.1000000000000001</v>
      </c>
      <c r="C437" s="94"/>
      <c r="D437" s="92"/>
      <c r="E437" s="90"/>
      <c r="F437" s="90"/>
      <c r="G437" s="90"/>
      <c r="H437" s="90"/>
      <c r="I437" s="98">
        <f t="shared" si="481"/>
        <v>0</v>
      </c>
      <c r="J437" s="98">
        <f t="shared" si="482"/>
        <v>0</v>
      </c>
      <c r="K437" s="98">
        <f t="shared" si="483"/>
        <v>0</v>
      </c>
      <c r="L437" s="90">
        <v>11177504846</v>
      </c>
      <c r="M437" s="90">
        <v>3867455807</v>
      </c>
      <c r="N437" s="54"/>
      <c r="O437" s="54" t="s">
        <v>144</v>
      </c>
      <c r="P437" s="74" t="s">
        <v>144</v>
      </c>
      <c r="Q437" s="67"/>
      <c r="R437" s="68" t="str">
        <f t="shared" si="478"/>
        <v/>
      </c>
      <c r="S437" s="67"/>
      <c r="T437" s="68" t="str">
        <f t="shared" si="484"/>
        <v/>
      </c>
      <c r="U437" s="69"/>
      <c r="V437" s="68" t="str">
        <f t="shared" si="485"/>
        <v/>
      </c>
      <c r="W437" s="70"/>
      <c r="X437" s="68" t="str">
        <f t="shared" si="486"/>
        <v/>
      </c>
      <c r="Y437" s="68" t="str">
        <f t="shared" si="453"/>
        <v/>
      </c>
      <c r="Z437" s="30">
        <f t="shared" si="479"/>
        <v>0</v>
      </c>
      <c r="AA437" s="25" t="str">
        <f t="shared" si="480"/>
        <v>MIPYME</v>
      </c>
      <c r="AB437" s="71"/>
      <c r="AC437" s="68" t="str">
        <f t="shared" si="487"/>
        <v/>
      </c>
      <c r="AD437" s="71"/>
      <c r="AE437" s="68" t="str">
        <f t="shared" si="488"/>
        <v/>
      </c>
      <c r="AF437" s="68" t="str">
        <f t="shared" si="456"/>
        <v/>
      </c>
    </row>
    <row r="438" spans="1:32" ht="16.5" hidden="1" outlineLevel="1" x14ac:dyDescent="0.25">
      <c r="A438" s="97"/>
      <c r="B438" s="91">
        <v>1.1000000000000001</v>
      </c>
      <c r="C438" s="94"/>
      <c r="D438" s="92"/>
      <c r="E438" s="90"/>
      <c r="F438" s="90"/>
      <c r="G438" s="90"/>
      <c r="H438" s="90"/>
      <c r="I438" s="98">
        <f t="shared" si="481"/>
        <v>0</v>
      </c>
      <c r="J438" s="98">
        <f t="shared" si="482"/>
        <v>0</v>
      </c>
      <c r="K438" s="98">
        <f t="shared" si="483"/>
        <v>0</v>
      </c>
      <c r="L438" s="90">
        <v>11177504846</v>
      </c>
      <c r="M438" s="90">
        <v>3867455807</v>
      </c>
      <c r="N438" s="54"/>
      <c r="O438" s="54" t="s">
        <v>144</v>
      </c>
      <c r="P438" s="74" t="s">
        <v>144</v>
      </c>
      <c r="Q438" s="67"/>
      <c r="R438" s="68" t="str">
        <f t="shared" si="478"/>
        <v/>
      </c>
      <c r="S438" s="67"/>
      <c r="T438" s="68" t="str">
        <f t="shared" si="484"/>
        <v/>
      </c>
      <c r="U438" s="69"/>
      <c r="V438" s="68" t="str">
        <f t="shared" si="485"/>
        <v/>
      </c>
      <c r="W438" s="70"/>
      <c r="X438" s="68" t="str">
        <f t="shared" si="486"/>
        <v/>
      </c>
      <c r="Y438" s="68" t="str">
        <f t="shared" si="453"/>
        <v/>
      </c>
      <c r="Z438" s="30">
        <f t="shared" si="479"/>
        <v>0</v>
      </c>
      <c r="AA438" s="25" t="str">
        <f t="shared" si="480"/>
        <v>MIPYME</v>
      </c>
      <c r="AB438" s="71"/>
      <c r="AC438" s="68" t="str">
        <f t="shared" si="487"/>
        <v/>
      </c>
      <c r="AD438" s="71"/>
      <c r="AE438" s="68" t="str">
        <f t="shared" si="488"/>
        <v/>
      </c>
      <c r="AF438" s="68" t="str">
        <f t="shared" si="456"/>
        <v/>
      </c>
    </row>
    <row r="439" spans="1:32" ht="16.5" hidden="1" outlineLevel="1" x14ac:dyDescent="0.25">
      <c r="A439" s="97"/>
      <c r="B439" s="91">
        <v>1.1000000000000001</v>
      </c>
      <c r="C439" s="94"/>
      <c r="D439" s="92"/>
      <c r="E439" s="90"/>
      <c r="F439" s="90"/>
      <c r="G439" s="90"/>
      <c r="H439" s="90"/>
      <c r="I439" s="98">
        <f t="shared" si="481"/>
        <v>0</v>
      </c>
      <c r="J439" s="98">
        <f t="shared" si="482"/>
        <v>0</v>
      </c>
      <c r="K439" s="98">
        <f t="shared" si="483"/>
        <v>0</v>
      </c>
      <c r="L439" s="90">
        <v>11177504846</v>
      </c>
      <c r="M439" s="90">
        <v>3867455807</v>
      </c>
      <c r="N439" s="54"/>
      <c r="O439" s="54" t="s">
        <v>144</v>
      </c>
      <c r="P439" s="74" t="s">
        <v>144</v>
      </c>
      <c r="Q439" s="67"/>
      <c r="R439" s="68" t="str">
        <f t="shared" si="478"/>
        <v/>
      </c>
      <c r="S439" s="67"/>
      <c r="T439" s="68" t="str">
        <f t="shared" si="484"/>
        <v/>
      </c>
      <c r="U439" s="69"/>
      <c r="V439" s="68" t="str">
        <f t="shared" si="485"/>
        <v/>
      </c>
      <c r="W439" s="70"/>
      <c r="X439" s="68" t="str">
        <f t="shared" si="486"/>
        <v/>
      </c>
      <c r="Y439" s="68" t="str">
        <f t="shared" si="453"/>
        <v/>
      </c>
      <c r="Z439" s="30">
        <f t="shared" si="479"/>
        <v>0</v>
      </c>
      <c r="AA439" s="25" t="str">
        <f t="shared" si="480"/>
        <v>MIPYME</v>
      </c>
      <c r="AB439" s="71"/>
      <c r="AC439" s="68" t="str">
        <f t="shared" si="487"/>
        <v/>
      </c>
      <c r="AD439" s="71"/>
      <c r="AE439" s="68" t="str">
        <f t="shared" si="488"/>
        <v/>
      </c>
      <c r="AF439" s="68" t="str">
        <f t="shared" si="456"/>
        <v/>
      </c>
    </row>
    <row r="440" spans="1:32" ht="16.5" hidden="1" outlineLevel="1" x14ac:dyDescent="0.25">
      <c r="A440" s="97"/>
      <c r="B440" s="91">
        <v>1.1000000000000001</v>
      </c>
      <c r="C440" s="94"/>
      <c r="D440" s="92"/>
      <c r="E440" s="90"/>
      <c r="F440" s="90"/>
      <c r="G440" s="90"/>
      <c r="H440" s="90"/>
      <c r="I440" s="98">
        <f t="shared" si="481"/>
        <v>0</v>
      </c>
      <c r="J440" s="98">
        <f t="shared" si="482"/>
        <v>0</v>
      </c>
      <c r="K440" s="98">
        <f t="shared" si="483"/>
        <v>0</v>
      </c>
      <c r="L440" s="90">
        <v>11177504846</v>
      </c>
      <c r="M440" s="90">
        <v>3867455807</v>
      </c>
      <c r="N440" s="54"/>
      <c r="O440" s="54" t="s">
        <v>144</v>
      </c>
      <c r="P440" s="74" t="s">
        <v>144</v>
      </c>
      <c r="Q440" s="67"/>
      <c r="R440" s="68" t="str">
        <f t="shared" si="478"/>
        <v/>
      </c>
      <c r="S440" s="67"/>
      <c r="T440" s="68" t="str">
        <f t="shared" si="484"/>
        <v/>
      </c>
      <c r="U440" s="69"/>
      <c r="V440" s="68" t="str">
        <f t="shared" si="485"/>
        <v/>
      </c>
      <c r="W440" s="70"/>
      <c r="X440" s="68" t="str">
        <f t="shared" si="486"/>
        <v/>
      </c>
      <c r="Y440" s="68" t="str">
        <f t="shared" si="453"/>
        <v/>
      </c>
      <c r="Z440" s="30">
        <f t="shared" si="479"/>
        <v>0</v>
      </c>
      <c r="AA440" s="25" t="str">
        <f t="shared" si="480"/>
        <v>MIPYME</v>
      </c>
      <c r="AB440" s="71"/>
      <c r="AC440" s="68" t="str">
        <f t="shared" si="487"/>
        <v/>
      </c>
      <c r="AD440" s="71"/>
      <c r="AE440" s="68" t="str">
        <f t="shared" si="488"/>
        <v/>
      </c>
      <c r="AF440" s="68" t="str">
        <f t="shared" si="456"/>
        <v/>
      </c>
    </row>
    <row r="441" spans="1:32" ht="18" customHeight="1" collapsed="1" x14ac:dyDescent="0.2"/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 scale="85" printArea="1">
      <selection activeCell="D44" sqref="D44"/>
      <pageMargins left="0.7" right="0.7" top="0.75" bottom="0.75" header="0.3" footer="0.3"/>
      <printOptions horizontalCentered="1" verticalCentered="1"/>
      <pageSetup paperSize="14" scale="50" orientation="landscape" horizontalDpi="300" verticalDpi="300"/>
      <headerFooter alignWithMargins="0">
        <oddFooter>&amp;RElaboro: JJR
&amp;D</oddFooter>
      </headerFooter>
    </customSheetView>
  </customSheetViews>
  <mergeCells count="35">
    <mergeCell ref="Q7:R7"/>
    <mergeCell ref="Q8:R8"/>
    <mergeCell ref="AD7:AE7"/>
    <mergeCell ref="AD8:AE8"/>
    <mergeCell ref="S8:T8"/>
    <mergeCell ref="U8:V8"/>
    <mergeCell ref="AF8:AF10"/>
    <mergeCell ref="W7:X7"/>
    <mergeCell ref="W8:X8"/>
    <mergeCell ref="AB7:AC7"/>
    <mergeCell ref="AB8:AC8"/>
    <mergeCell ref="Z7:AA7"/>
    <mergeCell ref="Y8:Y10"/>
    <mergeCell ref="D8:D10"/>
    <mergeCell ref="F8:F10"/>
    <mergeCell ref="H8:H10"/>
    <mergeCell ref="I8:I10"/>
    <mergeCell ref="K8:K10"/>
    <mergeCell ref="G8:G10"/>
    <mergeCell ref="B1:Y1"/>
    <mergeCell ref="B4:AF4"/>
    <mergeCell ref="B3:AF3"/>
    <mergeCell ref="B2:AF2"/>
    <mergeCell ref="P8:P10"/>
    <mergeCell ref="O8:O10"/>
    <mergeCell ref="N8:N10"/>
    <mergeCell ref="C8:C10"/>
    <mergeCell ref="J8:J10"/>
    <mergeCell ref="E8:E10"/>
    <mergeCell ref="B7:D7"/>
    <mergeCell ref="S7:T7"/>
    <mergeCell ref="U7:V7"/>
    <mergeCell ref="E7:J7"/>
    <mergeCell ref="B5:AF5"/>
    <mergeCell ref="B8:B10"/>
  </mergeCells>
  <phoneticPr fontId="0" type="noConversion"/>
  <conditionalFormatting sqref="Z11 Y7:Z7 AG1:IV11 Z1:AF1 AB11:AF11 N12:P12 AF7 C13:C22 J13:P22 W13:X22 N67:P67 C68:C77 J68:P77 W68:X77">
    <cfRule type="cellIs" dxfId="2226" priority="11005" stopIfTrue="1" operator="equal">
      <formula>"NO ADMISIBLE"</formula>
    </cfRule>
  </conditionalFormatting>
  <conditionalFormatting sqref="Y8:AA10 AF8:AF10">
    <cfRule type="cellIs" dxfId="2225" priority="8980" stopIfTrue="1" operator="equal">
      <formula>"NO ADMISIBLE"</formula>
    </cfRule>
  </conditionalFormatting>
  <conditionalFormatting sqref="C12">
    <cfRule type="cellIs" dxfId="2224" priority="7589" stopIfTrue="1" operator="equal">
      <formula>"NO ADMISIBLE"</formula>
    </cfRule>
  </conditionalFormatting>
  <conditionalFormatting sqref="Z13:AA22 S13:S22">
    <cfRule type="cellIs" dxfId="2223" priority="5057" stopIfTrue="1" operator="equal">
      <formula>"NO ADMISIBLE"</formula>
    </cfRule>
  </conditionalFormatting>
  <conditionalFormatting sqref="Y13:Y22 T13:V22 Y68:Y77 T68:V77">
    <cfRule type="cellIs" dxfId="2222" priority="5058" stopIfTrue="1" operator="equal">
      <formula>"NO ADMISIBLE"</formula>
    </cfRule>
    <cfRule type="cellIs" dxfId="2221" priority="5059" stopIfTrue="1" operator="equal">
      <formula>"ADMISIBLE"</formula>
    </cfRule>
  </conditionalFormatting>
  <conditionalFormatting sqref="X13:X22">
    <cfRule type="cellIs" dxfId="2220" priority="5055" stopIfTrue="1" operator="equal">
      <formula>"NO ADMISIBLE"</formula>
    </cfRule>
    <cfRule type="cellIs" dxfId="2219" priority="5056" stopIfTrue="1" operator="equal">
      <formula>"ADMISIBLE"</formula>
    </cfRule>
  </conditionalFormatting>
  <conditionalFormatting sqref="AB13:AC22">
    <cfRule type="cellIs" dxfId="2218" priority="5054" stopIfTrue="1" operator="equal">
      <formula>"NO ADMISIBLE"</formula>
    </cfRule>
  </conditionalFormatting>
  <conditionalFormatting sqref="AC13:AC22">
    <cfRule type="cellIs" dxfId="2217" priority="5050" stopIfTrue="1" operator="equal">
      <formula>"NO ADMISIBLE"</formula>
    </cfRule>
    <cfRule type="cellIs" dxfId="2216" priority="5051" stopIfTrue="1" operator="equal">
      <formula>"ADMISIBLE"</formula>
    </cfRule>
  </conditionalFormatting>
  <conditionalFormatting sqref="AD13:AE22">
    <cfRule type="cellIs" dxfId="2215" priority="5049" stopIfTrue="1" operator="equal">
      <formula>"NO ADMISIBLE"</formula>
    </cfRule>
  </conditionalFormatting>
  <conditionalFormatting sqref="AE13:AE22">
    <cfRule type="cellIs" dxfId="2214" priority="5045" stopIfTrue="1" operator="equal">
      <formula>"NO ADMISIBLE"</formula>
    </cfRule>
    <cfRule type="cellIs" dxfId="2213" priority="5046" stopIfTrue="1" operator="equal">
      <formula>"ADMISIBLE"</formula>
    </cfRule>
  </conditionalFormatting>
  <conditionalFormatting sqref="AF13:AF22">
    <cfRule type="cellIs" dxfId="2212" priority="5043" stopIfTrue="1" operator="equal">
      <formula>"NO ADMISIBLE"</formula>
    </cfRule>
    <cfRule type="cellIs" dxfId="2211" priority="5044" stopIfTrue="1" operator="equal">
      <formula>"ADMISIBLE"</formula>
    </cfRule>
  </conditionalFormatting>
  <conditionalFormatting sqref="Q12:Q440">
    <cfRule type="cellIs" dxfId="2210" priority="5040" stopIfTrue="1" operator="equal">
      <formula>"NO ADMISIBLE"</formula>
    </cfRule>
  </conditionalFormatting>
  <conditionalFormatting sqref="R13:R22">
    <cfRule type="cellIs" dxfId="2209" priority="5041" stopIfTrue="1" operator="equal">
      <formula>"NO ADMISIBLE"</formula>
    </cfRule>
    <cfRule type="cellIs" dxfId="2208" priority="5042" stopIfTrue="1" operator="equal">
      <formula>"ADMISIBLE"</formula>
    </cfRule>
  </conditionalFormatting>
  <conditionalFormatting sqref="D12">
    <cfRule type="cellIs" dxfId="2207" priority="4707" stopIfTrue="1" operator="equal">
      <formula>"NO ADMISIBLE"</formula>
    </cfRule>
  </conditionalFormatting>
  <conditionalFormatting sqref="D13:D22">
    <cfRule type="cellIs" dxfId="2206" priority="4121" stopIfTrue="1" operator="equal">
      <formula>"NO ADMISIBLE"</formula>
    </cfRule>
  </conditionalFormatting>
  <conditionalFormatting sqref="W12">
    <cfRule type="cellIs" dxfId="2205" priority="3272" stopIfTrue="1" operator="equal">
      <formula>"NO ADMISIBLE"</formula>
    </cfRule>
  </conditionalFormatting>
  <conditionalFormatting sqref="R12">
    <cfRule type="cellIs" dxfId="2204" priority="3270" stopIfTrue="1" operator="equal">
      <formula>"NO ADMISIBLE"</formula>
    </cfRule>
    <cfRule type="cellIs" dxfId="2203" priority="3271" stopIfTrue="1" operator="equal">
      <formula>"ADMISIBLE"</formula>
    </cfRule>
  </conditionalFormatting>
  <conditionalFormatting sqref="Z12:AA12 S12">
    <cfRule type="cellIs" dxfId="2202" priority="3267" stopIfTrue="1" operator="equal">
      <formula>"NO ADMISIBLE"</formula>
    </cfRule>
  </conditionalFormatting>
  <conditionalFormatting sqref="W12 U12">
    <cfRule type="cellIs" dxfId="2201" priority="3268" stopIfTrue="1" operator="equal">
      <formula>"NO ADMISIBLE"</formula>
    </cfRule>
    <cfRule type="cellIs" dxfId="2200" priority="3269" stopIfTrue="1" operator="equal">
      <formula>"ADMISIBLE"</formula>
    </cfRule>
  </conditionalFormatting>
  <conditionalFormatting sqref="AB12">
    <cfRule type="cellIs" dxfId="2199" priority="3266" stopIfTrue="1" operator="equal">
      <formula>"NO ADMISIBLE"</formula>
    </cfRule>
  </conditionalFormatting>
  <conditionalFormatting sqref="AB12">
    <cfRule type="cellIs" dxfId="2198" priority="3264" stopIfTrue="1" operator="equal">
      <formula>"NO ADMISIBLE"</formula>
    </cfRule>
    <cfRule type="cellIs" dxfId="2197" priority="3265" stopIfTrue="1" operator="equal">
      <formula>"ADMISIBLE"</formula>
    </cfRule>
  </conditionalFormatting>
  <conditionalFormatting sqref="AD12">
    <cfRule type="cellIs" dxfId="2196" priority="3263" stopIfTrue="1" operator="equal">
      <formula>"NO ADMISIBLE"</formula>
    </cfRule>
  </conditionalFormatting>
  <conditionalFormatting sqref="AD12">
    <cfRule type="cellIs" dxfId="2195" priority="3261" stopIfTrue="1" operator="equal">
      <formula>"NO ADMISIBLE"</formula>
    </cfRule>
    <cfRule type="cellIs" dxfId="2194" priority="3262" stopIfTrue="1" operator="equal">
      <formula>"ADMISIBLE"</formula>
    </cfRule>
  </conditionalFormatting>
  <conditionalFormatting sqref="T12">
    <cfRule type="cellIs" dxfId="2193" priority="3259" stopIfTrue="1" operator="equal">
      <formula>"NO ADMISIBLE"</formula>
    </cfRule>
    <cfRule type="cellIs" dxfId="2192" priority="3260" stopIfTrue="1" operator="equal">
      <formula>"ADMISIBLE"</formula>
    </cfRule>
  </conditionalFormatting>
  <conditionalFormatting sqref="T12">
    <cfRule type="cellIs" dxfId="2191" priority="3258" operator="equal">
      <formula>"NO HABIL"</formula>
    </cfRule>
  </conditionalFormatting>
  <conditionalFormatting sqref="V12">
    <cfRule type="cellIs" dxfId="2190" priority="3256" stopIfTrue="1" operator="equal">
      <formula>"NO ADMISIBLE"</formula>
    </cfRule>
    <cfRule type="cellIs" dxfId="2189" priority="3257" stopIfTrue="1" operator="equal">
      <formula>"ADMISIBLE"</formula>
    </cfRule>
  </conditionalFormatting>
  <conditionalFormatting sqref="V12">
    <cfRule type="cellIs" dxfId="2188" priority="3255" operator="equal">
      <formula>"NO HABIL"</formula>
    </cfRule>
  </conditionalFormatting>
  <conditionalFormatting sqref="AC12">
    <cfRule type="cellIs" dxfId="2187" priority="3253" stopIfTrue="1" operator="equal">
      <formula>"NO ADMISIBLE"</formula>
    </cfRule>
    <cfRule type="cellIs" dxfId="2186" priority="3254" stopIfTrue="1" operator="equal">
      <formula>"ADMISIBLE"</formula>
    </cfRule>
  </conditionalFormatting>
  <conditionalFormatting sqref="AC12">
    <cfRule type="cellIs" dxfId="2185" priority="3252" operator="equal">
      <formula>"NO HABIL"</formula>
    </cfRule>
  </conditionalFormatting>
  <conditionalFormatting sqref="AE12">
    <cfRule type="cellIs" dxfId="2184" priority="3250" stopIfTrue="1" operator="equal">
      <formula>"NO ADMISIBLE"</formula>
    </cfRule>
    <cfRule type="cellIs" dxfId="2183" priority="3251" stopIfTrue="1" operator="equal">
      <formula>"ADMISIBLE"</formula>
    </cfRule>
  </conditionalFormatting>
  <conditionalFormatting sqref="AE12">
    <cfRule type="cellIs" dxfId="2182" priority="3249" operator="equal">
      <formula>"NO HABIL"</formula>
    </cfRule>
  </conditionalFormatting>
  <conditionalFormatting sqref="AF12">
    <cfRule type="cellIs" dxfId="2181" priority="3247" stopIfTrue="1" operator="equal">
      <formula>"NO ADMISIBLE"</formula>
    </cfRule>
    <cfRule type="cellIs" dxfId="2180" priority="3248" stopIfTrue="1" operator="equal">
      <formula>"ADMISIBLE"</formula>
    </cfRule>
  </conditionalFormatting>
  <conditionalFormatting sqref="AF12">
    <cfRule type="cellIs" dxfId="2179" priority="3246" operator="equal">
      <formula>"NO HABIL"</formula>
    </cfRule>
  </conditionalFormatting>
  <conditionalFormatting sqref="X12">
    <cfRule type="cellIs" dxfId="2178" priority="3244" stopIfTrue="1" operator="equal">
      <formula>"NO ADMISIBLE"</formula>
    </cfRule>
    <cfRule type="cellIs" dxfId="2177" priority="3245" stopIfTrue="1" operator="equal">
      <formula>"ADMISIBLE"</formula>
    </cfRule>
  </conditionalFormatting>
  <conditionalFormatting sqref="X12">
    <cfRule type="cellIs" dxfId="2176" priority="3243" operator="equal">
      <formula>"NO HABIL"</formula>
    </cfRule>
  </conditionalFormatting>
  <conditionalFormatting sqref="Y12">
    <cfRule type="cellIs" dxfId="2175" priority="3241" stopIfTrue="1" operator="equal">
      <formula>"NO ADMISIBLE"</formula>
    </cfRule>
    <cfRule type="cellIs" dxfId="2174" priority="3242" stopIfTrue="1" operator="equal">
      <formula>"ADMISIBLE"</formula>
    </cfRule>
  </conditionalFormatting>
  <conditionalFormatting sqref="Y12">
    <cfRule type="cellIs" dxfId="2173" priority="3240" operator="equal">
      <formula>"NO HABIL"</formula>
    </cfRule>
  </conditionalFormatting>
  <conditionalFormatting sqref="N23:P23 C24:C33 J24:P33 W24:X33">
    <cfRule type="cellIs" dxfId="2172" priority="1973" stopIfTrue="1" operator="equal">
      <formula>"NO ADMISIBLE"</formula>
    </cfRule>
  </conditionalFormatting>
  <conditionalFormatting sqref="C23">
    <cfRule type="cellIs" dxfId="2171" priority="1972" stopIfTrue="1" operator="equal">
      <formula>"NO ADMISIBLE"</formula>
    </cfRule>
  </conditionalFormatting>
  <conditionalFormatting sqref="Z24:AA33 S24:S33">
    <cfRule type="cellIs" dxfId="2170" priority="1969" stopIfTrue="1" operator="equal">
      <formula>"NO ADMISIBLE"</formula>
    </cfRule>
  </conditionalFormatting>
  <conditionalFormatting sqref="Y24:Y33 T24:V33">
    <cfRule type="cellIs" dxfId="2169" priority="1970" stopIfTrue="1" operator="equal">
      <formula>"NO ADMISIBLE"</formula>
    </cfRule>
    <cfRule type="cellIs" dxfId="2168" priority="1971" stopIfTrue="1" operator="equal">
      <formula>"ADMISIBLE"</formula>
    </cfRule>
  </conditionalFormatting>
  <conditionalFormatting sqref="X24:X33">
    <cfRule type="cellIs" dxfId="2167" priority="1967" stopIfTrue="1" operator="equal">
      <formula>"NO ADMISIBLE"</formula>
    </cfRule>
    <cfRule type="cellIs" dxfId="2166" priority="1968" stopIfTrue="1" operator="equal">
      <formula>"ADMISIBLE"</formula>
    </cfRule>
  </conditionalFormatting>
  <conditionalFormatting sqref="AB24:AC33">
    <cfRule type="cellIs" dxfId="2165" priority="1966" stopIfTrue="1" operator="equal">
      <formula>"NO ADMISIBLE"</formula>
    </cfRule>
  </conditionalFormatting>
  <conditionalFormatting sqref="AC24:AC33">
    <cfRule type="cellIs" dxfId="2164" priority="1964" stopIfTrue="1" operator="equal">
      <formula>"NO ADMISIBLE"</formula>
    </cfRule>
    <cfRule type="cellIs" dxfId="2163" priority="1965" stopIfTrue="1" operator="equal">
      <formula>"ADMISIBLE"</formula>
    </cfRule>
  </conditionalFormatting>
  <conditionalFormatting sqref="AD24:AE33">
    <cfRule type="cellIs" dxfId="2162" priority="1963" stopIfTrue="1" operator="equal">
      <formula>"NO ADMISIBLE"</formula>
    </cfRule>
  </conditionalFormatting>
  <conditionalFormatting sqref="AE24:AE33">
    <cfRule type="cellIs" dxfId="2161" priority="1961" stopIfTrue="1" operator="equal">
      <formula>"NO ADMISIBLE"</formula>
    </cfRule>
    <cfRule type="cellIs" dxfId="2160" priority="1962" stopIfTrue="1" operator="equal">
      <formula>"ADMISIBLE"</formula>
    </cfRule>
  </conditionalFormatting>
  <conditionalFormatting sqref="AF24:AF33">
    <cfRule type="cellIs" dxfId="2159" priority="1959" stopIfTrue="1" operator="equal">
      <formula>"NO ADMISIBLE"</formula>
    </cfRule>
    <cfRule type="cellIs" dxfId="2158" priority="1960" stopIfTrue="1" operator="equal">
      <formula>"ADMISIBLE"</formula>
    </cfRule>
  </conditionalFormatting>
  <conditionalFormatting sqref="R24:R33">
    <cfRule type="cellIs" dxfId="2157" priority="1957" stopIfTrue="1" operator="equal">
      <formula>"NO ADMISIBLE"</formula>
    </cfRule>
    <cfRule type="cellIs" dxfId="2156" priority="1958" stopIfTrue="1" operator="equal">
      <formula>"ADMISIBLE"</formula>
    </cfRule>
  </conditionalFormatting>
  <conditionalFormatting sqref="D23">
    <cfRule type="cellIs" dxfId="2155" priority="1956" stopIfTrue="1" operator="equal">
      <formula>"NO ADMISIBLE"</formula>
    </cfRule>
  </conditionalFormatting>
  <conditionalFormatting sqref="D24:D33">
    <cfRule type="cellIs" dxfId="2154" priority="1955" stopIfTrue="1" operator="equal">
      <formula>"NO ADMISIBLE"</formula>
    </cfRule>
  </conditionalFormatting>
  <conditionalFormatting sqref="W23">
    <cfRule type="cellIs" dxfId="2153" priority="1954" stopIfTrue="1" operator="equal">
      <formula>"NO ADMISIBLE"</formula>
    </cfRule>
  </conditionalFormatting>
  <conditionalFormatting sqref="R23">
    <cfRule type="cellIs" dxfId="2152" priority="1952" stopIfTrue="1" operator="equal">
      <formula>"NO ADMISIBLE"</formula>
    </cfRule>
    <cfRule type="cellIs" dxfId="2151" priority="1953" stopIfTrue="1" operator="equal">
      <formula>"ADMISIBLE"</formula>
    </cfRule>
  </conditionalFormatting>
  <conditionalFormatting sqref="Z23:AA23 S23">
    <cfRule type="cellIs" dxfId="2150" priority="1949" stopIfTrue="1" operator="equal">
      <formula>"NO ADMISIBLE"</formula>
    </cfRule>
  </conditionalFormatting>
  <conditionalFormatting sqref="W23 U23">
    <cfRule type="cellIs" dxfId="2149" priority="1950" stopIfTrue="1" operator="equal">
      <formula>"NO ADMISIBLE"</formula>
    </cfRule>
    <cfRule type="cellIs" dxfId="2148" priority="1951" stopIfTrue="1" operator="equal">
      <formula>"ADMISIBLE"</formula>
    </cfRule>
  </conditionalFormatting>
  <conditionalFormatting sqref="AB23">
    <cfRule type="cellIs" dxfId="2147" priority="1948" stopIfTrue="1" operator="equal">
      <formula>"NO ADMISIBLE"</formula>
    </cfRule>
  </conditionalFormatting>
  <conditionalFormatting sqref="AB23">
    <cfRule type="cellIs" dxfId="2146" priority="1946" stopIfTrue="1" operator="equal">
      <formula>"NO ADMISIBLE"</formula>
    </cfRule>
    <cfRule type="cellIs" dxfId="2145" priority="1947" stopIfTrue="1" operator="equal">
      <formula>"ADMISIBLE"</formula>
    </cfRule>
  </conditionalFormatting>
  <conditionalFormatting sqref="AD23">
    <cfRule type="cellIs" dxfId="2144" priority="1945" stopIfTrue="1" operator="equal">
      <formula>"NO ADMISIBLE"</formula>
    </cfRule>
  </conditionalFormatting>
  <conditionalFormatting sqref="AD23">
    <cfRule type="cellIs" dxfId="2143" priority="1943" stopIfTrue="1" operator="equal">
      <formula>"NO ADMISIBLE"</formula>
    </cfRule>
    <cfRule type="cellIs" dxfId="2142" priority="1944" stopIfTrue="1" operator="equal">
      <formula>"ADMISIBLE"</formula>
    </cfRule>
  </conditionalFormatting>
  <conditionalFormatting sqref="T23">
    <cfRule type="cellIs" dxfId="2141" priority="1941" stopIfTrue="1" operator="equal">
      <formula>"NO ADMISIBLE"</formula>
    </cfRule>
    <cfRule type="cellIs" dxfId="2140" priority="1942" stopIfTrue="1" operator="equal">
      <formula>"ADMISIBLE"</formula>
    </cfRule>
  </conditionalFormatting>
  <conditionalFormatting sqref="T23">
    <cfRule type="cellIs" dxfId="2139" priority="1940" operator="equal">
      <formula>"NO HABIL"</formula>
    </cfRule>
  </conditionalFormatting>
  <conditionalFormatting sqref="V23">
    <cfRule type="cellIs" dxfId="2138" priority="1938" stopIfTrue="1" operator="equal">
      <formula>"NO ADMISIBLE"</formula>
    </cfRule>
    <cfRule type="cellIs" dxfId="2137" priority="1939" stopIfTrue="1" operator="equal">
      <formula>"ADMISIBLE"</formula>
    </cfRule>
  </conditionalFormatting>
  <conditionalFormatting sqref="V23">
    <cfRule type="cellIs" dxfId="2136" priority="1937" operator="equal">
      <formula>"NO HABIL"</formula>
    </cfRule>
  </conditionalFormatting>
  <conditionalFormatting sqref="AC23">
    <cfRule type="cellIs" dxfId="2135" priority="1935" stopIfTrue="1" operator="equal">
      <formula>"NO ADMISIBLE"</formula>
    </cfRule>
    <cfRule type="cellIs" dxfId="2134" priority="1936" stopIfTrue="1" operator="equal">
      <formula>"ADMISIBLE"</formula>
    </cfRule>
  </conditionalFormatting>
  <conditionalFormatting sqref="AC23">
    <cfRule type="cellIs" dxfId="2133" priority="1934" operator="equal">
      <formula>"NO HABIL"</formula>
    </cfRule>
  </conditionalFormatting>
  <conditionalFormatting sqref="AE23">
    <cfRule type="cellIs" dxfId="2132" priority="1932" stopIfTrue="1" operator="equal">
      <formula>"NO ADMISIBLE"</formula>
    </cfRule>
    <cfRule type="cellIs" dxfId="2131" priority="1933" stopIfTrue="1" operator="equal">
      <formula>"ADMISIBLE"</formula>
    </cfRule>
  </conditionalFormatting>
  <conditionalFormatting sqref="AE23">
    <cfRule type="cellIs" dxfId="2130" priority="1931" operator="equal">
      <formula>"NO HABIL"</formula>
    </cfRule>
  </conditionalFormatting>
  <conditionalFormatting sqref="AF23">
    <cfRule type="cellIs" dxfId="2129" priority="1929" stopIfTrue="1" operator="equal">
      <formula>"NO ADMISIBLE"</formula>
    </cfRule>
    <cfRule type="cellIs" dxfId="2128" priority="1930" stopIfTrue="1" operator="equal">
      <formula>"ADMISIBLE"</formula>
    </cfRule>
  </conditionalFormatting>
  <conditionalFormatting sqref="AF23">
    <cfRule type="cellIs" dxfId="2127" priority="1928" operator="equal">
      <formula>"NO HABIL"</formula>
    </cfRule>
  </conditionalFormatting>
  <conditionalFormatting sqref="X23">
    <cfRule type="cellIs" dxfId="2126" priority="1926" stopIfTrue="1" operator="equal">
      <formula>"NO ADMISIBLE"</formula>
    </cfRule>
    <cfRule type="cellIs" dxfId="2125" priority="1927" stopIfTrue="1" operator="equal">
      <formula>"ADMISIBLE"</formula>
    </cfRule>
  </conditionalFormatting>
  <conditionalFormatting sqref="X23">
    <cfRule type="cellIs" dxfId="2124" priority="1925" operator="equal">
      <formula>"NO HABIL"</formula>
    </cfRule>
  </conditionalFormatting>
  <conditionalFormatting sqref="Y23">
    <cfRule type="cellIs" dxfId="2123" priority="1923" stopIfTrue="1" operator="equal">
      <formula>"NO ADMISIBLE"</formula>
    </cfRule>
    <cfRule type="cellIs" dxfId="2122" priority="1924" stopIfTrue="1" operator="equal">
      <formula>"ADMISIBLE"</formula>
    </cfRule>
  </conditionalFormatting>
  <conditionalFormatting sqref="Y23">
    <cfRule type="cellIs" dxfId="2121" priority="1922" operator="equal">
      <formula>"NO HABIL"</formula>
    </cfRule>
  </conditionalFormatting>
  <conditionalFormatting sqref="N34:P34 C35:C44 J35:P44 W35:X44">
    <cfRule type="cellIs" dxfId="2120" priority="1921" stopIfTrue="1" operator="equal">
      <formula>"NO ADMISIBLE"</formula>
    </cfRule>
  </conditionalFormatting>
  <conditionalFormatting sqref="C34">
    <cfRule type="cellIs" dxfId="2119" priority="1920" stopIfTrue="1" operator="equal">
      <formula>"NO ADMISIBLE"</formula>
    </cfRule>
  </conditionalFormatting>
  <conditionalFormatting sqref="Z35:AA44 S35:S44">
    <cfRule type="cellIs" dxfId="2118" priority="1917" stopIfTrue="1" operator="equal">
      <formula>"NO ADMISIBLE"</formula>
    </cfRule>
  </conditionalFormatting>
  <conditionalFormatting sqref="Y35:Y44 T35:V44">
    <cfRule type="cellIs" dxfId="2117" priority="1918" stopIfTrue="1" operator="equal">
      <formula>"NO ADMISIBLE"</formula>
    </cfRule>
    <cfRule type="cellIs" dxfId="2116" priority="1919" stopIfTrue="1" operator="equal">
      <formula>"ADMISIBLE"</formula>
    </cfRule>
  </conditionalFormatting>
  <conditionalFormatting sqref="X35:X44">
    <cfRule type="cellIs" dxfId="2115" priority="1915" stopIfTrue="1" operator="equal">
      <formula>"NO ADMISIBLE"</formula>
    </cfRule>
    <cfRule type="cellIs" dxfId="2114" priority="1916" stopIfTrue="1" operator="equal">
      <formula>"ADMISIBLE"</formula>
    </cfRule>
  </conditionalFormatting>
  <conditionalFormatting sqref="AB35:AC44">
    <cfRule type="cellIs" dxfId="2113" priority="1914" stopIfTrue="1" operator="equal">
      <formula>"NO ADMISIBLE"</formula>
    </cfRule>
  </conditionalFormatting>
  <conditionalFormatting sqref="AC35:AC44">
    <cfRule type="cellIs" dxfId="2112" priority="1912" stopIfTrue="1" operator="equal">
      <formula>"NO ADMISIBLE"</formula>
    </cfRule>
    <cfRule type="cellIs" dxfId="2111" priority="1913" stopIfTrue="1" operator="equal">
      <formula>"ADMISIBLE"</formula>
    </cfRule>
  </conditionalFormatting>
  <conditionalFormatting sqref="AD35:AE44">
    <cfRule type="cellIs" dxfId="2110" priority="1911" stopIfTrue="1" operator="equal">
      <formula>"NO ADMISIBLE"</formula>
    </cfRule>
  </conditionalFormatting>
  <conditionalFormatting sqref="AE35:AE44">
    <cfRule type="cellIs" dxfId="2109" priority="1909" stopIfTrue="1" operator="equal">
      <formula>"NO ADMISIBLE"</formula>
    </cfRule>
    <cfRule type="cellIs" dxfId="2108" priority="1910" stopIfTrue="1" operator="equal">
      <formula>"ADMISIBLE"</formula>
    </cfRule>
  </conditionalFormatting>
  <conditionalFormatting sqref="AF35:AF44">
    <cfRule type="cellIs" dxfId="2107" priority="1907" stopIfTrue="1" operator="equal">
      <formula>"NO ADMISIBLE"</formula>
    </cfRule>
    <cfRule type="cellIs" dxfId="2106" priority="1908" stopIfTrue="1" operator="equal">
      <formula>"ADMISIBLE"</formula>
    </cfRule>
  </conditionalFormatting>
  <conditionalFormatting sqref="R35:R44">
    <cfRule type="cellIs" dxfId="2105" priority="1905" stopIfTrue="1" operator="equal">
      <formula>"NO ADMISIBLE"</formula>
    </cfRule>
    <cfRule type="cellIs" dxfId="2104" priority="1906" stopIfTrue="1" operator="equal">
      <formula>"ADMISIBLE"</formula>
    </cfRule>
  </conditionalFormatting>
  <conditionalFormatting sqref="D34">
    <cfRule type="cellIs" dxfId="2103" priority="1904" stopIfTrue="1" operator="equal">
      <formula>"NO ADMISIBLE"</formula>
    </cfRule>
  </conditionalFormatting>
  <conditionalFormatting sqref="D35:D44">
    <cfRule type="cellIs" dxfId="2102" priority="1903" stopIfTrue="1" operator="equal">
      <formula>"NO ADMISIBLE"</formula>
    </cfRule>
  </conditionalFormatting>
  <conditionalFormatting sqref="W34">
    <cfRule type="cellIs" dxfId="2101" priority="1902" stopIfTrue="1" operator="equal">
      <formula>"NO ADMISIBLE"</formula>
    </cfRule>
  </conditionalFormatting>
  <conditionalFormatting sqref="R34">
    <cfRule type="cellIs" dxfId="2100" priority="1900" stopIfTrue="1" operator="equal">
      <formula>"NO ADMISIBLE"</formula>
    </cfRule>
    <cfRule type="cellIs" dxfId="2099" priority="1901" stopIfTrue="1" operator="equal">
      <formula>"ADMISIBLE"</formula>
    </cfRule>
  </conditionalFormatting>
  <conditionalFormatting sqref="Z34:AA34 S34">
    <cfRule type="cellIs" dxfId="2098" priority="1897" stopIfTrue="1" operator="equal">
      <formula>"NO ADMISIBLE"</formula>
    </cfRule>
  </conditionalFormatting>
  <conditionalFormatting sqref="W34 U34">
    <cfRule type="cellIs" dxfId="2097" priority="1898" stopIfTrue="1" operator="equal">
      <formula>"NO ADMISIBLE"</formula>
    </cfRule>
    <cfRule type="cellIs" dxfId="2096" priority="1899" stopIfTrue="1" operator="equal">
      <formula>"ADMISIBLE"</formula>
    </cfRule>
  </conditionalFormatting>
  <conditionalFormatting sqref="AB34">
    <cfRule type="cellIs" dxfId="2095" priority="1896" stopIfTrue="1" operator="equal">
      <formula>"NO ADMISIBLE"</formula>
    </cfRule>
  </conditionalFormatting>
  <conditionalFormatting sqref="AB34">
    <cfRule type="cellIs" dxfId="2094" priority="1894" stopIfTrue="1" operator="equal">
      <formula>"NO ADMISIBLE"</formula>
    </cfRule>
    <cfRule type="cellIs" dxfId="2093" priority="1895" stopIfTrue="1" operator="equal">
      <formula>"ADMISIBLE"</formula>
    </cfRule>
  </conditionalFormatting>
  <conditionalFormatting sqref="AD34">
    <cfRule type="cellIs" dxfId="2092" priority="1893" stopIfTrue="1" operator="equal">
      <formula>"NO ADMISIBLE"</formula>
    </cfRule>
  </conditionalFormatting>
  <conditionalFormatting sqref="AD34">
    <cfRule type="cellIs" dxfId="2091" priority="1891" stopIfTrue="1" operator="equal">
      <formula>"NO ADMISIBLE"</formula>
    </cfRule>
    <cfRule type="cellIs" dxfId="2090" priority="1892" stopIfTrue="1" operator="equal">
      <formula>"ADMISIBLE"</formula>
    </cfRule>
  </conditionalFormatting>
  <conditionalFormatting sqref="T34">
    <cfRule type="cellIs" dxfId="2089" priority="1889" stopIfTrue="1" operator="equal">
      <formula>"NO ADMISIBLE"</formula>
    </cfRule>
    <cfRule type="cellIs" dxfId="2088" priority="1890" stopIfTrue="1" operator="equal">
      <formula>"ADMISIBLE"</formula>
    </cfRule>
  </conditionalFormatting>
  <conditionalFormatting sqref="T34">
    <cfRule type="cellIs" dxfId="2087" priority="1888" operator="equal">
      <formula>"NO HABIL"</formula>
    </cfRule>
  </conditionalFormatting>
  <conditionalFormatting sqref="V34">
    <cfRule type="cellIs" dxfId="2086" priority="1886" stopIfTrue="1" operator="equal">
      <formula>"NO ADMISIBLE"</formula>
    </cfRule>
    <cfRule type="cellIs" dxfId="2085" priority="1887" stopIfTrue="1" operator="equal">
      <formula>"ADMISIBLE"</formula>
    </cfRule>
  </conditionalFormatting>
  <conditionalFormatting sqref="V34">
    <cfRule type="cellIs" dxfId="2084" priority="1885" operator="equal">
      <formula>"NO HABIL"</formula>
    </cfRule>
  </conditionalFormatting>
  <conditionalFormatting sqref="AC34">
    <cfRule type="cellIs" dxfId="2083" priority="1883" stopIfTrue="1" operator="equal">
      <formula>"NO ADMISIBLE"</formula>
    </cfRule>
    <cfRule type="cellIs" dxfId="2082" priority="1884" stopIfTrue="1" operator="equal">
      <formula>"ADMISIBLE"</formula>
    </cfRule>
  </conditionalFormatting>
  <conditionalFormatting sqref="AC34">
    <cfRule type="cellIs" dxfId="2081" priority="1882" operator="equal">
      <formula>"NO HABIL"</formula>
    </cfRule>
  </conditionalFormatting>
  <conditionalFormatting sqref="AE34">
    <cfRule type="cellIs" dxfId="2080" priority="1880" stopIfTrue="1" operator="equal">
      <formula>"NO ADMISIBLE"</formula>
    </cfRule>
    <cfRule type="cellIs" dxfId="2079" priority="1881" stopIfTrue="1" operator="equal">
      <formula>"ADMISIBLE"</formula>
    </cfRule>
  </conditionalFormatting>
  <conditionalFormatting sqref="AE34">
    <cfRule type="cellIs" dxfId="2078" priority="1879" operator="equal">
      <formula>"NO HABIL"</formula>
    </cfRule>
  </conditionalFormatting>
  <conditionalFormatting sqref="AF34">
    <cfRule type="cellIs" dxfId="2077" priority="1877" stopIfTrue="1" operator="equal">
      <formula>"NO ADMISIBLE"</formula>
    </cfRule>
    <cfRule type="cellIs" dxfId="2076" priority="1878" stopIfTrue="1" operator="equal">
      <formula>"ADMISIBLE"</formula>
    </cfRule>
  </conditionalFormatting>
  <conditionalFormatting sqref="AF34">
    <cfRule type="cellIs" dxfId="2075" priority="1876" operator="equal">
      <formula>"NO HABIL"</formula>
    </cfRule>
  </conditionalFormatting>
  <conditionalFormatting sqref="X34">
    <cfRule type="cellIs" dxfId="2074" priority="1874" stopIfTrue="1" operator="equal">
      <formula>"NO ADMISIBLE"</formula>
    </cfRule>
    <cfRule type="cellIs" dxfId="2073" priority="1875" stopIfTrue="1" operator="equal">
      <formula>"ADMISIBLE"</formula>
    </cfRule>
  </conditionalFormatting>
  <conditionalFormatting sqref="X34">
    <cfRule type="cellIs" dxfId="2072" priority="1873" operator="equal">
      <formula>"NO HABIL"</formula>
    </cfRule>
  </conditionalFormatting>
  <conditionalFormatting sqref="Y34">
    <cfRule type="cellIs" dxfId="2071" priority="1871" stopIfTrue="1" operator="equal">
      <formula>"NO ADMISIBLE"</formula>
    </cfRule>
    <cfRule type="cellIs" dxfId="2070" priority="1872" stopIfTrue="1" operator="equal">
      <formula>"ADMISIBLE"</formula>
    </cfRule>
  </conditionalFormatting>
  <conditionalFormatting sqref="Y34">
    <cfRule type="cellIs" dxfId="2069" priority="1870" operator="equal">
      <formula>"NO HABIL"</formula>
    </cfRule>
  </conditionalFormatting>
  <conditionalFormatting sqref="N45:P45 C46:C55 J46:P55 W46:X55">
    <cfRule type="cellIs" dxfId="2068" priority="1869" stopIfTrue="1" operator="equal">
      <formula>"NO ADMISIBLE"</formula>
    </cfRule>
  </conditionalFormatting>
  <conditionalFormatting sqref="C45">
    <cfRule type="cellIs" dxfId="2067" priority="1868" stopIfTrue="1" operator="equal">
      <formula>"NO ADMISIBLE"</formula>
    </cfRule>
  </conditionalFormatting>
  <conditionalFormatting sqref="Z46:AA55 S46:S55">
    <cfRule type="cellIs" dxfId="2066" priority="1865" stopIfTrue="1" operator="equal">
      <formula>"NO ADMISIBLE"</formula>
    </cfRule>
  </conditionalFormatting>
  <conditionalFormatting sqref="Y46:Y55 T46:V55">
    <cfRule type="cellIs" dxfId="2065" priority="1866" stopIfTrue="1" operator="equal">
      <formula>"NO ADMISIBLE"</formula>
    </cfRule>
    <cfRule type="cellIs" dxfId="2064" priority="1867" stopIfTrue="1" operator="equal">
      <formula>"ADMISIBLE"</formula>
    </cfRule>
  </conditionalFormatting>
  <conditionalFormatting sqref="X46:X55">
    <cfRule type="cellIs" dxfId="2063" priority="1863" stopIfTrue="1" operator="equal">
      <formula>"NO ADMISIBLE"</formula>
    </cfRule>
    <cfRule type="cellIs" dxfId="2062" priority="1864" stopIfTrue="1" operator="equal">
      <formula>"ADMISIBLE"</formula>
    </cfRule>
  </conditionalFormatting>
  <conditionalFormatting sqref="AB46:AC55">
    <cfRule type="cellIs" dxfId="2061" priority="1862" stopIfTrue="1" operator="equal">
      <formula>"NO ADMISIBLE"</formula>
    </cfRule>
  </conditionalFormatting>
  <conditionalFormatting sqref="AC46:AC55">
    <cfRule type="cellIs" dxfId="2060" priority="1860" stopIfTrue="1" operator="equal">
      <formula>"NO ADMISIBLE"</formula>
    </cfRule>
    <cfRule type="cellIs" dxfId="2059" priority="1861" stopIfTrue="1" operator="equal">
      <formula>"ADMISIBLE"</formula>
    </cfRule>
  </conditionalFormatting>
  <conditionalFormatting sqref="AD46:AE55">
    <cfRule type="cellIs" dxfId="2058" priority="1859" stopIfTrue="1" operator="equal">
      <formula>"NO ADMISIBLE"</formula>
    </cfRule>
  </conditionalFormatting>
  <conditionalFormatting sqref="AE46:AE55">
    <cfRule type="cellIs" dxfId="2057" priority="1857" stopIfTrue="1" operator="equal">
      <formula>"NO ADMISIBLE"</formula>
    </cfRule>
    <cfRule type="cellIs" dxfId="2056" priority="1858" stopIfTrue="1" operator="equal">
      <formula>"ADMISIBLE"</formula>
    </cfRule>
  </conditionalFormatting>
  <conditionalFormatting sqref="AF46:AF55">
    <cfRule type="cellIs" dxfId="2055" priority="1855" stopIfTrue="1" operator="equal">
      <formula>"NO ADMISIBLE"</formula>
    </cfRule>
    <cfRule type="cellIs" dxfId="2054" priority="1856" stopIfTrue="1" operator="equal">
      <formula>"ADMISIBLE"</formula>
    </cfRule>
  </conditionalFormatting>
  <conditionalFormatting sqref="R46:R55">
    <cfRule type="cellIs" dxfId="2053" priority="1853" stopIfTrue="1" operator="equal">
      <formula>"NO ADMISIBLE"</formula>
    </cfRule>
    <cfRule type="cellIs" dxfId="2052" priority="1854" stopIfTrue="1" operator="equal">
      <formula>"ADMISIBLE"</formula>
    </cfRule>
  </conditionalFormatting>
  <conditionalFormatting sqref="D45">
    <cfRule type="cellIs" dxfId="2051" priority="1852" stopIfTrue="1" operator="equal">
      <formula>"NO ADMISIBLE"</formula>
    </cfRule>
  </conditionalFormatting>
  <conditionalFormatting sqref="D46:D55">
    <cfRule type="cellIs" dxfId="2050" priority="1851" stopIfTrue="1" operator="equal">
      <formula>"NO ADMISIBLE"</formula>
    </cfRule>
  </conditionalFormatting>
  <conditionalFormatting sqref="W45">
    <cfRule type="cellIs" dxfId="2049" priority="1850" stopIfTrue="1" operator="equal">
      <formula>"NO ADMISIBLE"</formula>
    </cfRule>
  </conditionalFormatting>
  <conditionalFormatting sqref="R45">
    <cfRule type="cellIs" dxfId="2048" priority="1848" stopIfTrue="1" operator="equal">
      <formula>"NO ADMISIBLE"</formula>
    </cfRule>
    <cfRule type="cellIs" dxfId="2047" priority="1849" stopIfTrue="1" operator="equal">
      <formula>"ADMISIBLE"</formula>
    </cfRule>
  </conditionalFormatting>
  <conditionalFormatting sqref="Z45:AA45 S45">
    <cfRule type="cellIs" dxfId="2046" priority="1845" stopIfTrue="1" operator="equal">
      <formula>"NO ADMISIBLE"</formula>
    </cfRule>
  </conditionalFormatting>
  <conditionalFormatting sqref="W45 U45">
    <cfRule type="cellIs" dxfId="2045" priority="1846" stopIfTrue="1" operator="equal">
      <formula>"NO ADMISIBLE"</formula>
    </cfRule>
    <cfRule type="cellIs" dxfId="2044" priority="1847" stopIfTrue="1" operator="equal">
      <formula>"ADMISIBLE"</formula>
    </cfRule>
  </conditionalFormatting>
  <conditionalFormatting sqref="AB45">
    <cfRule type="cellIs" dxfId="2043" priority="1844" stopIfTrue="1" operator="equal">
      <formula>"NO ADMISIBLE"</formula>
    </cfRule>
  </conditionalFormatting>
  <conditionalFormatting sqref="AB45">
    <cfRule type="cellIs" dxfId="2042" priority="1842" stopIfTrue="1" operator="equal">
      <formula>"NO ADMISIBLE"</formula>
    </cfRule>
    <cfRule type="cellIs" dxfId="2041" priority="1843" stopIfTrue="1" operator="equal">
      <formula>"ADMISIBLE"</formula>
    </cfRule>
  </conditionalFormatting>
  <conditionalFormatting sqref="AD45">
    <cfRule type="cellIs" dxfId="2040" priority="1841" stopIfTrue="1" operator="equal">
      <formula>"NO ADMISIBLE"</formula>
    </cfRule>
  </conditionalFormatting>
  <conditionalFormatting sqref="AD45">
    <cfRule type="cellIs" dxfId="2039" priority="1839" stopIfTrue="1" operator="equal">
      <formula>"NO ADMISIBLE"</formula>
    </cfRule>
    <cfRule type="cellIs" dxfId="2038" priority="1840" stopIfTrue="1" operator="equal">
      <formula>"ADMISIBLE"</formula>
    </cfRule>
  </conditionalFormatting>
  <conditionalFormatting sqref="T45">
    <cfRule type="cellIs" dxfId="2037" priority="1837" stopIfTrue="1" operator="equal">
      <formula>"NO ADMISIBLE"</formula>
    </cfRule>
    <cfRule type="cellIs" dxfId="2036" priority="1838" stopIfTrue="1" operator="equal">
      <formula>"ADMISIBLE"</formula>
    </cfRule>
  </conditionalFormatting>
  <conditionalFormatting sqref="T45">
    <cfRule type="cellIs" dxfId="2035" priority="1836" operator="equal">
      <formula>"NO HABIL"</formula>
    </cfRule>
  </conditionalFormatting>
  <conditionalFormatting sqref="V45">
    <cfRule type="cellIs" dxfId="2034" priority="1834" stopIfTrue="1" operator="equal">
      <formula>"NO ADMISIBLE"</formula>
    </cfRule>
    <cfRule type="cellIs" dxfId="2033" priority="1835" stopIfTrue="1" operator="equal">
      <formula>"ADMISIBLE"</formula>
    </cfRule>
  </conditionalFormatting>
  <conditionalFormatting sqref="V45">
    <cfRule type="cellIs" dxfId="2032" priority="1833" operator="equal">
      <formula>"NO HABIL"</formula>
    </cfRule>
  </conditionalFormatting>
  <conditionalFormatting sqref="AC45">
    <cfRule type="cellIs" dxfId="2031" priority="1831" stopIfTrue="1" operator="equal">
      <formula>"NO ADMISIBLE"</formula>
    </cfRule>
    <cfRule type="cellIs" dxfId="2030" priority="1832" stopIfTrue="1" operator="equal">
      <formula>"ADMISIBLE"</formula>
    </cfRule>
  </conditionalFormatting>
  <conditionalFormatting sqref="AC45">
    <cfRule type="cellIs" dxfId="2029" priority="1830" operator="equal">
      <formula>"NO HABIL"</formula>
    </cfRule>
  </conditionalFormatting>
  <conditionalFormatting sqref="AE45">
    <cfRule type="cellIs" dxfId="2028" priority="1828" stopIfTrue="1" operator="equal">
      <formula>"NO ADMISIBLE"</formula>
    </cfRule>
    <cfRule type="cellIs" dxfId="2027" priority="1829" stopIfTrue="1" operator="equal">
      <formula>"ADMISIBLE"</formula>
    </cfRule>
  </conditionalFormatting>
  <conditionalFormatting sqref="AE45">
    <cfRule type="cellIs" dxfId="2026" priority="1827" operator="equal">
      <formula>"NO HABIL"</formula>
    </cfRule>
  </conditionalFormatting>
  <conditionalFormatting sqref="AF45">
    <cfRule type="cellIs" dxfId="2025" priority="1825" stopIfTrue="1" operator="equal">
      <formula>"NO ADMISIBLE"</formula>
    </cfRule>
    <cfRule type="cellIs" dxfId="2024" priority="1826" stopIfTrue="1" operator="equal">
      <formula>"ADMISIBLE"</formula>
    </cfRule>
  </conditionalFormatting>
  <conditionalFormatting sqref="AF45">
    <cfRule type="cellIs" dxfId="2023" priority="1824" operator="equal">
      <formula>"NO HABIL"</formula>
    </cfRule>
  </conditionalFormatting>
  <conditionalFormatting sqref="X45">
    <cfRule type="cellIs" dxfId="2022" priority="1822" stopIfTrue="1" operator="equal">
      <formula>"NO ADMISIBLE"</formula>
    </cfRule>
    <cfRule type="cellIs" dxfId="2021" priority="1823" stopIfTrue="1" operator="equal">
      <formula>"ADMISIBLE"</formula>
    </cfRule>
  </conditionalFormatting>
  <conditionalFormatting sqref="X45">
    <cfRule type="cellIs" dxfId="2020" priority="1821" operator="equal">
      <formula>"NO HABIL"</formula>
    </cfRule>
  </conditionalFormatting>
  <conditionalFormatting sqref="Y45">
    <cfRule type="cellIs" dxfId="2019" priority="1819" stopIfTrue="1" operator="equal">
      <formula>"NO ADMISIBLE"</formula>
    </cfRule>
    <cfRule type="cellIs" dxfId="2018" priority="1820" stopIfTrue="1" operator="equal">
      <formula>"ADMISIBLE"</formula>
    </cfRule>
  </conditionalFormatting>
  <conditionalFormatting sqref="Y45">
    <cfRule type="cellIs" dxfId="2017" priority="1818" operator="equal">
      <formula>"NO HABIL"</formula>
    </cfRule>
  </conditionalFormatting>
  <conditionalFormatting sqref="N56:P56 C57:C66 J57:P66 W57:X66">
    <cfRule type="cellIs" dxfId="2016" priority="1817" stopIfTrue="1" operator="equal">
      <formula>"NO ADMISIBLE"</formula>
    </cfRule>
  </conditionalFormatting>
  <conditionalFormatting sqref="C56">
    <cfRule type="cellIs" dxfId="2015" priority="1816" stopIfTrue="1" operator="equal">
      <formula>"NO ADMISIBLE"</formula>
    </cfRule>
  </conditionalFormatting>
  <conditionalFormatting sqref="Z57:AA66 S57:S66">
    <cfRule type="cellIs" dxfId="2014" priority="1813" stopIfTrue="1" operator="equal">
      <formula>"NO ADMISIBLE"</formula>
    </cfRule>
  </conditionalFormatting>
  <conditionalFormatting sqref="Y57:Y66 T57:V66">
    <cfRule type="cellIs" dxfId="2013" priority="1814" stopIfTrue="1" operator="equal">
      <formula>"NO ADMISIBLE"</formula>
    </cfRule>
    <cfRule type="cellIs" dxfId="2012" priority="1815" stopIfTrue="1" operator="equal">
      <formula>"ADMISIBLE"</formula>
    </cfRule>
  </conditionalFormatting>
  <conditionalFormatting sqref="X57:X66">
    <cfRule type="cellIs" dxfId="2011" priority="1811" stopIfTrue="1" operator="equal">
      <formula>"NO ADMISIBLE"</formula>
    </cfRule>
    <cfRule type="cellIs" dxfId="2010" priority="1812" stopIfTrue="1" operator="equal">
      <formula>"ADMISIBLE"</formula>
    </cfRule>
  </conditionalFormatting>
  <conditionalFormatting sqref="AB57:AC66">
    <cfRule type="cellIs" dxfId="2009" priority="1810" stopIfTrue="1" operator="equal">
      <formula>"NO ADMISIBLE"</formula>
    </cfRule>
  </conditionalFormatting>
  <conditionalFormatting sqref="AC57:AC66">
    <cfRule type="cellIs" dxfId="2008" priority="1808" stopIfTrue="1" operator="equal">
      <formula>"NO ADMISIBLE"</formula>
    </cfRule>
    <cfRule type="cellIs" dxfId="2007" priority="1809" stopIfTrue="1" operator="equal">
      <formula>"ADMISIBLE"</formula>
    </cfRule>
  </conditionalFormatting>
  <conditionalFormatting sqref="AD57:AE66">
    <cfRule type="cellIs" dxfId="2006" priority="1807" stopIfTrue="1" operator="equal">
      <formula>"NO ADMISIBLE"</formula>
    </cfRule>
  </conditionalFormatting>
  <conditionalFormatting sqref="AE57:AE66">
    <cfRule type="cellIs" dxfId="2005" priority="1805" stopIfTrue="1" operator="equal">
      <formula>"NO ADMISIBLE"</formula>
    </cfRule>
    <cfRule type="cellIs" dxfId="2004" priority="1806" stopIfTrue="1" operator="equal">
      <formula>"ADMISIBLE"</formula>
    </cfRule>
  </conditionalFormatting>
  <conditionalFormatting sqref="AF57:AF66">
    <cfRule type="cellIs" dxfId="2003" priority="1803" stopIfTrue="1" operator="equal">
      <formula>"NO ADMISIBLE"</formula>
    </cfRule>
    <cfRule type="cellIs" dxfId="2002" priority="1804" stopIfTrue="1" operator="equal">
      <formula>"ADMISIBLE"</formula>
    </cfRule>
  </conditionalFormatting>
  <conditionalFormatting sqref="R57:R66">
    <cfRule type="cellIs" dxfId="2001" priority="1801" stopIfTrue="1" operator="equal">
      <formula>"NO ADMISIBLE"</formula>
    </cfRule>
    <cfRule type="cellIs" dxfId="2000" priority="1802" stopIfTrue="1" operator="equal">
      <formula>"ADMISIBLE"</formula>
    </cfRule>
  </conditionalFormatting>
  <conditionalFormatting sqref="D56">
    <cfRule type="cellIs" dxfId="1999" priority="1800" stopIfTrue="1" operator="equal">
      <formula>"NO ADMISIBLE"</formula>
    </cfRule>
  </conditionalFormatting>
  <conditionalFormatting sqref="D57:D66">
    <cfRule type="cellIs" dxfId="1998" priority="1799" stopIfTrue="1" operator="equal">
      <formula>"NO ADMISIBLE"</formula>
    </cfRule>
  </conditionalFormatting>
  <conditionalFormatting sqref="W56">
    <cfRule type="cellIs" dxfId="1997" priority="1798" stopIfTrue="1" operator="equal">
      <formula>"NO ADMISIBLE"</formula>
    </cfRule>
  </conditionalFormatting>
  <conditionalFormatting sqref="R56">
    <cfRule type="cellIs" dxfId="1996" priority="1796" stopIfTrue="1" operator="equal">
      <formula>"NO ADMISIBLE"</formula>
    </cfRule>
    <cfRule type="cellIs" dxfId="1995" priority="1797" stopIfTrue="1" operator="equal">
      <formula>"ADMISIBLE"</formula>
    </cfRule>
  </conditionalFormatting>
  <conditionalFormatting sqref="Z56:AA56 S56">
    <cfRule type="cellIs" dxfId="1994" priority="1793" stopIfTrue="1" operator="equal">
      <formula>"NO ADMISIBLE"</formula>
    </cfRule>
  </conditionalFormatting>
  <conditionalFormatting sqref="W56 U56">
    <cfRule type="cellIs" dxfId="1993" priority="1794" stopIfTrue="1" operator="equal">
      <formula>"NO ADMISIBLE"</formula>
    </cfRule>
    <cfRule type="cellIs" dxfId="1992" priority="1795" stopIfTrue="1" operator="equal">
      <formula>"ADMISIBLE"</formula>
    </cfRule>
  </conditionalFormatting>
  <conditionalFormatting sqref="AB56">
    <cfRule type="cellIs" dxfId="1991" priority="1792" stopIfTrue="1" operator="equal">
      <formula>"NO ADMISIBLE"</formula>
    </cfRule>
  </conditionalFormatting>
  <conditionalFormatting sqref="AB56">
    <cfRule type="cellIs" dxfId="1990" priority="1790" stopIfTrue="1" operator="equal">
      <formula>"NO ADMISIBLE"</formula>
    </cfRule>
    <cfRule type="cellIs" dxfId="1989" priority="1791" stopIfTrue="1" operator="equal">
      <formula>"ADMISIBLE"</formula>
    </cfRule>
  </conditionalFormatting>
  <conditionalFormatting sqref="AD56">
    <cfRule type="cellIs" dxfId="1988" priority="1789" stopIfTrue="1" operator="equal">
      <formula>"NO ADMISIBLE"</formula>
    </cfRule>
  </conditionalFormatting>
  <conditionalFormatting sqref="AD56">
    <cfRule type="cellIs" dxfId="1987" priority="1787" stopIfTrue="1" operator="equal">
      <formula>"NO ADMISIBLE"</formula>
    </cfRule>
    <cfRule type="cellIs" dxfId="1986" priority="1788" stopIfTrue="1" operator="equal">
      <formula>"ADMISIBLE"</formula>
    </cfRule>
  </conditionalFormatting>
  <conditionalFormatting sqref="T56">
    <cfRule type="cellIs" dxfId="1985" priority="1785" stopIfTrue="1" operator="equal">
      <formula>"NO ADMISIBLE"</formula>
    </cfRule>
    <cfRule type="cellIs" dxfId="1984" priority="1786" stopIfTrue="1" operator="equal">
      <formula>"ADMISIBLE"</formula>
    </cfRule>
  </conditionalFormatting>
  <conditionalFormatting sqref="T56">
    <cfRule type="cellIs" dxfId="1983" priority="1784" operator="equal">
      <formula>"NO HABIL"</formula>
    </cfRule>
  </conditionalFormatting>
  <conditionalFormatting sqref="V56">
    <cfRule type="cellIs" dxfId="1982" priority="1782" stopIfTrue="1" operator="equal">
      <formula>"NO ADMISIBLE"</formula>
    </cfRule>
    <cfRule type="cellIs" dxfId="1981" priority="1783" stopIfTrue="1" operator="equal">
      <formula>"ADMISIBLE"</formula>
    </cfRule>
  </conditionalFormatting>
  <conditionalFormatting sqref="V56">
    <cfRule type="cellIs" dxfId="1980" priority="1781" operator="equal">
      <formula>"NO HABIL"</formula>
    </cfRule>
  </conditionalFormatting>
  <conditionalFormatting sqref="AC56">
    <cfRule type="cellIs" dxfId="1979" priority="1779" stopIfTrue="1" operator="equal">
      <formula>"NO ADMISIBLE"</formula>
    </cfRule>
    <cfRule type="cellIs" dxfId="1978" priority="1780" stopIfTrue="1" operator="equal">
      <formula>"ADMISIBLE"</formula>
    </cfRule>
  </conditionalFormatting>
  <conditionalFormatting sqref="AC56">
    <cfRule type="cellIs" dxfId="1977" priority="1778" operator="equal">
      <formula>"NO HABIL"</formula>
    </cfRule>
  </conditionalFormatting>
  <conditionalFormatting sqref="AE56">
    <cfRule type="cellIs" dxfId="1976" priority="1776" stopIfTrue="1" operator="equal">
      <formula>"NO ADMISIBLE"</formula>
    </cfRule>
    <cfRule type="cellIs" dxfId="1975" priority="1777" stopIfTrue="1" operator="equal">
      <formula>"ADMISIBLE"</formula>
    </cfRule>
  </conditionalFormatting>
  <conditionalFormatting sqref="AE56">
    <cfRule type="cellIs" dxfId="1974" priority="1775" operator="equal">
      <formula>"NO HABIL"</formula>
    </cfRule>
  </conditionalFormatting>
  <conditionalFormatting sqref="AF56">
    <cfRule type="cellIs" dxfId="1973" priority="1773" stopIfTrue="1" operator="equal">
      <formula>"NO ADMISIBLE"</formula>
    </cfRule>
    <cfRule type="cellIs" dxfId="1972" priority="1774" stopIfTrue="1" operator="equal">
      <formula>"ADMISIBLE"</formula>
    </cfRule>
  </conditionalFormatting>
  <conditionalFormatting sqref="AF56">
    <cfRule type="cellIs" dxfId="1971" priority="1772" operator="equal">
      <formula>"NO HABIL"</formula>
    </cfRule>
  </conditionalFormatting>
  <conditionalFormatting sqref="X56">
    <cfRule type="cellIs" dxfId="1970" priority="1770" stopIfTrue="1" operator="equal">
      <formula>"NO ADMISIBLE"</formula>
    </cfRule>
    <cfRule type="cellIs" dxfId="1969" priority="1771" stopIfTrue="1" operator="equal">
      <formula>"ADMISIBLE"</formula>
    </cfRule>
  </conditionalFormatting>
  <conditionalFormatting sqref="X56">
    <cfRule type="cellIs" dxfId="1968" priority="1769" operator="equal">
      <formula>"NO HABIL"</formula>
    </cfRule>
  </conditionalFormatting>
  <conditionalFormatting sqref="Y56">
    <cfRule type="cellIs" dxfId="1967" priority="1767" stopIfTrue="1" operator="equal">
      <formula>"NO ADMISIBLE"</formula>
    </cfRule>
    <cfRule type="cellIs" dxfId="1966" priority="1768" stopIfTrue="1" operator="equal">
      <formula>"ADMISIBLE"</formula>
    </cfRule>
  </conditionalFormatting>
  <conditionalFormatting sqref="Y56">
    <cfRule type="cellIs" dxfId="1965" priority="1766" operator="equal">
      <formula>"NO HABIL"</formula>
    </cfRule>
  </conditionalFormatting>
  <conditionalFormatting sqref="C67">
    <cfRule type="cellIs" dxfId="1964" priority="1765" stopIfTrue="1" operator="equal">
      <formula>"NO ADMISIBLE"</formula>
    </cfRule>
  </conditionalFormatting>
  <conditionalFormatting sqref="Z68:AA77 S68:S77">
    <cfRule type="cellIs" dxfId="1963" priority="1764" stopIfTrue="1" operator="equal">
      <formula>"NO ADMISIBLE"</formula>
    </cfRule>
  </conditionalFormatting>
  <conditionalFormatting sqref="X68:X77">
    <cfRule type="cellIs" dxfId="1962" priority="1762" stopIfTrue="1" operator="equal">
      <formula>"NO ADMISIBLE"</formula>
    </cfRule>
    <cfRule type="cellIs" dxfId="1961" priority="1763" stopIfTrue="1" operator="equal">
      <formula>"ADMISIBLE"</formula>
    </cfRule>
  </conditionalFormatting>
  <conditionalFormatting sqref="AB68:AC77">
    <cfRule type="cellIs" dxfId="1960" priority="1761" stopIfTrue="1" operator="equal">
      <formula>"NO ADMISIBLE"</formula>
    </cfRule>
  </conditionalFormatting>
  <conditionalFormatting sqref="AC68:AC77">
    <cfRule type="cellIs" dxfId="1959" priority="1759" stopIfTrue="1" operator="equal">
      <formula>"NO ADMISIBLE"</formula>
    </cfRule>
    <cfRule type="cellIs" dxfId="1958" priority="1760" stopIfTrue="1" operator="equal">
      <formula>"ADMISIBLE"</formula>
    </cfRule>
  </conditionalFormatting>
  <conditionalFormatting sqref="AD68:AE77">
    <cfRule type="cellIs" dxfId="1957" priority="1758" stopIfTrue="1" operator="equal">
      <formula>"NO ADMISIBLE"</formula>
    </cfRule>
  </conditionalFormatting>
  <conditionalFormatting sqref="AE68:AE77">
    <cfRule type="cellIs" dxfId="1956" priority="1756" stopIfTrue="1" operator="equal">
      <formula>"NO ADMISIBLE"</formula>
    </cfRule>
    <cfRule type="cellIs" dxfId="1955" priority="1757" stopIfTrue="1" operator="equal">
      <formula>"ADMISIBLE"</formula>
    </cfRule>
  </conditionalFormatting>
  <conditionalFormatting sqref="AF68:AF77">
    <cfRule type="cellIs" dxfId="1954" priority="1754" stopIfTrue="1" operator="equal">
      <formula>"NO ADMISIBLE"</formula>
    </cfRule>
    <cfRule type="cellIs" dxfId="1953" priority="1755" stopIfTrue="1" operator="equal">
      <formula>"ADMISIBLE"</formula>
    </cfRule>
  </conditionalFormatting>
  <conditionalFormatting sqref="R68:R77">
    <cfRule type="cellIs" dxfId="1952" priority="1752" stopIfTrue="1" operator="equal">
      <formula>"NO ADMISIBLE"</formula>
    </cfRule>
    <cfRule type="cellIs" dxfId="1951" priority="1753" stopIfTrue="1" operator="equal">
      <formula>"ADMISIBLE"</formula>
    </cfRule>
  </conditionalFormatting>
  <conditionalFormatting sqref="D67">
    <cfRule type="cellIs" dxfId="1950" priority="1751" stopIfTrue="1" operator="equal">
      <formula>"NO ADMISIBLE"</formula>
    </cfRule>
  </conditionalFormatting>
  <conditionalFormatting sqref="D68:D77">
    <cfRule type="cellIs" dxfId="1949" priority="1750" stopIfTrue="1" operator="equal">
      <formula>"NO ADMISIBLE"</formula>
    </cfRule>
  </conditionalFormatting>
  <conditionalFormatting sqref="W67">
    <cfRule type="cellIs" dxfId="1948" priority="1749" stopIfTrue="1" operator="equal">
      <formula>"NO ADMISIBLE"</formula>
    </cfRule>
  </conditionalFormatting>
  <conditionalFormatting sqref="R67">
    <cfRule type="cellIs" dxfId="1947" priority="1747" stopIfTrue="1" operator="equal">
      <formula>"NO ADMISIBLE"</formula>
    </cfRule>
    <cfRule type="cellIs" dxfId="1946" priority="1748" stopIfTrue="1" operator="equal">
      <formula>"ADMISIBLE"</formula>
    </cfRule>
  </conditionalFormatting>
  <conditionalFormatting sqref="Z67:AA67 S67">
    <cfRule type="cellIs" dxfId="1945" priority="1744" stopIfTrue="1" operator="equal">
      <formula>"NO ADMISIBLE"</formula>
    </cfRule>
  </conditionalFormatting>
  <conditionalFormatting sqref="W67 U67">
    <cfRule type="cellIs" dxfId="1944" priority="1745" stopIfTrue="1" operator="equal">
      <formula>"NO ADMISIBLE"</formula>
    </cfRule>
    <cfRule type="cellIs" dxfId="1943" priority="1746" stopIfTrue="1" operator="equal">
      <formula>"ADMISIBLE"</formula>
    </cfRule>
  </conditionalFormatting>
  <conditionalFormatting sqref="AB67">
    <cfRule type="cellIs" dxfId="1942" priority="1743" stopIfTrue="1" operator="equal">
      <formula>"NO ADMISIBLE"</formula>
    </cfRule>
  </conditionalFormatting>
  <conditionalFormatting sqref="AB67">
    <cfRule type="cellIs" dxfId="1941" priority="1741" stopIfTrue="1" operator="equal">
      <formula>"NO ADMISIBLE"</formula>
    </cfRule>
    <cfRule type="cellIs" dxfId="1940" priority="1742" stopIfTrue="1" operator="equal">
      <formula>"ADMISIBLE"</formula>
    </cfRule>
  </conditionalFormatting>
  <conditionalFormatting sqref="AD67">
    <cfRule type="cellIs" dxfId="1939" priority="1740" stopIfTrue="1" operator="equal">
      <formula>"NO ADMISIBLE"</formula>
    </cfRule>
  </conditionalFormatting>
  <conditionalFormatting sqref="AD67">
    <cfRule type="cellIs" dxfId="1938" priority="1738" stopIfTrue="1" operator="equal">
      <formula>"NO ADMISIBLE"</formula>
    </cfRule>
    <cfRule type="cellIs" dxfId="1937" priority="1739" stopIfTrue="1" operator="equal">
      <formula>"ADMISIBLE"</formula>
    </cfRule>
  </conditionalFormatting>
  <conditionalFormatting sqref="T67">
    <cfRule type="cellIs" dxfId="1936" priority="1736" stopIfTrue="1" operator="equal">
      <formula>"NO ADMISIBLE"</formula>
    </cfRule>
    <cfRule type="cellIs" dxfId="1935" priority="1737" stopIfTrue="1" operator="equal">
      <formula>"ADMISIBLE"</formula>
    </cfRule>
  </conditionalFormatting>
  <conditionalFormatting sqref="T67">
    <cfRule type="cellIs" dxfId="1934" priority="1735" operator="equal">
      <formula>"NO HABIL"</formula>
    </cfRule>
  </conditionalFormatting>
  <conditionalFormatting sqref="V67">
    <cfRule type="cellIs" dxfId="1933" priority="1733" stopIfTrue="1" operator="equal">
      <formula>"NO ADMISIBLE"</formula>
    </cfRule>
    <cfRule type="cellIs" dxfId="1932" priority="1734" stopIfTrue="1" operator="equal">
      <formula>"ADMISIBLE"</formula>
    </cfRule>
  </conditionalFormatting>
  <conditionalFormatting sqref="V67">
    <cfRule type="cellIs" dxfId="1931" priority="1732" operator="equal">
      <formula>"NO HABIL"</formula>
    </cfRule>
  </conditionalFormatting>
  <conditionalFormatting sqref="AC67">
    <cfRule type="cellIs" dxfId="1930" priority="1730" stopIfTrue="1" operator="equal">
      <formula>"NO ADMISIBLE"</formula>
    </cfRule>
    <cfRule type="cellIs" dxfId="1929" priority="1731" stopIfTrue="1" operator="equal">
      <formula>"ADMISIBLE"</formula>
    </cfRule>
  </conditionalFormatting>
  <conditionalFormatting sqref="AC67">
    <cfRule type="cellIs" dxfId="1928" priority="1729" operator="equal">
      <formula>"NO HABIL"</formula>
    </cfRule>
  </conditionalFormatting>
  <conditionalFormatting sqref="AE67">
    <cfRule type="cellIs" dxfId="1927" priority="1727" stopIfTrue="1" operator="equal">
      <formula>"NO ADMISIBLE"</formula>
    </cfRule>
    <cfRule type="cellIs" dxfId="1926" priority="1728" stopIfTrue="1" operator="equal">
      <formula>"ADMISIBLE"</formula>
    </cfRule>
  </conditionalFormatting>
  <conditionalFormatting sqref="AE67">
    <cfRule type="cellIs" dxfId="1925" priority="1726" operator="equal">
      <formula>"NO HABIL"</formula>
    </cfRule>
  </conditionalFormatting>
  <conditionalFormatting sqref="AF67">
    <cfRule type="cellIs" dxfId="1924" priority="1724" stopIfTrue="1" operator="equal">
      <formula>"NO ADMISIBLE"</formula>
    </cfRule>
    <cfRule type="cellIs" dxfId="1923" priority="1725" stopIfTrue="1" operator="equal">
      <formula>"ADMISIBLE"</formula>
    </cfRule>
  </conditionalFormatting>
  <conditionalFormatting sqref="AF67">
    <cfRule type="cellIs" dxfId="1922" priority="1723" operator="equal">
      <formula>"NO HABIL"</formula>
    </cfRule>
  </conditionalFormatting>
  <conditionalFormatting sqref="X67">
    <cfRule type="cellIs" dxfId="1921" priority="1721" stopIfTrue="1" operator="equal">
      <formula>"NO ADMISIBLE"</formula>
    </cfRule>
    <cfRule type="cellIs" dxfId="1920" priority="1722" stopIfTrue="1" operator="equal">
      <formula>"ADMISIBLE"</formula>
    </cfRule>
  </conditionalFormatting>
  <conditionalFormatting sqref="X67">
    <cfRule type="cellIs" dxfId="1919" priority="1720" operator="equal">
      <formula>"NO HABIL"</formula>
    </cfRule>
  </conditionalFormatting>
  <conditionalFormatting sqref="Y67">
    <cfRule type="cellIs" dxfId="1918" priority="1718" stopIfTrue="1" operator="equal">
      <formula>"NO ADMISIBLE"</formula>
    </cfRule>
    <cfRule type="cellIs" dxfId="1917" priority="1719" stopIfTrue="1" operator="equal">
      <formula>"ADMISIBLE"</formula>
    </cfRule>
  </conditionalFormatting>
  <conditionalFormatting sqref="Y67">
    <cfRule type="cellIs" dxfId="1916" priority="1717" operator="equal">
      <formula>"NO HABIL"</formula>
    </cfRule>
  </conditionalFormatting>
  <conditionalFormatting sqref="N78:P78 C79:C88 J79:P88 W79:X88">
    <cfRule type="cellIs" dxfId="1915" priority="1716" stopIfTrue="1" operator="equal">
      <formula>"NO ADMISIBLE"</formula>
    </cfRule>
  </conditionalFormatting>
  <conditionalFormatting sqref="C78">
    <cfRule type="cellIs" dxfId="1914" priority="1715" stopIfTrue="1" operator="equal">
      <formula>"NO ADMISIBLE"</formula>
    </cfRule>
  </conditionalFormatting>
  <conditionalFormatting sqref="Z79:AA88 S79:S88">
    <cfRule type="cellIs" dxfId="1913" priority="1712" stopIfTrue="1" operator="equal">
      <formula>"NO ADMISIBLE"</formula>
    </cfRule>
  </conditionalFormatting>
  <conditionalFormatting sqref="Y79:Y88 T79:V88">
    <cfRule type="cellIs" dxfId="1912" priority="1713" stopIfTrue="1" operator="equal">
      <formula>"NO ADMISIBLE"</formula>
    </cfRule>
    <cfRule type="cellIs" dxfId="1911" priority="1714" stopIfTrue="1" operator="equal">
      <formula>"ADMISIBLE"</formula>
    </cfRule>
  </conditionalFormatting>
  <conditionalFormatting sqref="X79:X88">
    <cfRule type="cellIs" dxfId="1910" priority="1710" stopIfTrue="1" operator="equal">
      <formula>"NO ADMISIBLE"</formula>
    </cfRule>
    <cfRule type="cellIs" dxfId="1909" priority="1711" stopIfTrue="1" operator="equal">
      <formula>"ADMISIBLE"</formula>
    </cfRule>
  </conditionalFormatting>
  <conditionalFormatting sqref="AB79:AC88">
    <cfRule type="cellIs" dxfId="1908" priority="1709" stopIfTrue="1" operator="equal">
      <formula>"NO ADMISIBLE"</formula>
    </cfRule>
  </conditionalFormatting>
  <conditionalFormatting sqref="AC79:AC88">
    <cfRule type="cellIs" dxfId="1907" priority="1707" stopIfTrue="1" operator="equal">
      <formula>"NO ADMISIBLE"</formula>
    </cfRule>
    <cfRule type="cellIs" dxfId="1906" priority="1708" stopIfTrue="1" operator="equal">
      <formula>"ADMISIBLE"</formula>
    </cfRule>
  </conditionalFormatting>
  <conditionalFormatting sqref="AD79:AE88">
    <cfRule type="cellIs" dxfId="1905" priority="1706" stopIfTrue="1" operator="equal">
      <formula>"NO ADMISIBLE"</formula>
    </cfRule>
  </conditionalFormatting>
  <conditionalFormatting sqref="AE79:AE88">
    <cfRule type="cellIs" dxfId="1904" priority="1704" stopIfTrue="1" operator="equal">
      <formula>"NO ADMISIBLE"</formula>
    </cfRule>
    <cfRule type="cellIs" dxfId="1903" priority="1705" stopIfTrue="1" operator="equal">
      <formula>"ADMISIBLE"</formula>
    </cfRule>
  </conditionalFormatting>
  <conditionalFormatting sqref="AF79:AF88">
    <cfRule type="cellIs" dxfId="1902" priority="1702" stopIfTrue="1" operator="equal">
      <formula>"NO ADMISIBLE"</formula>
    </cfRule>
    <cfRule type="cellIs" dxfId="1901" priority="1703" stopIfTrue="1" operator="equal">
      <formula>"ADMISIBLE"</formula>
    </cfRule>
  </conditionalFormatting>
  <conditionalFormatting sqref="R79:R88">
    <cfRule type="cellIs" dxfId="1900" priority="1700" stopIfTrue="1" operator="equal">
      <formula>"NO ADMISIBLE"</formula>
    </cfRule>
    <cfRule type="cellIs" dxfId="1899" priority="1701" stopIfTrue="1" operator="equal">
      <formula>"ADMISIBLE"</formula>
    </cfRule>
  </conditionalFormatting>
  <conditionalFormatting sqref="D78">
    <cfRule type="cellIs" dxfId="1898" priority="1699" stopIfTrue="1" operator="equal">
      <formula>"NO ADMISIBLE"</formula>
    </cfRule>
  </conditionalFormatting>
  <conditionalFormatting sqref="D79:D88">
    <cfRule type="cellIs" dxfId="1897" priority="1698" stopIfTrue="1" operator="equal">
      <formula>"NO ADMISIBLE"</formula>
    </cfRule>
  </conditionalFormatting>
  <conditionalFormatting sqref="W78">
    <cfRule type="cellIs" dxfId="1896" priority="1697" stopIfTrue="1" operator="equal">
      <formula>"NO ADMISIBLE"</formula>
    </cfRule>
  </conditionalFormatting>
  <conditionalFormatting sqref="R78">
    <cfRule type="cellIs" dxfId="1895" priority="1695" stopIfTrue="1" operator="equal">
      <formula>"NO ADMISIBLE"</formula>
    </cfRule>
    <cfRule type="cellIs" dxfId="1894" priority="1696" stopIfTrue="1" operator="equal">
      <formula>"ADMISIBLE"</formula>
    </cfRule>
  </conditionalFormatting>
  <conditionalFormatting sqref="Z78:AA78 S78">
    <cfRule type="cellIs" dxfId="1893" priority="1692" stopIfTrue="1" operator="equal">
      <formula>"NO ADMISIBLE"</formula>
    </cfRule>
  </conditionalFormatting>
  <conditionalFormatting sqref="W78 U78">
    <cfRule type="cellIs" dxfId="1892" priority="1693" stopIfTrue="1" operator="equal">
      <formula>"NO ADMISIBLE"</formula>
    </cfRule>
    <cfRule type="cellIs" dxfId="1891" priority="1694" stopIfTrue="1" operator="equal">
      <formula>"ADMISIBLE"</formula>
    </cfRule>
  </conditionalFormatting>
  <conditionalFormatting sqref="AB78">
    <cfRule type="cellIs" dxfId="1890" priority="1691" stopIfTrue="1" operator="equal">
      <formula>"NO ADMISIBLE"</formula>
    </cfRule>
  </conditionalFormatting>
  <conditionalFormatting sqref="AB78">
    <cfRule type="cellIs" dxfId="1889" priority="1689" stopIfTrue="1" operator="equal">
      <formula>"NO ADMISIBLE"</formula>
    </cfRule>
    <cfRule type="cellIs" dxfId="1888" priority="1690" stopIfTrue="1" operator="equal">
      <formula>"ADMISIBLE"</formula>
    </cfRule>
  </conditionalFormatting>
  <conditionalFormatting sqref="AD78">
    <cfRule type="cellIs" dxfId="1887" priority="1688" stopIfTrue="1" operator="equal">
      <formula>"NO ADMISIBLE"</formula>
    </cfRule>
  </conditionalFormatting>
  <conditionalFormatting sqref="AD78">
    <cfRule type="cellIs" dxfId="1886" priority="1686" stopIfTrue="1" operator="equal">
      <formula>"NO ADMISIBLE"</formula>
    </cfRule>
    <cfRule type="cellIs" dxfId="1885" priority="1687" stopIfTrue="1" operator="equal">
      <formula>"ADMISIBLE"</formula>
    </cfRule>
  </conditionalFormatting>
  <conditionalFormatting sqref="T78">
    <cfRule type="cellIs" dxfId="1884" priority="1684" stopIfTrue="1" operator="equal">
      <formula>"NO ADMISIBLE"</formula>
    </cfRule>
    <cfRule type="cellIs" dxfId="1883" priority="1685" stopIfTrue="1" operator="equal">
      <formula>"ADMISIBLE"</formula>
    </cfRule>
  </conditionalFormatting>
  <conditionalFormatting sqref="T78">
    <cfRule type="cellIs" dxfId="1882" priority="1683" operator="equal">
      <formula>"NO HABIL"</formula>
    </cfRule>
  </conditionalFormatting>
  <conditionalFormatting sqref="V78">
    <cfRule type="cellIs" dxfId="1881" priority="1681" stopIfTrue="1" operator="equal">
      <formula>"NO ADMISIBLE"</formula>
    </cfRule>
    <cfRule type="cellIs" dxfId="1880" priority="1682" stopIfTrue="1" operator="equal">
      <formula>"ADMISIBLE"</formula>
    </cfRule>
  </conditionalFormatting>
  <conditionalFormatting sqref="V78">
    <cfRule type="cellIs" dxfId="1879" priority="1680" operator="equal">
      <formula>"NO HABIL"</formula>
    </cfRule>
  </conditionalFormatting>
  <conditionalFormatting sqref="AC78">
    <cfRule type="cellIs" dxfId="1878" priority="1678" stopIfTrue="1" operator="equal">
      <formula>"NO ADMISIBLE"</formula>
    </cfRule>
    <cfRule type="cellIs" dxfId="1877" priority="1679" stopIfTrue="1" operator="equal">
      <formula>"ADMISIBLE"</formula>
    </cfRule>
  </conditionalFormatting>
  <conditionalFormatting sqref="AC78">
    <cfRule type="cellIs" dxfId="1876" priority="1677" operator="equal">
      <formula>"NO HABIL"</formula>
    </cfRule>
  </conditionalFormatting>
  <conditionalFormatting sqref="AE78">
    <cfRule type="cellIs" dxfId="1875" priority="1675" stopIfTrue="1" operator="equal">
      <formula>"NO ADMISIBLE"</formula>
    </cfRule>
    <cfRule type="cellIs" dxfId="1874" priority="1676" stopIfTrue="1" operator="equal">
      <formula>"ADMISIBLE"</formula>
    </cfRule>
  </conditionalFormatting>
  <conditionalFormatting sqref="AE78">
    <cfRule type="cellIs" dxfId="1873" priority="1674" operator="equal">
      <formula>"NO HABIL"</formula>
    </cfRule>
  </conditionalFormatting>
  <conditionalFormatting sqref="AF78">
    <cfRule type="cellIs" dxfId="1872" priority="1672" stopIfTrue="1" operator="equal">
      <formula>"NO ADMISIBLE"</formula>
    </cfRule>
    <cfRule type="cellIs" dxfId="1871" priority="1673" stopIfTrue="1" operator="equal">
      <formula>"ADMISIBLE"</formula>
    </cfRule>
  </conditionalFormatting>
  <conditionalFormatting sqref="AF78">
    <cfRule type="cellIs" dxfId="1870" priority="1671" operator="equal">
      <formula>"NO HABIL"</formula>
    </cfRule>
  </conditionalFormatting>
  <conditionalFormatting sqref="X78">
    <cfRule type="cellIs" dxfId="1869" priority="1669" stopIfTrue="1" operator="equal">
      <formula>"NO ADMISIBLE"</formula>
    </cfRule>
    <cfRule type="cellIs" dxfId="1868" priority="1670" stopIfTrue="1" operator="equal">
      <formula>"ADMISIBLE"</formula>
    </cfRule>
  </conditionalFormatting>
  <conditionalFormatting sqref="X78">
    <cfRule type="cellIs" dxfId="1867" priority="1668" operator="equal">
      <formula>"NO HABIL"</formula>
    </cfRule>
  </conditionalFormatting>
  <conditionalFormatting sqref="Y78">
    <cfRule type="cellIs" dxfId="1866" priority="1666" stopIfTrue="1" operator="equal">
      <formula>"NO ADMISIBLE"</formula>
    </cfRule>
    <cfRule type="cellIs" dxfId="1865" priority="1667" stopIfTrue="1" operator="equal">
      <formula>"ADMISIBLE"</formula>
    </cfRule>
  </conditionalFormatting>
  <conditionalFormatting sqref="Y78">
    <cfRule type="cellIs" dxfId="1864" priority="1665" operator="equal">
      <formula>"NO HABIL"</formula>
    </cfRule>
  </conditionalFormatting>
  <conditionalFormatting sqref="N89:P89 C90:C99 J90:P99 W90:X99">
    <cfRule type="cellIs" dxfId="1863" priority="1664" stopIfTrue="1" operator="equal">
      <formula>"NO ADMISIBLE"</formula>
    </cfRule>
  </conditionalFormatting>
  <conditionalFormatting sqref="C89">
    <cfRule type="cellIs" dxfId="1862" priority="1663" stopIfTrue="1" operator="equal">
      <formula>"NO ADMISIBLE"</formula>
    </cfRule>
  </conditionalFormatting>
  <conditionalFormatting sqref="Z90:AA99 S90:S99">
    <cfRule type="cellIs" dxfId="1861" priority="1660" stopIfTrue="1" operator="equal">
      <formula>"NO ADMISIBLE"</formula>
    </cfRule>
  </conditionalFormatting>
  <conditionalFormatting sqref="Y90:Y99 T90:V99">
    <cfRule type="cellIs" dxfId="1860" priority="1661" stopIfTrue="1" operator="equal">
      <formula>"NO ADMISIBLE"</formula>
    </cfRule>
    <cfRule type="cellIs" dxfId="1859" priority="1662" stopIfTrue="1" operator="equal">
      <formula>"ADMISIBLE"</formula>
    </cfRule>
  </conditionalFormatting>
  <conditionalFormatting sqref="X90:X99">
    <cfRule type="cellIs" dxfId="1858" priority="1658" stopIfTrue="1" operator="equal">
      <formula>"NO ADMISIBLE"</formula>
    </cfRule>
    <cfRule type="cellIs" dxfId="1857" priority="1659" stopIfTrue="1" operator="equal">
      <formula>"ADMISIBLE"</formula>
    </cfRule>
  </conditionalFormatting>
  <conditionalFormatting sqref="AB90:AC99">
    <cfRule type="cellIs" dxfId="1856" priority="1657" stopIfTrue="1" operator="equal">
      <formula>"NO ADMISIBLE"</formula>
    </cfRule>
  </conditionalFormatting>
  <conditionalFormatting sqref="AC90:AC99">
    <cfRule type="cellIs" dxfId="1855" priority="1655" stopIfTrue="1" operator="equal">
      <formula>"NO ADMISIBLE"</formula>
    </cfRule>
    <cfRule type="cellIs" dxfId="1854" priority="1656" stopIfTrue="1" operator="equal">
      <formula>"ADMISIBLE"</formula>
    </cfRule>
  </conditionalFormatting>
  <conditionalFormatting sqref="AD90:AE99">
    <cfRule type="cellIs" dxfId="1853" priority="1654" stopIfTrue="1" operator="equal">
      <formula>"NO ADMISIBLE"</formula>
    </cfRule>
  </conditionalFormatting>
  <conditionalFormatting sqref="AE90:AE99">
    <cfRule type="cellIs" dxfId="1852" priority="1652" stopIfTrue="1" operator="equal">
      <formula>"NO ADMISIBLE"</formula>
    </cfRule>
    <cfRule type="cellIs" dxfId="1851" priority="1653" stopIfTrue="1" operator="equal">
      <formula>"ADMISIBLE"</formula>
    </cfRule>
  </conditionalFormatting>
  <conditionalFormatting sqref="AF90:AF99">
    <cfRule type="cellIs" dxfId="1850" priority="1650" stopIfTrue="1" operator="equal">
      <formula>"NO ADMISIBLE"</formula>
    </cfRule>
    <cfRule type="cellIs" dxfId="1849" priority="1651" stopIfTrue="1" operator="equal">
      <formula>"ADMISIBLE"</formula>
    </cfRule>
  </conditionalFormatting>
  <conditionalFormatting sqref="R90:R99">
    <cfRule type="cellIs" dxfId="1848" priority="1648" stopIfTrue="1" operator="equal">
      <formula>"NO ADMISIBLE"</formula>
    </cfRule>
    <cfRule type="cellIs" dxfId="1847" priority="1649" stopIfTrue="1" operator="equal">
      <formula>"ADMISIBLE"</formula>
    </cfRule>
  </conditionalFormatting>
  <conditionalFormatting sqref="D89">
    <cfRule type="cellIs" dxfId="1846" priority="1647" stopIfTrue="1" operator="equal">
      <formula>"NO ADMISIBLE"</formula>
    </cfRule>
  </conditionalFormatting>
  <conditionalFormatting sqref="D90:D99">
    <cfRule type="cellIs" dxfId="1845" priority="1646" stopIfTrue="1" operator="equal">
      <formula>"NO ADMISIBLE"</formula>
    </cfRule>
  </conditionalFormatting>
  <conditionalFormatting sqref="W89">
    <cfRule type="cellIs" dxfId="1844" priority="1645" stopIfTrue="1" operator="equal">
      <formula>"NO ADMISIBLE"</formula>
    </cfRule>
  </conditionalFormatting>
  <conditionalFormatting sqref="R89">
    <cfRule type="cellIs" dxfId="1843" priority="1643" stopIfTrue="1" operator="equal">
      <formula>"NO ADMISIBLE"</formula>
    </cfRule>
    <cfRule type="cellIs" dxfId="1842" priority="1644" stopIfTrue="1" operator="equal">
      <formula>"ADMISIBLE"</formula>
    </cfRule>
  </conditionalFormatting>
  <conditionalFormatting sqref="Z89:AA89 S89">
    <cfRule type="cellIs" dxfId="1841" priority="1640" stopIfTrue="1" operator="equal">
      <formula>"NO ADMISIBLE"</formula>
    </cfRule>
  </conditionalFormatting>
  <conditionalFormatting sqref="W89 U89">
    <cfRule type="cellIs" dxfId="1840" priority="1641" stopIfTrue="1" operator="equal">
      <formula>"NO ADMISIBLE"</formula>
    </cfRule>
    <cfRule type="cellIs" dxfId="1839" priority="1642" stopIfTrue="1" operator="equal">
      <formula>"ADMISIBLE"</formula>
    </cfRule>
  </conditionalFormatting>
  <conditionalFormatting sqref="AB89">
    <cfRule type="cellIs" dxfId="1838" priority="1639" stopIfTrue="1" operator="equal">
      <formula>"NO ADMISIBLE"</formula>
    </cfRule>
  </conditionalFormatting>
  <conditionalFormatting sqref="AB89">
    <cfRule type="cellIs" dxfId="1837" priority="1637" stopIfTrue="1" operator="equal">
      <formula>"NO ADMISIBLE"</formula>
    </cfRule>
    <cfRule type="cellIs" dxfId="1836" priority="1638" stopIfTrue="1" operator="equal">
      <formula>"ADMISIBLE"</formula>
    </cfRule>
  </conditionalFormatting>
  <conditionalFormatting sqref="AD89">
    <cfRule type="cellIs" dxfId="1835" priority="1636" stopIfTrue="1" operator="equal">
      <formula>"NO ADMISIBLE"</formula>
    </cfRule>
  </conditionalFormatting>
  <conditionalFormatting sqref="AD89">
    <cfRule type="cellIs" dxfId="1834" priority="1634" stopIfTrue="1" operator="equal">
      <formula>"NO ADMISIBLE"</formula>
    </cfRule>
    <cfRule type="cellIs" dxfId="1833" priority="1635" stopIfTrue="1" operator="equal">
      <formula>"ADMISIBLE"</formula>
    </cfRule>
  </conditionalFormatting>
  <conditionalFormatting sqref="T89">
    <cfRule type="cellIs" dxfId="1832" priority="1632" stopIfTrue="1" operator="equal">
      <formula>"NO ADMISIBLE"</formula>
    </cfRule>
    <cfRule type="cellIs" dxfId="1831" priority="1633" stopIfTrue="1" operator="equal">
      <formula>"ADMISIBLE"</formula>
    </cfRule>
  </conditionalFormatting>
  <conditionalFormatting sqref="T89">
    <cfRule type="cellIs" dxfId="1830" priority="1631" operator="equal">
      <formula>"NO HABIL"</formula>
    </cfRule>
  </conditionalFormatting>
  <conditionalFormatting sqref="V89">
    <cfRule type="cellIs" dxfId="1829" priority="1629" stopIfTrue="1" operator="equal">
      <formula>"NO ADMISIBLE"</formula>
    </cfRule>
    <cfRule type="cellIs" dxfId="1828" priority="1630" stopIfTrue="1" operator="equal">
      <formula>"ADMISIBLE"</formula>
    </cfRule>
  </conditionalFormatting>
  <conditionalFormatting sqref="V89">
    <cfRule type="cellIs" dxfId="1827" priority="1628" operator="equal">
      <formula>"NO HABIL"</formula>
    </cfRule>
  </conditionalFormatting>
  <conditionalFormatting sqref="AC89">
    <cfRule type="cellIs" dxfId="1826" priority="1626" stopIfTrue="1" operator="equal">
      <formula>"NO ADMISIBLE"</formula>
    </cfRule>
    <cfRule type="cellIs" dxfId="1825" priority="1627" stopIfTrue="1" operator="equal">
      <formula>"ADMISIBLE"</formula>
    </cfRule>
  </conditionalFormatting>
  <conditionalFormatting sqref="AC89">
    <cfRule type="cellIs" dxfId="1824" priority="1625" operator="equal">
      <formula>"NO HABIL"</formula>
    </cfRule>
  </conditionalFormatting>
  <conditionalFormatting sqref="AE89">
    <cfRule type="cellIs" dxfId="1823" priority="1623" stopIfTrue="1" operator="equal">
      <formula>"NO ADMISIBLE"</formula>
    </cfRule>
    <cfRule type="cellIs" dxfId="1822" priority="1624" stopIfTrue="1" operator="equal">
      <formula>"ADMISIBLE"</formula>
    </cfRule>
  </conditionalFormatting>
  <conditionalFormatting sqref="AE89">
    <cfRule type="cellIs" dxfId="1821" priority="1622" operator="equal">
      <formula>"NO HABIL"</formula>
    </cfRule>
  </conditionalFormatting>
  <conditionalFormatting sqref="AF89">
    <cfRule type="cellIs" dxfId="1820" priority="1620" stopIfTrue="1" operator="equal">
      <formula>"NO ADMISIBLE"</formula>
    </cfRule>
    <cfRule type="cellIs" dxfId="1819" priority="1621" stopIfTrue="1" operator="equal">
      <formula>"ADMISIBLE"</formula>
    </cfRule>
  </conditionalFormatting>
  <conditionalFormatting sqref="AF89">
    <cfRule type="cellIs" dxfId="1818" priority="1619" operator="equal">
      <formula>"NO HABIL"</formula>
    </cfRule>
  </conditionalFormatting>
  <conditionalFormatting sqref="X89">
    <cfRule type="cellIs" dxfId="1817" priority="1617" stopIfTrue="1" operator="equal">
      <formula>"NO ADMISIBLE"</formula>
    </cfRule>
    <cfRule type="cellIs" dxfId="1816" priority="1618" stopIfTrue="1" operator="equal">
      <formula>"ADMISIBLE"</formula>
    </cfRule>
  </conditionalFormatting>
  <conditionalFormatting sqref="X89">
    <cfRule type="cellIs" dxfId="1815" priority="1616" operator="equal">
      <formula>"NO HABIL"</formula>
    </cfRule>
  </conditionalFormatting>
  <conditionalFormatting sqref="Y89">
    <cfRule type="cellIs" dxfId="1814" priority="1614" stopIfTrue="1" operator="equal">
      <formula>"NO ADMISIBLE"</formula>
    </cfRule>
    <cfRule type="cellIs" dxfId="1813" priority="1615" stopIfTrue="1" operator="equal">
      <formula>"ADMISIBLE"</formula>
    </cfRule>
  </conditionalFormatting>
  <conditionalFormatting sqref="Y89">
    <cfRule type="cellIs" dxfId="1812" priority="1613" operator="equal">
      <formula>"NO HABIL"</formula>
    </cfRule>
  </conditionalFormatting>
  <conditionalFormatting sqref="N100:P100 C101:C110 J101:P110 W101:X110">
    <cfRule type="cellIs" dxfId="1811" priority="1612" stopIfTrue="1" operator="equal">
      <formula>"NO ADMISIBLE"</formula>
    </cfRule>
  </conditionalFormatting>
  <conditionalFormatting sqref="C100">
    <cfRule type="cellIs" dxfId="1810" priority="1611" stopIfTrue="1" operator="equal">
      <formula>"NO ADMISIBLE"</formula>
    </cfRule>
  </conditionalFormatting>
  <conditionalFormatting sqref="Z101:AA110 S101:S110">
    <cfRule type="cellIs" dxfId="1809" priority="1608" stopIfTrue="1" operator="equal">
      <formula>"NO ADMISIBLE"</formula>
    </cfRule>
  </conditionalFormatting>
  <conditionalFormatting sqref="Y101:Y110 T101:V110">
    <cfRule type="cellIs" dxfId="1808" priority="1609" stopIfTrue="1" operator="equal">
      <formula>"NO ADMISIBLE"</formula>
    </cfRule>
    <cfRule type="cellIs" dxfId="1807" priority="1610" stopIfTrue="1" operator="equal">
      <formula>"ADMISIBLE"</formula>
    </cfRule>
  </conditionalFormatting>
  <conditionalFormatting sqref="X101:X110">
    <cfRule type="cellIs" dxfId="1806" priority="1606" stopIfTrue="1" operator="equal">
      <formula>"NO ADMISIBLE"</formula>
    </cfRule>
    <cfRule type="cellIs" dxfId="1805" priority="1607" stopIfTrue="1" operator="equal">
      <formula>"ADMISIBLE"</formula>
    </cfRule>
  </conditionalFormatting>
  <conditionalFormatting sqref="AB101:AC110">
    <cfRule type="cellIs" dxfId="1804" priority="1605" stopIfTrue="1" operator="equal">
      <formula>"NO ADMISIBLE"</formula>
    </cfRule>
  </conditionalFormatting>
  <conditionalFormatting sqref="AC101:AC110">
    <cfRule type="cellIs" dxfId="1803" priority="1603" stopIfTrue="1" operator="equal">
      <formula>"NO ADMISIBLE"</formula>
    </cfRule>
    <cfRule type="cellIs" dxfId="1802" priority="1604" stopIfTrue="1" operator="equal">
      <formula>"ADMISIBLE"</formula>
    </cfRule>
  </conditionalFormatting>
  <conditionalFormatting sqref="AD101:AE110">
    <cfRule type="cellIs" dxfId="1801" priority="1602" stopIfTrue="1" operator="equal">
      <formula>"NO ADMISIBLE"</formula>
    </cfRule>
  </conditionalFormatting>
  <conditionalFormatting sqref="AE101:AE110">
    <cfRule type="cellIs" dxfId="1800" priority="1600" stopIfTrue="1" operator="equal">
      <formula>"NO ADMISIBLE"</formula>
    </cfRule>
    <cfRule type="cellIs" dxfId="1799" priority="1601" stopIfTrue="1" operator="equal">
      <formula>"ADMISIBLE"</formula>
    </cfRule>
  </conditionalFormatting>
  <conditionalFormatting sqref="AF101:AF110">
    <cfRule type="cellIs" dxfId="1798" priority="1598" stopIfTrue="1" operator="equal">
      <formula>"NO ADMISIBLE"</formula>
    </cfRule>
    <cfRule type="cellIs" dxfId="1797" priority="1599" stopIfTrue="1" operator="equal">
      <formula>"ADMISIBLE"</formula>
    </cfRule>
  </conditionalFormatting>
  <conditionalFormatting sqref="R101:R110">
    <cfRule type="cellIs" dxfId="1796" priority="1596" stopIfTrue="1" operator="equal">
      <formula>"NO ADMISIBLE"</formula>
    </cfRule>
    <cfRule type="cellIs" dxfId="1795" priority="1597" stopIfTrue="1" operator="equal">
      <formula>"ADMISIBLE"</formula>
    </cfRule>
  </conditionalFormatting>
  <conditionalFormatting sqref="D100">
    <cfRule type="cellIs" dxfId="1794" priority="1595" stopIfTrue="1" operator="equal">
      <formula>"NO ADMISIBLE"</formula>
    </cfRule>
  </conditionalFormatting>
  <conditionalFormatting sqref="D101:D110">
    <cfRule type="cellIs" dxfId="1793" priority="1594" stopIfTrue="1" operator="equal">
      <formula>"NO ADMISIBLE"</formula>
    </cfRule>
  </conditionalFormatting>
  <conditionalFormatting sqref="W100">
    <cfRule type="cellIs" dxfId="1792" priority="1593" stopIfTrue="1" operator="equal">
      <formula>"NO ADMISIBLE"</formula>
    </cfRule>
  </conditionalFormatting>
  <conditionalFormatting sqref="R100">
    <cfRule type="cellIs" dxfId="1791" priority="1591" stopIfTrue="1" operator="equal">
      <formula>"NO ADMISIBLE"</formula>
    </cfRule>
    <cfRule type="cellIs" dxfId="1790" priority="1592" stopIfTrue="1" operator="equal">
      <formula>"ADMISIBLE"</formula>
    </cfRule>
  </conditionalFormatting>
  <conditionalFormatting sqref="Z100:AA100 S100">
    <cfRule type="cellIs" dxfId="1789" priority="1588" stopIfTrue="1" operator="equal">
      <formula>"NO ADMISIBLE"</formula>
    </cfRule>
  </conditionalFormatting>
  <conditionalFormatting sqref="W100 U100">
    <cfRule type="cellIs" dxfId="1788" priority="1589" stopIfTrue="1" operator="equal">
      <formula>"NO ADMISIBLE"</formula>
    </cfRule>
    <cfRule type="cellIs" dxfId="1787" priority="1590" stopIfTrue="1" operator="equal">
      <formula>"ADMISIBLE"</formula>
    </cfRule>
  </conditionalFormatting>
  <conditionalFormatting sqref="AB100">
    <cfRule type="cellIs" dxfId="1786" priority="1587" stopIfTrue="1" operator="equal">
      <formula>"NO ADMISIBLE"</formula>
    </cfRule>
  </conditionalFormatting>
  <conditionalFormatting sqref="AB100">
    <cfRule type="cellIs" dxfId="1785" priority="1585" stopIfTrue="1" operator="equal">
      <formula>"NO ADMISIBLE"</formula>
    </cfRule>
    <cfRule type="cellIs" dxfId="1784" priority="1586" stopIfTrue="1" operator="equal">
      <formula>"ADMISIBLE"</formula>
    </cfRule>
  </conditionalFormatting>
  <conditionalFormatting sqref="AD100">
    <cfRule type="cellIs" dxfId="1783" priority="1584" stopIfTrue="1" operator="equal">
      <formula>"NO ADMISIBLE"</formula>
    </cfRule>
  </conditionalFormatting>
  <conditionalFormatting sqref="AD100">
    <cfRule type="cellIs" dxfId="1782" priority="1582" stopIfTrue="1" operator="equal">
      <formula>"NO ADMISIBLE"</formula>
    </cfRule>
    <cfRule type="cellIs" dxfId="1781" priority="1583" stopIfTrue="1" operator="equal">
      <formula>"ADMISIBLE"</formula>
    </cfRule>
  </conditionalFormatting>
  <conditionalFormatting sqref="T100">
    <cfRule type="cellIs" dxfId="1780" priority="1580" stopIfTrue="1" operator="equal">
      <formula>"NO ADMISIBLE"</formula>
    </cfRule>
    <cfRule type="cellIs" dxfId="1779" priority="1581" stopIfTrue="1" operator="equal">
      <formula>"ADMISIBLE"</formula>
    </cfRule>
  </conditionalFormatting>
  <conditionalFormatting sqref="T100">
    <cfRule type="cellIs" dxfId="1778" priority="1579" operator="equal">
      <formula>"NO HABIL"</formula>
    </cfRule>
  </conditionalFormatting>
  <conditionalFormatting sqref="V100">
    <cfRule type="cellIs" dxfId="1777" priority="1577" stopIfTrue="1" operator="equal">
      <formula>"NO ADMISIBLE"</formula>
    </cfRule>
    <cfRule type="cellIs" dxfId="1776" priority="1578" stopIfTrue="1" operator="equal">
      <formula>"ADMISIBLE"</formula>
    </cfRule>
  </conditionalFormatting>
  <conditionalFormatting sqref="V100">
    <cfRule type="cellIs" dxfId="1775" priority="1576" operator="equal">
      <formula>"NO HABIL"</formula>
    </cfRule>
  </conditionalFormatting>
  <conditionalFormatting sqref="AC100">
    <cfRule type="cellIs" dxfId="1774" priority="1574" stopIfTrue="1" operator="equal">
      <formula>"NO ADMISIBLE"</formula>
    </cfRule>
    <cfRule type="cellIs" dxfId="1773" priority="1575" stopIfTrue="1" operator="equal">
      <formula>"ADMISIBLE"</formula>
    </cfRule>
  </conditionalFormatting>
  <conditionalFormatting sqref="AC100">
    <cfRule type="cellIs" dxfId="1772" priority="1573" operator="equal">
      <formula>"NO HABIL"</formula>
    </cfRule>
  </conditionalFormatting>
  <conditionalFormatting sqref="AE100">
    <cfRule type="cellIs" dxfId="1771" priority="1571" stopIfTrue="1" operator="equal">
      <formula>"NO ADMISIBLE"</formula>
    </cfRule>
    <cfRule type="cellIs" dxfId="1770" priority="1572" stopIfTrue="1" operator="equal">
      <formula>"ADMISIBLE"</formula>
    </cfRule>
  </conditionalFormatting>
  <conditionalFormatting sqref="AE100">
    <cfRule type="cellIs" dxfId="1769" priority="1570" operator="equal">
      <formula>"NO HABIL"</formula>
    </cfRule>
  </conditionalFormatting>
  <conditionalFormatting sqref="AF100">
    <cfRule type="cellIs" dxfId="1768" priority="1568" stopIfTrue="1" operator="equal">
      <formula>"NO ADMISIBLE"</formula>
    </cfRule>
    <cfRule type="cellIs" dxfId="1767" priority="1569" stopIfTrue="1" operator="equal">
      <formula>"ADMISIBLE"</formula>
    </cfRule>
  </conditionalFormatting>
  <conditionalFormatting sqref="AF100">
    <cfRule type="cellIs" dxfId="1766" priority="1567" operator="equal">
      <formula>"NO HABIL"</formula>
    </cfRule>
  </conditionalFormatting>
  <conditionalFormatting sqref="X100">
    <cfRule type="cellIs" dxfId="1765" priority="1565" stopIfTrue="1" operator="equal">
      <formula>"NO ADMISIBLE"</formula>
    </cfRule>
    <cfRule type="cellIs" dxfId="1764" priority="1566" stopIfTrue="1" operator="equal">
      <formula>"ADMISIBLE"</formula>
    </cfRule>
  </conditionalFormatting>
  <conditionalFormatting sqref="X100">
    <cfRule type="cellIs" dxfId="1763" priority="1564" operator="equal">
      <formula>"NO HABIL"</formula>
    </cfRule>
  </conditionalFormatting>
  <conditionalFormatting sqref="Y100">
    <cfRule type="cellIs" dxfId="1762" priority="1562" stopIfTrue="1" operator="equal">
      <formula>"NO ADMISIBLE"</formula>
    </cfRule>
    <cfRule type="cellIs" dxfId="1761" priority="1563" stopIfTrue="1" operator="equal">
      <formula>"ADMISIBLE"</formula>
    </cfRule>
  </conditionalFormatting>
  <conditionalFormatting sqref="Y100">
    <cfRule type="cellIs" dxfId="1760" priority="1561" operator="equal">
      <formula>"NO HABIL"</formula>
    </cfRule>
  </conditionalFormatting>
  <conditionalFormatting sqref="N111:P111 C112:C121 J112:P121 W112:X121">
    <cfRule type="cellIs" dxfId="1759" priority="1560" stopIfTrue="1" operator="equal">
      <formula>"NO ADMISIBLE"</formula>
    </cfRule>
  </conditionalFormatting>
  <conditionalFormatting sqref="C111">
    <cfRule type="cellIs" dxfId="1758" priority="1559" stopIfTrue="1" operator="equal">
      <formula>"NO ADMISIBLE"</formula>
    </cfRule>
  </conditionalFormatting>
  <conditionalFormatting sqref="Z112:AA121 S112:S121">
    <cfRule type="cellIs" dxfId="1757" priority="1556" stopIfTrue="1" operator="equal">
      <formula>"NO ADMISIBLE"</formula>
    </cfRule>
  </conditionalFormatting>
  <conditionalFormatting sqref="Y112:Y121 T112:V121">
    <cfRule type="cellIs" dxfId="1756" priority="1557" stopIfTrue="1" operator="equal">
      <formula>"NO ADMISIBLE"</formula>
    </cfRule>
    <cfRule type="cellIs" dxfId="1755" priority="1558" stopIfTrue="1" operator="equal">
      <formula>"ADMISIBLE"</formula>
    </cfRule>
  </conditionalFormatting>
  <conditionalFormatting sqref="X112:X121">
    <cfRule type="cellIs" dxfId="1754" priority="1554" stopIfTrue="1" operator="equal">
      <formula>"NO ADMISIBLE"</formula>
    </cfRule>
    <cfRule type="cellIs" dxfId="1753" priority="1555" stopIfTrue="1" operator="equal">
      <formula>"ADMISIBLE"</formula>
    </cfRule>
  </conditionalFormatting>
  <conditionalFormatting sqref="AB112:AC121">
    <cfRule type="cellIs" dxfId="1752" priority="1553" stopIfTrue="1" operator="equal">
      <formula>"NO ADMISIBLE"</formula>
    </cfRule>
  </conditionalFormatting>
  <conditionalFormatting sqref="AC112:AC121">
    <cfRule type="cellIs" dxfId="1751" priority="1551" stopIfTrue="1" operator="equal">
      <formula>"NO ADMISIBLE"</formula>
    </cfRule>
    <cfRule type="cellIs" dxfId="1750" priority="1552" stopIfTrue="1" operator="equal">
      <formula>"ADMISIBLE"</formula>
    </cfRule>
  </conditionalFormatting>
  <conditionalFormatting sqref="AD112:AE121">
    <cfRule type="cellIs" dxfId="1749" priority="1550" stopIfTrue="1" operator="equal">
      <formula>"NO ADMISIBLE"</formula>
    </cfRule>
  </conditionalFormatting>
  <conditionalFormatting sqref="AE112:AE121">
    <cfRule type="cellIs" dxfId="1748" priority="1548" stopIfTrue="1" operator="equal">
      <formula>"NO ADMISIBLE"</formula>
    </cfRule>
    <cfRule type="cellIs" dxfId="1747" priority="1549" stopIfTrue="1" operator="equal">
      <formula>"ADMISIBLE"</formula>
    </cfRule>
  </conditionalFormatting>
  <conditionalFormatting sqref="AF112:AF121">
    <cfRule type="cellIs" dxfId="1746" priority="1546" stopIfTrue="1" operator="equal">
      <formula>"NO ADMISIBLE"</formula>
    </cfRule>
    <cfRule type="cellIs" dxfId="1745" priority="1547" stopIfTrue="1" operator="equal">
      <formula>"ADMISIBLE"</formula>
    </cfRule>
  </conditionalFormatting>
  <conditionalFormatting sqref="R112:R121">
    <cfRule type="cellIs" dxfId="1744" priority="1544" stopIfTrue="1" operator="equal">
      <formula>"NO ADMISIBLE"</formula>
    </cfRule>
    <cfRule type="cellIs" dxfId="1743" priority="1545" stopIfTrue="1" operator="equal">
      <formula>"ADMISIBLE"</formula>
    </cfRule>
  </conditionalFormatting>
  <conditionalFormatting sqref="D111">
    <cfRule type="cellIs" dxfId="1742" priority="1543" stopIfTrue="1" operator="equal">
      <formula>"NO ADMISIBLE"</formula>
    </cfRule>
  </conditionalFormatting>
  <conditionalFormatting sqref="D112:D121">
    <cfRule type="cellIs" dxfId="1741" priority="1542" stopIfTrue="1" operator="equal">
      <formula>"NO ADMISIBLE"</formula>
    </cfRule>
  </conditionalFormatting>
  <conditionalFormatting sqref="W111">
    <cfRule type="cellIs" dxfId="1740" priority="1541" stopIfTrue="1" operator="equal">
      <formula>"NO ADMISIBLE"</formula>
    </cfRule>
  </conditionalFormatting>
  <conditionalFormatting sqref="R111">
    <cfRule type="cellIs" dxfId="1739" priority="1539" stopIfTrue="1" operator="equal">
      <formula>"NO ADMISIBLE"</formula>
    </cfRule>
    <cfRule type="cellIs" dxfId="1738" priority="1540" stopIfTrue="1" operator="equal">
      <formula>"ADMISIBLE"</formula>
    </cfRule>
  </conditionalFormatting>
  <conditionalFormatting sqref="Z111:AA111 S111">
    <cfRule type="cellIs" dxfId="1737" priority="1536" stopIfTrue="1" operator="equal">
      <formula>"NO ADMISIBLE"</formula>
    </cfRule>
  </conditionalFormatting>
  <conditionalFormatting sqref="W111 U111">
    <cfRule type="cellIs" dxfId="1736" priority="1537" stopIfTrue="1" operator="equal">
      <formula>"NO ADMISIBLE"</formula>
    </cfRule>
    <cfRule type="cellIs" dxfId="1735" priority="1538" stopIfTrue="1" operator="equal">
      <formula>"ADMISIBLE"</formula>
    </cfRule>
  </conditionalFormatting>
  <conditionalFormatting sqref="AB111">
    <cfRule type="cellIs" dxfId="1734" priority="1535" stopIfTrue="1" operator="equal">
      <formula>"NO ADMISIBLE"</formula>
    </cfRule>
  </conditionalFormatting>
  <conditionalFormatting sqref="AB111">
    <cfRule type="cellIs" dxfId="1733" priority="1533" stopIfTrue="1" operator="equal">
      <formula>"NO ADMISIBLE"</formula>
    </cfRule>
    <cfRule type="cellIs" dxfId="1732" priority="1534" stopIfTrue="1" operator="equal">
      <formula>"ADMISIBLE"</formula>
    </cfRule>
  </conditionalFormatting>
  <conditionalFormatting sqref="AD111">
    <cfRule type="cellIs" dxfId="1731" priority="1532" stopIfTrue="1" operator="equal">
      <formula>"NO ADMISIBLE"</formula>
    </cfRule>
  </conditionalFormatting>
  <conditionalFormatting sqref="AD111">
    <cfRule type="cellIs" dxfId="1730" priority="1530" stopIfTrue="1" operator="equal">
      <formula>"NO ADMISIBLE"</formula>
    </cfRule>
    <cfRule type="cellIs" dxfId="1729" priority="1531" stopIfTrue="1" operator="equal">
      <formula>"ADMISIBLE"</formula>
    </cfRule>
  </conditionalFormatting>
  <conditionalFormatting sqref="T111">
    <cfRule type="cellIs" dxfId="1728" priority="1528" stopIfTrue="1" operator="equal">
      <formula>"NO ADMISIBLE"</formula>
    </cfRule>
    <cfRule type="cellIs" dxfId="1727" priority="1529" stopIfTrue="1" operator="equal">
      <formula>"ADMISIBLE"</formula>
    </cfRule>
  </conditionalFormatting>
  <conditionalFormatting sqref="T111">
    <cfRule type="cellIs" dxfId="1726" priority="1527" operator="equal">
      <formula>"NO HABIL"</formula>
    </cfRule>
  </conditionalFormatting>
  <conditionalFormatting sqref="V111">
    <cfRule type="cellIs" dxfId="1725" priority="1525" stopIfTrue="1" operator="equal">
      <formula>"NO ADMISIBLE"</formula>
    </cfRule>
    <cfRule type="cellIs" dxfId="1724" priority="1526" stopIfTrue="1" operator="equal">
      <formula>"ADMISIBLE"</formula>
    </cfRule>
  </conditionalFormatting>
  <conditionalFormatting sqref="V111">
    <cfRule type="cellIs" dxfId="1723" priority="1524" operator="equal">
      <formula>"NO HABIL"</formula>
    </cfRule>
  </conditionalFormatting>
  <conditionalFormatting sqref="AC111">
    <cfRule type="cellIs" dxfId="1722" priority="1522" stopIfTrue="1" operator="equal">
      <formula>"NO ADMISIBLE"</formula>
    </cfRule>
    <cfRule type="cellIs" dxfId="1721" priority="1523" stopIfTrue="1" operator="equal">
      <formula>"ADMISIBLE"</formula>
    </cfRule>
  </conditionalFormatting>
  <conditionalFormatting sqref="AC111">
    <cfRule type="cellIs" dxfId="1720" priority="1521" operator="equal">
      <formula>"NO HABIL"</formula>
    </cfRule>
  </conditionalFormatting>
  <conditionalFormatting sqref="AE111">
    <cfRule type="cellIs" dxfId="1719" priority="1519" stopIfTrue="1" operator="equal">
      <formula>"NO ADMISIBLE"</formula>
    </cfRule>
    <cfRule type="cellIs" dxfId="1718" priority="1520" stopIfTrue="1" operator="equal">
      <formula>"ADMISIBLE"</formula>
    </cfRule>
  </conditionalFormatting>
  <conditionalFormatting sqref="AE111">
    <cfRule type="cellIs" dxfId="1717" priority="1518" operator="equal">
      <formula>"NO HABIL"</formula>
    </cfRule>
  </conditionalFormatting>
  <conditionalFormatting sqref="AF111">
    <cfRule type="cellIs" dxfId="1716" priority="1516" stopIfTrue="1" operator="equal">
      <formula>"NO ADMISIBLE"</formula>
    </cfRule>
    <cfRule type="cellIs" dxfId="1715" priority="1517" stopIfTrue="1" operator="equal">
      <formula>"ADMISIBLE"</formula>
    </cfRule>
  </conditionalFormatting>
  <conditionalFormatting sqref="AF111">
    <cfRule type="cellIs" dxfId="1714" priority="1515" operator="equal">
      <formula>"NO HABIL"</formula>
    </cfRule>
  </conditionalFormatting>
  <conditionalFormatting sqref="X111">
    <cfRule type="cellIs" dxfId="1713" priority="1513" stopIfTrue="1" operator="equal">
      <formula>"NO ADMISIBLE"</formula>
    </cfRule>
    <cfRule type="cellIs" dxfId="1712" priority="1514" stopIfTrue="1" operator="equal">
      <formula>"ADMISIBLE"</formula>
    </cfRule>
  </conditionalFormatting>
  <conditionalFormatting sqref="X111">
    <cfRule type="cellIs" dxfId="1711" priority="1512" operator="equal">
      <formula>"NO HABIL"</formula>
    </cfRule>
  </conditionalFormatting>
  <conditionalFormatting sqref="Y111">
    <cfRule type="cellIs" dxfId="1710" priority="1510" stopIfTrue="1" operator="equal">
      <formula>"NO ADMISIBLE"</formula>
    </cfRule>
    <cfRule type="cellIs" dxfId="1709" priority="1511" stopIfTrue="1" operator="equal">
      <formula>"ADMISIBLE"</formula>
    </cfRule>
  </conditionalFormatting>
  <conditionalFormatting sqref="Y111">
    <cfRule type="cellIs" dxfId="1708" priority="1509" operator="equal">
      <formula>"NO HABIL"</formula>
    </cfRule>
  </conditionalFormatting>
  <conditionalFormatting sqref="N122:P122 C123:C132 J123:P132 W123:X132">
    <cfRule type="cellIs" dxfId="1707" priority="1508" stopIfTrue="1" operator="equal">
      <formula>"NO ADMISIBLE"</formula>
    </cfRule>
  </conditionalFormatting>
  <conditionalFormatting sqref="C122">
    <cfRule type="cellIs" dxfId="1706" priority="1507" stopIfTrue="1" operator="equal">
      <formula>"NO ADMISIBLE"</formula>
    </cfRule>
  </conditionalFormatting>
  <conditionalFormatting sqref="Z123:AA132 S123:S132">
    <cfRule type="cellIs" dxfId="1705" priority="1504" stopIfTrue="1" operator="equal">
      <formula>"NO ADMISIBLE"</formula>
    </cfRule>
  </conditionalFormatting>
  <conditionalFormatting sqref="Y123:Y132 T123:V132">
    <cfRule type="cellIs" dxfId="1704" priority="1505" stopIfTrue="1" operator="equal">
      <formula>"NO ADMISIBLE"</formula>
    </cfRule>
    <cfRule type="cellIs" dxfId="1703" priority="1506" stopIfTrue="1" operator="equal">
      <formula>"ADMISIBLE"</formula>
    </cfRule>
  </conditionalFormatting>
  <conditionalFormatting sqref="X123:X132">
    <cfRule type="cellIs" dxfId="1702" priority="1502" stopIfTrue="1" operator="equal">
      <formula>"NO ADMISIBLE"</formula>
    </cfRule>
    <cfRule type="cellIs" dxfId="1701" priority="1503" stopIfTrue="1" operator="equal">
      <formula>"ADMISIBLE"</formula>
    </cfRule>
  </conditionalFormatting>
  <conditionalFormatting sqref="AB123:AC132">
    <cfRule type="cellIs" dxfId="1700" priority="1501" stopIfTrue="1" operator="equal">
      <formula>"NO ADMISIBLE"</formula>
    </cfRule>
  </conditionalFormatting>
  <conditionalFormatting sqref="AC123:AC132">
    <cfRule type="cellIs" dxfId="1699" priority="1499" stopIfTrue="1" operator="equal">
      <formula>"NO ADMISIBLE"</formula>
    </cfRule>
    <cfRule type="cellIs" dxfId="1698" priority="1500" stopIfTrue="1" operator="equal">
      <formula>"ADMISIBLE"</formula>
    </cfRule>
  </conditionalFormatting>
  <conditionalFormatting sqref="AD123:AE132">
    <cfRule type="cellIs" dxfId="1697" priority="1498" stopIfTrue="1" operator="equal">
      <formula>"NO ADMISIBLE"</formula>
    </cfRule>
  </conditionalFormatting>
  <conditionalFormatting sqref="AE123:AE132">
    <cfRule type="cellIs" dxfId="1696" priority="1496" stopIfTrue="1" operator="equal">
      <formula>"NO ADMISIBLE"</formula>
    </cfRule>
    <cfRule type="cellIs" dxfId="1695" priority="1497" stopIfTrue="1" operator="equal">
      <formula>"ADMISIBLE"</formula>
    </cfRule>
  </conditionalFormatting>
  <conditionalFormatting sqref="AF123:AF132">
    <cfRule type="cellIs" dxfId="1694" priority="1494" stopIfTrue="1" operator="equal">
      <formula>"NO ADMISIBLE"</formula>
    </cfRule>
    <cfRule type="cellIs" dxfId="1693" priority="1495" stopIfTrue="1" operator="equal">
      <formula>"ADMISIBLE"</formula>
    </cfRule>
  </conditionalFormatting>
  <conditionalFormatting sqref="R123:R132">
    <cfRule type="cellIs" dxfId="1692" priority="1492" stopIfTrue="1" operator="equal">
      <formula>"NO ADMISIBLE"</formula>
    </cfRule>
    <cfRule type="cellIs" dxfId="1691" priority="1493" stopIfTrue="1" operator="equal">
      <formula>"ADMISIBLE"</formula>
    </cfRule>
  </conditionalFormatting>
  <conditionalFormatting sqref="D122">
    <cfRule type="cellIs" dxfId="1690" priority="1491" stopIfTrue="1" operator="equal">
      <formula>"NO ADMISIBLE"</formula>
    </cfRule>
  </conditionalFormatting>
  <conditionalFormatting sqref="D123:D132">
    <cfRule type="cellIs" dxfId="1689" priority="1490" stopIfTrue="1" operator="equal">
      <formula>"NO ADMISIBLE"</formula>
    </cfRule>
  </conditionalFormatting>
  <conditionalFormatting sqref="W122">
    <cfRule type="cellIs" dxfId="1688" priority="1489" stopIfTrue="1" operator="equal">
      <formula>"NO ADMISIBLE"</formula>
    </cfRule>
  </conditionalFormatting>
  <conditionalFormatting sqref="R122">
    <cfRule type="cellIs" dxfId="1687" priority="1487" stopIfTrue="1" operator="equal">
      <formula>"NO ADMISIBLE"</formula>
    </cfRule>
    <cfRule type="cellIs" dxfId="1686" priority="1488" stopIfTrue="1" operator="equal">
      <formula>"ADMISIBLE"</formula>
    </cfRule>
  </conditionalFormatting>
  <conditionalFormatting sqref="Z122:AA122 S122">
    <cfRule type="cellIs" dxfId="1685" priority="1484" stopIfTrue="1" operator="equal">
      <formula>"NO ADMISIBLE"</formula>
    </cfRule>
  </conditionalFormatting>
  <conditionalFormatting sqref="W122 U122">
    <cfRule type="cellIs" dxfId="1684" priority="1485" stopIfTrue="1" operator="equal">
      <formula>"NO ADMISIBLE"</formula>
    </cfRule>
    <cfRule type="cellIs" dxfId="1683" priority="1486" stopIfTrue="1" operator="equal">
      <formula>"ADMISIBLE"</formula>
    </cfRule>
  </conditionalFormatting>
  <conditionalFormatting sqref="AB122">
    <cfRule type="cellIs" dxfId="1682" priority="1483" stopIfTrue="1" operator="equal">
      <formula>"NO ADMISIBLE"</formula>
    </cfRule>
  </conditionalFormatting>
  <conditionalFormatting sqref="AB122">
    <cfRule type="cellIs" dxfId="1681" priority="1481" stopIfTrue="1" operator="equal">
      <formula>"NO ADMISIBLE"</formula>
    </cfRule>
    <cfRule type="cellIs" dxfId="1680" priority="1482" stopIfTrue="1" operator="equal">
      <formula>"ADMISIBLE"</formula>
    </cfRule>
  </conditionalFormatting>
  <conditionalFormatting sqref="AD122">
    <cfRule type="cellIs" dxfId="1679" priority="1480" stopIfTrue="1" operator="equal">
      <formula>"NO ADMISIBLE"</formula>
    </cfRule>
  </conditionalFormatting>
  <conditionalFormatting sqref="AD122">
    <cfRule type="cellIs" dxfId="1678" priority="1478" stopIfTrue="1" operator="equal">
      <formula>"NO ADMISIBLE"</formula>
    </cfRule>
    <cfRule type="cellIs" dxfId="1677" priority="1479" stopIfTrue="1" operator="equal">
      <formula>"ADMISIBLE"</formula>
    </cfRule>
  </conditionalFormatting>
  <conditionalFormatting sqref="T122">
    <cfRule type="cellIs" dxfId="1676" priority="1476" stopIfTrue="1" operator="equal">
      <formula>"NO ADMISIBLE"</formula>
    </cfRule>
    <cfRule type="cellIs" dxfId="1675" priority="1477" stopIfTrue="1" operator="equal">
      <formula>"ADMISIBLE"</formula>
    </cfRule>
  </conditionalFormatting>
  <conditionalFormatting sqref="T122">
    <cfRule type="cellIs" dxfId="1674" priority="1475" operator="equal">
      <formula>"NO HABIL"</formula>
    </cfRule>
  </conditionalFormatting>
  <conditionalFormatting sqref="V122">
    <cfRule type="cellIs" dxfId="1673" priority="1473" stopIfTrue="1" operator="equal">
      <formula>"NO ADMISIBLE"</formula>
    </cfRule>
    <cfRule type="cellIs" dxfId="1672" priority="1474" stopIfTrue="1" operator="equal">
      <formula>"ADMISIBLE"</formula>
    </cfRule>
  </conditionalFormatting>
  <conditionalFormatting sqref="V122">
    <cfRule type="cellIs" dxfId="1671" priority="1472" operator="equal">
      <formula>"NO HABIL"</formula>
    </cfRule>
  </conditionalFormatting>
  <conditionalFormatting sqref="AC122">
    <cfRule type="cellIs" dxfId="1670" priority="1470" stopIfTrue="1" operator="equal">
      <formula>"NO ADMISIBLE"</formula>
    </cfRule>
    <cfRule type="cellIs" dxfId="1669" priority="1471" stopIfTrue="1" operator="equal">
      <formula>"ADMISIBLE"</formula>
    </cfRule>
  </conditionalFormatting>
  <conditionalFormatting sqref="AC122">
    <cfRule type="cellIs" dxfId="1668" priority="1469" operator="equal">
      <formula>"NO HABIL"</formula>
    </cfRule>
  </conditionalFormatting>
  <conditionalFormatting sqref="AE122">
    <cfRule type="cellIs" dxfId="1667" priority="1467" stopIfTrue="1" operator="equal">
      <formula>"NO ADMISIBLE"</formula>
    </cfRule>
    <cfRule type="cellIs" dxfId="1666" priority="1468" stopIfTrue="1" operator="equal">
      <formula>"ADMISIBLE"</formula>
    </cfRule>
  </conditionalFormatting>
  <conditionalFormatting sqref="AE122">
    <cfRule type="cellIs" dxfId="1665" priority="1466" operator="equal">
      <formula>"NO HABIL"</formula>
    </cfRule>
  </conditionalFormatting>
  <conditionalFormatting sqref="AF122">
    <cfRule type="cellIs" dxfId="1664" priority="1464" stopIfTrue="1" operator="equal">
      <formula>"NO ADMISIBLE"</formula>
    </cfRule>
    <cfRule type="cellIs" dxfId="1663" priority="1465" stopIfTrue="1" operator="equal">
      <formula>"ADMISIBLE"</formula>
    </cfRule>
  </conditionalFormatting>
  <conditionalFormatting sqref="AF122">
    <cfRule type="cellIs" dxfId="1662" priority="1463" operator="equal">
      <formula>"NO HABIL"</formula>
    </cfRule>
  </conditionalFormatting>
  <conditionalFormatting sqref="X122">
    <cfRule type="cellIs" dxfId="1661" priority="1461" stopIfTrue="1" operator="equal">
      <formula>"NO ADMISIBLE"</formula>
    </cfRule>
    <cfRule type="cellIs" dxfId="1660" priority="1462" stopIfTrue="1" operator="equal">
      <formula>"ADMISIBLE"</formula>
    </cfRule>
  </conditionalFormatting>
  <conditionalFormatting sqref="X122">
    <cfRule type="cellIs" dxfId="1659" priority="1460" operator="equal">
      <formula>"NO HABIL"</formula>
    </cfRule>
  </conditionalFormatting>
  <conditionalFormatting sqref="Y122">
    <cfRule type="cellIs" dxfId="1658" priority="1458" stopIfTrue="1" operator="equal">
      <formula>"NO ADMISIBLE"</formula>
    </cfRule>
    <cfRule type="cellIs" dxfId="1657" priority="1459" stopIfTrue="1" operator="equal">
      <formula>"ADMISIBLE"</formula>
    </cfRule>
  </conditionalFormatting>
  <conditionalFormatting sqref="Y122">
    <cfRule type="cellIs" dxfId="1656" priority="1457" operator="equal">
      <formula>"NO HABIL"</formula>
    </cfRule>
  </conditionalFormatting>
  <conditionalFormatting sqref="N133:P133 C134:C143 J134:P143 W134:X143">
    <cfRule type="cellIs" dxfId="1655" priority="1456" stopIfTrue="1" operator="equal">
      <formula>"NO ADMISIBLE"</formula>
    </cfRule>
  </conditionalFormatting>
  <conditionalFormatting sqref="C133">
    <cfRule type="cellIs" dxfId="1654" priority="1455" stopIfTrue="1" operator="equal">
      <formula>"NO ADMISIBLE"</formula>
    </cfRule>
  </conditionalFormatting>
  <conditionalFormatting sqref="Z134:AA143 S134:S143">
    <cfRule type="cellIs" dxfId="1653" priority="1452" stopIfTrue="1" operator="equal">
      <formula>"NO ADMISIBLE"</formula>
    </cfRule>
  </conditionalFormatting>
  <conditionalFormatting sqref="Y134:Y143 T134:V143">
    <cfRule type="cellIs" dxfId="1652" priority="1453" stopIfTrue="1" operator="equal">
      <formula>"NO ADMISIBLE"</formula>
    </cfRule>
    <cfRule type="cellIs" dxfId="1651" priority="1454" stopIfTrue="1" operator="equal">
      <formula>"ADMISIBLE"</formula>
    </cfRule>
  </conditionalFormatting>
  <conditionalFormatting sqref="X134:X143">
    <cfRule type="cellIs" dxfId="1650" priority="1450" stopIfTrue="1" operator="equal">
      <formula>"NO ADMISIBLE"</formula>
    </cfRule>
    <cfRule type="cellIs" dxfId="1649" priority="1451" stopIfTrue="1" operator="equal">
      <formula>"ADMISIBLE"</formula>
    </cfRule>
  </conditionalFormatting>
  <conditionalFormatting sqref="AB134:AC143">
    <cfRule type="cellIs" dxfId="1648" priority="1449" stopIfTrue="1" operator="equal">
      <formula>"NO ADMISIBLE"</formula>
    </cfRule>
  </conditionalFormatting>
  <conditionalFormatting sqref="AC134:AC143">
    <cfRule type="cellIs" dxfId="1647" priority="1447" stopIfTrue="1" operator="equal">
      <formula>"NO ADMISIBLE"</formula>
    </cfRule>
    <cfRule type="cellIs" dxfId="1646" priority="1448" stopIfTrue="1" operator="equal">
      <formula>"ADMISIBLE"</formula>
    </cfRule>
  </conditionalFormatting>
  <conditionalFormatting sqref="AD134:AE143">
    <cfRule type="cellIs" dxfId="1645" priority="1446" stopIfTrue="1" operator="equal">
      <formula>"NO ADMISIBLE"</formula>
    </cfRule>
  </conditionalFormatting>
  <conditionalFormatting sqref="AE134:AE143">
    <cfRule type="cellIs" dxfId="1644" priority="1444" stopIfTrue="1" operator="equal">
      <formula>"NO ADMISIBLE"</formula>
    </cfRule>
    <cfRule type="cellIs" dxfId="1643" priority="1445" stopIfTrue="1" operator="equal">
      <formula>"ADMISIBLE"</formula>
    </cfRule>
  </conditionalFormatting>
  <conditionalFormatting sqref="AF134:AF143">
    <cfRule type="cellIs" dxfId="1642" priority="1442" stopIfTrue="1" operator="equal">
      <formula>"NO ADMISIBLE"</formula>
    </cfRule>
    <cfRule type="cellIs" dxfId="1641" priority="1443" stopIfTrue="1" operator="equal">
      <formula>"ADMISIBLE"</formula>
    </cfRule>
  </conditionalFormatting>
  <conditionalFormatting sqref="R134:R143">
    <cfRule type="cellIs" dxfId="1640" priority="1440" stopIfTrue="1" operator="equal">
      <formula>"NO ADMISIBLE"</formula>
    </cfRule>
    <cfRule type="cellIs" dxfId="1639" priority="1441" stopIfTrue="1" operator="equal">
      <formula>"ADMISIBLE"</formula>
    </cfRule>
  </conditionalFormatting>
  <conditionalFormatting sqref="D133">
    <cfRule type="cellIs" dxfId="1638" priority="1439" stopIfTrue="1" operator="equal">
      <formula>"NO ADMISIBLE"</formula>
    </cfRule>
  </conditionalFormatting>
  <conditionalFormatting sqref="D134:D143">
    <cfRule type="cellIs" dxfId="1637" priority="1438" stopIfTrue="1" operator="equal">
      <formula>"NO ADMISIBLE"</formula>
    </cfRule>
  </conditionalFormatting>
  <conditionalFormatting sqref="W133">
    <cfRule type="cellIs" dxfId="1636" priority="1437" stopIfTrue="1" operator="equal">
      <formula>"NO ADMISIBLE"</formula>
    </cfRule>
  </conditionalFormatting>
  <conditionalFormatting sqref="R133">
    <cfRule type="cellIs" dxfId="1635" priority="1435" stopIfTrue="1" operator="equal">
      <formula>"NO ADMISIBLE"</formula>
    </cfRule>
    <cfRule type="cellIs" dxfId="1634" priority="1436" stopIfTrue="1" operator="equal">
      <formula>"ADMISIBLE"</formula>
    </cfRule>
  </conditionalFormatting>
  <conditionalFormatting sqref="Z133:AA133 S133">
    <cfRule type="cellIs" dxfId="1633" priority="1432" stopIfTrue="1" operator="equal">
      <formula>"NO ADMISIBLE"</formula>
    </cfRule>
  </conditionalFormatting>
  <conditionalFormatting sqref="W133 U133">
    <cfRule type="cellIs" dxfId="1632" priority="1433" stopIfTrue="1" operator="equal">
      <formula>"NO ADMISIBLE"</formula>
    </cfRule>
    <cfRule type="cellIs" dxfId="1631" priority="1434" stopIfTrue="1" operator="equal">
      <formula>"ADMISIBLE"</formula>
    </cfRule>
  </conditionalFormatting>
  <conditionalFormatting sqref="AB133">
    <cfRule type="cellIs" dxfId="1630" priority="1431" stopIfTrue="1" operator="equal">
      <formula>"NO ADMISIBLE"</formula>
    </cfRule>
  </conditionalFormatting>
  <conditionalFormatting sqref="AB133">
    <cfRule type="cellIs" dxfId="1629" priority="1429" stopIfTrue="1" operator="equal">
      <formula>"NO ADMISIBLE"</formula>
    </cfRule>
    <cfRule type="cellIs" dxfId="1628" priority="1430" stopIfTrue="1" operator="equal">
      <formula>"ADMISIBLE"</formula>
    </cfRule>
  </conditionalFormatting>
  <conditionalFormatting sqref="AD133">
    <cfRule type="cellIs" dxfId="1627" priority="1428" stopIfTrue="1" operator="equal">
      <formula>"NO ADMISIBLE"</formula>
    </cfRule>
  </conditionalFormatting>
  <conditionalFormatting sqref="AD133">
    <cfRule type="cellIs" dxfId="1626" priority="1426" stopIfTrue="1" operator="equal">
      <formula>"NO ADMISIBLE"</formula>
    </cfRule>
    <cfRule type="cellIs" dxfId="1625" priority="1427" stopIfTrue="1" operator="equal">
      <formula>"ADMISIBLE"</formula>
    </cfRule>
  </conditionalFormatting>
  <conditionalFormatting sqref="T133">
    <cfRule type="cellIs" dxfId="1624" priority="1424" stopIfTrue="1" operator="equal">
      <formula>"NO ADMISIBLE"</formula>
    </cfRule>
    <cfRule type="cellIs" dxfId="1623" priority="1425" stopIfTrue="1" operator="equal">
      <formula>"ADMISIBLE"</formula>
    </cfRule>
  </conditionalFormatting>
  <conditionalFormatting sqref="T133">
    <cfRule type="cellIs" dxfId="1622" priority="1423" operator="equal">
      <formula>"NO HABIL"</formula>
    </cfRule>
  </conditionalFormatting>
  <conditionalFormatting sqref="V133">
    <cfRule type="cellIs" dxfId="1621" priority="1421" stopIfTrue="1" operator="equal">
      <formula>"NO ADMISIBLE"</formula>
    </cfRule>
    <cfRule type="cellIs" dxfId="1620" priority="1422" stopIfTrue="1" operator="equal">
      <formula>"ADMISIBLE"</formula>
    </cfRule>
  </conditionalFormatting>
  <conditionalFormatting sqref="V133">
    <cfRule type="cellIs" dxfId="1619" priority="1420" operator="equal">
      <formula>"NO HABIL"</formula>
    </cfRule>
  </conditionalFormatting>
  <conditionalFormatting sqref="AC133">
    <cfRule type="cellIs" dxfId="1618" priority="1418" stopIfTrue="1" operator="equal">
      <formula>"NO ADMISIBLE"</formula>
    </cfRule>
    <cfRule type="cellIs" dxfId="1617" priority="1419" stopIfTrue="1" operator="equal">
      <formula>"ADMISIBLE"</formula>
    </cfRule>
  </conditionalFormatting>
  <conditionalFormatting sqref="AC133">
    <cfRule type="cellIs" dxfId="1616" priority="1417" operator="equal">
      <formula>"NO HABIL"</formula>
    </cfRule>
  </conditionalFormatting>
  <conditionalFormatting sqref="AE133">
    <cfRule type="cellIs" dxfId="1615" priority="1415" stopIfTrue="1" operator="equal">
      <formula>"NO ADMISIBLE"</formula>
    </cfRule>
    <cfRule type="cellIs" dxfId="1614" priority="1416" stopIfTrue="1" operator="equal">
      <formula>"ADMISIBLE"</formula>
    </cfRule>
  </conditionalFormatting>
  <conditionalFormatting sqref="AE133">
    <cfRule type="cellIs" dxfId="1613" priority="1414" operator="equal">
      <formula>"NO HABIL"</formula>
    </cfRule>
  </conditionalFormatting>
  <conditionalFormatting sqref="AF133">
    <cfRule type="cellIs" dxfId="1612" priority="1412" stopIfTrue="1" operator="equal">
      <formula>"NO ADMISIBLE"</formula>
    </cfRule>
    <cfRule type="cellIs" dxfId="1611" priority="1413" stopIfTrue="1" operator="equal">
      <formula>"ADMISIBLE"</formula>
    </cfRule>
  </conditionalFormatting>
  <conditionalFormatting sqref="AF133">
    <cfRule type="cellIs" dxfId="1610" priority="1411" operator="equal">
      <formula>"NO HABIL"</formula>
    </cfRule>
  </conditionalFormatting>
  <conditionalFormatting sqref="X133">
    <cfRule type="cellIs" dxfId="1609" priority="1409" stopIfTrue="1" operator="equal">
      <formula>"NO ADMISIBLE"</formula>
    </cfRule>
    <cfRule type="cellIs" dxfId="1608" priority="1410" stopIfTrue="1" operator="equal">
      <formula>"ADMISIBLE"</formula>
    </cfRule>
  </conditionalFormatting>
  <conditionalFormatting sqref="X133">
    <cfRule type="cellIs" dxfId="1607" priority="1408" operator="equal">
      <formula>"NO HABIL"</formula>
    </cfRule>
  </conditionalFormatting>
  <conditionalFormatting sqref="Y133">
    <cfRule type="cellIs" dxfId="1606" priority="1406" stopIfTrue="1" operator="equal">
      <formula>"NO ADMISIBLE"</formula>
    </cfRule>
    <cfRule type="cellIs" dxfId="1605" priority="1407" stopIfTrue="1" operator="equal">
      <formula>"ADMISIBLE"</formula>
    </cfRule>
  </conditionalFormatting>
  <conditionalFormatting sqref="Y133">
    <cfRule type="cellIs" dxfId="1604" priority="1405" operator="equal">
      <formula>"NO HABIL"</formula>
    </cfRule>
  </conditionalFormatting>
  <conditionalFormatting sqref="N144:P144 C145:C154 J145:P154 W145:X154">
    <cfRule type="cellIs" dxfId="1603" priority="1404" stopIfTrue="1" operator="equal">
      <formula>"NO ADMISIBLE"</formula>
    </cfRule>
  </conditionalFormatting>
  <conditionalFormatting sqref="C144">
    <cfRule type="cellIs" dxfId="1602" priority="1403" stopIfTrue="1" operator="equal">
      <formula>"NO ADMISIBLE"</formula>
    </cfRule>
  </conditionalFormatting>
  <conditionalFormatting sqref="Z145:AA154 S145:S154">
    <cfRule type="cellIs" dxfId="1601" priority="1400" stopIfTrue="1" operator="equal">
      <formula>"NO ADMISIBLE"</formula>
    </cfRule>
  </conditionalFormatting>
  <conditionalFormatting sqref="Y145:Y154 T145:V154">
    <cfRule type="cellIs" dxfId="1600" priority="1401" stopIfTrue="1" operator="equal">
      <formula>"NO ADMISIBLE"</formula>
    </cfRule>
    <cfRule type="cellIs" dxfId="1599" priority="1402" stopIfTrue="1" operator="equal">
      <formula>"ADMISIBLE"</formula>
    </cfRule>
  </conditionalFormatting>
  <conditionalFormatting sqref="X145:X154">
    <cfRule type="cellIs" dxfId="1598" priority="1398" stopIfTrue="1" operator="equal">
      <formula>"NO ADMISIBLE"</formula>
    </cfRule>
    <cfRule type="cellIs" dxfId="1597" priority="1399" stopIfTrue="1" operator="equal">
      <formula>"ADMISIBLE"</formula>
    </cfRule>
  </conditionalFormatting>
  <conditionalFormatting sqref="AB145:AC154">
    <cfRule type="cellIs" dxfId="1596" priority="1397" stopIfTrue="1" operator="equal">
      <formula>"NO ADMISIBLE"</formula>
    </cfRule>
  </conditionalFormatting>
  <conditionalFormatting sqref="AC145:AC154">
    <cfRule type="cellIs" dxfId="1595" priority="1395" stopIfTrue="1" operator="equal">
      <formula>"NO ADMISIBLE"</formula>
    </cfRule>
    <cfRule type="cellIs" dxfId="1594" priority="1396" stopIfTrue="1" operator="equal">
      <formula>"ADMISIBLE"</formula>
    </cfRule>
  </conditionalFormatting>
  <conditionalFormatting sqref="AD145:AE154">
    <cfRule type="cellIs" dxfId="1593" priority="1394" stopIfTrue="1" operator="equal">
      <formula>"NO ADMISIBLE"</formula>
    </cfRule>
  </conditionalFormatting>
  <conditionalFormatting sqref="AE145:AE154">
    <cfRule type="cellIs" dxfId="1592" priority="1392" stopIfTrue="1" operator="equal">
      <formula>"NO ADMISIBLE"</formula>
    </cfRule>
    <cfRule type="cellIs" dxfId="1591" priority="1393" stopIfTrue="1" operator="equal">
      <formula>"ADMISIBLE"</formula>
    </cfRule>
  </conditionalFormatting>
  <conditionalFormatting sqref="AF145:AF154">
    <cfRule type="cellIs" dxfId="1590" priority="1390" stopIfTrue="1" operator="equal">
      <formula>"NO ADMISIBLE"</formula>
    </cfRule>
    <cfRule type="cellIs" dxfId="1589" priority="1391" stopIfTrue="1" operator="equal">
      <formula>"ADMISIBLE"</formula>
    </cfRule>
  </conditionalFormatting>
  <conditionalFormatting sqref="R145:R154">
    <cfRule type="cellIs" dxfId="1588" priority="1388" stopIfTrue="1" operator="equal">
      <formula>"NO ADMISIBLE"</formula>
    </cfRule>
    <cfRule type="cellIs" dxfId="1587" priority="1389" stopIfTrue="1" operator="equal">
      <formula>"ADMISIBLE"</formula>
    </cfRule>
  </conditionalFormatting>
  <conditionalFormatting sqref="D144">
    <cfRule type="cellIs" dxfId="1586" priority="1387" stopIfTrue="1" operator="equal">
      <formula>"NO ADMISIBLE"</formula>
    </cfRule>
  </conditionalFormatting>
  <conditionalFormatting sqref="D145:D154">
    <cfRule type="cellIs" dxfId="1585" priority="1386" stopIfTrue="1" operator="equal">
      <formula>"NO ADMISIBLE"</formula>
    </cfRule>
  </conditionalFormatting>
  <conditionalFormatting sqref="W144">
    <cfRule type="cellIs" dxfId="1584" priority="1385" stopIfTrue="1" operator="equal">
      <formula>"NO ADMISIBLE"</formula>
    </cfRule>
  </conditionalFormatting>
  <conditionalFormatting sqref="R144">
    <cfRule type="cellIs" dxfId="1583" priority="1383" stopIfTrue="1" operator="equal">
      <formula>"NO ADMISIBLE"</formula>
    </cfRule>
    <cfRule type="cellIs" dxfId="1582" priority="1384" stopIfTrue="1" operator="equal">
      <formula>"ADMISIBLE"</formula>
    </cfRule>
  </conditionalFormatting>
  <conditionalFormatting sqref="Z144:AA144 S144">
    <cfRule type="cellIs" dxfId="1581" priority="1380" stopIfTrue="1" operator="equal">
      <formula>"NO ADMISIBLE"</formula>
    </cfRule>
  </conditionalFormatting>
  <conditionalFormatting sqref="W144 U144">
    <cfRule type="cellIs" dxfId="1580" priority="1381" stopIfTrue="1" operator="equal">
      <formula>"NO ADMISIBLE"</formula>
    </cfRule>
    <cfRule type="cellIs" dxfId="1579" priority="1382" stopIfTrue="1" operator="equal">
      <formula>"ADMISIBLE"</formula>
    </cfRule>
  </conditionalFormatting>
  <conditionalFormatting sqref="AB144">
    <cfRule type="cellIs" dxfId="1578" priority="1379" stopIfTrue="1" operator="equal">
      <formula>"NO ADMISIBLE"</formula>
    </cfRule>
  </conditionalFormatting>
  <conditionalFormatting sqref="AB144">
    <cfRule type="cellIs" dxfId="1577" priority="1377" stopIfTrue="1" operator="equal">
      <formula>"NO ADMISIBLE"</formula>
    </cfRule>
    <cfRule type="cellIs" dxfId="1576" priority="1378" stopIfTrue="1" operator="equal">
      <formula>"ADMISIBLE"</formula>
    </cfRule>
  </conditionalFormatting>
  <conditionalFormatting sqref="AD144">
    <cfRule type="cellIs" dxfId="1575" priority="1376" stopIfTrue="1" operator="equal">
      <formula>"NO ADMISIBLE"</formula>
    </cfRule>
  </conditionalFormatting>
  <conditionalFormatting sqref="AD144">
    <cfRule type="cellIs" dxfId="1574" priority="1374" stopIfTrue="1" operator="equal">
      <formula>"NO ADMISIBLE"</formula>
    </cfRule>
    <cfRule type="cellIs" dxfId="1573" priority="1375" stopIfTrue="1" operator="equal">
      <formula>"ADMISIBLE"</formula>
    </cfRule>
  </conditionalFormatting>
  <conditionalFormatting sqref="T144">
    <cfRule type="cellIs" dxfId="1572" priority="1372" stopIfTrue="1" operator="equal">
      <formula>"NO ADMISIBLE"</formula>
    </cfRule>
    <cfRule type="cellIs" dxfId="1571" priority="1373" stopIfTrue="1" operator="equal">
      <formula>"ADMISIBLE"</formula>
    </cfRule>
  </conditionalFormatting>
  <conditionalFormatting sqref="T144">
    <cfRule type="cellIs" dxfId="1570" priority="1371" operator="equal">
      <formula>"NO HABIL"</formula>
    </cfRule>
  </conditionalFormatting>
  <conditionalFormatting sqref="V144">
    <cfRule type="cellIs" dxfId="1569" priority="1369" stopIfTrue="1" operator="equal">
      <formula>"NO ADMISIBLE"</formula>
    </cfRule>
    <cfRule type="cellIs" dxfId="1568" priority="1370" stopIfTrue="1" operator="equal">
      <formula>"ADMISIBLE"</formula>
    </cfRule>
  </conditionalFormatting>
  <conditionalFormatting sqref="V144">
    <cfRule type="cellIs" dxfId="1567" priority="1368" operator="equal">
      <formula>"NO HABIL"</formula>
    </cfRule>
  </conditionalFormatting>
  <conditionalFormatting sqref="AC144">
    <cfRule type="cellIs" dxfId="1566" priority="1366" stopIfTrue="1" operator="equal">
      <formula>"NO ADMISIBLE"</formula>
    </cfRule>
    <cfRule type="cellIs" dxfId="1565" priority="1367" stopIfTrue="1" operator="equal">
      <formula>"ADMISIBLE"</formula>
    </cfRule>
  </conditionalFormatting>
  <conditionalFormatting sqref="AC144">
    <cfRule type="cellIs" dxfId="1564" priority="1365" operator="equal">
      <formula>"NO HABIL"</formula>
    </cfRule>
  </conditionalFormatting>
  <conditionalFormatting sqref="AE144">
    <cfRule type="cellIs" dxfId="1563" priority="1363" stopIfTrue="1" operator="equal">
      <formula>"NO ADMISIBLE"</formula>
    </cfRule>
    <cfRule type="cellIs" dxfId="1562" priority="1364" stopIfTrue="1" operator="equal">
      <formula>"ADMISIBLE"</formula>
    </cfRule>
  </conditionalFormatting>
  <conditionalFormatting sqref="AE144">
    <cfRule type="cellIs" dxfId="1561" priority="1362" operator="equal">
      <formula>"NO HABIL"</formula>
    </cfRule>
  </conditionalFormatting>
  <conditionalFormatting sqref="AF144">
    <cfRule type="cellIs" dxfId="1560" priority="1360" stopIfTrue="1" operator="equal">
      <formula>"NO ADMISIBLE"</formula>
    </cfRule>
    <cfRule type="cellIs" dxfId="1559" priority="1361" stopIfTrue="1" operator="equal">
      <formula>"ADMISIBLE"</formula>
    </cfRule>
  </conditionalFormatting>
  <conditionalFormatting sqref="AF144">
    <cfRule type="cellIs" dxfId="1558" priority="1359" operator="equal">
      <formula>"NO HABIL"</formula>
    </cfRule>
  </conditionalFormatting>
  <conditionalFormatting sqref="X144">
    <cfRule type="cellIs" dxfId="1557" priority="1357" stopIfTrue="1" operator="equal">
      <formula>"NO ADMISIBLE"</formula>
    </cfRule>
    <cfRule type="cellIs" dxfId="1556" priority="1358" stopIfTrue="1" operator="equal">
      <formula>"ADMISIBLE"</formula>
    </cfRule>
  </conditionalFormatting>
  <conditionalFormatting sqref="X144">
    <cfRule type="cellIs" dxfId="1555" priority="1356" operator="equal">
      <formula>"NO HABIL"</formula>
    </cfRule>
  </conditionalFormatting>
  <conditionalFormatting sqref="Y144">
    <cfRule type="cellIs" dxfId="1554" priority="1354" stopIfTrue="1" operator="equal">
      <formula>"NO ADMISIBLE"</formula>
    </cfRule>
    <cfRule type="cellIs" dxfId="1553" priority="1355" stopIfTrue="1" operator="equal">
      <formula>"ADMISIBLE"</formula>
    </cfRule>
  </conditionalFormatting>
  <conditionalFormatting sqref="Y144">
    <cfRule type="cellIs" dxfId="1552" priority="1353" operator="equal">
      <formula>"NO HABIL"</formula>
    </cfRule>
  </conditionalFormatting>
  <conditionalFormatting sqref="N155:P155 C156:C165 J156:P165 W156:X165">
    <cfRule type="cellIs" dxfId="1551" priority="1352" stopIfTrue="1" operator="equal">
      <formula>"NO ADMISIBLE"</formula>
    </cfRule>
  </conditionalFormatting>
  <conditionalFormatting sqref="C155">
    <cfRule type="cellIs" dxfId="1550" priority="1351" stopIfTrue="1" operator="equal">
      <formula>"NO ADMISIBLE"</formula>
    </cfRule>
  </conditionalFormatting>
  <conditionalFormatting sqref="Z156:AA165 S156:S165">
    <cfRule type="cellIs" dxfId="1549" priority="1348" stopIfTrue="1" operator="equal">
      <formula>"NO ADMISIBLE"</formula>
    </cfRule>
  </conditionalFormatting>
  <conditionalFormatting sqref="Y156:Y165 T156:V165">
    <cfRule type="cellIs" dxfId="1548" priority="1349" stopIfTrue="1" operator="equal">
      <formula>"NO ADMISIBLE"</formula>
    </cfRule>
    <cfRule type="cellIs" dxfId="1547" priority="1350" stopIfTrue="1" operator="equal">
      <formula>"ADMISIBLE"</formula>
    </cfRule>
  </conditionalFormatting>
  <conditionalFormatting sqref="X156:X165">
    <cfRule type="cellIs" dxfId="1546" priority="1346" stopIfTrue="1" operator="equal">
      <formula>"NO ADMISIBLE"</formula>
    </cfRule>
    <cfRule type="cellIs" dxfId="1545" priority="1347" stopIfTrue="1" operator="equal">
      <formula>"ADMISIBLE"</formula>
    </cfRule>
  </conditionalFormatting>
  <conditionalFormatting sqref="AB156:AC165">
    <cfRule type="cellIs" dxfId="1544" priority="1345" stopIfTrue="1" operator="equal">
      <formula>"NO ADMISIBLE"</formula>
    </cfRule>
  </conditionalFormatting>
  <conditionalFormatting sqref="AC156:AC165">
    <cfRule type="cellIs" dxfId="1543" priority="1343" stopIfTrue="1" operator="equal">
      <formula>"NO ADMISIBLE"</formula>
    </cfRule>
    <cfRule type="cellIs" dxfId="1542" priority="1344" stopIfTrue="1" operator="equal">
      <formula>"ADMISIBLE"</formula>
    </cfRule>
  </conditionalFormatting>
  <conditionalFormatting sqref="AD156:AE165">
    <cfRule type="cellIs" dxfId="1541" priority="1342" stopIfTrue="1" operator="equal">
      <formula>"NO ADMISIBLE"</formula>
    </cfRule>
  </conditionalFormatting>
  <conditionalFormatting sqref="AE156:AE165">
    <cfRule type="cellIs" dxfId="1540" priority="1340" stopIfTrue="1" operator="equal">
      <formula>"NO ADMISIBLE"</formula>
    </cfRule>
    <cfRule type="cellIs" dxfId="1539" priority="1341" stopIfTrue="1" operator="equal">
      <formula>"ADMISIBLE"</formula>
    </cfRule>
  </conditionalFormatting>
  <conditionalFormatting sqref="AF156:AF165">
    <cfRule type="cellIs" dxfId="1538" priority="1338" stopIfTrue="1" operator="equal">
      <formula>"NO ADMISIBLE"</formula>
    </cfRule>
    <cfRule type="cellIs" dxfId="1537" priority="1339" stopIfTrue="1" operator="equal">
      <formula>"ADMISIBLE"</formula>
    </cfRule>
  </conditionalFormatting>
  <conditionalFormatting sqref="R156:R165">
    <cfRule type="cellIs" dxfId="1536" priority="1336" stopIfTrue="1" operator="equal">
      <formula>"NO ADMISIBLE"</formula>
    </cfRule>
    <cfRule type="cellIs" dxfId="1535" priority="1337" stopIfTrue="1" operator="equal">
      <formula>"ADMISIBLE"</formula>
    </cfRule>
  </conditionalFormatting>
  <conditionalFormatting sqref="D155">
    <cfRule type="cellIs" dxfId="1534" priority="1335" stopIfTrue="1" operator="equal">
      <formula>"NO ADMISIBLE"</formula>
    </cfRule>
  </conditionalFormatting>
  <conditionalFormatting sqref="D156:D165">
    <cfRule type="cellIs" dxfId="1533" priority="1334" stopIfTrue="1" operator="equal">
      <formula>"NO ADMISIBLE"</formula>
    </cfRule>
  </conditionalFormatting>
  <conditionalFormatting sqref="W155">
    <cfRule type="cellIs" dxfId="1532" priority="1333" stopIfTrue="1" operator="equal">
      <formula>"NO ADMISIBLE"</formula>
    </cfRule>
  </conditionalFormatting>
  <conditionalFormatting sqref="R155">
    <cfRule type="cellIs" dxfId="1531" priority="1331" stopIfTrue="1" operator="equal">
      <formula>"NO ADMISIBLE"</formula>
    </cfRule>
    <cfRule type="cellIs" dxfId="1530" priority="1332" stopIfTrue="1" operator="equal">
      <formula>"ADMISIBLE"</formula>
    </cfRule>
  </conditionalFormatting>
  <conditionalFormatting sqref="Z155:AA155 S155">
    <cfRule type="cellIs" dxfId="1529" priority="1328" stopIfTrue="1" operator="equal">
      <formula>"NO ADMISIBLE"</formula>
    </cfRule>
  </conditionalFormatting>
  <conditionalFormatting sqref="W155 U155">
    <cfRule type="cellIs" dxfId="1528" priority="1329" stopIfTrue="1" operator="equal">
      <formula>"NO ADMISIBLE"</formula>
    </cfRule>
    <cfRule type="cellIs" dxfId="1527" priority="1330" stopIfTrue="1" operator="equal">
      <formula>"ADMISIBLE"</formula>
    </cfRule>
  </conditionalFormatting>
  <conditionalFormatting sqref="AB155">
    <cfRule type="cellIs" dxfId="1526" priority="1327" stopIfTrue="1" operator="equal">
      <formula>"NO ADMISIBLE"</formula>
    </cfRule>
  </conditionalFormatting>
  <conditionalFormatting sqref="AB155">
    <cfRule type="cellIs" dxfId="1525" priority="1325" stopIfTrue="1" operator="equal">
      <formula>"NO ADMISIBLE"</formula>
    </cfRule>
    <cfRule type="cellIs" dxfId="1524" priority="1326" stopIfTrue="1" operator="equal">
      <formula>"ADMISIBLE"</formula>
    </cfRule>
  </conditionalFormatting>
  <conditionalFormatting sqref="AD155">
    <cfRule type="cellIs" dxfId="1523" priority="1324" stopIfTrue="1" operator="equal">
      <formula>"NO ADMISIBLE"</formula>
    </cfRule>
  </conditionalFormatting>
  <conditionalFormatting sqref="AD155">
    <cfRule type="cellIs" dxfId="1522" priority="1322" stopIfTrue="1" operator="equal">
      <formula>"NO ADMISIBLE"</formula>
    </cfRule>
    <cfRule type="cellIs" dxfId="1521" priority="1323" stopIfTrue="1" operator="equal">
      <formula>"ADMISIBLE"</formula>
    </cfRule>
  </conditionalFormatting>
  <conditionalFormatting sqref="T155">
    <cfRule type="cellIs" dxfId="1520" priority="1320" stopIfTrue="1" operator="equal">
      <formula>"NO ADMISIBLE"</formula>
    </cfRule>
    <cfRule type="cellIs" dxfId="1519" priority="1321" stopIfTrue="1" operator="equal">
      <formula>"ADMISIBLE"</formula>
    </cfRule>
  </conditionalFormatting>
  <conditionalFormatting sqref="T155">
    <cfRule type="cellIs" dxfId="1518" priority="1319" operator="equal">
      <formula>"NO HABIL"</formula>
    </cfRule>
  </conditionalFormatting>
  <conditionalFormatting sqref="V155">
    <cfRule type="cellIs" dxfId="1517" priority="1317" stopIfTrue="1" operator="equal">
      <formula>"NO ADMISIBLE"</formula>
    </cfRule>
    <cfRule type="cellIs" dxfId="1516" priority="1318" stopIfTrue="1" operator="equal">
      <formula>"ADMISIBLE"</formula>
    </cfRule>
  </conditionalFormatting>
  <conditionalFormatting sqref="V155">
    <cfRule type="cellIs" dxfId="1515" priority="1316" operator="equal">
      <formula>"NO HABIL"</formula>
    </cfRule>
  </conditionalFormatting>
  <conditionalFormatting sqref="AC155">
    <cfRule type="cellIs" dxfId="1514" priority="1314" stopIfTrue="1" operator="equal">
      <formula>"NO ADMISIBLE"</formula>
    </cfRule>
    <cfRule type="cellIs" dxfId="1513" priority="1315" stopIfTrue="1" operator="equal">
      <formula>"ADMISIBLE"</formula>
    </cfRule>
  </conditionalFormatting>
  <conditionalFormatting sqref="AC155">
    <cfRule type="cellIs" dxfId="1512" priority="1313" operator="equal">
      <formula>"NO HABIL"</formula>
    </cfRule>
  </conditionalFormatting>
  <conditionalFormatting sqref="AE155">
    <cfRule type="cellIs" dxfId="1511" priority="1311" stopIfTrue="1" operator="equal">
      <formula>"NO ADMISIBLE"</formula>
    </cfRule>
    <cfRule type="cellIs" dxfId="1510" priority="1312" stopIfTrue="1" operator="equal">
      <formula>"ADMISIBLE"</formula>
    </cfRule>
  </conditionalFormatting>
  <conditionalFormatting sqref="AE155">
    <cfRule type="cellIs" dxfId="1509" priority="1310" operator="equal">
      <formula>"NO HABIL"</formula>
    </cfRule>
  </conditionalFormatting>
  <conditionalFormatting sqref="AF155">
    <cfRule type="cellIs" dxfId="1508" priority="1308" stopIfTrue="1" operator="equal">
      <formula>"NO ADMISIBLE"</formula>
    </cfRule>
    <cfRule type="cellIs" dxfId="1507" priority="1309" stopIfTrue="1" operator="equal">
      <formula>"ADMISIBLE"</formula>
    </cfRule>
  </conditionalFormatting>
  <conditionalFormatting sqref="AF155">
    <cfRule type="cellIs" dxfId="1506" priority="1307" operator="equal">
      <formula>"NO HABIL"</formula>
    </cfRule>
  </conditionalFormatting>
  <conditionalFormatting sqref="X155">
    <cfRule type="cellIs" dxfId="1505" priority="1305" stopIfTrue="1" operator="equal">
      <formula>"NO ADMISIBLE"</formula>
    </cfRule>
    <cfRule type="cellIs" dxfId="1504" priority="1306" stopIfTrue="1" operator="equal">
      <formula>"ADMISIBLE"</formula>
    </cfRule>
  </conditionalFormatting>
  <conditionalFormatting sqref="X155">
    <cfRule type="cellIs" dxfId="1503" priority="1304" operator="equal">
      <formula>"NO HABIL"</formula>
    </cfRule>
  </conditionalFormatting>
  <conditionalFormatting sqref="Y155">
    <cfRule type="cellIs" dxfId="1502" priority="1302" stopIfTrue="1" operator="equal">
      <formula>"NO ADMISIBLE"</formula>
    </cfRule>
    <cfRule type="cellIs" dxfId="1501" priority="1303" stopIfTrue="1" operator="equal">
      <formula>"ADMISIBLE"</formula>
    </cfRule>
  </conditionalFormatting>
  <conditionalFormatting sqref="Y155">
    <cfRule type="cellIs" dxfId="1500" priority="1301" operator="equal">
      <formula>"NO HABIL"</formula>
    </cfRule>
  </conditionalFormatting>
  <conditionalFormatting sqref="N166:P166 C167:C176 J167:P176 W167:X176">
    <cfRule type="cellIs" dxfId="1499" priority="1300" stopIfTrue="1" operator="equal">
      <formula>"NO ADMISIBLE"</formula>
    </cfRule>
  </conditionalFormatting>
  <conditionalFormatting sqref="C166">
    <cfRule type="cellIs" dxfId="1498" priority="1299" stopIfTrue="1" operator="equal">
      <formula>"NO ADMISIBLE"</formula>
    </cfRule>
  </conditionalFormatting>
  <conditionalFormatting sqref="Z167:AA176 S167:S176">
    <cfRule type="cellIs" dxfId="1497" priority="1296" stopIfTrue="1" operator="equal">
      <formula>"NO ADMISIBLE"</formula>
    </cfRule>
  </conditionalFormatting>
  <conditionalFormatting sqref="Y167:Y176 T167:V176">
    <cfRule type="cellIs" dxfId="1496" priority="1297" stopIfTrue="1" operator="equal">
      <formula>"NO ADMISIBLE"</formula>
    </cfRule>
    <cfRule type="cellIs" dxfId="1495" priority="1298" stopIfTrue="1" operator="equal">
      <formula>"ADMISIBLE"</formula>
    </cfRule>
  </conditionalFormatting>
  <conditionalFormatting sqref="X167:X176">
    <cfRule type="cellIs" dxfId="1494" priority="1294" stopIfTrue="1" operator="equal">
      <formula>"NO ADMISIBLE"</formula>
    </cfRule>
    <cfRule type="cellIs" dxfId="1493" priority="1295" stopIfTrue="1" operator="equal">
      <formula>"ADMISIBLE"</formula>
    </cfRule>
  </conditionalFormatting>
  <conditionalFormatting sqref="AB167:AC176">
    <cfRule type="cellIs" dxfId="1492" priority="1293" stopIfTrue="1" operator="equal">
      <formula>"NO ADMISIBLE"</formula>
    </cfRule>
  </conditionalFormatting>
  <conditionalFormatting sqref="AC167:AC176">
    <cfRule type="cellIs" dxfId="1491" priority="1291" stopIfTrue="1" operator="equal">
      <formula>"NO ADMISIBLE"</formula>
    </cfRule>
    <cfRule type="cellIs" dxfId="1490" priority="1292" stopIfTrue="1" operator="equal">
      <formula>"ADMISIBLE"</formula>
    </cfRule>
  </conditionalFormatting>
  <conditionalFormatting sqref="AD167:AE176">
    <cfRule type="cellIs" dxfId="1489" priority="1290" stopIfTrue="1" operator="equal">
      <formula>"NO ADMISIBLE"</formula>
    </cfRule>
  </conditionalFormatting>
  <conditionalFormatting sqref="AE167:AE176">
    <cfRule type="cellIs" dxfId="1488" priority="1288" stopIfTrue="1" operator="equal">
      <formula>"NO ADMISIBLE"</formula>
    </cfRule>
    <cfRule type="cellIs" dxfId="1487" priority="1289" stopIfTrue="1" operator="equal">
      <formula>"ADMISIBLE"</formula>
    </cfRule>
  </conditionalFormatting>
  <conditionalFormatting sqref="AF167:AF176">
    <cfRule type="cellIs" dxfId="1486" priority="1286" stopIfTrue="1" operator="equal">
      <formula>"NO ADMISIBLE"</formula>
    </cfRule>
    <cfRule type="cellIs" dxfId="1485" priority="1287" stopIfTrue="1" operator="equal">
      <formula>"ADMISIBLE"</formula>
    </cfRule>
  </conditionalFormatting>
  <conditionalFormatting sqref="R167:R176">
    <cfRule type="cellIs" dxfId="1484" priority="1284" stopIfTrue="1" operator="equal">
      <formula>"NO ADMISIBLE"</formula>
    </cfRule>
    <cfRule type="cellIs" dxfId="1483" priority="1285" stopIfTrue="1" operator="equal">
      <formula>"ADMISIBLE"</formula>
    </cfRule>
  </conditionalFormatting>
  <conditionalFormatting sqref="D166">
    <cfRule type="cellIs" dxfId="1482" priority="1283" stopIfTrue="1" operator="equal">
      <formula>"NO ADMISIBLE"</formula>
    </cfRule>
  </conditionalFormatting>
  <conditionalFormatting sqref="D167:D176">
    <cfRule type="cellIs" dxfId="1481" priority="1282" stopIfTrue="1" operator="equal">
      <formula>"NO ADMISIBLE"</formula>
    </cfRule>
  </conditionalFormatting>
  <conditionalFormatting sqref="W166">
    <cfRule type="cellIs" dxfId="1480" priority="1281" stopIfTrue="1" operator="equal">
      <formula>"NO ADMISIBLE"</formula>
    </cfRule>
  </conditionalFormatting>
  <conditionalFormatting sqref="R166">
    <cfRule type="cellIs" dxfId="1479" priority="1279" stopIfTrue="1" operator="equal">
      <formula>"NO ADMISIBLE"</formula>
    </cfRule>
    <cfRule type="cellIs" dxfId="1478" priority="1280" stopIfTrue="1" operator="equal">
      <formula>"ADMISIBLE"</formula>
    </cfRule>
  </conditionalFormatting>
  <conditionalFormatting sqref="Z166:AA166 S166">
    <cfRule type="cellIs" dxfId="1477" priority="1276" stopIfTrue="1" operator="equal">
      <formula>"NO ADMISIBLE"</formula>
    </cfRule>
  </conditionalFormatting>
  <conditionalFormatting sqref="W166 U166">
    <cfRule type="cellIs" dxfId="1476" priority="1277" stopIfTrue="1" operator="equal">
      <formula>"NO ADMISIBLE"</formula>
    </cfRule>
    <cfRule type="cellIs" dxfId="1475" priority="1278" stopIfTrue="1" operator="equal">
      <formula>"ADMISIBLE"</formula>
    </cfRule>
  </conditionalFormatting>
  <conditionalFormatting sqref="AB166">
    <cfRule type="cellIs" dxfId="1474" priority="1275" stopIfTrue="1" operator="equal">
      <formula>"NO ADMISIBLE"</formula>
    </cfRule>
  </conditionalFormatting>
  <conditionalFormatting sqref="AB166">
    <cfRule type="cellIs" dxfId="1473" priority="1273" stopIfTrue="1" operator="equal">
      <formula>"NO ADMISIBLE"</formula>
    </cfRule>
    <cfRule type="cellIs" dxfId="1472" priority="1274" stopIfTrue="1" operator="equal">
      <formula>"ADMISIBLE"</formula>
    </cfRule>
  </conditionalFormatting>
  <conditionalFormatting sqref="AD166">
    <cfRule type="cellIs" dxfId="1471" priority="1272" stopIfTrue="1" operator="equal">
      <formula>"NO ADMISIBLE"</formula>
    </cfRule>
  </conditionalFormatting>
  <conditionalFormatting sqref="AD166">
    <cfRule type="cellIs" dxfId="1470" priority="1270" stopIfTrue="1" operator="equal">
      <formula>"NO ADMISIBLE"</formula>
    </cfRule>
    <cfRule type="cellIs" dxfId="1469" priority="1271" stopIfTrue="1" operator="equal">
      <formula>"ADMISIBLE"</formula>
    </cfRule>
  </conditionalFormatting>
  <conditionalFormatting sqref="T166">
    <cfRule type="cellIs" dxfId="1468" priority="1268" stopIfTrue="1" operator="equal">
      <formula>"NO ADMISIBLE"</formula>
    </cfRule>
    <cfRule type="cellIs" dxfId="1467" priority="1269" stopIfTrue="1" operator="equal">
      <formula>"ADMISIBLE"</formula>
    </cfRule>
  </conditionalFormatting>
  <conditionalFormatting sqref="T166">
    <cfRule type="cellIs" dxfId="1466" priority="1267" operator="equal">
      <formula>"NO HABIL"</formula>
    </cfRule>
  </conditionalFormatting>
  <conditionalFormatting sqref="V166">
    <cfRule type="cellIs" dxfId="1465" priority="1265" stopIfTrue="1" operator="equal">
      <formula>"NO ADMISIBLE"</formula>
    </cfRule>
    <cfRule type="cellIs" dxfId="1464" priority="1266" stopIfTrue="1" operator="equal">
      <formula>"ADMISIBLE"</formula>
    </cfRule>
  </conditionalFormatting>
  <conditionalFormatting sqref="V166">
    <cfRule type="cellIs" dxfId="1463" priority="1264" operator="equal">
      <formula>"NO HABIL"</formula>
    </cfRule>
  </conditionalFormatting>
  <conditionalFormatting sqref="AC166">
    <cfRule type="cellIs" dxfId="1462" priority="1262" stopIfTrue="1" operator="equal">
      <formula>"NO ADMISIBLE"</formula>
    </cfRule>
    <cfRule type="cellIs" dxfId="1461" priority="1263" stopIfTrue="1" operator="equal">
      <formula>"ADMISIBLE"</formula>
    </cfRule>
  </conditionalFormatting>
  <conditionalFormatting sqref="AC166">
    <cfRule type="cellIs" dxfId="1460" priority="1261" operator="equal">
      <formula>"NO HABIL"</formula>
    </cfRule>
  </conditionalFormatting>
  <conditionalFormatting sqref="AE166">
    <cfRule type="cellIs" dxfId="1459" priority="1259" stopIfTrue="1" operator="equal">
      <formula>"NO ADMISIBLE"</formula>
    </cfRule>
    <cfRule type="cellIs" dxfId="1458" priority="1260" stopIfTrue="1" operator="equal">
      <formula>"ADMISIBLE"</formula>
    </cfRule>
  </conditionalFormatting>
  <conditionalFormatting sqref="AE166">
    <cfRule type="cellIs" dxfId="1457" priority="1258" operator="equal">
      <formula>"NO HABIL"</formula>
    </cfRule>
  </conditionalFormatting>
  <conditionalFormatting sqref="AF166">
    <cfRule type="cellIs" dxfId="1456" priority="1256" stopIfTrue="1" operator="equal">
      <formula>"NO ADMISIBLE"</formula>
    </cfRule>
    <cfRule type="cellIs" dxfId="1455" priority="1257" stopIfTrue="1" operator="equal">
      <formula>"ADMISIBLE"</formula>
    </cfRule>
  </conditionalFormatting>
  <conditionalFormatting sqref="AF166">
    <cfRule type="cellIs" dxfId="1454" priority="1255" operator="equal">
      <formula>"NO HABIL"</formula>
    </cfRule>
  </conditionalFormatting>
  <conditionalFormatting sqref="X166">
    <cfRule type="cellIs" dxfId="1453" priority="1253" stopIfTrue="1" operator="equal">
      <formula>"NO ADMISIBLE"</formula>
    </cfRule>
    <cfRule type="cellIs" dxfId="1452" priority="1254" stopIfTrue="1" operator="equal">
      <formula>"ADMISIBLE"</formula>
    </cfRule>
  </conditionalFormatting>
  <conditionalFormatting sqref="X166">
    <cfRule type="cellIs" dxfId="1451" priority="1252" operator="equal">
      <formula>"NO HABIL"</formula>
    </cfRule>
  </conditionalFormatting>
  <conditionalFormatting sqref="Y166">
    <cfRule type="cellIs" dxfId="1450" priority="1250" stopIfTrue="1" operator="equal">
      <formula>"NO ADMISIBLE"</formula>
    </cfRule>
    <cfRule type="cellIs" dxfId="1449" priority="1251" stopIfTrue="1" operator="equal">
      <formula>"ADMISIBLE"</formula>
    </cfRule>
  </conditionalFormatting>
  <conditionalFormatting sqref="Y166">
    <cfRule type="cellIs" dxfId="1448" priority="1249" operator="equal">
      <formula>"NO HABIL"</formula>
    </cfRule>
  </conditionalFormatting>
  <conditionalFormatting sqref="N177:P177 C178:C187 J178:P187 W178:X187">
    <cfRule type="cellIs" dxfId="1447" priority="1248" stopIfTrue="1" operator="equal">
      <formula>"NO ADMISIBLE"</formula>
    </cfRule>
  </conditionalFormatting>
  <conditionalFormatting sqref="C177">
    <cfRule type="cellIs" dxfId="1446" priority="1247" stopIfTrue="1" operator="equal">
      <formula>"NO ADMISIBLE"</formula>
    </cfRule>
  </conditionalFormatting>
  <conditionalFormatting sqref="Z178:AA187 S178:S187">
    <cfRule type="cellIs" dxfId="1445" priority="1244" stopIfTrue="1" operator="equal">
      <formula>"NO ADMISIBLE"</formula>
    </cfRule>
  </conditionalFormatting>
  <conditionalFormatting sqref="Y178:Y187 T178:V187">
    <cfRule type="cellIs" dxfId="1444" priority="1245" stopIfTrue="1" operator="equal">
      <formula>"NO ADMISIBLE"</formula>
    </cfRule>
    <cfRule type="cellIs" dxfId="1443" priority="1246" stopIfTrue="1" operator="equal">
      <formula>"ADMISIBLE"</formula>
    </cfRule>
  </conditionalFormatting>
  <conditionalFormatting sqref="X178:X187">
    <cfRule type="cellIs" dxfId="1442" priority="1242" stopIfTrue="1" operator="equal">
      <formula>"NO ADMISIBLE"</formula>
    </cfRule>
    <cfRule type="cellIs" dxfId="1441" priority="1243" stopIfTrue="1" operator="equal">
      <formula>"ADMISIBLE"</formula>
    </cfRule>
  </conditionalFormatting>
  <conditionalFormatting sqref="AB178:AC187">
    <cfRule type="cellIs" dxfId="1440" priority="1241" stopIfTrue="1" operator="equal">
      <formula>"NO ADMISIBLE"</formula>
    </cfRule>
  </conditionalFormatting>
  <conditionalFormatting sqref="AC178:AC187">
    <cfRule type="cellIs" dxfId="1439" priority="1239" stopIfTrue="1" operator="equal">
      <formula>"NO ADMISIBLE"</formula>
    </cfRule>
    <cfRule type="cellIs" dxfId="1438" priority="1240" stopIfTrue="1" operator="equal">
      <formula>"ADMISIBLE"</formula>
    </cfRule>
  </conditionalFormatting>
  <conditionalFormatting sqref="AD178:AE187">
    <cfRule type="cellIs" dxfId="1437" priority="1238" stopIfTrue="1" operator="equal">
      <formula>"NO ADMISIBLE"</formula>
    </cfRule>
  </conditionalFormatting>
  <conditionalFormatting sqref="AE178:AE187">
    <cfRule type="cellIs" dxfId="1436" priority="1236" stopIfTrue="1" operator="equal">
      <formula>"NO ADMISIBLE"</formula>
    </cfRule>
    <cfRule type="cellIs" dxfId="1435" priority="1237" stopIfTrue="1" operator="equal">
      <formula>"ADMISIBLE"</formula>
    </cfRule>
  </conditionalFormatting>
  <conditionalFormatting sqref="AF178:AF187">
    <cfRule type="cellIs" dxfId="1434" priority="1234" stopIfTrue="1" operator="equal">
      <formula>"NO ADMISIBLE"</formula>
    </cfRule>
    <cfRule type="cellIs" dxfId="1433" priority="1235" stopIfTrue="1" operator="equal">
      <formula>"ADMISIBLE"</formula>
    </cfRule>
  </conditionalFormatting>
  <conditionalFormatting sqref="R178:R187">
    <cfRule type="cellIs" dxfId="1432" priority="1232" stopIfTrue="1" operator="equal">
      <formula>"NO ADMISIBLE"</formula>
    </cfRule>
    <cfRule type="cellIs" dxfId="1431" priority="1233" stopIfTrue="1" operator="equal">
      <formula>"ADMISIBLE"</formula>
    </cfRule>
  </conditionalFormatting>
  <conditionalFormatting sqref="D177">
    <cfRule type="cellIs" dxfId="1430" priority="1231" stopIfTrue="1" operator="equal">
      <formula>"NO ADMISIBLE"</formula>
    </cfRule>
  </conditionalFormatting>
  <conditionalFormatting sqref="D178:D187">
    <cfRule type="cellIs" dxfId="1429" priority="1230" stopIfTrue="1" operator="equal">
      <formula>"NO ADMISIBLE"</formula>
    </cfRule>
  </conditionalFormatting>
  <conditionalFormatting sqref="W177">
    <cfRule type="cellIs" dxfId="1428" priority="1229" stopIfTrue="1" operator="equal">
      <formula>"NO ADMISIBLE"</formula>
    </cfRule>
  </conditionalFormatting>
  <conditionalFormatting sqref="R177">
    <cfRule type="cellIs" dxfId="1427" priority="1227" stopIfTrue="1" operator="equal">
      <formula>"NO ADMISIBLE"</formula>
    </cfRule>
    <cfRule type="cellIs" dxfId="1426" priority="1228" stopIfTrue="1" operator="equal">
      <formula>"ADMISIBLE"</formula>
    </cfRule>
  </conditionalFormatting>
  <conditionalFormatting sqref="Z177:AA177 S177">
    <cfRule type="cellIs" dxfId="1425" priority="1224" stopIfTrue="1" operator="equal">
      <formula>"NO ADMISIBLE"</formula>
    </cfRule>
  </conditionalFormatting>
  <conditionalFormatting sqref="W177 U177">
    <cfRule type="cellIs" dxfId="1424" priority="1225" stopIfTrue="1" operator="equal">
      <formula>"NO ADMISIBLE"</formula>
    </cfRule>
    <cfRule type="cellIs" dxfId="1423" priority="1226" stopIfTrue="1" operator="equal">
      <formula>"ADMISIBLE"</formula>
    </cfRule>
  </conditionalFormatting>
  <conditionalFormatting sqref="AB177">
    <cfRule type="cellIs" dxfId="1422" priority="1223" stopIfTrue="1" operator="equal">
      <formula>"NO ADMISIBLE"</formula>
    </cfRule>
  </conditionalFormatting>
  <conditionalFormatting sqref="AB177">
    <cfRule type="cellIs" dxfId="1421" priority="1221" stopIfTrue="1" operator="equal">
      <formula>"NO ADMISIBLE"</formula>
    </cfRule>
    <cfRule type="cellIs" dxfId="1420" priority="1222" stopIfTrue="1" operator="equal">
      <formula>"ADMISIBLE"</formula>
    </cfRule>
  </conditionalFormatting>
  <conditionalFormatting sqref="AD177">
    <cfRule type="cellIs" dxfId="1419" priority="1220" stopIfTrue="1" operator="equal">
      <formula>"NO ADMISIBLE"</formula>
    </cfRule>
  </conditionalFormatting>
  <conditionalFormatting sqref="AD177">
    <cfRule type="cellIs" dxfId="1418" priority="1218" stopIfTrue="1" operator="equal">
      <formula>"NO ADMISIBLE"</formula>
    </cfRule>
    <cfRule type="cellIs" dxfId="1417" priority="1219" stopIfTrue="1" operator="equal">
      <formula>"ADMISIBLE"</formula>
    </cfRule>
  </conditionalFormatting>
  <conditionalFormatting sqref="T177">
    <cfRule type="cellIs" dxfId="1416" priority="1216" stopIfTrue="1" operator="equal">
      <formula>"NO ADMISIBLE"</formula>
    </cfRule>
    <cfRule type="cellIs" dxfId="1415" priority="1217" stopIfTrue="1" operator="equal">
      <formula>"ADMISIBLE"</formula>
    </cfRule>
  </conditionalFormatting>
  <conditionalFormatting sqref="T177">
    <cfRule type="cellIs" dxfId="1414" priority="1215" operator="equal">
      <formula>"NO HABIL"</formula>
    </cfRule>
  </conditionalFormatting>
  <conditionalFormatting sqref="V177">
    <cfRule type="cellIs" dxfId="1413" priority="1213" stopIfTrue="1" operator="equal">
      <formula>"NO ADMISIBLE"</formula>
    </cfRule>
    <cfRule type="cellIs" dxfId="1412" priority="1214" stopIfTrue="1" operator="equal">
      <formula>"ADMISIBLE"</formula>
    </cfRule>
  </conditionalFormatting>
  <conditionalFormatting sqref="V177">
    <cfRule type="cellIs" dxfId="1411" priority="1212" operator="equal">
      <formula>"NO HABIL"</formula>
    </cfRule>
  </conditionalFormatting>
  <conditionalFormatting sqref="AC177">
    <cfRule type="cellIs" dxfId="1410" priority="1210" stopIfTrue="1" operator="equal">
      <formula>"NO ADMISIBLE"</formula>
    </cfRule>
    <cfRule type="cellIs" dxfId="1409" priority="1211" stopIfTrue="1" operator="equal">
      <formula>"ADMISIBLE"</formula>
    </cfRule>
  </conditionalFormatting>
  <conditionalFormatting sqref="AC177">
    <cfRule type="cellIs" dxfId="1408" priority="1209" operator="equal">
      <formula>"NO HABIL"</formula>
    </cfRule>
  </conditionalFormatting>
  <conditionalFormatting sqref="AE177">
    <cfRule type="cellIs" dxfId="1407" priority="1207" stopIfTrue="1" operator="equal">
      <formula>"NO ADMISIBLE"</formula>
    </cfRule>
    <cfRule type="cellIs" dxfId="1406" priority="1208" stopIfTrue="1" operator="equal">
      <formula>"ADMISIBLE"</formula>
    </cfRule>
  </conditionalFormatting>
  <conditionalFormatting sqref="AE177">
    <cfRule type="cellIs" dxfId="1405" priority="1206" operator="equal">
      <formula>"NO HABIL"</formula>
    </cfRule>
  </conditionalFormatting>
  <conditionalFormatting sqref="AF177">
    <cfRule type="cellIs" dxfId="1404" priority="1204" stopIfTrue="1" operator="equal">
      <formula>"NO ADMISIBLE"</formula>
    </cfRule>
    <cfRule type="cellIs" dxfId="1403" priority="1205" stopIfTrue="1" operator="equal">
      <formula>"ADMISIBLE"</formula>
    </cfRule>
  </conditionalFormatting>
  <conditionalFormatting sqref="AF177">
    <cfRule type="cellIs" dxfId="1402" priority="1203" operator="equal">
      <formula>"NO HABIL"</formula>
    </cfRule>
  </conditionalFormatting>
  <conditionalFormatting sqref="X177">
    <cfRule type="cellIs" dxfId="1401" priority="1201" stopIfTrue="1" operator="equal">
      <formula>"NO ADMISIBLE"</formula>
    </cfRule>
    <cfRule type="cellIs" dxfId="1400" priority="1202" stopIfTrue="1" operator="equal">
      <formula>"ADMISIBLE"</formula>
    </cfRule>
  </conditionalFormatting>
  <conditionalFormatting sqref="X177">
    <cfRule type="cellIs" dxfId="1399" priority="1200" operator="equal">
      <formula>"NO HABIL"</formula>
    </cfRule>
  </conditionalFormatting>
  <conditionalFormatting sqref="Y177">
    <cfRule type="cellIs" dxfId="1398" priority="1198" stopIfTrue="1" operator="equal">
      <formula>"NO ADMISIBLE"</formula>
    </cfRule>
    <cfRule type="cellIs" dxfId="1397" priority="1199" stopIfTrue="1" operator="equal">
      <formula>"ADMISIBLE"</formula>
    </cfRule>
  </conditionalFormatting>
  <conditionalFormatting sqref="Y177">
    <cfRule type="cellIs" dxfId="1396" priority="1197" operator="equal">
      <formula>"NO HABIL"</formula>
    </cfRule>
  </conditionalFormatting>
  <conditionalFormatting sqref="N188:P188 C189:C198 J189:P198 W189:X198">
    <cfRule type="cellIs" dxfId="1395" priority="1196" stopIfTrue="1" operator="equal">
      <formula>"NO ADMISIBLE"</formula>
    </cfRule>
  </conditionalFormatting>
  <conditionalFormatting sqref="C188">
    <cfRule type="cellIs" dxfId="1394" priority="1195" stopIfTrue="1" operator="equal">
      <formula>"NO ADMISIBLE"</formula>
    </cfRule>
  </conditionalFormatting>
  <conditionalFormatting sqref="Z189:AA198 S189:S198">
    <cfRule type="cellIs" dxfId="1393" priority="1192" stopIfTrue="1" operator="equal">
      <formula>"NO ADMISIBLE"</formula>
    </cfRule>
  </conditionalFormatting>
  <conditionalFormatting sqref="Y189:Y198 T189:V198">
    <cfRule type="cellIs" dxfId="1392" priority="1193" stopIfTrue="1" operator="equal">
      <formula>"NO ADMISIBLE"</formula>
    </cfRule>
    <cfRule type="cellIs" dxfId="1391" priority="1194" stopIfTrue="1" operator="equal">
      <formula>"ADMISIBLE"</formula>
    </cfRule>
  </conditionalFormatting>
  <conditionalFormatting sqref="X189:X198">
    <cfRule type="cellIs" dxfId="1390" priority="1190" stopIfTrue="1" operator="equal">
      <formula>"NO ADMISIBLE"</formula>
    </cfRule>
    <cfRule type="cellIs" dxfId="1389" priority="1191" stopIfTrue="1" operator="equal">
      <formula>"ADMISIBLE"</formula>
    </cfRule>
  </conditionalFormatting>
  <conditionalFormatting sqref="AB189:AC198">
    <cfRule type="cellIs" dxfId="1388" priority="1189" stopIfTrue="1" operator="equal">
      <formula>"NO ADMISIBLE"</formula>
    </cfRule>
  </conditionalFormatting>
  <conditionalFormatting sqref="AC189:AC198">
    <cfRule type="cellIs" dxfId="1387" priority="1187" stopIfTrue="1" operator="equal">
      <formula>"NO ADMISIBLE"</formula>
    </cfRule>
    <cfRule type="cellIs" dxfId="1386" priority="1188" stopIfTrue="1" operator="equal">
      <formula>"ADMISIBLE"</formula>
    </cfRule>
  </conditionalFormatting>
  <conditionalFormatting sqref="AD189:AE198">
    <cfRule type="cellIs" dxfId="1385" priority="1186" stopIfTrue="1" operator="equal">
      <formula>"NO ADMISIBLE"</formula>
    </cfRule>
  </conditionalFormatting>
  <conditionalFormatting sqref="AE189:AE198">
    <cfRule type="cellIs" dxfId="1384" priority="1184" stopIfTrue="1" operator="equal">
      <formula>"NO ADMISIBLE"</formula>
    </cfRule>
    <cfRule type="cellIs" dxfId="1383" priority="1185" stopIfTrue="1" operator="equal">
      <formula>"ADMISIBLE"</formula>
    </cfRule>
  </conditionalFormatting>
  <conditionalFormatting sqref="AF189:AF198">
    <cfRule type="cellIs" dxfId="1382" priority="1182" stopIfTrue="1" operator="equal">
      <formula>"NO ADMISIBLE"</formula>
    </cfRule>
    <cfRule type="cellIs" dxfId="1381" priority="1183" stopIfTrue="1" operator="equal">
      <formula>"ADMISIBLE"</formula>
    </cfRule>
  </conditionalFormatting>
  <conditionalFormatting sqref="R189:R198">
    <cfRule type="cellIs" dxfId="1380" priority="1180" stopIfTrue="1" operator="equal">
      <formula>"NO ADMISIBLE"</formula>
    </cfRule>
    <cfRule type="cellIs" dxfId="1379" priority="1181" stopIfTrue="1" operator="equal">
      <formula>"ADMISIBLE"</formula>
    </cfRule>
  </conditionalFormatting>
  <conditionalFormatting sqref="D188">
    <cfRule type="cellIs" dxfId="1378" priority="1179" stopIfTrue="1" operator="equal">
      <formula>"NO ADMISIBLE"</formula>
    </cfRule>
  </conditionalFormatting>
  <conditionalFormatting sqref="D189:D198">
    <cfRule type="cellIs" dxfId="1377" priority="1178" stopIfTrue="1" operator="equal">
      <formula>"NO ADMISIBLE"</formula>
    </cfRule>
  </conditionalFormatting>
  <conditionalFormatting sqref="W188">
    <cfRule type="cellIs" dxfId="1376" priority="1177" stopIfTrue="1" operator="equal">
      <formula>"NO ADMISIBLE"</formula>
    </cfRule>
  </conditionalFormatting>
  <conditionalFormatting sqref="R188">
    <cfRule type="cellIs" dxfId="1375" priority="1175" stopIfTrue="1" operator="equal">
      <formula>"NO ADMISIBLE"</formula>
    </cfRule>
    <cfRule type="cellIs" dxfId="1374" priority="1176" stopIfTrue="1" operator="equal">
      <formula>"ADMISIBLE"</formula>
    </cfRule>
  </conditionalFormatting>
  <conditionalFormatting sqref="Z188:AA188 S188">
    <cfRule type="cellIs" dxfId="1373" priority="1172" stopIfTrue="1" operator="equal">
      <formula>"NO ADMISIBLE"</formula>
    </cfRule>
  </conditionalFormatting>
  <conditionalFormatting sqref="W188 U188">
    <cfRule type="cellIs" dxfId="1372" priority="1173" stopIfTrue="1" operator="equal">
      <formula>"NO ADMISIBLE"</formula>
    </cfRule>
    <cfRule type="cellIs" dxfId="1371" priority="1174" stopIfTrue="1" operator="equal">
      <formula>"ADMISIBLE"</formula>
    </cfRule>
  </conditionalFormatting>
  <conditionalFormatting sqref="AB188">
    <cfRule type="cellIs" dxfId="1370" priority="1171" stopIfTrue="1" operator="equal">
      <formula>"NO ADMISIBLE"</formula>
    </cfRule>
  </conditionalFormatting>
  <conditionalFormatting sqref="AB188">
    <cfRule type="cellIs" dxfId="1369" priority="1169" stopIfTrue="1" operator="equal">
      <formula>"NO ADMISIBLE"</formula>
    </cfRule>
    <cfRule type="cellIs" dxfId="1368" priority="1170" stopIfTrue="1" operator="equal">
      <formula>"ADMISIBLE"</formula>
    </cfRule>
  </conditionalFormatting>
  <conditionalFormatting sqref="AD188">
    <cfRule type="cellIs" dxfId="1367" priority="1168" stopIfTrue="1" operator="equal">
      <formula>"NO ADMISIBLE"</formula>
    </cfRule>
  </conditionalFormatting>
  <conditionalFormatting sqref="AD188">
    <cfRule type="cellIs" dxfId="1366" priority="1166" stopIfTrue="1" operator="equal">
      <formula>"NO ADMISIBLE"</formula>
    </cfRule>
    <cfRule type="cellIs" dxfId="1365" priority="1167" stopIfTrue="1" operator="equal">
      <formula>"ADMISIBLE"</formula>
    </cfRule>
  </conditionalFormatting>
  <conditionalFormatting sqref="T188">
    <cfRule type="cellIs" dxfId="1364" priority="1164" stopIfTrue="1" operator="equal">
      <formula>"NO ADMISIBLE"</formula>
    </cfRule>
    <cfRule type="cellIs" dxfId="1363" priority="1165" stopIfTrue="1" operator="equal">
      <formula>"ADMISIBLE"</formula>
    </cfRule>
  </conditionalFormatting>
  <conditionalFormatting sqref="T188">
    <cfRule type="cellIs" dxfId="1362" priority="1163" operator="equal">
      <formula>"NO HABIL"</formula>
    </cfRule>
  </conditionalFormatting>
  <conditionalFormatting sqref="V188">
    <cfRule type="cellIs" dxfId="1361" priority="1161" stopIfTrue="1" operator="equal">
      <formula>"NO ADMISIBLE"</formula>
    </cfRule>
    <cfRule type="cellIs" dxfId="1360" priority="1162" stopIfTrue="1" operator="equal">
      <formula>"ADMISIBLE"</formula>
    </cfRule>
  </conditionalFormatting>
  <conditionalFormatting sqref="V188">
    <cfRule type="cellIs" dxfId="1359" priority="1160" operator="equal">
      <formula>"NO HABIL"</formula>
    </cfRule>
  </conditionalFormatting>
  <conditionalFormatting sqref="AC188">
    <cfRule type="cellIs" dxfId="1358" priority="1158" stopIfTrue="1" operator="equal">
      <formula>"NO ADMISIBLE"</formula>
    </cfRule>
    <cfRule type="cellIs" dxfId="1357" priority="1159" stopIfTrue="1" operator="equal">
      <formula>"ADMISIBLE"</formula>
    </cfRule>
  </conditionalFormatting>
  <conditionalFormatting sqref="AC188">
    <cfRule type="cellIs" dxfId="1356" priority="1157" operator="equal">
      <formula>"NO HABIL"</formula>
    </cfRule>
  </conditionalFormatting>
  <conditionalFormatting sqref="AE188">
    <cfRule type="cellIs" dxfId="1355" priority="1155" stopIfTrue="1" operator="equal">
      <formula>"NO ADMISIBLE"</formula>
    </cfRule>
    <cfRule type="cellIs" dxfId="1354" priority="1156" stopIfTrue="1" operator="equal">
      <formula>"ADMISIBLE"</formula>
    </cfRule>
  </conditionalFormatting>
  <conditionalFormatting sqref="AE188">
    <cfRule type="cellIs" dxfId="1353" priority="1154" operator="equal">
      <formula>"NO HABIL"</formula>
    </cfRule>
  </conditionalFormatting>
  <conditionalFormatting sqref="AF188">
    <cfRule type="cellIs" dxfId="1352" priority="1152" stopIfTrue="1" operator="equal">
      <formula>"NO ADMISIBLE"</formula>
    </cfRule>
    <cfRule type="cellIs" dxfId="1351" priority="1153" stopIfTrue="1" operator="equal">
      <formula>"ADMISIBLE"</formula>
    </cfRule>
  </conditionalFormatting>
  <conditionalFormatting sqref="AF188">
    <cfRule type="cellIs" dxfId="1350" priority="1151" operator="equal">
      <formula>"NO HABIL"</formula>
    </cfRule>
  </conditionalFormatting>
  <conditionalFormatting sqref="X188">
    <cfRule type="cellIs" dxfId="1349" priority="1149" stopIfTrue="1" operator="equal">
      <formula>"NO ADMISIBLE"</formula>
    </cfRule>
    <cfRule type="cellIs" dxfId="1348" priority="1150" stopIfTrue="1" operator="equal">
      <formula>"ADMISIBLE"</formula>
    </cfRule>
  </conditionalFormatting>
  <conditionalFormatting sqref="X188">
    <cfRule type="cellIs" dxfId="1347" priority="1148" operator="equal">
      <formula>"NO HABIL"</formula>
    </cfRule>
  </conditionalFormatting>
  <conditionalFormatting sqref="Y188">
    <cfRule type="cellIs" dxfId="1346" priority="1146" stopIfTrue="1" operator="equal">
      <formula>"NO ADMISIBLE"</formula>
    </cfRule>
    <cfRule type="cellIs" dxfId="1345" priority="1147" stopIfTrue="1" operator="equal">
      <formula>"ADMISIBLE"</formula>
    </cfRule>
  </conditionalFormatting>
  <conditionalFormatting sqref="Y188">
    <cfRule type="cellIs" dxfId="1344" priority="1145" operator="equal">
      <formula>"NO HABIL"</formula>
    </cfRule>
  </conditionalFormatting>
  <conditionalFormatting sqref="N199:P199 C200:C209 J200:P209 W200:X209">
    <cfRule type="cellIs" dxfId="1343" priority="1144" stopIfTrue="1" operator="equal">
      <formula>"NO ADMISIBLE"</formula>
    </cfRule>
  </conditionalFormatting>
  <conditionalFormatting sqref="C199">
    <cfRule type="cellIs" dxfId="1342" priority="1143" stopIfTrue="1" operator="equal">
      <formula>"NO ADMISIBLE"</formula>
    </cfRule>
  </conditionalFormatting>
  <conditionalFormatting sqref="Z200:AA209 S200:S209">
    <cfRule type="cellIs" dxfId="1341" priority="1140" stopIfTrue="1" operator="equal">
      <formula>"NO ADMISIBLE"</formula>
    </cfRule>
  </conditionalFormatting>
  <conditionalFormatting sqref="Y200:Y209 T200:V209">
    <cfRule type="cellIs" dxfId="1340" priority="1141" stopIfTrue="1" operator="equal">
      <formula>"NO ADMISIBLE"</formula>
    </cfRule>
    <cfRule type="cellIs" dxfId="1339" priority="1142" stopIfTrue="1" operator="equal">
      <formula>"ADMISIBLE"</formula>
    </cfRule>
  </conditionalFormatting>
  <conditionalFormatting sqref="X200:X209">
    <cfRule type="cellIs" dxfId="1338" priority="1138" stopIfTrue="1" operator="equal">
      <formula>"NO ADMISIBLE"</formula>
    </cfRule>
    <cfRule type="cellIs" dxfId="1337" priority="1139" stopIfTrue="1" operator="equal">
      <formula>"ADMISIBLE"</formula>
    </cfRule>
  </conditionalFormatting>
  <conditionalFormatting sqref="AB200:AC209">
    <cfRule type="cellIs" dxfId="1336" priority="1137" stopIfTrue="1" operator="equal">
      <formula>"NO ADMISIBLE"</formula>
    </cfRule>
  </conditionalFormatting>
  <conditionalFormatting sqref="AC200:AC209">
    <cfRule type="cellIs" dxfId="1335" priority="1135" stopIfTrue="1" operator="equal">
      <formula>"NO ADMISIBLE"</formula>
    </cfRule>
    <cfRule type="cellIs" dxfId="1334" priority="1136" stopIfTrue="1" operator="equal">
      <formula>"ADMISIBLE"</formula>
    </cfRule>
  </conditionalFormatting>
  <conditionalFormatting sqref="AD200:AE209">
    <cfRule type="cellIs" dxfId="1333" priority="1134" stopIfTrue="1" operator="equal">
      <formula>"NO ADMISIBLE"</formula>
    </cfRule>
  </conditionalFormatting>
  <conditionalFormatting sqref="AE200:AE209">
    <cfRule type="cellIs" dxfId="1332" priority="1132" stopIfTrue="1" operator="equal">
      <formula>"NO ADMISIBLE"</formula>
    </cfRule>
    <cfRule type="cellIs" dxfId="1331" priority="1133" stopIfTrue="1" operator="equal">
      <formula>"ADMISIBLE"</formula>
    </cfRule>
  </conditionalFormatting>
  <conditionalFormatting sqref="AF200:AF209">
    <cfRule type="cellIs" dxfId="1330" priority="1130" stopIfTrue="1" operator="equal">
      <formula>"NO ADMISIBLE"</formula>
    </cfRule>
    <cfRule type="cellIs" dxfId="1329" priority="1131" stopIfTrue="1" operator="equal">
      <formula>"ADMISIBLE"</formula>
    </cfRule>
  </conditionalFormatting>
  <conditionalFormatting sqref="R200:R209">
    <cfRule type="cellIs" dxfId="1328" priority="1128" stopIfTrue="1" operator="equal">
      <formula>"NO ADMISIBLE"</formula>
    </cfRule>
    <cfRule type="cellIs" dxfId="1327" priority="1129" stopIfTrue="1" operator="equal">
      <formula>"ADMISIBLE"</formula>
    </cfRule>
  </conditionalFormatting>
  <conditionalFormatting sqref="D199">
    <cfRule type="cellIs" dxfId="1326" priority="1127" stopIfTrue="1" operator="equal">
      <formula>"NO ADMISIBLE"</formula>
    </cfRule>
  </conditionalFormatting>
  <conditionalFormatting sqref="D200:D209">
    <cfRule type="cellIs" dxfId="1325" priority="1126" stopIfTrue="1" operator="equal">
      <formula>"NO ADMISIBLE"</formula>
    </cfRule>
  </conditionalFormatting>
  <conditionalFormatting sqref="W199">
    <cfRule type="cellIs" dxfId="1324" priority="1125" stopIfTrue="1" operator="equal">
      <formula>"NO ADMISIBLE"</formula>
    </cfRule>
  </conditionalFormatting>
  <conditionalFormatting sqref="R199">
    <cfRule type="cellIs" dxfId="1323" priority="1123" stopIfTrue="1" operator="equal">
      <formula>"NO ADMISIBLE"</formula>
    </cfRule>
    <cfRule type="cellIs" dxfId="1322" priority="1124" stopIfTrue="1" operator="equal">
      <formula>"ADMISIBLE"</formula>
    </cfRule>
  </conditionalFormatting>
  <conditionalFormatting sqref="Z199:AA199 S199">
    <cfRule type="cellIs" dxfId="1321" priority="1120" stopIfTrue="1" operator="equal">
      <formula>"NO ADMISIBLE"</formula>
    </cfRule>
  </conditionalFormatting>
  <conditionalFormatting sqref="W199 U199">
    <cfRule type="cellIs" dxfId="1320" priority="1121" stopIfTrue="1" operator="equal">
      <formula>"NO ADMISIBLE"</formula>
    </cfRule>
    <cfRule type="cellIs" dxfId="1319" priority="1122" stopIfTrue="1" operator="equal">
      <formula>"ADMISIBLE"</formula>
    </cfRule>
  </conditionalFormatting>
  <conditionalFormatting sqref="AB199">
    <cfRule type="cellIs" dxfId="1318" priority="1119" stopIfTrue="1" operator="equal">
      <formula>"NO ADMISIBLE"</formula>
    </cfRule>
  </conditionalFormatting>
  <conditionalFormatting sqref="AB199">
    <cfRule type="cellIs" dxfId="1317" priority="1117" stopIfTrue="1" operator="equal">
      <formula>"NO ADMISIBLE"</formula>
    </cfRule>
    <cfRule type="cellIs" dxfId="1316" priority="1118" stopIfTrue="1" operator="equal">
      <formula>"ADMISIBLE"</formula>
    </cfRule>
  </conditionalFormatting>
  <conditionalFormatting sqref="AD199">
    <cfRule type="cellIs" dxfId="1315" priority="1116" stopIfTrue="1" operator="equal">
      <formula>"NO ADMISIBLE"</formula>
    </cfRule>
  </conditionalFormatting>
  <conditionalFormatting sqref="AD199">
    <cfRule type="cellIs" dxfId="1314" priority="1114" stopIfTrue="1" operator="equal">
      <formula>"NO ADMISIBLE"</formula>
    </cfRule>
    <cfRule type="cellIs" dxfId="1313" priority="1115" stopIfTrue="1" operator="equal">
      <formula>"ADMISIBLE"</formula>
    </cfRule>
  </conditionalFormatting>
  <conditionalFormatting sqref="T199">
    <cfRule type="cellIs" dxfId="1312" priority="1112" stopIfTrue="1" operator="equal">
      <formula>"NO ADMISIBLE"</formula>
    </cfRule>
    <cfRule type="cellIs" dxfId="1311" priority="1113" stopIfTrue="1" operator="equal">
      <formula>"ADMISIBLE"</formula>
    </cfRule>
  </conditionalFormatting>
  <conditionalFormatting sqref="T199">
    <cfRule type="cellIs" dxfId="1310" priority="1111" operator="equal">
      <formula>"NO HABIL"</formula>
    </cfRule>
  </conditionalFormatting>
  <conditionalFormatting sqref="V199">
    <cfRule type="cellIs" dxfId="1309" priority="1109" stopIfTrue="1" operator="equal">
      <formula>"NO ADMISIBLE"</formula>
    </cfRule>
    <cfRule type="cellIs" dxfId="1308" priority="1110" stopIfTrue="1" operator="equal">
      <formula>"ADMISIBLE"</formula>
    </cfRule>
  </conditionalFormatting>
  <conditionalFormatting sqref="V199">
    <cfRule type="cellIs" dxfId="1307" priority="1108" operator="equal">
      <formula>"NO HABIL"</formula>
    </cfRule>
  </conditionalFormatting>
  <conditionalFormatting sqref="AC199">
    <cfRule type="cellIs" dxfId="1306" priority="1106" stopIfTrue="1" operator="equal">
      <formula>"NO ADMISIBLE"</formula>
    </cfRule>
    <cfRule type="cellIs" dxfId="1305" priority="1107" stopIfTrue="1" operator="equal">
      <formula>"ADMISIBLE"</formula>
    </cfRule>
  </conditionalFormatting>
  <conditionalFormatting sqref="AC199">
    <cfRule type="cellIs" dxfId="1304" priority="1105" operator="equal">
      <formula>"NO HABIL"</formula>
    </cfRule>
  </conditionalFormatting>
  <conditionalFormatting sqref="AE199">
    <cfRule type="cellIs" dxfId="1303" priority="1103" stopIfTrue="1" operator="equal">
      <formula>"NO ADMISIBLE"</formula>
    </cfRule>
    <cfRule type="cellIs" dxfId="1302" priority="1104" stopIfTrue="1" operator="equal">
      <formula>"ADMISIBLE"</formula>
    </cfRule>
  </conditionalFormatting>
  <conditionalFormatting sqref="AE199">
    <cfRule type="cellIs" dxfId="1301" priority="1102" operator="equal">
      <formula>"NO HABIL"</formula>
    </cfRule>
  </conditionalFormatting>
  <conditionalFormatting sqref="AF199">
    <cfRule type="cellIs" dxfId="1300" priority="1100" stopIfTrue="1" operator="equal">
      <formula>"NO ADMISIBLE"</formula>
    </cfRule>
    <cfRule type="cellIs" dxfId="1299" priority="1101" stopIfTrue="1" operator="equal">
      <formula>"ADMISIBLE"</formula>
    </cfRule>
  </conditionalFormatting>
  <conditionalFormatting sqref="AF199">
    <cfRule type="cellIs" dxfId="1298" priority="1099" operator="equal">
      <formula>"NO HABIL"</formula>
    </cfRule>
  </conditionalFormatting>
  <conditionalFormatting sqref="X199">
    <cfRule type="cellIs" dxfId="1297" priority="1097" stopIfTrue="1" operator="equal">
      <formula>"NO ADMISIBLE"</formula>
    </cfRule>
    <cfRule type="cellIs" dxfId="1296" priority="1098" stopIfTrue="1" operator="equal">
      <formula>"ADMISIBLE"</formula>
    </cfRule>
  </conditionalFormatting>
  <conditionalFormatting sqref="X199">
    <cfRule type="cellIs" dxfId="1295" priority="1096" operator="equal">
      <formula>"NO HABIL"</formula>
    </cfRule>
  </conditionalFormatting>
  <conditionalFormatting sqref="Y199">
    <cfRule type="cellIs" dxfId="1294" priority="1094" stopIfTrue="1" operator="equal">
      <formula>"NO ADMISIBLE"</formula>
    </cfRule>
    <cfRule type="cellIs" dxfId="1293" priority="1095" stopIfTrue="1" operator="equal">
      <formula>"ADMISIBLE"</formula>
    </cfRule>
  </conditionalFormatting>
  <conditionalFormatting sqref="Y199">
    <cfRule type="cellIs" dxfId="1292" priority="1093" operator="equal">
      <formula>"NO HABIL"</formula>
    </cfRule>
  </conditionalFormatting>
  <conditionalFormatting sqref="N210:P210 C211:C220 J211:P220 W211:X220">
    <cfRule type="cellIs" dxfId="1291" priority="1092" stopIfTrue="1" operator="equal">
      <formula>"NO ADMISIBLE"</formula>
    </cfRule>
  </conditionalFormatting>
  <conditionalFormatting sqref="C210">
    <cfRule type="cellIs" dxfId="1290" priority="1091" stopIfTrue="1" operator="equal">
      <formula>"NO ADMISIBLE"</formula>
    </cfRule>
  </conditionalFormatting>
  <conditionalFormatting sqref="Z211:AA220 S211:S220">
    <cfRule type="cellIs" dxfId="1289" priority="1088" stopIfTrue="1" operator="equal">
      <formula>"NO ADMISIBLE"</formula>
    </cfRule>
  </conditionalFormatting>
  <conditionalFormatting sqref="Y211:Y220 T211:V220">
    <cfRule type="cellIs" dxfId="1288" priority="1089" stopIfTrue="1" operator="equal">
      <formula>"NO ADMISIBLE"</formula>
    </cfRule>
    <cfRule type="cellIs" dxfId="1287" priority="1090" stopIfTrue="1" operator="equal">
      <formula>"ADMISIBLE"</formula>
    </cfRule>
  </conditionalFormatting>
  <conditionalFormatting sqref="X211:X220">
    <cfRule type="cellIs" dxfId="1286" priority="1086" stopIfTrue="1" operator="equal">
      <formula>"NO ADMISIBLE"</formula>
    </cfRule>
    <cfRule type="cellIs" dxfId="1285" priority="1087" stopIfTrue="1" operator="equal">
      <formula>"ADMISIBLE"</formula>
    </cfRule>
  </conditionalFormatting>
  <conditionalFormatting sqref="AB211:AC220">
    <cfRule type="cellIs" dxfId="1284" priority="1085" stopIfTrue="1" operator="equal">
      <formula>"NO ADMISIBLE"</formula>
    </cfRule>
  </conditionalFormatting>
  <conditionalFormatting sqref="AC211:AC220">
    <cfRule type="cellIs" dxfId="1283" priority="1083" stopIfTrue="1" operator="equal">
      <formula>"NO ADMISIBLE"</formula>
    </cfRule>
    <cfRule type="cellIs" dxfId="1282" priority="1084" stopIfTrue="1" operator="equal">
      <formula>"ADMISIBLE"</formula>
    </cfRule>
  </conditionalFormatting>
  <conditionalFormatting sqref="AD211:AE220">
    <cfRule type="cellIs" dxfId="1281" priority="1082" stopIfTrue="1" operator="equal">
      <formula>"NO ADMISIBLE"</formula>
    </cfRule>
  </conditionalFormatting>
  <conditionalFormatting sqref="AE211:AE220">
    <cfRule type="cellIs" dxfId="1280" priority="1080" stopIfTrue="1" operator="equal">
      <formula>"NO ADMISIBLE"</formula>
    </cfRule>
    <cfRule type="cellIs" dxfId="1279" priority="1081" stopIfTrue="1" operator="equal">
      <formula>"ADMISIBLE"</formula>
    </cfRule>
  </conditionalFormatting>
  <conditionalFormatting sqref="AF211:AF220">
    <cfRule type="cellIs" dxfId="1278" priority="1078" stopIfTrue="1" operator="equal">
      <formula>"NO ADMISIBLE"</formula>
    </cfRule>
    <cfRule type="cellIs" dxfId="1277" priority="1079" stopIfTrue="1" operator="equal">
      <formula>"ADMISIBLE"</formula>
    </cfRule>
  </conditionalFormatting>
  <conditionalFormatting sqref="R211:R220">
    <cfRule type="cellIs" dxfId="1276" priority="1076" stopIfTrue="1" operator="equal">
      <formula>"NO ADMISIBLE"</formula>
    </cfRule>
    <cfRule type="cellIs" dxfId="1275" priority="1077" stopIfTrue="1" operator="equal">
      <formula>"ADMISIBLE"</formula>
    </cfRule>
  </conditionalFormatting>
  <conditionalFormatting sqref="D210">
    <cfRule type="cellIs" dxfId="1274" priority="1075" stopIfTrue="1" operator="equal">
      <formula>"NO ADMISIBLE"</formula>
    </cfRule>
  </conditionalFormatting>
  <conditionalFormatting sqref="D211:D220">
    <cfRule type="cellIs" dxfId="1273" priority="1074" stopIfTrue="1" operator="equal">
      <formula>"NO ADMISIBLE"</formula>
    </cfRule>
  </conditionalFormatting>
  <conditionalFormatting sqref="W210">
    <cfRule type="cellIs" dxfId="1272" priority="1073" stopIfTrue="1" operator="equal">
      <formula>"NO ADMISIBLE"</formula>
    </cfRule>
  </conditionalFormatting>
  <conditionalFormatting sqref="R210">
    <cfRule type="cellIs" dxfId="1271" priority="1071" stopIfTrue="1" operator="equal">
      <formula>"NO ADMISIBLE"</formula>
    </cfRule>
    <cfRule type="cellIs" dxfId="1270" priority="1072" stopIfTrue="1" operator="equal">
      <formula>"ADMISIBLE"</formula>
    </cfRule>
  </conditionalFormatting>
  <conditionalFormatting sqref="Z210:AA210 S210">
    <cfRule type="cellIs" dxfId="1269" priority="1068" stopIfTrue="1" operator="equal">
      <formula>"NO ADMISIBLE"</formula>
    </cfRule>
  </conditionalFormatting>
  <conditionalFormatting sqref="W210 U210">
    <cfRule type="cellIs" dxfId="1268" priority="1069" stopIfTrue="1" operator="equal">
      <formula>"NO ADMISIBLE"</formula>
    </cfRule>
    <cfRule type="cellIs" dxfId="1267" priority="1070" stopIfTrue="1" operator="equal">
      <formula>"ADMISIBLE"</formula>
    </cfRule>
  </conditionalFormatting>
  <conditionalFormatting sqref="AB210">
    <cfRule type="cellIs" dxfId="1266" priority="1067" stopIfTrue="1" operator="equal">
      <formula>"NO ADMISIBLE"</formula>
    </cfRule>
  </conditionalFormatting>
  <conditionalFormatting sqref="AB210">
    <cfRule type="cellIs" dxfId="1265" priority="1065" stopIfTrue="1" operator="equal">
      <formula>"NO ADMISIBLE"</formula>
    </cfRule>
    <cfRule type="cellIs" dxfId="1264" priority="1066" stopIfTrue="1" operator="equal">
      <formula>"ADMISIBLE"</formula>
    </cfRule>
  </conditionalFormatting>
  <conditionalFormatting sqref="AD210">
    <cfRule type="cellIs" dxfId="1263" priority="1064" stopIfTrue="1" operator="equal">
      <formula>"NO ADMISIBLE"</formula>
    </cfRule>
  </conditionalFormatting>
  <conditionalFormatting sqref="AD210">
    <cfRule type="cellIs" dxfId="1262" priority="1062" stopIfTrue="1" operator="equal">
      <formula>"NO ADMISIBLE"</formula>
    </cfRule>
    <cfRule type="cellIs" dxfId="1261" priority="1063" stopIfTrue="1" operator="equal">
      <formula>"ADMISIBLE"</formula>
    </cfRule>
  </conditionalFormatting>
  <conditionalFormatting sqref="T210">
    <cfRule type="cellIs" dxfId="1260" priority="1060" stopIfTrue="1" operator="equal">
      <formula>"NO ADMISIBLE"</formula>
    </cfRule>
    <cfRule type="cellIs" dxfId="1259" priority="1061" stopIfTrue="1" operator="equal">
      <formula>"ADMISIBLE"</formula>
    </cfRule>
  </conditionalFormatting>
  <conditionalFormatting sqref="T210">
    <cfRule type="cellIs" dxfId="1258" priority="1059" operator="equal">
      <formula>"NO HABIL"</formula>
    </cfRule>
  </conditionalFormatting>
  <conditionalFormatting sqref="V210">
    <cfRule type="cellIs" dxfId="1257" priority="1057" stopIfTrue="1" operator="equal">
      <formula>"NO ADMISIBLE"</formula>
    </cfRule>
    <cfRule type="cellIs" dxfId="1256" priority="1058" stopIfTrue="1" operator="equal">
      <formula>"ADMISIBLE"</formula>
    </cfRule>
  </conditionalFormatting>
  <conditionalFormatting sqref="V210">
    <cfRule type="cellIs" dxfId="1255" priority="1056" operator="equal">
      <formula>"NO HABIL"</formula>
    </cfRule>
  </conditionalFormatting>
  <conditionalFormatting sqref="AC210">
    <cfRule type="cellIs" dxfId="1254" priority="1054" stopIfTrue="1" operator="equal">
      <formula>"NO ADMISIBLE"</formula>
    </cfRule>
    <cfRule type="cellIs" dxfId="1253" priority="1055" stopIfTrue="1" operator="equal">
      <formula>"ADMISIBLE"</formula>
    </cfRule>
  </conditionalFormatting>
  <conditionalFormatting sqref="AC210">
    <cfRule type="cellIs" dxfId="1252" priority="1053" operator="equal">
      <formula>"NO HABIL"</formula>
    </cfRule>
  </conditionalFormatting>
  <conditionalFormatting sqref="AE210">
    <cfRule type="cellIs" dxfId="1251" priority="1051" stopIfTrue="1" operator="equal">
      <formula>"NO ADMISIBLE"</formula>
    </cfRule>
    <cfRule type="cellIs" dxfId="1250" priority="1052" stopIfTrue="1" operator="equal">
      <formula>"ADMISIBLE"</formula>
    </cfRule>
  </conditionalFormatting>
  <conditionalFormatting sqref="AE210">
    <cfRule type="cellIs" dxfId="1249" priority="1050" operator="equal">
      <formula>"NO HABIL"</formula>
    </cfRule>
  </conditionalFormatting>
  <conditionalFormatting sqref="AF210">
    <cfRule type="cellIs" dxfId="1248" priority="1048" stopIfTrue="1" operator="equal">
      <formula>"NO ADMISIBLE"</formula>
    </cfRule>
    <cfRule type="cellIs" dxfId="1247" priority="1049" stopIfTrue="1" operator="equal">
      <formula>"ADMISIBLE"</formula>
    </cfRule>
  </conditionalFormatting>
  <conditionalFormatting sqref="AF210">
    <cfRule type="cellIs" dxfId="1246" priority="1047" operator="equal">
      <formula>"NO HABIL"</formula>
    </cfRule>
  </conditionalFormatting>
  <conditionalFormatting sqref="X210">
    <cfRule type="cellIs" dxfId="1245" priority="1045" stopIfTrue="1" operator="equal">
      <formula>"NO ADMISIBLE"</formula>
    </cfRule>
    <cfRule type="cellIs" dxfId="1244" priority="1046" stopIfTrue="1" operator="equal">
      <formula>"ADMISIBLE"</formula>
    </cfRule>
  </conditionalFormatting>
  <conditionalFormatting sqref="X210">
    <cfRule type="cellIs" dxfId="1243" priority="1044" operator="equal">
      <formula>"NO HABIL"</formula>
    </cfRule>
  </conditionalFormatting>
  <conditionalFormatting sqref="Y210">
    <cfRule type="cellIs" dxfId="1242" priority="1042" stopIfTrue="1" operator="equal">
      <formula>"NO ADMISIBLE"</formula>
    </cfRule>
    <cfRule type="cellIs" dxfId="1241" priority="1043" stopIfTrue="1" operator="equal">
      <formula>"ADMISIBLE"</formula>
    </cfRule>
  </conditionalFormatting>
  <conditionalFormatting sqref="Y210">
    <cfRule type="cellIs" dxfId="1240" priority="1041" operator="equal">
      <formula>"NO HABIL"</formula>
    </cfRule>
  </conditionalFormatting>
  <conditionalFormatting sqref="N221:P221 C222:C231 J222:P231 W222:X231">
    <cfRule type="cellIs" dxfId="1239" priority="1040" stopIfTrue="1" operator="equal">
      <formula>"NO ADMISIBLE"</formula>
    </cfRule>
  </conditionalFormatting>
  <conditionalFormatting sqref="C221">
    <cfRule type="cellIs" dxfId="1238" priority="1039" stopIfTrue="1" operator="equal">
      <formula>"NO ADMISIBLE"</formula>
    </cfRule>
  </conditionalFormatting>
  <conditionalFormatting sqref="Z222:AA231 S222:S231">
    <cfRule type="cellIs" dxfId="1237" priority="1036" stopIfTrue="1" operator="equal">
      <formula>"NO ADMISIBLE"</formula>
    </cfRule>
  </conditionalFormatting>
  <conditionalFormatting sqref="Y222:Y231 T222:V231">
    <cfRule type="cellIs" dxfId="1236" priority="1037" stopIfTrue="1" operator="equal">
      <formula>"NO ADMISIBLE"</formula>
    </cfRule>
    <cfRule type="cellIs" dxfId="1235" priority="1038" stopIfTrue="1" operator="equal">
      <formula>"ADMISIBLE"</formula>
    </cfRule>
  </conditionalFormatting>
  <conditionalFormatting sqref="X222:X231">
    <cfRule type="cellIs" dxfId="1234" priority="1034" stopIfTrue="1" operator="equal">
      <formula>"NO ADMISIBLE"</formula>
    </cfRule>
    <cfRule type="cellIs" dxfId="1233" priority="1035" stopIfTrue="1" operator="equal">
      <formula>"ADMISIBLE"</formula>
    </cfRule>
  </conditionalFormatting>
  <conditionalFormatting sqref="AB222:AC231">
    <cfRule type="cellIs" dxfId="1232" priority="1033" stopIfTrue="1" operator="equal">
      <formula>"NO ADMISIBLE"</formula>
    </cfRule>
  </conditionalFormatting>
  <conditionalFormatting sqref="AC222:AC231">
    <cfRule type="cellIs" dxfId="1231" priority="1031" stopIfTrue="1" operator="equal">
      <formula>"NO ADMISIBLE"</formula>
    </cfRule>
    <cfRule type="cellIs" dxfId="1230" priority="1032" stopIfTrue="1" operator="equal">
      <formula>"ADMISIBLE"</formula>
    </cfRule>
  </conditionalFormatting>
  <conditionalFormatting sqref="AD222:AE231">
    <cfRule type="cellIs" dxfId="1229" priority="1030" stopIfTrue="1" operator="equal">
      <formula>"NO ADMISIBLE"</formula>
    </cfRule>
  </conditionalFormatting>
  <conditionalFormatting sqref="AE222:AE231">
    <cfRule type="cellIs" dxfId="1228" priority="1028" stopIfTrue="1" operator="equal">
      <formula>"NO ADMISIBLE"</formula>
    </cfRule>
    <cfRule type="cellIs" dxfId="1227" priority="1029" stopIfTrue="1" operator="equal">
      <formula>"ADMISIBLE"</formula>
    </cfRule>
  </conditionalFormatting>
  <conditionalFormatting sqref="AF222:AF231">
    <cfRule type="cellIs" dxfId="1226" priority="1026" stopIfTrue="1" operator="equal">
      <formula>"NO ADMISIBLE"</formula>
    </cfRule>
    <cfRule type="cellIs" dxfId="1225" priority="1027" stopIfTrue="1" operator="equal">
      <formula>"ADMISIBLE"</formula>
    </cfRule>
  </conditionalFormatting>
  <conditionalFormatting sqref="R222:R231">
    <cfRule type="cellIs" dxfId="1224" priority="1024" stopIfTrue="1" operator="equal">
      <formula>"NO ADMISIBLE"</formula>
    </cfRule>
    <cfRule type="cellIs" dxfId="1223" priority="1025" stopIfTrue="1" operator="equal">
      <formula>"ADMISIBLE"</formula>
    </cfRule>
  </conditionalFormatting>
  <conditionalFormatting sqref="D221">
    <cfRule type="cellIs" dxfId="1222" priority="1023" stopIfTrue="1" operator="equal">
      <formula>"NO ADMISIBLE"</formula>
    </cfRule>
  </conditionalFormatting>
  <conditionalFormatting sqref="D222:D231">
    <cfRule type="cellIs" dxfId="1221" priority="1022" stopIfTrue="1" operator="equal">
      <formula>"NO ADMISIBLE"</formula>
    </cfRule>
  </conditionalFormatting>
  <conditionalFormatting sqref="W221">
    <cfRule type="cellIs" dxfId="1220" priority="1021" stopIfTrue="1" operator="equal">
      <formula>"NO ADMISIBLE"</formula>
    </cfRule>
  </conditionalFormatting>
  <conditionalFormatting sqref="R221">
    <cfRule type="cellIs" dxfId="1219" priority="1019" stopIfTrue="1" operator="equal">
      <formula>"NO ADMISIBLE"</formula>
    </cfRule>
    <cfRule type="cellIs" dxfId="1218" priority="1020" stopIfTrue="1" operator="equal">
      <formula>"ADMISIBLE"</formula>
    </cfRule>
  </conditionalFormatting>
  <conditionalFormatting sqref="Z221:AA221 S221">
    <cfRule type="cellIs" dxfId="1217" priority="1016" stopIfTrue="1" operator="equal">
      <formula>"NO ADMISIBLE"</formula>
    </cfRule>
  </conditionalFormatting>
  <conditionalFormatting sqref="W221 U221">
    <cfRule type="cellIs" dxfId="1216" priority="1017" stopIfTrue="1" operator="equal">
      <formula>"NO ADMISIBLE"</formula>
    </cfRule>
    <cfRule type="cellIs" dxfId="1215" priority="1018" stopIfTrue="1" operator="equal">
      <formula>"ADMISIBLE"</formula>
    </cfRule>
  </conditionalFormatting>
  <conditionalFormatting sqref="AB221">
    <cfRule type="cellIs" dxfId="1214" priority="1015" stopIfTrue="1" operator="equal">
      <formula>"NO ADMISIBLE"</formula>
    </cfRule>
  </conditionalFormatting>
  <conditionalFormatting sqref="AB221">
    <cfRule type="cellIs" dxfId="1213" priority="1013" stopIfTrue="1" operator="equal">
      <formula>"NO ADMISIBLE"</formula>
    </cfRule>
    <cfRule type="cellIs" dxfId="1212" priority="1014" stopIfTrue="1" operator="equal">
      <formula>"ADMISIBLE"</formula>
    </cfRule>
  </conditionalFormatting>
  <conditionalFormatting sqref="AD221">
    <cfRule type="cellIs" dxfId="1211" priority="1012" stopIfTrue="1" operator="equal">
      <formula>"NO ADMISIBLE"</formula>
    </cfRule>
  </conditionalFormatting>
  <conditionalFormatting sqref="AD221">
    <cfRule type="cellIs" dxfId="1210" priority="1010" stopIfTrue="1" operator="equal">
      <formula>"NO ADMISIBLE"</formula>
    </cfRule>
    <cfRule type="cellIs" dxfId="1209" priority="1011" stopIfTrue="1" operator="equal">
      <formula>"ADMISIBLE"</formula>
    </cfRule>
  </conditionalFormatting>
  <conditionalFormatting sqref="T221">
    <cfRule type="cellIs" dxfId="1208" priority="1008" stopIfTrue="1" operator="equal">
      <formula>"NO ADMISIBLE"</formula>
    </cfRule>
    <cfRule type="cellIs" dxfId="1207" priority="1009" stopIfTrue="1" operator="equal">
      <formula>"ADMISIBLE"</formula>
    </cfRule>
  </conditionalFormatting>
  <conditionalFormatting sqref="T221">
    <cfRule type="cellIs" dxfId="1206" priority="1007" operator="equal">
      <formula>"NO HABIL"</formula>
    </cfRule>
  </conditionalFormatting>
  <conditionalFormatting sqref="V221">
    <cfRule type="cellIs" dxfId="1205" priority="1005" stopIfTrue="1" operator="equal">
      <formula>"NO ADMISIBLE"</formula>
    </cfRule>
    <cfRule type="cellIs" dxfId="1204" priority="1006" stopIfTrue="1" operator="equal">
      <formula>"ADMISIBLE"</formula>
    </cfRule>
  </conditionalFormatting>
  <conditionalFormatting sqref="V221">
    <cfRule type="cellIs" dxfId="1203" priority="1004" operator="equal">
      <formula>"NO HABIL"</formula>
    </cfRule>
  </conditionalFormatting>
  <conditionalFormatting sqref="AC221">
    <cfRule type="cellIs" dxfId="1202" priority="1002" stopIfTrue="1" operator="equal">
      <formula>"NO ADMISIBLE"</formula>
    </cfRule>
    <cfRule type="cellIs" dxfId="1201" priority="1003" stopIfTrue="1" operator="equal">
      <formula>"ADMISIBLE"</formula>
    </cfRule>
  </conditionalFormatting>
  <conditionalFormatting sqref="AC221">
    <cfRule type="cellIs" dxfId="1200" priority="1001" operator="equal">
      <formula>"NO HABIL"</formula>
    </cfRule>
  </conditionalFormatting>
  <conditionalFormatting sqref="AE221">
    <cfRule type="cellIs" dxfId="1199" priority="999" stopIfTrue="1" operator="equal">
      <formula>"NO ADMISIBLE"</formula>
    </cfRule>
    <cfRule type="cellIs" dxfId="1198" priority="1000" stopIfTrue="1" operator="equal">
      <formula>"ADMISIBLE"</formula>
    </cfRule>
  </conditionalFormatting>
  <conditionalFormatting sqref="AE221">
    <cfRule type="cellIs" dxfId="1197" priority="998" operator="equal">
      <formula>"NO HABIL"</formula>
    </cfRule>
  </conditionalFormatting>
  <conditionalFormatting sqref="AF221">
    <cfRule type="cellIs" dxfId="1196" priority="996" stopIfTrue="1" operator="equal">
      <formula>"NO ADMISIBLE"</formula>
    </cfRule>
    <cfRule type="cellIs" dxfId="1195" priority="997" stopIfTrue="1" operator="equal">
      <formula>"ADMISIBLE"</formula>
    </cfRule>
  </conditionalFormatting>
  <conditionalFormatting sqref="AF221">
    <cfRule type="cellIs" dxfId="1194" priority="995" operator="equal">
      <formula>"NO HABIL"</formula>
    </cfRule>
  </conditionalFormatting>
  <conditionalFormatting sqref="X221">
    <cfRule type="cellIs" dxfId="1193" priority="993" stopIfTrue="1" operator="equal">
      <formula>"NO ADMISIBLE"</formula>
    </cfRule>
    <cfRule type="cellIs" dxfId="1192" priority="994" stopIfTrue="1" operator="equal">
      <formula>"ADMISIBLE"</formula>
    </cfRule>
  </conditionalFormatting>
  <conditionalFormatting sqref="X221">
    <cfRule type="cellIs" dxfId="1191" priority="992" operator="equal">
      <formula>"NO HABIL"</formula>
    </cfRule>
  </conditionalFormatting>
  <conditionalFormatting sqref="Y221">
    <cfRule type="cellIs" dxfId="1190" priority="990" stopIfTrue="1" operator="equal">
      <formula>"NO ADMISIBLE"</formula>
    </cfRule>
    <cfRule type="cellIs" dxfId="1189" priority="991" stopIfTrue="1" operator="equal">
      <formula>"ADMISIBLE"</formula>
    </cfRule>
  </conditionalFormatting>
  <conditionalFormatting sqref="Y221">
    <cfRule type="cellIs" dxfId="1188" priority="989" operator="equal">
      <formula>"NO HABIL"</formula>
    </cfRule>
  </conditionalFormatting>
  <conditionalFormatting sqref="N232:P232 C233:C242 J233:P242 W233:X242">
    <cfRule type="cellIs" dxfId="1187" priority="988" stopIfTrue="1" operator="equal">
      <formula>"NO ADMISIBLE"</formula>
    </cfRule>
  </conditionalFormatting>
  <conditionalFormatting sqref="C232">
    <cfRule type="cellIs" dxfId="1186" priority="987" stopIfTrue="1" operator="equal">
      <formula>"NO ADMISIBLE"</formula>
    </cfRule>
  </conditionalFormatting>
  <conditionalFormatting sqref="Z233:AA242 S233:S242">
    <cfRule type="cellIs" dxfId="1185" priority="984" stopIfTrue="1" operator="equal">
      <formula>"NO ADMISIBLE"</formula>
    </cfRule>
  </conditionalFormatting>
  <conditionalFormatting sqref="Y233:Y242 T233:V242">
    <cfRule type="cellIs" dxfId="1184" priority="985" stopIfTrue="1" operator="equal">
      <formula>"NO ADMISIBLE"</formula>
    </cfRule>
    <cfRule type="cellIs" dxfId="1183" priority="986" stopIfTrue="1" operator="equal">
      <formula>"ADMISIBLE"</formula>
    </cfRule>
  </conditionalFormatting>
  <conditionalFormatting sqref="X233:X242">
    <cfRule type="cellIs" dxfId="1182" priority="982" stopIfTrue="1" operator="equal">
      <formula>"NO ADMISIBLE"</formula>
    </cfRule>
    <cfRule type="cellIs" dxfId="1181" priority="983" stopIfTrue="1" operator="equal">
      <formula>"ADMISIBLE"</formula>
    </cfRule>
  </conditionalFormatting>
  <conditionalFormatting sqref="AB233:AC242">
    <cfRule type="cellIs" dxfId="1180" priority="981" stopIfTrue="1" operator="equal">
      <formula>"NO ADMISIBLE"</formula>
    </cfRule>
  </conditionalFormatting>
  <conditionalFormatting sqref="AC233:AC242">
    <cfRule type="cellIs" dxfId="1179" priority="979" stopIfTrue="1" operator="equal">
      <formula>"NO ADMISIBLE"</formula>
    </cfRule>
    <cfRule type="cellIs" dxfId="1178" priority="980" stopIfTrue="1" operator="equal">
      <formula>"ADMISIBLE"</formula>
    </cfRule>
  </conditionalFormatting>
  <conditionalFormatting sqref="AD233:AE242">
    <cfRule type="cellIs" dxfId="1177" priority="978" stopIfTrue="1" operator="equal">
      <formula>"NO ADMISIBLE"</formula>
    </cfRule>
  </conditionalFormatting>
  <conditionalFormatting sqref="AE233:AE242">
    <cfRule type="cellIs" dxfId="1176" priority="976" stopIfTrue="1" operator="equal">
      <formula>"NO ADMISIBLE"</formula>
    </cfRule>
    <cfRule type="cellIs" dxfId="1175" priority="977" stopIfTrue="1" operator="equal">
      <formula>"ADMISIBLE"</formula>
    </cfRule>
  </conditionalFormatting>
  <conditionalFormatting sqref="AF233:AF242">
    <cfRule type="cellIs" dxfId="1174" priority="974" stopIfTrue="1" operator="equal">
      <formula>"NO ADMISIBLE"</formula>
    </cfRule>
    <cfRule type="cellIs" dxfId="1173" priority="975" stopIfTrue="1" operator="equal">
      <formula>"ADMISIBLE"</formula>
    </cfRule>
  </conditionalFormatting>
  <conditionalFormatting sqref="R233:R242">
    <cfRule type="cellIs" dxfId="1172" priority="972" stopIfTrue="1" operator="equal">
      <formula>"NO ADMISIBLE"</formula>
    </cfRule>
    <cfRule type="cellIs" dxfId="1171" priority="973" stopIfTrue="1" operator="equal">
      <formula>"ADMISIBLE"</formula>
    </cfRule>
  </conditionalFormatting>
  <conditionalFormatting sqref="D232">
    <cfRule type="cellIs" dxfId="1170" priority="971" stopIfTrue="1" operator="equal">
      <formula>"NO ADMISIBLE"</formula>
    </cfRule>
  </conditionalFormatting>
  <conditionalFormatting sqref="D233:D242">
    <cfRule type="cellIs" dxfId="1169" priority="970" stopIfTrue="1" operator="equal">
      <formula>"NO ADMISIBLE"</formula>
    </cfRule>
  </conditionalFormatting>
  <conditionalFormatting sqref="W232">
    <cfRule type="cellIs" dxfId="1168" priority="969" stopIfTrue="1" operator="equal">
      <formula>"NO ADMISIBLE"</formula>
    </cfRule>
  </conditionalFormatting>
  <conditionalFormatting sqref="R232">
    <cfRule type="cellIs" dxfId="1167" priority="967" stopIfTrue="1" operator="equal">
      <formula>"NO ADMISIBLE"</formula>
    </cfRule>
    <cfRule type="cellIs" dxfId="1166" priority="968" stopIfTrue="1" operator="equal">
      <formula>"ADMISIBLE"</formula>
    </cfRule>
  </conditionalFormatting>
  <conditionalFormatting sqref="Z232:AA232 S232">
    <cfRule type="cellIs" dxfId="1165" priority="964" stopIfTrue="1" operator="equal">
      <formula>"NO ADMISIBLE"</formula>
    </cfRule>
  </conditionalFormatting>
  <conditionalFormatting sqref="W232 U232">
    <cfRule type="cellIs" dxfId="1164" priority="965" stopIfTrue="1" operator="equal">
      <formula>"NO ADMISIBLE"</formula>
    </cfRule>
    <cfRule type="cellIs" dxfId="1163" priority="966" stopIfTrue="1" operator="equal">
      <formula>"ADMISIBLE"</formula>
    </cfRule>
  </conditionalFormatting>
  <conditionalFormatting sqref="AB232">
    <cfRule type="cellIs" dxfId="1162" priority="963" stopIfTrue="1" operator="equal">
      <formula>"NO ADMISIBLE"</formula>
    </cfRule>
  </conditionalFormatting>
  <conditionalFormatting sqref="AB232">
    <cfRule type="cellIs" dxfId="1161" priority="961" stopIfTrue="1" operator="equal">
      <formula>"NO ADMISIBLE"</formula>
    </cfRule>
    <cfRule type="cellIs" dxfId="1160" priority="962" stopIfTrue="1" operator="equal">
      <formula>"ADMISIBLE"</formula>
    </cfRule>
  </conditionalFormatting>
  <conditionalFormatting sqref="AD232">
    <cfRule type="cellIs" dxfId="1159" priority="960" stopIfTrue="1" operator="equal">
      <formula>"NO ADMISIBLE"</formula>
    </cfRule>
  </conditionalFormatting>
  <conditionalFormatting sqref="AD232">
    <cfRule type="cellIs" dxfId="1158" priority="958" stopIfTrue="1" operator="equal">
      <formula>"NO ADMISIBLE"</formula>
    </cfRule>
    <cfRule type="cellIs" dxfId="1157" priority="959" stopIfTrue="1" operator="equal">
      <formula>"ADMISIBLE"</formula>
    </cfRule>
  </conditionalFormatting>
  <conditionalFormatting sqref="T232">
    <cfRule type="cellIs" dxfId="1156" priority="956" stopIfTrue="1" operator="equal">
      <formula>"NO ADMISIBLE"</formula>
    </cfRule>
    <cfRule type="cellIs" dxfId="1155" priority="957" stopIfTrue="1" operator="equal">
      <formula>"ADMISIBLE"</formula>
    </cfRule>
  </conditionalFormatting>
  <conditionalFormatting sqref="T232">
    <cfRule type="cellIs" dxfId="1154" priority="955" operator="equal">
      <formula>"NO HABIL"</formula>
    </cfRule>
  </conditionalFormatting>
  <conditionalFormatting sqref="V232">
    <cfRule type="cellIs" dxfId="1153" priority="953" stopIfTrue="1" operator="equal">
      <formula>"NO ADMISIBLE"</formula>
    </cfRule>
    <cfRule type="cellIs" dxfId="1152" priority="954" stopIfTrue="1" operator="equal">
      <formula>"ADMISIBLE"</formula>
    </cfRule>
  </conditionalFormatting>
  <conditionalFormatting sqref="V232">
    <cfRule type="cellIs" dxfId="1151" priority="952" operator="equal">
      <formula>"NO HABIL"</formula>
    </cfRule>
  </conditionalFormatting>
  <conditionalFormatting sqref="AC232">
    <cfRule type="cellIs" dxfId="1150" priority="950" stopIfTrue="1" operator="equal">
      <formula>"NO ADMISIBLE"</formula>
    </cfRule>
    <cfRule type="cellIs" dxfId="1149" priority="951" stopIfTrue="1" operator="equal">
      <formula>"ADMISIBLE"</formula>
    </cfRule>
  </conditionalFormatting>
  <conditionalFormatting sqref="AC232">
    <cfRule type="cellIs" dxfId="1148" priority="949" operator="equal">
      <formula>"NO HABIL"</formula>
    </cfRule>
  </conditionalFormatting>
  <conditionalFormatting sqref="AE232">
    <cfRule type="cellIs" dxfId="1147" priority="947" stopIfTrue="1" operator="equal">
      <formula>"NO ADMISIBLE"</formula>
    </cfRule>
    <cfRule type="cellIs" dxfId="1146" priority="948" stopIfTrue="1" operator="equal">
      <formula>"ADMISIBLE"</formula>
    </cfRule>
  </conditionalFormatting>
  <conditionalFormatting sqref="AE232">
    <cfRule type="cellIs" dxfId="1145" priority="946" operator="equal">
      <formula>"NO HABIL"</formula>
    </cfRule>
  </conditionalFormatting>
  <conditionalFormatting sqref="AF232">
    <cfRule type="cellIs" dxfId="1144" priority="944" stopIfTrue="1" operator="equal">
      <formula>"NO ADMISIBLE"</formula>
    </cfRule>
    <cfRule type="cellIs" dxfId="1143" priority="945" stopIfTrue="1" operator="equal">
      <formula>"ADMISIBLE"</formula>
    </cfRule>
  </conditionalFormatting>
  <conditionalFormatting sqref="AF232">
    <cfRule type="cellIs" dxfId="1142" priority="943" operator="equal">
      <formula>"NO HABIL"</formula>
    </cfRule>
  </conditionalFormatting>
  <conditionalFormatting sqref="X232">
    <cfRule type="cellIs" dxfId="1141" priority="941" stopIfTrue="1" operator="equal">
      <formula>"NO ADMISIBLE"</formula>
    </cfRule>
    <cfRule type="cellIs" dxfId="1140" priority="942" stopIfTrue="1" operator="equal">
      <formula>"ADMISIBLE"</formula>
    </cfRule>
  </conditionalFormatting>
  <conditionalFormatting sqref="X232">
    <cfRule type="cellIs" dxfId="1139" priority="940" operator="equal">
      <formula>"NO HABIL"</formula>
    </cfRule>
  </conditionalFormatting>
  <conditionalFormatting sqref="Y232">
    <cfRule type="cellIs" dxfId="1138" priority="938" stopIfTrue="1" operator="equal">
      <formula>"NO ADMISIBLE"</formula>
    </cfRule>
    <cfRule type="cellIs" dxfId="1137" priority="939" stopIfTrue="1" operator="equal">
      <formula>"ADMISIBLE"</formula>
    </cfRule>
  </conditionalFormatting>
  <conditionalFormatting sqref="Y232">
    <cfRule type="cellIs" dxfId="1136" priority="937" operator="equal">
      <formula>"NO HABIL"</formula>
    </cfRule>
  </conditionalFormatting>
  <conditionalFormatting sqref="N243:P243 C244:C253 J244:P253 W244:X253">
    <cfRule type="cellIs" dxfId="1135" priority="936" stopIfTrue="1" operator="equal">
      <formula>"NO ADMISIBLE"</formula>
    </cfRule>
  </conditionalFormatting>
  <conditionalFormatting sqref="C243">
    <cfRule type="cellIs" dxfId="1134" priority="935" stopIfTrue="1" operator="equal">
      <formula>"NO ADMISIBLE"</formula>
    </cfRule>
  </conditionalFormatting>
  <conditionalFormatting sqref="Z244:AA253 S244:S253">
    <cfRule type="cellIs" dxfId="1133" priority="932" stopIfTrue="1" operator="equal">
      <formula>"NO ADMISIBLE"</formula>
    </cfRule>
  </conditionalFormatting>
  <conditionalFormatting sqref="Y244:Y253 T244:V253">
    <cfRule type="cellIs" dxfId="1132" priority="933" stopIfTrue="1" operator="equal">
      <formula>"NO ADMISIBLE"</formula>
    </cfRule>
    <cfRule type="cellIs" dxfId="1131" priority="934" stopIfTrue="1" operator="equal">
      <formula>"ADMISIBLE"</formula>
    </cfRule>
  </conditionalFormatting>
  <conditionalFormatting sqref="X244:X253">
    <cfRule type="cellIs" dxfId="1130" priority="930" stopIfTrue="1" operator="equal">
      <formula>"NO ADMISIBLE"</formula>
    </cfRule>
    <cfRule type="cellIs" dxfId="1129" priority="931" stopIfTrue="1" operator="equal">
      <formula>"ADMISIBLE"</formula>
    </cfRule>
  </conditionalFormatting>
  <conditionalFormatting sqref="AB244:AC253">
    <cfRule type="cellIs" dxfId="1128" priority="929" stopIfTrue="1" operator="equal">
      <formula>"NO ADMISIBLE"</formula>
    </cfRule>
  </conditionalFormatting>
  <conditionalFormatting sqref="AC244:AC253">
    <cfRule type="cellIs" dxfId="1127" priority="927" stopIfTrue="1" operator="equal">
      <formula>"NO ADMISIBLE"</formula>
    </cfRule>
    <cfRule type="cellIs" dxfId="1126" priority="928" stopIfTrue="1" operator="equal">
      <formula>"ADMISIBLE"</formula>
    </cfRule>
  </conditionalFormatting>
  <conditionalFormatting sqref="AD244:AE253">
    <cfRule type="cellIs" dxfId="1125" priority="926" stopIfTrue="1" operator="equal">
      <formula>"NO ADMISIBLE"</formula>
    </cfRule>
  </conditionalFormatting>
  <conditionalFormatting sqref="AE244:AE253">
    <cfRule type="cellIs" dxfId="1124" priority="924" stopIfTrue="1" operator="equal">
      <formula>"NO ADMISIBLE"</formula>
    </cfRule>
    <cfRule type="cellIs" dxfId="1123" priority="925" stopIfTrue="1" operator="equal">
      <formula>"ADMISIBLE"</formula>
    </cfRule>
  </conditionalFormatting>
  <conditionalFormatting sqref="AF244:AF253">
    <cfRule type="cellIs" dxfId="1122" priority="922" stopIfTrue="1" operator="equal">
      <formula>"NO ADMISIBLE"</formula>
    </cfRule>
    <cfRule type="cellIs" dxfId="1121" priority="923" stopIfTrue="1" operator="equal">
      <formula>"ADMISIBLE"</formula>
    </cfRule>
  </conditionalFormatting>
  <conditionalFormatting sqref="R244:R253">
    <cfRule type="cellIs" dxfId="1120" priority="920" stopIfTrue="1" operator="equal">
      <formula>"NO ADMISIBLE"</formula>
    </cfRule>
    <cfRule type="cellIs" dxfId="1119" priority="921" stopIfTrue="1" operator="equal">
      <formula>"ADMISIBLE"</formula>
    </cfRule>
  </conditionalFormatting>
  <conditionalFormatting sqref="D243">
    <cfRule type="cellIs" dxfId="1118" priority="919" stopIfTrue="1" operator="equal">
      <formula>"NO ADMISIBLE"</formula>
    </cfRule>
  </conditionalFormatting>
  <conditionalFormatting sqref="D244:D253">
    <cfRule type="cellIs" dxfId="1117" priority="918" stopIfTrue="1" operator="equal">
      <formula>"NO ADMISIBLE"</formula>
    </cfRule>
  </conditionalFormatting>
  <conditionalFormatting sqref="W243">
    <cfRule type="cellIs" dxfId="1116" priority="917" stopIfTrue="1" operator="equal">
      <formula>"NO ADMISIBLE"</formula>
    </cfRule>
  </conditionalFormatting>
  <conditionalFormatting sqref="R243">
    <cfRule type="cellIs" dxfId="1115" priority="915" stopIfTrue="1" operator="equal">
      <formula>"NO ADMISIBLE"</formula>
    </cfRule>
    <cfRule type="cellIs" dxfId="1114" priority="916" stopIfTrue="1" operator="equal">
      <formula>"ADMISIBLE"</formula>
    </cfRule>
  </conditionalFormatting>
  <conditionalFormatting sqref="Z243:AA243 S243">
    <cfRule type="cellIs" dxfId="1113" priority="912" stopIfTrue="1" operator="equal">
      <formula>"NO ADMISIBLE"</formula>
    </cfRule>
  </conditionalFormatting>
  <conditionalFormatting sqref="W243 U243">
    <cfRule type="cellIs" dxfId="1112" priority="913" stopIfTrue="1" operator="equal">
      <formula>"NO ADMISIBLE"</formula>
    </cfRule>
    <cfRule type="cellIs" dxfId="1111" priority="914" stopIfTrue="1" operator="equal">
      <formula>"ADMISIBLE"</formula>
    </cfRule>
  </conditionalFormatting>
  <conditionalFormatting sqref="AB243">
    <cfRule type="cellIs" dxfId="1110" priority="911" stopIfTrue="1" operator="equal">
      <formula>"NO ADMISIBLE"</formula>
    </cfRule>
  </conditionalFormatting>
  <conditionalFormatting sqref="AB243">
    <cfRule type="cellIs" dxfId="1109" priority="909" stopIfTrue="1" operator="equal">
      <formula>"NO ADMISIBLE"</formula>
    </cfRule>
    <cfRule type="cellIs" dxfId="1108" priority="910" stopIfTrue="1" operator="equal">
      <formula>"ADMISIBLE"</formula>
    </cfRule>
  </conditionalFormatting>
  <conditionalFormatting sqref="AD243">
    <cfRule type="cellIs" dxfId="1107" priority="908" stopIfTrue="1" operator="equal">
      <formula>"NO ADMISIBLE"</formula>
    </cfRule>
  </conditionalFormatting>
  <conditionalFormatting sqref="AD243">
    <cfRule type="cellIs" dxfId="1106" priority="906" stopIfTrue="1" operator="equal">
      <formula>"NO ADMISIBLE"</formula>
    </cfRule>
    <cfRule type="cellIs" dxfId="1105" priority="907" stopIfTrue="1" operator="equal">
      <formula>"ADMISIBLE"</formula>
    </cfRule>
  </conditionalFormatting>
  <conditionalFormatting sqref="T243">
    <cfRule type="cellIs" dxfId="1104" priority="904" stopIfTrue="1" operator="equal">
      <formula>"NO ADMISIBLE"</formula>
    </cfRule>
    <cfRule type="cellIs" dxfId="1103" priority="905" stopIfTrue="1" operator="equal">
      <formula>"ADMISIBLE"</formula>
    </cfRule>
  </conditionalFormatting>
  <conditionalFormatting sqref="T243">
    <cfRule type="cellIs" dxfId="1102" priority="903" operator="equal">
      <formula>"NO HABIL"</formula>
    </cfRule>
  </conditionalFormatting>
  <conditionalFormatting sqref="V243">
    <cfRule type="cellIs" dxfId="1101" priority="901" stopIfTrue="1" operator="equal">
      <formula>"NO ADMISIBLE"</formula>
    </cfRule>
    <cfRule type="cellIs" dxfId="1100" priority="902" stopIfTrue="1" operator="equal">
      <formula>"ADMISIBLE"</formula>
    </cfRule>
  </conditionalFormatting>
  <conditionalFormatting sqref="V243">
    <cfRule type="cellIs" dxfId="1099" priority="900" operator="equal">
      <formula>"NO HABIL"</formula>
    </cfRule>
  </conditionalFormatting>
  <conditionalFormatting sqref="AC243">
    <cfRule type="cellIs" dxfId="1098" priority="898" stopIfTrue="1" operator="equal">
      <formula>"NO ADMISIBLE"</formula>
    </cfRule>
    <cfRule type="cellIs" dxfId="1097" priority="899" stopIfTrue="1" operator="equal">
      <formula>"ADMISIBLE"</formula>
    </cfRule>
  </conditionalFormatting>
  <conditionalFormatting sqref="AC243">
    <cfRule type="cellIs" dxfId="1096" priority="897" operator="equal">
      <formula>"NO HABIL"</formula>
    </cfRule>
  </conditionalFormatting>
  <conditionalFormatting sqref="AE243">
    <cfRule type="cellIs" dxfId="1095" priority="895" stopIfTrue="1" operator="equal">
      <formula>"NO ADMISIBLE"</formula>
    </cfRule>
    <cfRule type="cellIs" dxfId="1094" priority="896" stopIfTrue="1" operator="equal">
      <formula>"ADMISIBLE"</formula>
    </cfRule>
  </conditionalFormatting>
  <conditionalFormatting sqref="AE243">
    <cfRule type="cellIs" dxfId="1093" priority="894" operator="equal">
      <formula>"NO HABIL"</formula>
    </cfRule>
  </conditionalFormatting>
  <conditionalFormatting sqref="AF243">
    <cfRule type="cellIs" dxfId="1092" priority="892" stopIfTrue="1" operator="equal">
      <formula>"NO ADMISIBLE"</formula>
    </cfRule>
    <cfRule type="cellIs" dxfId="1091" priority="893" stopIfTrue="1" operator="equal">
      <formula>"ADMISIBLE"</formula>
    </cfRule>
  </conditionalFormatting>
  <conditionalFormatting sqref="AF243">
    <cfRule type="cellIs" dxfId="1090" priority="891" operator="equal">
      <formula>"NO HABIL"</formula>
    </cfRule>
  </conditionalFormatting>
  <conditionalFormatting sqref="X243">
    <cfRule type="cellIs" dxfId="1089" priority="889" stopIfTrue="1" operator="equal">
      <formula>"NO ADMISIBLE"</formula>
    </cfRule>
    <cfRule type="cellIs" dxfId="1088" priority="890" stopIfTrue="1" operator="equal">
      <formula>"ADMISIBLE"</formula>
    </cfRule>
  </conditionalFormatting>
  <conditionalFormatting sqref="X243">
    <cfRule type="cellIs" dxfId="1087" priority="888" operator="equal">
      <formula>"NO HABIL"</formula>
    </cfRule>
  </conditionalFormatting>
  <conditionalFormatting sqref="Y243">
    <cfRule type="cellIs" dxfId="1086" priority="886" stopIfTrue="1" operator="equal">
      <formula>"NO ADMISIBLE"</formula>
    </cfRule>
    <cfRule type="cellIs" dxfId="1085" priority="887" stopIfTrue="1" operator="equal">
      <formula>"ADMISIBLE"</formula>
    </cfRule>
  </conditionalFormatting>
  <conditionalFormatting sqref="Y243">
    <cfRule type="cellIs" dxfId="1084" priority="885" operator="equal">
      <formula>"NO HABIL"</formula>
    </cfRule>
  </conditionalFormatting>
  <conditionalFormatting sqref="N254:P254 C255:C264 J255:P264 W255:X264">
    <cfRule type="cellIs" dxfId="1083" priority="884" stopIfTrue="1" operator="equal">
      <formula>"NO ADMISIBLE"</formula>
    </cfRule>
  </conditionalFormatting>
  <conditionalFormatting sqref="C254">
    <cfRule type="cellIs" dxfId="1082" priority="883" stopIfTrue="1" operator="equal">
      <formula>"NO ADMISIBLE"</formula>
    </cfRule>
  </conditionalFormatting>
  <conditionalFormatting sqref="Z255:AA264 S255:S264">
    <cfRule type="cellIs" dxfId="1081" priority="880" stopIfTrue="1" operator="equal">
      <formula>"NO ADMISIBLE"</formula>
    </cfRule>
  </conditionalFormatting>
  <conditionalFormatting sqref="Y255:Y264 T255:V264">
    <cfRule type="cellIs" dxfId="1080" priority="881" stopIfTrue="1" operator="equal">
      <formula>"NO ADMISIBLE"</formula>
    </cfRule>
    <cfRule type="cellIs" dxfId="1079" priority="882" stopIfTrue="1" operator="equal">
      <formula>"ADMISIBLE"</formula>
    </cfRule>
  </conditionalFormatting>
  <conditionalFormatting sqref="X255:X264">
    <cfRule type="cellIs" dxfId="1078" priority="878" stopIfTrue="1" operator="equal">
      <formula>"NO ADMISIBLE"</formula>
    </cfRule>
    <cfRule type="cellIs" dxfId="1077" priority="879" stopIfTrue="1" operator="equal">
      <formula>"ADMISIBLE"</formula>
    </cfRule>
  </conditionalFormatting>
  <conditionalFormatting sqref="AB255:AC264">
    <cfRule type="cellIs" dxfId="1076" priority="877" stopIfTrue="1" operator="equal">
      <formula>"NO ADMISIBLE"</formula>
    </cfRule>
  </conditionalFormatting>
  <conditionalFormatting sqref="AC255:AC264">
    <cfRule type="cellIs" dxfId="1075" priority="875" stopIfTrue="1" operator="equal">
      <formula>"NO ADMISIBLE"</formula>
    </cfRule>
    <cfRule type="cellIs" dxfId="1074" priority="876" stopIfTrue="1" operator="equal">
      <formula>"ADMISIBLE"</formula>
    </cfRule>
  </conditionalFormatting>
  <conditionalFormatting sqref="AD255:AE264">
    <cfRule type="cellIs" dxfId="1073" priority="874" stopIfTrue="1" operator="equal">
      <formula>"NO ADMISIBLE"</formula>
    </cfRule>
  </conditionalFormatting>
  <conditionalFormatting sqref="AE255:AE264">
    <cfRule type="cellIs" dxfId="1072" priority="872" stopIfTrue="1" operator="equal">
      <formula>"NO ADMISIBLE"</formula>
    </cfRule>
    <cfRule type="cellIs" dxfId="1071" priority="873" stopIfTrue="1" operator="equal">
      <formula>"ADMISIBLE"</formula>
    </cfRule>
  </conditionalFormatting>
  <conditionalFormatting sqref="AF255:AF264">
    <cfRule type="cellIs" dxfId="1070" priority="870" stopIfTrue="1" operator="equal">
      <formula>"NO ADMISIBLE"</formula>
    </cfRule>
    <cfRule type="cellIs" dxfId="1069" priority="871" stopIfTrue="1" operator="equal">
      <formula>"ADMISIBLE"</formula>
    </cfRule>
  </conditionalFormatting>
  <conditionalFormatting sqref="R255:R264">
    <cfRule type="cellIs" dxfId="1068" priority="868" stopIfTrue="1" operator="equal">
      <formula>"NO ADMISIBLE"</formula>
    </cfRule>
    <cfRule type="cellIs" dxfId="1067" priority="869" stopIfTrue="1" operator="equal">
      <formula>"ADMISIBLE"</formula>
    </cfRule>
  </conditionalFormatting>
  <conditionalFormatting sqref="D254">
    <cfRule type="cellIs" dxfId="1066" priority="867" stopIfTrue="1" operator="equal">
      <formula>"NO ADMISIBLE"</formula>
    </cfRule>
  </conditionalFormatting>
  <conditionalFormatting sqref="D255:D264">
    <cfRule type="cellIs" dxfId="1065" priority="866" stopIfTrue="1" operator="equal">
      <formula>"NO ADMISIBLE"</formula>
    </cfRule>
  </conditionalFormatting>
  <conditionalFormatting sqref="W254">
    <cfRule type="cellIs" dxfId="1064" priority="865" stopIfTrue="1" operator="equal">
      <formula>"NO ADMISIBLE"</formula>
    </cfRule>
  </conditionalFormatting>
  <conditionalFormatting sqref="R254">
    <cfRule type="cellIs" dxfId="1063" priority="863" stopIfTrue="1" operator="equal">
      <formula>"NO ADMISIBLE"</formula>
    </cfRule>
    <cfRule type="cellIs" dxfId="1062" priority="864" stopIfTrue="1" operator="equal">
      <formula>"ADMISIBLE"</formula>
    </cfRule>
  </conditionalFormatting>
  <conditionalFormatting sqref="Z254:AA254 S254">
    <cfRule type="cellIs" dxfId="1061" priority="860" stopIfTrue="1" operator="equal">
      <formula>"NO ADMISIBLE"</formula>
    </cfRule>
  </conditionalFormatting>
  <conditionalFormatting sqref="W254 U254">
    <cfRule type="cellIs" dxfId="1060" priority="861" stopIfTrue="1" operator="equal">
      <formula>"NO ADMISIBLE"</formula>
    </cfRule>
    <cfRule type="cellIs" dxfId="1059" priority="862" stopIfTrue="1" operator="equal">
      <formula>"ADMISIBLE"</formula>
    </cfRule>
  </conditionalFormatting>
  <conditionalFormatting sqref="AB254">
    <cfRule type="cellIs" dxfId="1058" priority="859" stopIfTrue="1" operator="equal">
      <formula>"NO ADMISIBLE"</formula>
    </cfRule>
  </conditionalFormatting>
  <conditionalFormatting sqref="AB254">
    <cfRule type="cellIs" dxfId="1057" priority="857" stopIfTrue="1" operator="equal">
      <formula>"NO ADMISIBLE"</formula>
    </cfRule>
    <cfRule type="cellIs" dxfId="1056" priority="858" stopIfTrue="1" operator="equal">
      <formula>"ADMISIBLE"</formula>
    </cfRule>
  </conditionalFormatting>
  <conditionalFormatting sqref="AD254">
    <cfRule type="cellIs" dxfId="1055" priority="856" stopIfTrue="1" operator="equal">
      <formula>"NO ADMISIBLE"</formula>
    </cfRule>
  </conditionalFormatting>
  <conditionalFormatting sqref="AD254">
    <cfRule type="cellIs" dxfId="1054" priority="854" stopIfTrue="1" operator="equal">
      <formula>"NO ADMISIBLE"</formula>
    </cfRule>
    <cfRule type="cellIs" dxfId="1053" priority="855" stopIfTrue="1" operator="equal">
      <formula>"ADMISIBLE"</formula>
    </cfRule>
  </conditionalFormatting>
  <conditionalFormatting sqref="T254">
    <cfRule type="cellIs" dxfId="1052" priority="852" stopIfTrue="1" operator="equal">
      <formula>"NO ADMISIBLE"</formula>
    </cfRule>
    <cfRule type="cellIs" dxfId="1051" priority="853" stopIfTrue="1" operator="equal">
      <formula>"ADMISIBLE"</formula>
    </cfRule>
  </conditionalFormatting>
  <conditionalFormatting sqref="T254">
    <cfRule type="cellIs" dxfId="1050" priority="851" operator="equal">
      <formula>"NO HABIL"</formula>
    </cfRule>
  </conditionalFormatting>
  <conditionalFormatting sqref="V254">
    <cfRule type="cellIs" dxfId="1049" priority="849" stopIfTrue="1" operator="equal">
      <formula>"NO ADMISIBLE"</formula>
    </cfRule>
    <cfRule type="cellIs" dxfId="1048" priority="850" stopIfTrue="1" operator="equal">
      <formula>"ADMISIBLE"</formula>
    </cfRule>
  </conditionalFormatting>
  <conditionalFormatting sqref="V254">
    <cfRule type="cellIs" dxfId="1047" priority="848" operator="equal">
      <formula>"NO HABIL"</formula>
    </cfRule>
  </conditionalFormatting>
  <conditionalFormatting sqref="AC254">
    <cfRule type="cellIs" dxfId="1046" priority="846" stopIfTrue="1" operator="equal">
      <formula>"NO ADMISIBLE"</formula>
    </cfRule>
    <cfRule type="cellIs" dxfId="1045" priority="847" stopIfTrue="1" operator="equal">
      <formula>"ADMISIBLE"</formula>
    </cfRule>
  </conditionalFormatting>
  <conditionalFormatting sqref="AC254">
    <cfRule type="cellIs" dxfId="1044" priority="845" operator="equal">
      <formula>"NO HABIL"</formula>
    </cfRule>
  </conditionalFormatting>
  <conditionalFormatting sqref="AE254">
    <cfRule type="cellIs" dxfId="1043" priority="843" stopIfTrue="1" operator="equal">
      <formula>"NO ADMISIBLE"</formula>
    </cfRule>
    <cfRule type="cellIs" dxfId="1042" priority="844" stopIfTrue="1" operator="equal">
      <formula>"ADMISIBLE"</formula>
    </cfRule>
  </conditionalFormatting>
  <conditionalFormatting sqref="AE254">
    <cfRule type="cellIs" dxfId="1041" priority="842" operator="equal">
      <formula>"NO HABIL"</formula>
    </cfRule>
  </conditionalFormatting>
  <conditionalFormatting sqref="AF254">
    <cfRule type="cellIs" dxfId="1040" priority="840" stopIfTrue="1" operator="equal">
      <formula>"NO ADMISIBLE"</formula>
    </cfRule>
    <cfRule type="cellIs" dxfId="1039" priority="841" stopIfTrue="1" operator="equal">
      <formula>"ADMISIBLE"</formula>
    </cfRule>
  </conditionalFormatting>
  <conditionalFormatting sqref="AF254">
    <cfRule type="cellIs" dxfId="1038" priority="839" operator="equal">
      <formula>"NO HABIL"</formula>
    </cfRule>
  </conditionalFormatting>
  <conditionalFormatting sqref="X254">
    <cfRule type="cellIs" dxfId="1037" priority="837" stopIfTrue="1" operator="equal">
      <formula>"NO ADMISIBLE"</formula>
    </cfRule>
    <cfRule type="cellIs" dxfId="1036" priority="838" stopIfTrue="1" operator="equal">
      <formula>"ADMISIBLE"</formula>
    </cfRule>
  </conditionalFormatting>
  <conditionalFormatting sqref="X254">
    <cfRule type="cellIs" dxfId="1035" priority="836" operator="equal">
      <formula>"NO HABIL"</formula>
    </cfRule>
  </conditionalFormatting>
  <conditionalFormatting sqref="Y254">
    <cfRule type="cellIs" dxfId="1034" priority="834" stopIfTrue="1" operator="equal">
      <formula>"NO ADMISIBLE"</formula>
    </cfRule>
    <cfRule type="cellIs" dxfId="1033" priority="835" stopIfTrue="1" operator="equal">
      <formula>"ADMISIBLE"</formula>
    </cfRule>
  </conditionalFormatting>
  <conditionalFormatting sqref="Y254">
    <cfRule type="cellIs" dxfId="1032" priority="833" operator="equal">
      <formula>"NO HABIL"</formula>
    </cfRule>
  </conditionalFormatting>
  <conditionalFormatting sqref="N265:P265 C266:C275 J266:P275 W266:X275">
    <cfRule type="cellIs" dxfId="1031" priority="832" stopIfTrue="1" operator="equal">
      <formula>"NO ADMISIBLE"</formula>
    </cfRule>
  </conditionalFormatting>
  <conditionalFormatting sqref="C265">
    <cfRule type="cellIs" dxfId="1030" priority="831" stopIfTrue="1" operator="equal">
      <formula>"NO ADMISIBLE"</formula>
    </cfRule>
  </conditionalFormatting>
  <conditionalFormatting sqref="Z266:AA275 S266:S275">
    <cfRule type="cellIs" dxfId="1029" priority="828" stopIfTrue="1" operator="equal">
      <formula>"NO ADMISIBLE"</formula>
    </cfRule>
  </conditionalFormatting>
  <conditionalFormatting sqref="Y266:Y275 T266:V275">
    <cfRule type="cellIs" dxfId="1028" priority="829" stopIfTrue="1" operator="equal">
      <formula>"NO ADMISIBLE"</formula>
    </cfRule>
    <cfRule type="cellIs" dxfId="1027" priority="830" stopIfTrue="1" operator="equal">
      <formula>"ADMISIBLE"</formula>
    </cfRule>
  </conditionalFormatting>
  <conditionalFormatting sqref="X266:X275">
    <cfRule type="cellIs" dxfId="1026" priority="826" stopIfTrue="1" operator="equal">
      <formula>"NO ADMISIBLE"</formula>
    </cfRule>
    <cfRule type="cellIs" dxfId="1025" priority="827" stopIfTrue="1" operator="equal">
      <formula>"ADMISIBLE"</formula>
    </cfRule>
  </conditionalFormatting>
  <conditionalFormatting sqref="AB266:AC275">
    <cfRule type="cellIs" dxfId="1024" priority="825" stopIfTrue="1" operator="equal">
      <formula>"NO ADMISIBLE"</formula>
    </cfRule>
  </conditionalFormatting>
  <conditionalFormatting sqref="AC266:AC275">
    <cfRule type="cellIs" dxfId="1023" priority="823" stopIfTrue="1" operator="equal">
      <formula>"NO ADMISIBLE"</formula>
    </cfRule>
    <cfRule type="cellIs" dxfId="1022" priority="824" stopIfTrue="1" operator="equal">
      <formula>"ADMISIBLE"</formula>
    </cfRule>
  </conditionalFormatting>
  <conditionalFormatting sqref="AD266:AE275">
    <cfRule type="cellIs" dxfId="1021" priority="822" stopIfTrue="1" operator="equal">
      <formula>"NO ADMISIBLE"</formula>
    </cfRule>
  </conditionalFormatting>
  <conditionalFormatting sqref="AE266:AE275">
    <cfRule type="cellIs" dxfId="1020" priority="820" stopIfTrue="1" operator="equal">
      <formula>"NO ADMISIBLE"</formula>
    </cfRule>
    <cfRule type="cellIs" dxfId="1019" priority="821" stopIfTrue="1" operator="equal">
      <formula>"ADMISIBLE"</formula>
    </cfRule>
  </conditionalFormatting>
  <conditionalFormatting sqref="AF266:AF275">
    <cfRule type="cellIs" dxfId="1018" priority="818" stopIfTrue="1" operator="equal">
      <formula>"NO ADMISIBLE"</formula>
    </cfRule>
    <cfRule type="cellIs" dxfId="1017" priority="819" stopIfTrue="1" operator="equal">
      <formula>"ADMISIBLE"</formula>
    </cfRule>
  </conditionalFormatting>
  <conditionalFormatting sqref="R266:R275">
    <cfRule type="cellIs" dxfId="1016" priority="816" stopIfTrue="1" operator="equal">
      <formula>"NO ADMISIBLE"</formula>
    </cfRule>
    <cfRule type="cellIs" dxfId="1015" priority="817" stopIfTrue="1" operator="equal">
      <formula>"ADMISIBLE"</formula>
    </cfRule>
  </conditionalFormatting>
  <conditionalFormatting sqref="D265">
    <cfRule type="cellIs" dxfId="1014" priority="815" stopIfTrue="1" operator="equal">
      <formula>"NO ADMISIBLE"</formula>
    </cfRule>
  </conditionalFormatting>
  <conditionalFormatting sqref="D266:D275">
    <cfRule type="cellIs" dxfId="1013" priority="814" stopIfTrue="1" operator="equal">
      <formula>"NO ADMISIBLE"</formula>
    </cfRule>
  </conditionalFormatting>
  <conditionalFormatting sqref="W265">
    <cfRule type="cellIs" dxfId="1012" priority="813" stopIfTrue="1" operator="equal">
      <formula>"NO ADMISIBLE"</formula>
    </cfRule>
  </conditionalFormatting>
  <conditionalFormatting sqref="R265">
    <cfRule type="cellIs" dxfId="1011" priority="811" stopIfTrue="1" operator="equal">
      <formula>"NO ADMISIBLE"</formula>
    </cfRule>
    <cfRule type="cellIs" dxfId="1010" priority="812" stopIfTrue="1" operator="equal">
      <formula>"ADMISIBLE"</formula>
    </cfRule>
  </conditionalFormatting>
  <conditionalFormatting sqref="Z265:AA265 S265">
    <cfRule type="cellIs" dxfId="1009" priority="808" stopIfTrue="1" operator="equal">
      <formula>"NO ADMISIBLE"</formula>
    </cfRule>
  </conditionalFormatting>
  <conditionalFormatting sqref="W265 U265">
    <cfRule type="cellIs" dxfId="1008" priority="809" stopIfTrue="1" operator="equal">
      <formula>"NO ADMISIBLE"</formula>
    </cfRule>
    <cfRule type="cellIs" dxfId="1007" priority="810" stopIfTrue="1" operator="equal">
      <formula>"ADMISIBLE"</formula>
    </cfRule>
  </conditionalFormatting>
  <conditionalFormatting sqref="AB265">
    <cfRule type="cellIs" dxfId="1006" priority="807" stopIfTrue="1" operator="equal">
      <formula>"NO ADMISIBLE"</formula>
    </cfRule>
  </conditionalFormatting>
  <conditionalFormatting sqref="AB265">
    <cfRule type="cellIs" dxfId="1005" priority="805" stopIfTrue="1" operator="equal">
      <formula>"NO ADMISIBLE"</formula>
    </cfRule>
    <cfRule type="cellIs" dxfId="1004" priority="806" stopIfTrue="1" operator="equal">
      <formula>"ADMISIBLE"</formula>
    </cfRule>
  </conditionalFormatting>
  <conditionalFormatting sqref="AD265">
    <cfRule type="cellIs" dxfId="1003" priority="804" stopIfTrue="1" operator="equal">
      <formula>"NO ADMISIBLE"</formula>
    </cfRule>
  </conditionalFormatting>
  <conditionalFormatting sqref="AD265">
    <cfRule type="cellIs" dxfId="1002" priority="802" stopIfTrue="1" operator="equal">
      <formula>"NO ADMISIBLE"</formula>
    </cfRule>
    <cfRule type="cellIs" dxfId="1001" priority="803" stopIfTrue="1" operator="equal">
      <formula>"ADMISIBLE"</formula>
    </cfRule>
  </conditionalFormatting>
  <conditionalFormatting sqref="T265">
    <cfRule type="cellIs" dxfId="1000" priority="800" stopIfTrue="1" operator="equal">
      <formula>"NO ADMISIBLE"</formula>
    </cfRule>
    <cfRule type="cellIs" dxfId="999" priority="801" stopIfTrue="1" operator="equal">
      <formula>"ADMISIBLE"</formula>
    </cfRule>
  </conditionalFormatting>
  <conditionalFormatting sqref="T265">
    <cfRule type="cellIs" dxfId="998" priority="799" operator="equal">
      <formula>"NO HABIL"</formula>
    </cfRule>
  </conditionalFormatting>
  <conditionalFormatting sqref="V265">
    <cfRule type="cellIs" dxfId="997" priority="797" stopIfTrue="1" operator="equal">
      <formula>"NO ADMISIBLE"</formula>
    </cfRule>
    <cfRule type="cellIs" dxfId="996" priority="798" stopIfTrue="1" operator="equal">
      <formula>"ADMISIBLE"</formula>
    </cfRule>
  </conditionalFormatting>
  <conditionalFormatting sqref="V265">
    <cfRule type="cellIs" dxfId="995" priority="796" operator="equal">
      <formula>"NO HABIL"</formula>
    </cfRule>
  </conditionalFormatting>
  <conditionalFormatting sqref="AC265">
    <cfRule type="cellIs" dxfId="994" priority="794" stopIfTrue="1" operator="equal">
      <formula>"NO ADMISIBLE"</formula>
    </cfRule>
    <cfRule type="cellIs" dxfId="993" priority="795" stopIfTrue="1" operator="equal">
      <formula>"ADMISIBLE"</formula>
    </cfRule>
  </conditionalFormatting>
  <conditionalFormatting sqref="AC265">
    <cfRule type="cellIs" dxfId="992" priority="793" operator="equal">
      <formula>"NO HABIL"</formula>
    </cfRule>
  </conditionalFormatting>
  <conditionalFormatting sqref="AE265">
    <cfRule type="cellIs" dxfId="991" priority="791" stopIfTrue="1" operator="equal">
      <formula>"NO ADMISIBLE"</formula>
    </cfRule>
    <cfRule type="cellIs" dxfId="990" priority="792" stopIfTrue="1" operator="equal">
      <formula>"ADMISIBLE"</formula>
    </cfRule>
  </conditionalFormatting>
  <conditionalFormatting sqref="AE265">
    <cfRule type="cellIs" dxfId="989" priority="790" operator="equal">
      <formula>"NO HABIL"</formula>
    </cfRule>
  </conditionalFormatting>
  <conditionalFormatting sqref="AF265">
    <cfRule type="cellIs" dxfId="988" priority="788" stopIfTrue="1" operator="equal">
      <formula>"NO ADMISIBLE"</formula>
    </cfRule>
    <cfRule type="cellIs" dxfId="987" priority="789" stopIfTrue="1" operator="equal">
      <formula>"ADMISIBLE"</formula>
    </cfRule>
  </conditionalFormatting>
  <conditionalFormatting sqref="AF265">
    <cfRule type="cellIs" dxfId="986" priority="787" operator="equal">
      <formula>"NO HABIL"</formula>
    </cfRule>
  </conditionalFormatting>
  <conditionalFormatting sqref="X265">
    <cfRule type="cellIs" dxfId="985" priority="785" stopIfTrue="1" operator="equal">
      <formula>"NO ADMISIBLE"</formula>
    </cfRule>
    <cfRule type="cellIs" dxfId="984" priority="786" stopIfTrue="1" operator="equal">
      <formula>"ADMISIBLE"</formula>
    </cfRule>
  </conditionalFormatting>
  <conditionalFormatting sqref="X265">
    <cfRule type="cellIs" dxfId="983" priority="784" operator="equal">
      <formula>"NO HABIL"</formula>
    </cfRule>
  </conditionalFormatting>
  <conditionalFormatting sqref="Y265">
    <cfRule type="cellIs" dxfId="982" priority="782" stopIfTrue="1" operator="equal">
      <formula>"NO ADMISIBLE"</formula>
    </cfRule>
    <cfRule type="cellIs" dxfId="981" priority="783" stopIfTrue="1" operator="equal">
      <formula>"ADMISIBLE"</formula>
    </cfRule>
  </conditionalFormatting>
  <conditionalFormatting sqref="Y265">
    <cfRule type="cellIs" dxfId="980" priority="781" operator="equal">
      <formula>"NO HABIL"</formula>
    </cfRule>
  </conditionalFormatting>
  <conditionalFormatting sqref="N276:P276 C277:C286 J277:P286 W277:X286">
    <cfRule type="cellIs" dxfId="979" priority="780" stopIfTrue="1" operator="equal">
      <formula>"NO ADMISIBLE"</formula>
    </cfRule>
  </conditionalFormatting>
  <conditionalFormatting sqref="C276">
    <cfRule type="cellIs" dxfId="978" priority="779" stopIfTrue="1" operator="equal">
      <formula>"NO ADMISIBLE"</formula>
    </cfRule>
  </conditionalFormatting>
  <conditionalFormatting sqref="Z277:AA286 S277:S286">
    <cfRule type="cellIs" dxfId="977" priority="776" stopIfTrue="1" operator="equal">
      <formula>"NO ADMISIBLE"</formula>
    </cfRule>
  </conditionalFormatting>
  <conditionalFormatting sqref="Y277:Y286 T277:V286">
    <cfRule type="cellIs" dxfId="976" priority="777" stopIfTrue="1" operator="equal">
      <formula>"NO ADMISIBLE"</formula>
    </cfRule>
    <cfRule type="cellIs" dxfId="975" priority="778" stopIfTrue="1" operator="equal">
      <formula>"ADMISIBLE"</formula>
    </cfRule>
  </conditionalFormatting>
  <conditionalFormatting sqref="X277:X286">
    <cfRule type="cellIs" dxfId="974" priority="774" stopIfTrue="1" operator="equal">
      <formula>"NO ADMISIBLE"</formula>
    </cfRule>
    <cfRule type="cellIs" dxfId="973" priority="775" stopIfTrue="1" operator="equal">
      <formula>"ADMISIBLE"</formula>
    </cfRule>
  </conditionalFormatting>
  <conditionalFormatting sqref="AB277:AC286">
    <cfRule type="cellIs" dxfId="972" priority="773" stopIfTrue="1" operator="equal">
      <formula>"NO ADMISIBLE"</formula>
    </cfRule>
  </conditionalFormatting>
  <conditionalFormatting sqref="AC277:AC286">
    <cfRule type="cellIs" dxfId="971" priority="771" stopIfTrue="1" operator="equal">
      <formula>"NO ADMISIBLE"</formula>
    </cfRule>
    <cfRule type="cellIs" dxfId="970" priority="772" stopIfTrue="1" operator="equal">
      <formula>"ADMISIBLE"</formula>
    </cfRule>
  </conditionalFormatting>
  <conditionalFormatting sqref="AD277:AE286">
    <cfRule type="cellIs" dxfId="969" priority="770" stopIfTrue="1" operator="equal">
      <formula>"NO ADMISIBLE"</formula>
    </cfRule>
  </conditionalFormatting>
  <conditionalFormatting sqref="AE277:AE286">
    <cfRule type="cellIs" dxfId="968" priority="768" stopIfTrue="1" operator="equal">
      <formula>"NO ADMISIBLE"</formula>
    </cfRule>
    <cfRule type="cellIs" dxfId="967" priority="769" stopIfTrue="1" operator="equal">
      <formula>"ADMISIBLE"</formula>
    </cfRule>
  </conditionalFormatting>
  <conditionalFormatting sqref="AF277:AF286">
    <cfRule type="cellIs" dxfId="966" priority="766" stopIfTrue="1" operator="equal">
      <formula>"NO ADMISIBLE"</formula>
    </cfRule>
    <cfRule type="cellIs" dxfId="965" priority="767" stopIfTrue="1" operator="equal">
      <formula>"ADMISIBLE"</formula>
    </cfRule>
  </conditionalFormatting>
  <conditionalFormatting sqref="R277:R286">
    <cfRule type="cellIs" dxfId="964" priority="764" stopIfTrue="1" operator="equal">
      <formula>"NO ADMISIBLE"</formula>
    </cfRule>
    <cfRule type="cellIs" dxfId="963" priority="765" stopIfTrue="1" operator="equal">
      <formula>"ADMISIBLE"</formula>
    </cfRule>
  </conditionalFormatting>
  <conditionalFormatting sqref="D276">
    <cfRule type="cellIs" dxfId="962" priority="763" stopIfTrue="1" operator="equal">
      <formula>"NO ADMISIBLE"</formula>
    </cfRule>
  </conditionalFormatting>
  <conditionalFormatting sqref="D277:D286">
    <cfRule type="cellIs" dxfId="961" priority="762" stopIfTrue="1" operator="equal">
      <formula>"NO ADMISIBLE"</formula>
    </cfRule>
  </conditionalFormatting>
  <conditionalFormatting sqref="W276">
    <cfRule type="cellIs" dxfId="960" priority="761" stopIfTrue="1" operator="equal">
      <formula>"NO ADMISIBLE"</formula>
    </cfRule>
  </conditionalFormatting>
  <conditionalFormatting sqref="R276">
    <cfRule type="cellIs" dxfId="959" priority="759" stopIfTrue="1" operator="equal">
      <formula>"NO ADMISIBLE"</formula>
    </cfRule>
    <cfRule type="cellIs" dxfId="958" priority="760" stopIfTrue="1" operator="equal">
      <formula>"ADMISIBLE"</formula>
    </cfRule>
  </conditionalFormatting>
  <conditionalFormatting sqref="Z276:AA276 S276">
    <cfRule type="cellIs" dxfId="957" priority="756" stopIfTrue="1" operator="equal">
      <formula>"NO ADMISIBLE"</formula>
    </cfRule>
  </conditionalFormatting>
  <conditionalFormatting sqref="W276 U276">
    <cfRule type="cellIs" dxfId="956" priority="757" stopIfTrue="1" operator="equal">
      <formula>"NO ADMISIBLE"</formula>
    </cfRule>
    <cfRule type="cellIs" dxfId="955" priority="758" stopIfTrue="1" operator="equal">
      <formula>"ADMISIBLE"</formula>
    </cfRule>
  </conditionalFormatting>
  <conditionalFormatting sqref="AB276">
    <cfRule type="cellIs" dxfId="954" priority="755" stopIfTrue="1" operator="equal">
      <formula>"NO ADMISIBLE"</formula>
    </cfRule>
  </conditionalFormatting>
  <conditionalFormatting sqref="AB276">
    <cfRule type="cellIs" dxfId="953" priority="753" stopIfTrue="1" operator="equal">
      <formula>"NO ADMISIBLE"</formula>
    </cfRule>
    <cfRule type="cellIs" dxfId="952" priority="754" stopIfTrue="1" operator="equal">
      <formula>"ADMISIBLE"</formula>
    </cfRule>
  </conditionalFormatting>
  <conditionalFormatting sqref="AD276">
    <cfRule type="cellIs" dxfId="951" priority="752" stopIfTrue="1" operator="equal">
      <formula>"NO ADMISIBLE"</formula>
    </cfRule>
  </conditionalFormatting>
  <conditionalFormatting sqref="AD276">
    <cfRule type="cellIs" dxfId="950" priority="750" stopIfTrue="1" operator="equal">
      <formula>"NO ADMISIBLE"</formula>
    </cfRule>
    <cfRule type="cellIs" dxfId="949" priority="751" stopIfTrue="1" operator="equal">
      <formula>"ADMISIBLE"</formula>
    </cfRule>
  </conditionalFormatting>
  <conditionalFormatting sqref="T276">
    <cfRule type="cellIs" dxfId="948" priority="748" stopIfTrue="1" operator="equal">
      <formula>"NO ADMISIBLE"</formula>
    </cfRule>
    <cfRule type="cellIs" dxfId="947" priority="749" stopIfTrue="1" operator="equal">
      <formula>"ADMISIBLE"</formula>
    </cfRule>
  </conditionalFormatting>
  <conditionalFormatting sqref="T276">
    <cfRule type="cellIs" dxfId="946" priority="747" operator="equal">
      <formula>"NO HABIL"</formula>
    </cfRule>
  </conditionalFormatting>
  <conditionalFormatting sqref="V276">
    <cfRule type="cellIs" dxfId="945" priority="745" stopIfTrue="1" operator="equal">
      <formula>"NO ADMISIBLE"</formula>
    </cfRule>
    <cfRule type="cellIs" dxfId="944" priority="746" stopIfTrue="1" operator="equal">
      <formula>"ADMISIBLE"</formula>
    </cfRule>
  </conditionalFormatting>
  <conditionalFormatting sqref="V276">
    <cfRule type="cellIs" dxfId="943" priority="744" operator="equal">
      <formula>"NO HABIL"</formula>
    </cfRule>
  </conditionalFormatting>
  <conditionalFormatting sqref="AC276">
    <cfRule type="cellIs" dxfId="942" priority="742" stopIfTrue="1" operator="equal">
      <formula>"NO ADMISIBLE"</formula>
    </cfRule>
    <cfRule type="cellIs" dxfId="941" priority="743" stopIfTrue="1" operator="equal">
      <formula>"ADMISIBLE"</formula>
    </cfRule>
  </conditionalFormatting>
  <conditionalFormatting sqref="AC276">
    <cfRule type="cellIs" dxfId="940" priority="741" operator="equal">
      <formula>"NO HABIL"</formula>
    </cfRule>
  </conditionalFormatting>
  <conditionalFormatting sqref="AE276">
    <cfRule type="cellIs" dxfId="939" priority="739" stopIfTrue="1" operator="equal">
      <formula>"NO ADMISIBLE"</formula>
    </cfRule>
    <cfRule type="cellIs" dxfId="938" priority="740" stopIfTrue="1" operator="equal">
      <formula>"ADMISIBLE"</formula>
    </cfRule>
  </conditionalFormatting>
  <conditionalFormatting sqref="AE276">
    <cfRule type="cellIs" dxfId="937" priority="738" operator="equal">
      <formula>"NO HABIL"</formula>
    </cfRule>
  </conditionalFormatting>
  <conditionalFormatting sqref="AF276">
    <cfRule type="cellIs" dxfId="936" priority="736" stopIfTrue="1" operator="equal">
      <formula>"NO ADMISIBLE"</formula>
    </cfRule>
    <cfRule type="cellIs" dxfId="935" priority="737" stopIfTrue="1" operator="equal">
      <formula>"ADMISIBLE"</formula>
    </cfRule>
  </conditionalFormatting>
  <conditionalFormatting sqref="AF276">
    <cfRule type="cellIs" dxfId="934" priority="735" operator="equal">
      <formula>"NO HABIL"</formula>
    </cfRule>
  </conditionalFormatting>
  <conditionalFormatting sqref="X276">
    <cfRule type="cellIs" dxfId="933" priority="733" stopIfTrue="1" operator="equal">
      <formula>"NO ADMISIBLE"</formula>
    </cfRule>
    <cfRule type="cellIs" dxfId="932" priority="734" stopIfTrue="1" operator="equal">
      <formula>"ADMISIBLE"</formula>
    </cfRule>
  </conditionalFormatting>
  <conditionalFormatting sqref="X276">
    <cfRule type="cellIs" dxfId="931" priority="732" operator="equal">
      <formula>"NO HABIL"</formula>
    </cfRule>
  </conditionalFormatting>
  <conditionalFormatting sqref="Y276">
    <cfRule type="cellIs" dxfId="930" priority="730" stopIfTrue="1" operator="equal">
      <formula>"NO ADMISIBLE"</formula>
    </cfRule>
    <cfRule type="cellIs" dxfId="929" priority="731" stopIfTrue="1" operator="equal">
      <formula>"ADMISIBLE"</formula>
    </cfRule>
  </conditionalFormatting>
  <conditionalFormatting sqref="Y276">
    <cfRule type="cellIs" dxfId="928" priority="729" operator="equal">
      <formula>"NO HABIL"</formula>
    </cfRule>
  </conditionalFormatting>
  <conditionalFormatting sqref="N287:P287 C288:C297 J288:P297 W288:X297">
    <cfRule type="cellIs" dxfId="927" priority="728" stopIfTrue="1" operator="equal">
      <formula>"NO ADMISIBLE"</formula>
    </cfRule>
  </conditionalFormatting>
  <conditionalFormatting sqref="C287">
    <cfRule type="cellIs" dxfId="926" priority="727" stopIfTrue="1" operator="equal">
      <formula>"NO ADMISIBLE"</formula>
    </cfRule>
  </conditionalFormatting>
  <conditionalFormatting sqref="Z288:AA297 S288:S297">
    <cfRule type="cellIs" dxfId="925" priority="724" stopIfTrue="1" operator="equal">
      <formula>"NO ADMISIBLE"</formula>
    </cfRule>
  </conditionalFormatting>
  <conditionalFormatting sqref="Y288:Y297 T288:V297">
    <cfRule type="cellIs" dxfId="924" priority="725" stopIfTrue="1" operator="equal">
      <formula>"NO ADMISIBLE"</formula>
    </cfRule>
    <cfRule type="cellIs" dxfId="923" priority="726" stopIfTrue="1" operator="equal">
      <formula>"ADMISIBLE"</formula>
    </cfRule>
  </conditionalFormatting>
  <conditionalFormatting sqref="X288:X297">
    <cfRule type="cellIs" dxfId="922" priority="722" stopIfTrue="1" operator="equal">
      <formula>"NO ADMISIBLE"</formula>
    </cfRule>
    <cfRule type="cellIs" dxfId="921" priority="723" stopIfTrue="1" operator="equal">
      <formula>"ADMISIBLE"</formula>
    </cfRule>
  </conditionalFormatting>
  <conditionalFormatting sqref="AB288:AC297">
    <cfRule type="cellIs" dxfId="920" priority="721" stopIfTrue="1" operator="equal">
      <formula>"NO ADMISIBLE"</formula>
    </cfRule>
  </conditionalFormatting>
  <conditionalFormatting sqref="AC288:AC297">
    <cfRule type="cellIs" dxfId="919" priority="719" stopIfTrue="1" operator="equal">
      <formula>"NO ADMISIBLE"</formula>
    </cfRule>
    <cfRule type="cellIs" dxfId="918" priority="720" stopIfTrue="1" operator="equal">
      <formula>"ADMISIBLE"</formula>
    </cfRule>
  </conditionalFormatting>
  <conditionalFormatting sqref="AD288:AE297">
    <cfRule type="cellIs" dxfId="917" priority="718" stopIfTrue="1" operator="equal">
      <formula>"NO ADMISIBLE"</formula>
    </cfRule>
  </conditionalFormatting>
  <conditionalFormatting sqref="AE288:AE297">
    <cfRule type="cellIs" dxfId="916" priority="716" stopIfTrue="1" operator="equal">
      <formula>"NO ADMISIBLE"</formula>
    </cfRule>
    <cfRule type="cellIs" dxfId="915" priority="717" stopIfTrue="1" operator="equal">
      <formula>"ADMISIBLE"</formula>
    </cfRule>
  </conditionalFormatting>
  <conditionalFormatting sqref="AF288:AF297">
    <cfRule type="cellIs" dxfId="914" priority="714" stopIfTrue="1" operator="equal">
      <formula>"NO ADMISIBLE"</formula>
    </cfRule>
    <cfRule type="cellIs" dxfId="913" priority="715" stopIfTrue="1" operator="equal">
      <formula>"ADMISIBLE"</formula>
    </cfRule>
  </conditionalFormatting>
  <conditionalFormatting sqref="R288:R297">
    <cfRule type="cellIs" dxfId="912" priority="712" stopIfTrue="1" operator="equal">
      <formula>"NO ADMISIBLE"</formula>
    </cfRule>
    <cfRule type="cellIs" dxfId="911" priority="713" stopIfTrue="1" operator="equal">
      <formula>"ADMISIBLE"</formula>
    </cfRule>
  </conditionalFormatting>
  <conditionalFormatting sqref="D287">
    <cfRule type="cellIs" dxfId="910" priority="711" stopIfTrue="1" operator="equal">
      <formula>"NO ADMISIBLE"</formula>
    </cfRule>
  </conditionalFormatting>
  <conditionalFormatting sqref="D288:D297">
    <cfRule type="cellIs" dxfId="909" priority="710" stopIfTrue="1" operator="equal">
      <formula>"NO ADMISIBLE"</formula>
    </cfRule>
  </conditionalFormatting>
  <conditionalFormatting sqref="W287">
    <cfRule type="cellIs" dxfId="908" priority="709" stopIfTrue="1" operator="equal">
      <formula>"NO ADMISIBLE"</formula>
    </cfRule>
  </conditionalFormatting>
  <conditionalFormatting sqref="R287">
    <cfRule type="cellIs" dxfId="907" priority="707" stopIfTrue="1" operator="equal">
      <formula>"NO ADMISIBLE"</formula>
    </cfRule>
    <cfRule type="cellIs" dxfId="906" priority="708" stopIfTrue="1" operator="equal">
      <formula>"ADMISIBLE"</formula>
    </cfRule>
  </conditionalFormatting>
  <conditionalFormatting sqref="Z287:AA287 S287">
    <cfRule type="cellIs" dxfId="905" priority="704" stopIfTrue="1" operator="equal">
      <formula>"NO ADMISIBLE"</formula>
    </cfRule>
  </conditionalFormatting>
  <conditionalFormatting sqref="W287 U287">
    <cfRule type="cellIs" dxfId="904" priority="705" stopIfTrue="1" operator="equal">
      <formula>"NO ADMISIBLE"</formula>
    </cfRule>
    <cfRule type="cellIs" dxfId="903" priority="706" stopIfTrue="1" operator="equal">
      <formula>"ADMISIBLE"</formula>
    </cfRule>
  </conditionalFormatting>
  <conditionalFormatting sqref="AB287">
    <cfRule type="cellIs" dxfId="902" priority="703" stopIfTrue="1" operator="equal">
      <formula>"NO ADMISIBLE"</formula>
    </cfRule>
  </conditionalFormatting>
  <conditionalFormatting sqref="AB287">
    <cfRule type="cellIs" dxfId="901" priority="701" stopIfTrue="1" operator="equal">
      <formula>"NO ADMISIBLE"</formula>
    </cfRule>
    <cfRule type="cellIs" dxfId="900" priority="702" stopIfTrue="1" operator="equal">
      <formula>"ADMISIBLE"</formula>
    </cfRule>
  </conditionalFormatting>
  <conditionalFormatting sqref="AD287">
    <cfRule type="cellIs" dxfId="899" priority="700" stopIfTrue="1" operator="equal">
      <formula>"NO ADMISIBLE"</formula>
    </cfRule>
  </conditionalFormatting>
  <conditionalFormatting sqref="AD287">
    <cfRule type="cellIs" dxfId="898" priority="698" stopIfTrue="1" operator="equal">
      <formula>"NO ADMISIBLE"</formula>
    </cfRule>
    <cfRule type="cellIs" dxfId="897" priority="699" stopIfTrue="1" operator="equal">
      <formula>"ADMISIBLE"</formula>
    </cfRule>
  </conditionalFormatting>
  <conditionalFormatting sqref="T287">
    <cfRule type="cellIs" dxfId="896" priority="696" stopIfTrue="1" operator="equal">
      <formula>"NO ADMISIBLE"</formula>
    </cfRule>
    <cfRule type="cellIs" dxfId="895" priority="697" stopIfTrue="1" operator="equal">
      <formula>"ADMISIBLE"</formula>
    </cfRule>
  </conditionalFormatting>
  <conditionalFormatting sqref="T287">
    <cfRule type="cellIs" dxfId="894" priority="695" operator="equal">
      <formula>"NO HABIL"</formula>
    </cfRule>
  </conditionalFormatting>
  <conditionalFormatting sqref="V287">
    <cfRule type="cellIs" dxfId="893" priority="693" stopIfTrue="1" operator="equal">
      <formula>"NO ADMISIBLE"</formula>
    </cfRule>
    <cfRule type="cellIs" dxfId="892" priority="694" stopIfTrue="1" operator="equal">
      <formula>"ADMISIBLE"</formula>
    </cfRule>
  </conditionalFormatting>
  <conditionalFormatting sqref="V287">
    <cfRule type="cellIs" dxfId="891" priority="692" operator="equal">
      <formula>"NO HABIL"</formula>
    </cfRule>
  </conditionalFormatting>
  <conditionalFormatting sqref="AC287">
    <cfRule type="cellIs" dxfId="890" priority="690" stopIfTrue="1" operator="equal">
      <formula>"NO ADMISIBLE"</formula>
    </cfRule>
    <cfRule type="cellIs" dxfId="889" priority="691" stopIfTrue="1" operator="equal">
      <formula>"ADMISIBLE"</formula>
    </cfRule>
  </conditionalFormatting>
  <conditionalFormatting sqref="AC287">
    <cfRule type="cellIs" dxfId="888" priority="689" operator="equal">
      <formula>"NO HABIL"</formula>
    </cfRule>
  </conditionalFormatting>
  <conditionalFormatting sqref="AE287">
    <cfRule type="cellIs" dxfId="887" priority="687" stopIfTrue="1" operator="equal">
      <formula>"NO ADMISIBLE"</formula>
    </cfRule>
    <cfRule type="cellIs" dxfId="886" priority="688" stopIfTrue="1" operator="equal">
      <formula>"ADMISIBLE"</formula>
    </cfRule>
  </conditionalFormatting>
  <conditionalFormatting sqref="AE287">
    <cfRule type="cellIs" dxfId="885" priority="686" operator="equal">
      <formula>"NO HABIL"</formula>
    </cfRule>
  </conditionalFormatting>
  <conditionalFormatting sqref="AF287">
    <cfRule type="cellIs" dxfId="884" priority="684" stopIfTrue="1" operator="equal">
      <formula>"NO ADMISIBLE"</formula>
    </cfRule>
    <cfRule type="cellIs" dxfId="883" priority="685" stopIfTrue="1" operator="equal">
      <formula>"ADMISIBLE"</formula>
    </cfRule>
  </conditionalFormatting>
  <conditionalFormatting sqref="AF287">
    <cfRule type="cellIs" dxfId="882" priority="683" operator="equal">
      <formula>"NO HABIL"</formula>
    </cfRule>
  </conditionalFormatting>
  <conditionalFormatting sqref="X287">
    <cfRule type="cellIs" dxfId="881" priority="681" stopIfTrue="1" operator="equal">
      <formula>"NO ADMISIBLE"</formula>
    </cfRule>
    <cfRule type="cellIs" dxfId="880" priority="682" stopIfTrue="1" operator="equal">
      <formula>"ADMISIBLE"</formula>
    </cfRule>
  </conditionalFormatting>
  <conditionalFormatting sqref="X287">
    <cfRule type="cellIs" dxfId="879" priority="680" operator="equal">
      <formula>"NO HABIL"</formula>
    </cfRule>
  </conditionalFormatting>
  <conditionalFormatting sqref="Y287">
    <cfRule type="cellIs" dxfId="878" priority="678" stopIfTrue="1" operator="equal">
      <formula>"NO ADMISIBLE"</formula>
    </cfRule>
    <cfRule type="cellIs" dxfId="877" priority="679" stopIfTrue="1" operator="equal">
      <formula>"ADMISIBLE"</formula>
    </cfRule>
  </conditionalFormatting>
  <conditionalFormatting sqref="Y287">
    <cfRule type="cellIs" dxfId="876" priority="677" operator="equal">
      <formula>"NO HABIL"</formula>
    </cfRule>
  </conditionalFormatting>
  <conditionalFormatting sqref="N298:P298 C299:C308 J299:P308 W299:X308">
    <cfRule type="cellIs" dxfId="875" priority="676" stopIfTrue="1" operator="equal">
      <formula>"NO ADMISIBLE"</formula>
    </cfRule>
  </conditionalFormatting>
  <conditionalFormatting sqref="C298">
    <cfRule type="cellIs" dxfId="874" priority="675" stopIfTrue="1" operator="equal">
      <formula>"NO ADMISIBLE"</formula>
    </cfRule>
  </conditionalFormatting>
  <conditionalFormatting sqref="Z299:AA308 S299:S308">
    <cfRule type="cellIs" dxfId="873" priority="672" stopIfTrue="1" operator="equal">
      <formula>"NO ADMISIBLE"</formula>
    </cfRule>
  </conditionalFormatting>
  <conditionalFormatting sqref="Y299:Y308 T299:V308">
    <cfRule type="cellIs" dxfId="872" priority="673" stopIfTrue="1" operator="equal">
      <formula>"NO ADMISIBLE"</formula>
    </cfRule>
    <cfRule type="cellIs" dxfId="871" priority="674" stopIfTrue="1" operator="equal">
      <formula>"ADMISIBLE"</formula>
    </cfRule>
  </conditionalFormatting>
  <conditionalFormatting sqref="X299:X308">
    <cfRule type="cellIs" dxfId="870" priority="670" stopIfTrue="1" operator="equal">
      <formula>"NO ADMISIBLE"</formula>
    </cfRule>
    <cfRule type="cellIs" dxfId="869" priority="671" stopIfTrue="1" operator="equal">
      <formula>"ADMISIBLE"</formula>
    </cfRule>
  </conditionalFormatting>
  <conditionalFormatting sqref="AB299:AC308">
    <cfRule type="cellIs" dxfId="868" priority="669" stopIfTrue="1" operator="equal">
      <formula>"NO ADMISIBLE"</formula>
    </cfRule>
  </conditionalFormatting>
  <conditionalFormatting sqref="AC299:AC308">
    <cfRule type="cellIs" dxfId="867" priority="667" stopIfTrue="1" operator="equal">
      <formula>"NO ADMISIBLE"</formula>
    </cfRule>
    <cfRule type="cellIs" dxfId="866" priority="668" stopIfTrue="1" operator="equal">
      <formula>"ADMISIBLE"</formula>
    </cfRule>
  </conditionalFormatting>
  <conditionalFormatting sqref="AD299:AE308">
    <cfRule type="cellIs" dxfId="865" priority="666" stopIfTrue="1" operator="equal">
      <formula>"NO ADMISIBLE"</formula>
    </cfRule>
  </conditionalFormatting>
  <conditionalFormatting sqref="AE299:AE308">
    <cfRule type="cellIs" dxfId="864" priority="664" stopIfTrue="1" operator="equal">
      <formula>"NO ADMISIBLE"</formula>
    </cfRule>
    <cfRule type="cellIs" dxfId="863" priority="665" stopIfTrue="1" operator="equal">
      <formula>"ADMISIBLE"</formula>
    </cfRule>
  </conditionalFormatting>
  <conditionalFormatting sqref="AF299:AF308">
    <cfRule type="cellIs" dxfId="862" priority="662" stopIfTrue="1" operator="equal">
      <formula>"NO ADMISIBLE"</formula>
    </cfRule>
    <cfRule type="cellIs" dxfId="861" priority="663" stopIfTrue="1" operator="equal">
      <formula>"ADMISIBLE"</formula>
    </cfRule>
  </conditionalFormatting>
  <conditionalFormatting sqref="R299:R308">
    <cfRule type="cellIs" dxfId="860" priority="660" stopIfTrue="1" operator="equal">
      <formula>"NO ADMISIBLE"</formula>
    </cfRule>
    <cfRule type="cellIs" dxfId="859" priority="661" stopIfTrue="1" operator="equal">
      <formula>"ADMISIBLE"</formula>
    </cfRule>
  </conditionalFormatting>
  <conditionalFormatting sqref="D298">
    <cfRule type="cellIs" dxfId="858" priority="659" stopIfTrue="1" operator="equal">
      <formula>"NO ADMISIBLE"</formula>
    </cfRule>
  </conditionalFormatting>
  <conditionalFormatting sqref="D299:D308">
    <cfRule type="cellIs" dxfId="857" priority="658" stopIfTrue="1" operator="equal">
      <formula>"NO ADMISIBLE"</formula>
    </cfRule>
  </conditionalFormatting>
  <conditionalFormatting sqref="W298">
    <cfRule type="cellIs" dxfId="856" priority="657" stopIfTrue="1" operator="equal">
      <formula>"NO ADMISIBLE"</formula>
    </cfRule>
  </conditionalFormatting>
  <conditionalFormatting sqref="R298">
    <cfRule type="cellIs" dxfId="855" priority="655" stopIfTrue="1" operator="equal">
      <formula>"NO ADMISIBLE"</formula>
    </cfRule>
    <cfRule type="cellIs" dxfId="854" priority="656" stopIfTrue="1" operator="equal">
      <formula>"ADMISIBLE"</formula>
    </cfRule>
  </conditionalFormatting>
  <conditionalFormatting sqref="Z298:AA298 S298">
    <cfRule type="cellIs" dxfId="853" priority="652" stopIfTrue="1" operator="equal">
      <formula>"NO ADMISIBLE"</formula>
    </cfRule>
  </conditionalFormatting>
  <conditionalFormatting sqref="W298 U298">
    <cfRule type="cellIs" dxfId="852" priority="653" stopIfTrue="1" operator="equal">
      <formula>"NO ADMISIBLE"</formula>
    </cfRule>
    <cfRule type="cellIs" dxfId="851" priority="654" stopIfTrue="1" operator="equal">
      <formula>"ADMISIBLE"</formula>
    </cfRule>
  </conditionalFormatting>
  <conditionalFormatting sqref="AB298">
    <cfRule type="cellIs" dxfId="850" priority="651" stopIfTrue="1" operator="equal">
      <formula>"NO ADMISIBLE"</formula>
    </cfRule>
  </conditionalFormatting>
  <conditionalFormatting sqref="AB298">
    <cfRule type="cellIs" dxfId="849" priority="649" stopIfTrue="1" operator="equal">
      <formula>"NO ADMISIBLE"</formula>
    </cfRule>
    <cfRule type="cellIs" dxfId="848" priority="650" stopIfTrue="1" operator="equal">
      <formula>"ADMISIBLE"</formula>
    </cfRule>
  </conditionalFormatting>
  <conditionalFormatting sqref="AD298">
    <cfRule type="cellIs" dxfId="847" priority="648" stopIfTrue="1" operator="equal">
      <formula>"NO ADMISIBLE"</formula>
    </cfRule>
  </conditionalFormatting>
  <conditionalFormatting sqref="AD298">
    <cfRule type="cellIs" dxfId="846" priority="646" stopIfTrue="1" operator="equal">
      <formula>"NO ADMISIBLE"</formula>
    </cfRule>
    <cfRule type="cellIs" dxfId="845" priority="647" stopIfTrue="1" operator="equal">
      <formula>"ADMISIBLE"</formula>
    </cfRule>
  </conditionalFormatting>
  <conditionalFormatting sqref="T298">
    <cfRule type="cellIs" dxfId="844" priority="644" stopIfTrue="1" operator="equal">
      <formula>"NO ADMISIBLE"</formula>
    </cfRule>
    <cfRule type="cellIs" dxfId="843" priority="645" stopIfTrue="1" operator="equal">
      <formula>"ADMISIBLE"</formula>
    </cfRule>
  </conditionalFormatting>
  <conditionalFormatting sqref="T298">
    <cfRule type="cellIs" dxfId="842" priority="643" operator="equal">
      <formula>"NO HABIL"</formula>
    </cfRule>
  </conditionalFormatting>
  <conditionalFormatting sqref="V298">
    <cfRule type="cellIs" dxfId="841" priority="641" stopIfTrue="1" operator="equal">
      <formula>"NO ADMISIBLE"</formula>
    </cfRule>
    <cfRule type="cellIs" dxfId="840" priority="642" stopIfTrue="1" operator="equal">
      <formula>"ADMISIBLE"</formula>
    </cfRule>
  </conditionalFormatting>
  <conditionalFormatting sqref="V298">
    <cfRule type="cellIs" dxfId="839" priority="640" operator="equal">
      <formula>"NO HABIL"</formula>
    </cfRule>
  </conditionalFormatting>
  <conditionalFormatting sqref="AC298">
    <cfRule type="cellIs" dxfId="838" priority="638" stopIfTrue="1" operator="equal">
      <formula>"NO ADMISIBLE"</formula>
    </cfRule>
    <cfRule type="cellIs" dxfId="837" priority="639" stopIfTrue="1" operator="equal">
      <formula>"ADMISIBLE"</formula>
    </cfRule>
  </conditionalFormatting>
  <conditionalFormatting sqref="AC298">
    <cfRule type="cellIs" dxfId="836" priority="637" operator="equal">
      <formula>"NO HABIL"</formula>
    </cfRule>
  </conditionalFormatting>
  <conditionalFormatting sqref="AE298">
    <cfRule type="cellIs" dxfId="835" priority="635" stopIfTrue="1" operator="equal">
      <formula>"NO ADMISIBLE"</formula>
    </cfRule>
    <cfRule type="cellIs" dxfId="834" priority="636" stopIfTrue="1" operator="equal">
      <formula>"ADMISIBLE"</formula>
    </cfRule>
  </conditionalFormatting>
  <conditionalFormatting sqref="AE298">
    <cfRule type="cellIs" dxfId="833" priority="634" operator="equal">
      <formula>"NO HABIL"</formula>
    </cfRule>
  </conditionalFormatting>
  <conditionalFormatting sqref="AF298">
    <cfRule type="cellIs" dxfId="832" priority="632" stopIfTrue="1" operator="equal">
      <formula>"NO ADMISIBLE"</formula>
    </cfRule>
    <cfRule type="cellIs" dxfId="831" priority="633" stopIfTrue="1" operator="equal">
      <formula>"ADMISIBLE"</formula>
    </cfRule>
  </conditionalFormatting>
  <conditionalFormatting sqref="AF298">
    <cfRule type="cellIs" dxfId="830" priority="631" operator="equal">
      <formula>"NO HABIL"</formula>
    </cfRule>
  </conditionalFormatting>
  <conditionalFormatting sqref="X298">
    <cfRule type="cellIs" dxfId="829" priority="629" stopIfTrue="1" operator="equal">
      <formula>"NO ADMISIBLE"</formula>
    </cfRule>
    <cfRule type="cellIs" dxfId="828" priority="630" stopIfTrue="1" operator="equal">
      <formula>"ADMISIBLE"</formula>
    </cfRule>
  </conditionalFormatting>
  <conditionalFormatting sqref="X298">
    <cfRule type="cellIs" dxfId="827" priority="628" operator="equal">
      <formula>"NO HABIL"</formula>
    </cfRule>
  </conditionalFormatting>
  <conditionalFormatting sqref="Y298">
    <cfRule type="cellIs" dxfId="826" priority="626" stopIfTrue="1" operator="equal">
      <formula>"NO ADMISIBLE"</formula>
    </cfRule>
    <cfRule type="cellIs" dxfId="825" priority="627" stopIfTrue="1" operator="equal">
      <formula>"ADMISIBLE"</formula>
    </cfRule>
  </conditionalFormatting>
  <conditionalFormatting sqref="Y298">
    <cfRule type="cellIs" dxfId="824" priority="625" operator="equal">
      <formula>"NO HABIL"</formula>
    </cfRule>
  </conditionalFormatting>
  <conditionalFormatting sqref="N309:P309 C310:C319 J310:P319 W310:X319">
    <cfRule type="cellIs" dxfId="823" priority="624" stopIfTrue="1" operator="equal">
      <formula>"NO ADMISIBLE"</formula>
    </cfRule>
  </conditionalFormatting>
  <conditionalFormatting sqref="C309">
    <cfRule type="cellIs" dxfId="822" priority="623" stopIfTrue="1" operator="equal">
      <formula>"NO ADMISIBLE"</formula>
    </cfRule>
  </conditionalFormatting>
  <conditionalFormatting sqref="Z310:AA319 S310:S319">
    <cfRule type="cellIs" dxfId="821" priority="620" stopIfTrue="1" operator="equal">
      <formula>"NO ADMISIBLE"</formula>
    </cfRule>
  </conditionalFormatting>
  <conditionalFormatting sqref="Y310:Y319 T310:V319">
    <cfRule type="cellIs" dxfId="820" priority="621" stopIfTrue="1" operator="equal">
      <formula>"NO ADMISIBLE"</formula>
    </cfRule>
    <cfRule type="cellIs" dxfId="819" priority="622" stopIfTrue="1" operator="equal">
      <formula>"ADMISIBLE"</formula>
    </cfRule>
  </conditionalFormatting>
  <conditionalFormatting sqref="X310:X319">
    <cfRule type="cellIs" dxfId="818" priority="618" stopIfTrue="1" operator="equal">
      <formula>"NO ADMISIBLE"</formula>
    </cfRule>
    <cfRule type="cellIs" dxfId="817" priority="619" stopIfTrue="1" operator="equal">
      <formula>"ADMISIBLE"</formula>
    </cfRule>
  </conditionalFormatting>
  <conditionalFormatting sqref="AB310:AC319">
    <cfRule type="cellIs" dxfId="816" priority="617" stopIfTrue="1" operator="equal">
      <formula>"NO ADMISIBLE"</formula>
    </cfRule>
  </conditionalFormatting>
  <conditionalFormatting sqref="AC310:AC319">
    <cfRule type="cellIs" dxfId="815" priority="615" stopIfTrue="1" operator="equal">
      <formula>"NO ADMISIBLE"</formula>
    </cfRule>
    <cfRule type="cellIs" dxfId="814" priority="616" stopIfTrue="1" operator="equal">
      <formula>"ADMISIBLE"</formula>
    </cfRule>
  </conditionalFormatting>
  <conditionalFormatting sqref="AD310:AE319">
    <cfRule type="cellIs" dxfId="813" priority="614" stopIfTrue="1" operator="equal">
      <formula>"NO ADMISIBLE"</formula>
    </cfRule>
  </conditionalFormatting>
  <conditionalFormatting sqref="AE310:AE319">
    <cfRule type="cellIs" dxfId="812" priority="612" stopIfTrue="1" operator="equal">
      <formula>"NO ADMISIBLE"</formula>
    </cfRule>
    <cfRule type="cellIs" dxfId="811" priority="613" stopIfTrue="1" operator="equal">
      <formula>"ADMISIBLE"</formula>
    </cfRule>
  </conditionalFormatting>
  <conditionalFormatting sqref="AF310:AF319">
    <cfRule type="cellIs" dxfId="810" priority="610" stopIfTrue="1" operator="equal">
      <formula>"NO ADMISIBLE"</formula>
    </cfRule>
    <cfRule type="cellIs" dxfId="809" priority="611" stopIfTrue="1" operator="equal">
      <formula>"ADMISIBLE"</formula>
    </cfRule>
  </conditionalFormatting>
  <conditionalFormatting sqref="R310:R319">
    <cfRule type="cellIs" dxfId="808" priority="608" stopIfTrue="1" operator="equal">
      <formula>"NO ADMISIBLE"</formula>
    </cfRule>
    <cfRule type="cellIs" dxfId="807" priority="609" stopIfTrue="1" operator="equal">
      <formula>"ADMISIBLE"</formula>
    </cfRule>
  </conditionalFormatting>
  <conditionalFormatting sqref="D309">
    <cfRule type="cellIs" dxfId="806" priority="607" stopIfTrue="1" operator="equal">
      <formula>"NO ADMISIBLE"</formula>
    </cfRule>
  </conditionalFormatting>
  <conditionalFormatting sqref="D310:D319">
    <cfRule type="cellIs" dxfId="805" priority="606" stopIfTrue="1" operator="equal">
      <formula>"NO ADMISIBLE"</formula>
    </cfRule>
  </conditionalFormatting>
  <conditionalFormatting sqref="W309">
    <cfRule type="cellIs" dxfId="804" priority="605" stopIfTrue="1" operator="equal">
      <formula>"NO ADMISIBLE"</formula>
    </cfRule>
  </conditionalFormatting>
  <conditionalFormatting sqref="R309">
    <cfRule type="cellIs" dxfId="803" priority="603" stopIfTrue="1" operator="equal">
      <formula>"NO ADMISIBLE"</formula>
    </cfRule>
    <cfRule type="cellIs" dxfId="802" priority="604" stopIfTrue="1" operator="equal">
      <formula>"ADMISIBLE"</formula>
    </cfRule>
  </conditionalFormatting>
  <conditionalFormatting sqref="Z309:AA309 S309">
    <cfRule type="cellIs" dxfId="801" priority="600" stopIfTrue="1" operator="equal">
      <formula>"NO ADMISIBLE"</formula>
    </cfRule>
  </conditionalFormatting>
  <conditionalFormatting sqref="W309 U309">
    <cfRule type="cellIs" dxfId="800" priority="601" stopIfTrue="1" operator="equal">
      <formula>"NO ADMISIBLE"</formula>
    </cfRule>
    <cfRule type="cellIs" dxfId="799" priority="602" stopIfTrue="1" operator="equal">
      <formula>"ADMISIBLE"</formula>
    </cfRule>
  </conditionalFormatting>
  <conditionalFormatting sqref="AB309">
    <cfRule type="cellIs" dxfId="798" priority="599" stopIfTrue="1" operator="equal">
      <formula>"NO ADMISIBLE"</formula>
    </cfRule>
  </conditionalFormatting>
  <conditionalFormatting sqref="AB309">
    <cfRule type="cellIs" dxfId="797" priority="597" stopIfTrue="1" operator="equal">
      <formula>"NO ADMISIBLE"</formula>
    </cfRule>
    <cfRule type="cellIs" dxfId="796" priority="598" stopIfTrue="1" operator="equal">
      <formula>"ADMISIBLE"</formula>
    </cfRule>
  </conditionalFormatting>
  <conditionalFormatting sqref="AD309">
    <cfRule type="cellIs" dxfId="795" priority="596" stopIfTrue="1" operator="equal">
      <formula>"NO ADMISIBLE"</formula>
    </cfRule>
  </conditionalFormatting>
  <conditionalFormatting sqref="AD309">
    <cfRule type="cellIs" dxfId="794" priority="594" stopIfTrue="1" operator="equal">
      <formula>"NO ADMISIBLE"</formula>
    </cfRule>
    <cfRule type="cellIs" dxfId="793" priority="595" stopIfTrue="1" operator="equal">
      <formula>"ADMISIBLE"</formula>
    </cfRule>
  </conditionalFormatting>
  <conditionalFormatting sqref="T309">
    <cfRule type="cellIs" dxfId="792" priority="592" stopIfTrue="1" operator="equal">
      <formula>"NO ADMISIBLE"</formula>
    </cfRule>
    <cfRule type="cellIs" dxfId="791" priority="593" stopIfTrue="1" operator="equal">
      <formula>"ADMISIBLE"</formula>
    </cfRule>
  </conditionalFormatting>
  <conditionalFormatting sqref="T309">
    <cfRule type="cellIs" dxfId="790" priority="591" operator="equal">
      <formula>"NO HABIL"</formula>
    </cfRule>
  </conditionalFormatting>
  <conditionalFormatting sqref="V309">
    <cfRule type="cellIs" dxfId="789" priority="589" stopIfTrue="1" operator="equal">
      <formula>"NO ADMISIBLE"</formula>
    </cfRule>
    <cfRule type="cellIs" dxfId="788" priority="590" stopIfTrue="1" operator="equal">
      <formula>"ADMISIBLE"</formula>
    </cfRule>
  </conditionalFormatting>
  <conditionalFormatting sqref="V309">
    <cfRule type="cellIs" dxfId="787" priority="588" operator="equal">
      <formula>"NO HABIL"</formula>
    </cfRule>
  </conditionalFormatting>
  <conditionalFormatting sqref="AC309">
    <cfRule type="cellIs" dxfId="786" priority="586" stopIfTrue="1" operator="equal">
      <formula>"NO ADMISIBLE"</formula>
    </cfRule>
    <cfRule type="cellIs" dxfId="785" priority="587" stopIfTrue="1" operator="equal">
      <formula>"ADMISIBLE"</formula>
    </cfRule>
  </conditionalFormatting>
  <conditionalFormatting sqref="AC309">
    <cfRule type="cellIs" dxfId="784" priority="585" operator="equal">
      <formula>"NO HABIL"</formula>
    </cfRule>
  </conditionalFormatting>
  <conditionalFormatting sqref="AE309">
    <cfRule type="cellIs" dxfId="783" priority="583" stopIfTrue="1" operator="equal">
      <formula>"NO ADMISIBLE"</formula>
    </cfRule>
    <cfRule type="cellIs" dxfId="782" priority="584" stopIfTrue="1" operator="equal">
      <formula>"ADMISIBLE"</formula>
    </cfRule>
  </conditionalFormatting>
  <conditionalFormatting sqref="AE309">
    <cfRule type="cellIs" dxfId="781" priority="582" operator="equal">
      <formula>"NO HABIL"</formula>
    </cfRule>
  </conditionalFormatting>
  <conditionalFormatting sqref="AF309">
    <cfRule type="cellIs" dxfId="780" priority="580" stopIfTrue="1" operator="equal">
      <formula>"NO ADMISIBLE"</formula>
    </cfRule>
    <cfRule type="cellIs" dxfId="779" priority="581" stopIfTrue="1" operator="equal">
      <formula>"ADMISIBLE"</formula>
    </cfRule>
  </conditionalFormatting>
  <conditionalFormatting sqref="AF309">
    <cfRule type="cellIs" dxfId="778" priority="579" operator="equal">
      <formula>"NO HABIL"</formula>
    </cfRule>
  </conditionalFormatting>
  <conditionalFormatting sqref="X309">
    <cfRule type="cellIs" dxfId="777" priority="577" stopIfTrue="1" operator="equal">
      <formula>"NO ADMISIBLE"</formula>
    </cfRule>
    <cfRule type="cellIs" dxfId="776" priority="578" stopIfTrue="1" operator="equal">
      <formula>"ADMISIBLE"</formula>
    </cfRule>
  </conditionalFormatting>
  <conditionalFormatting sqref="X309">
    <cfRule type="cellIs" dxfId="775" priority="576" operator="equal">
      <formula>"NO HABIL"</formula>
    </cfRule>
  </conditionalFormatting>
  <conditionalFormatting sqref="Y309">
    <cfRule type="cellIs" dxfId="774" priority="574" stopIfTrue="1" operator="equal">
      <formula>"NO ADMISIBLE"</formula>
    </cfRule>
    <cfRule type="cellIs" dxfId="773" priority="575" stopIfTrue="1" operator="equal">
      <formula>"ADMISIBLE"</formula>
    </cfRule>
  </conditionalFormatting>
  <conditionalFormatting sqref="Y309">
    <cfRule type="cellIs" dxfId="772" priority="573" operator="equal">
      <formula>"NO HABIL"</formula>
    </cfRule>
  </conditionalFormatting>
  <conditionalFormatting sqref="N320:P320 C321:C330 J321:P330 W321:X330">
    <cfRule type="cellIs" dxfId="771" priority="572" stopIfTrue="1" operator="equal">
      <formula>"NO ADMISIBLE"</formula>
    </cfRule>
  </conditionalFormatting>
  <conditionalFormatting sqref="C320">
    <cfRule type="cellIs" dxfId="770" priority="571" stopIfTrue="1" operator="equal">
      <formula>"NO ADMISIBLE"</formula>
    </cfRule>
  </conditionalFormatting>
  <conditionalFormatting sqref="Z321:AA330 S321:S330">
    <cfRule type="cellIs" dxfId="769" priority="568" stopIfTrue="1" operator="equal">
      <formula>"NO ADMISIBLE"</formula>
    </cfRule>
  </conditionalFormatting>
  <conditionalFormatting sqref="Y321:Y330 T321:V330">
    <cfRule type="cellIs" dxfId="768" priority="569" stopIfTrue="1" operator="equal">
      <formula>"NO ADMISIBLE"</formula>
    </cfRule>
    <cfRule type="cellIs" dxfId="767" priority="570" stopIfTrue="1" operator="equal">
      <formula>"ADMISIBLE"</formula>
    </cfRule>
  </conditionalFormatting>
  <conditionalFormatting sqref="X321:X330">
    <cfRule type="cellIs" dxfId="766" priority="566" stopIfTrue="1" operator="equal">
      <formula>"NO ADMISIBLE"</formula>
    </cfRule>
    <cfRule type="cellIs" dxfId="765" priority="567" stopIfTrue="1" operator="equal">
      <formula>"ADMISIBLE"</formula>
    </cfRule>
  </conditionalFormatting>
  <conditionalFormatting sqref="AB321:AC330">
    <cfRule type="cellIs" dxfId="764" priority="565" stopIfTrue="1" operator="equal">
      <formula>"NO ADMISIBLE"</formula>
    </cfRule>
  </conditionalFormatting>
  <conditionalFormatting sqref="AC321:AC330">
    <cfRule type="cellIs" dxfId="763" priority="563" stopIfTrue="1" operator="equal">
      <formula>"NO ADMISIBLE"</formula>
    </cfRule>
    <cfRule type="cellIs" dxfId="762" priority="564" stopIfTrue="1" operator="equal">
      <formula>"ADMISIBLE"</formula>
    </cfRule>
  </conditionalFormatting>
  <conditionalFormatting sqref="AD321:AE330">
    <cfRule type="cellIs" dxfId="761" priority="562" stopIfTrue="1" operator="equal">
      <formula>"NO ADMISIBLE"</formula>
    </cfRule>
  </conditionalFormatting>
  <conditionalFormatting sqref="AE321:AE330">
    <cfRule type="cellIs" dxfId="760" priority="560" stopIfTrue="1" operator="equal">
      <formula>"NO ADMISIBLE"</formula>
    </cfRule>
    <cfRule type="cellIs" dxfId="759" priority="561" stopIfTrue="1" operator="equal">
      <formula>"ADMISIBLE"</formula>
    </cfRule>
  </conditionalFormatting>
  <conditionalFormatting sqref="AF321:AF330">
    <cfRule type="cellIs" dxfId="758" priority="558" stopIfTrue="1" operator="equal">
      <formula>"NO ADMISIBLE"</formula>
    </cfRule>
    <cfRule type="cellIs" dxfId="757" priority="559" stopIfTrue="1" operator="equal">
      <formula>"ADMISIBLE"</formula>
    </cfRule>
  </conditionalFormatting>
  <conditionalFormatting sqref="R321:R330">
    <cfRule type="cellIs" dxfId="756" priority="556" stopIfTrue="1" operator="equal">
      <formula>"NO ADMISIBLE"</formula>
    </cfRule>
    <cfRule type="cellIs" dxfId="755" priority="557" stopIfTrue="1" operator="equal">
      <formula>"ADMISIBLE"</formula>
    </cfRule>
  </conditionalFormatting>
  <conditionalFormatting sqref="D320">
    <cfRule type="cellIs" dxfId="754" priority="555" stopIfTrue="1" operator="equal">
      <formula>"NO ADMISIBLE"</formula>
    </cfRule>
  </conditionalFormatting>
  <conditionalFormatting sqref="D321:D330">
    <cfRule type="cellIs" dxfId="753" priority="554" stopIfTrue="1" operator="equal">
      <formula>"NO ADMISIBLE"</formula>
    </cfRule>
  </conditionalFormatting>
  <conditionalFormatting sqref="W320">
    <cfRule type="cellIs" dxfId="752" priority="553" stopIfTrue="1" operator="equal">
      <formula>"NO ADMISIBLE"</formula>
    </cfRule>
  </conditionalFormatting>
  <conditionalFormatting sqref="R320">
    <cfRule type="cellIs" dxfId="751" priority="551" stopIfTrue="1" operator="equal">
      <formula>"NO ADMISIBLE"</formula>
    </cfRule>
    <cfRule type="cellIs" dxfId="750" priority="552" stopIfTrue="1" operator="equal">
      <formula>"ADMISIBLE"</formula>
    </cfRule>
  </conditionalFormatting>
  <conditionalFormatting sqref="Z320:AA320 S320">
    <cfRule type="cellIs" dxfId="749" priority="548" stopIfTrue="1" operator="equal">
      <formula>"NO ADMISIBLE"</formula>
    </cfRule>
  </conditionalFormatting>
  <conditionalFormatting sqref="W320 U320">
    <cfRule type="cellIs" dxfId="748" priority="549" stopIfTrue="1" operator="equal">
      <formula>"NO ADMISIBLE"</formula>
    </cfRule>
    <cfRule type="cellIs" dxfId="747" priority="550" stopIfTrue="1" operator="equal">
      <formula>"ADMISIBLE"</formula>
    </cfRule>
  </conditionalFormatting>
  <conditionalFormatting sqref="AB320">
    <cfRule type="cellIs" dxfId="746" priority="547" stopIfTrue="1" operator="equal">
      <formula>"NO ADMISIBLE"</formula>
    </cfRule>
  </conditionalFormatting>
  <conditionalFormatting sqref="AB320">
    <cfRule type="cellIs" dxfId="745" priority="545" stopIfTrue="1" operator="equal">
      <formula>"NO ADMISIBLE"</formula>
    </cfRule>
    <cfRule type="cellIs" dxfId="744" priority="546" stopIfTrue="1" operator="equal">
      <formula>"ADMISIBLE"</formula>
    </cfRule>
  </conditionalFormatting>
  <conditionalFormatting sqref="AD320">
    <cfRule type="cellIs" dxfId="743" priority="544" stopIfTrue="1" operator="equal">
      <formula>"NO ADMISIBLE"</formula>
    </cfRule>
  </conditionalFormatting>
  <conditionalFormatting sqref="AD320">
    <cfRule type="cellIs" dxfId="742" priority="542" stopIfTrue="1" operator="equal">
      <formula>"NO ADMISIBLE"</formula>
    </cfRule>
    <cfRule type="cellIs" dxfId="741" priority="543" stopIfTrue="1" operator="equal">
      <formula>"ADMISIBLE"</formula>
    </cfRule>
  </conditionalFormatting>
  <conditionalFormatting sqref="T320">
    <cfRule type="cellIs" dxfId="740" priority="540" stopIfTrue="1" operator="equal">
      <formula>"NO ADMISIBLE"</formula>
    </cfRule>
    <cfRule type="cellIs" dxfId="739" priority="541" stopIfTrue="1" operator="equal">
      <formula>"ADMISIBLE"</formula>
    </cfRule>
  </conditionalFormatting>
  <conditionalFormatting sqref="T320">
    <cfRule type="cellIs" dxfId="738" priority="539" operator="equal">
      <formula>"NO HABIL"</formula>
    </cfRule>
  </conditionalFormatting>
  <conditionalFormatting sqref="V320">
    <cfRule type="cellIs" dxfId="737" priority="537" stopIfTrue="1" operator="equal">
      <formula>"NO ADMISIBLE"</formula>
    </cfRule>
    <cfRule type="cellIs" dxfId="736" priority="538" stopIfTrue="1" operator="equal">
      <formula>"ADMISIBLE"</formula>
    </cfRule>
  </conditionalFormatting>
  <conditionalFormatting sqref="V320">
    <cfRule type="cellIs" dxfId="735" priority="536" operator="equal">
      <formula>"NO HABIL"</formula>
    </cfRule>
  </conditionalFormatting>
  <conditionalFormatting sqref="AC320">
    <cfRule type="cellIs" dxfId="734" priority="534" stopIfTrue="1" operator="equal">
      <formula>"NO ADMISIBLE"</formula>
    </cfRule>
    <cfRule type="cellIs" dxfId="733" priority="535" stopIfTrue="1" operator="equal">
      <formula>"ADMISIBLE"</formula>
    </cfRule>
  </conditionalFormatting>
  <conditionalFormatting sqref="AC320">
    <cfRule type="cellIs" dxfId="732" priority="533" operator="equal">
      <formula>"NO HABIL"</formula>
    </cfRule>
  </conditionalFormatting>
  <conditionalFormatting sqref="AE320">
    <cfRule type="cellIs" dxfId="731" priority="531" stopIfTrue="1" operator="equal">
      <formula>"NO ADMISIBLE"</formula>
    </cfRule>
    <cfRule type="cellIs" dxfId="730" priority="532" stopIfTrue="1" operator="equal">
      <formula>"ADMISIBLE"</formula>
    </cfRule>
  </conditionalFormatting>
  <conditionalFormatting sqref="AE320">
    <cfRule type="cellIs" dxfId="729" priority="530" operator="equal">
      <formula>"NO HABIL"</formula>
    </cfRule>
  </conditionalFormatting>
  <conditionalFormatting sqref="AF320">
    <cfRule type="cellIs" dxfId="728" priority="528" stopIfTrue="1" operator="equal">
      <formula>"NO ADMISIBLE"</formula>
    </cfRule>
    <cfRule type="cellIs" dxfId="727" priority="529" stopIfTrue="1" operator="equal">
      <formula>"ADMISIBLE"</formula>
    </cfRule>
  </conditionalFormatting>
  <conditionalFormatting sqref="AF320">
    <cfRule type="cellIs" dxfId="726" priority="527" operator="equal">
      <formula>"NO HABIL"</formula>
    </cfRule>
  </conditionalFormatting>
  <conditionalFormatting sqref="X320">
    <cfRule type="cellIs" dxfId="725" priority="525" stopIfTrue="1" operator="equal">
      <formula>"NO ADMISIBLE"</formula>
    </cfRule>
    <cfRule type="cellIs" dxfId="724" priority="526" stopIfTrue="1" operator="equal">
      <formula>"ADMISIBLE"</formula>
    </cfRule>
  </conditionalFormatting>
  <conditionalFormatting sqref="X320">
    <cfRule type="cellIs" dxfId="723" priority="524" operator="equal">
      <formula>"NO HABIL"</formula>
    </cfRule>
  </conditionalFormatting>
  <conditionalFormatting sqref="Y320">
    <cfRule type="cellIs" dxfId="722" priority="522" stopIfTrue="1" operator="equal">
      <formula>"NO ADMISIBLE"</formula>
    </cfRule>
    <cfRule type="cellIs" dxfId="721" priority="523" stopIfTrue="1" operator="equal">
      <formula>"ADMISIBLE"</formula>
    </cfRule>
  </conditionalFormatting>
  <conditionalFormatting sqref="Y320">
    <cfRule type="cellIs" dxfId="720" priority="521" operator="equal">
      <formula>"NO HABIL"</formula>
    </cfRule>
  </conditionalFormatting>
  <conditionalFormatting sqref="N331:P331 C332:C341 J332:P341 W332:X341">
    <cfRule type="cellIs" dxfId="719" priority="520" stopIfTrue="1" operator="equal">
      <formula>"NO ADMISIBLE"</formula>
    </cfRule>
  </conditionalFormatting>
  <conditionalFormatting sqref="C331">
    <cfRule type="cellIs" dxfId="718" priority="519" stopIfTrue="1" operator="equal">
      <formula>"NO ADMISIBLE"</formula>
    </cfRule>
  </conditionalFormatting>
  <conditionalFormatting sqref="Z332:AA341 S332:S341">
    <cfRule type="cellIs" dxfId="717" priority="516" stopIfTrue="1" operator="equal">
      <formula>"NO ADMISIBLE"</formula>
    </cfRule>
  </conditionalFormatting>
  <conditionalFormatting sqref="Y332:Y341 T332:V341">
    <cfRule type="cellIs" dxfId="716" priority="517" stopIfTrue="1" operator="equal">
      <formula>"NO ADMISIBLE"</formula>
    </cfRule>
    <cfRule type="cellIs" dxfId="715" priority="518" stopIfTrue="1" operator="equal">
      <formula>"ADMISIBLE"</formula>
    </cfRule>
  </conditionalFormatting>
  <conditionalFormatting sqref="X332:X341">
    <cfRule type="cellIs" dxfId="714" priority="514" stopIfTrue="1" operator="equal">
      <formula>"NO ADMISIBLE"</formula>
    </cfRule>
    <cfRule type="cellIs" dxfId="713" priority="515" stopIfTrue="1" operator="equal">
      <formula>"ADMISIBLE"</formula>
    </cfRule>
  </conditionalFormatting>
  <conditionalFormatting sqref="AB332:AC341">
    <cfRule type="cellIs" dxfId="712" priority="513" stopIfTrue="1" operator="equal">
      <formula>"NO ADMISIBLE"</formula>
    </cfRule>
  </conditionalFormatting>
  <conditionalFormatting sqref="AC332:AC341">
    <cfRule type="cellIs" dxfId="711" priority="511" stopIfTrue="1" operator="equal">
      <formula>"NO ADMISIBLE"</formula>
    </cfRule>
    <cfRule type="cellIs" dxfId="710" priority="512" stopIfTrue="1" operator="equal">
      <formula>"ADMISIBLE"</formula>
    </cfRule>
  </conditionalFormatting>
  <conditionalFormatting sqref="AD332:AE341">
    <cfRule type="cellIs" dxfId="709" priority="510" stopIfTrue="1" operator="equal">
      <formula>"NO ADMISIBLE"</formula>
    </cfRule>
  </conditionalFormatting>
  <conditionalFormatting sqref="AE332:AE341">
    <cfRule type="cellIs" dxfId="708" priority="508" stopIfTrue="1" operator="equal">
      <formula>"NO ADMISIBLE"</formula>
    </cfRule>
    <cfRule type="cellIs" dxfId="707" priority="509" stopIfTrue="1" operator="equal">
      <formula>"ADMISIBLE"</formula>
    </cfRule>
  </conditionalFormatting>
  <conditionalFormatting sqref="AF332:AF341">
    <cfRule type="cellIs" dxfId="706" priority="506" stopIfTrue="1" operator="equal">
      <formula>"NO ADMISIBLE"</formula>
    </cfRule>
    <cfRule type="cellIs" dxfId="705" priority="507" stopIfTrue="1" operator="equal">
      <formula>"ADMISIBLE"</formula>
    </cfRule>
  </conditionalFormatting>
  <conditionalFormatting sqref="R332:R341">
    <cfRule type="cellIs" dxfId="704" priority="504" stopIfTrue="1" operator="equal">
      <formula>"NO ADMISIBLE"</formula>
    </cfRule>
    <cfRule type="cellIs" dxfId="703" priority="505" stopIfTrue="1" operator="equal">
      <formula>"ADMISIBLE"</formula>
    </cfRule>
  </conditionalFormatting>
  <conditionalFormatting sqref="D331">
    <cfRule type="cellIs" dxfId="702" priority="503" stopIfTrue="1" operator="equal">
      <formula>"NO ADMISIBLE"</formula>
    </cfRule>
  </conditionalFormatting>
  <conditionalFormatting sqref="D332:D341">
    <cfRule type="cellIs" dxfId="701" priority="502" stopIfTrue="1" operator="equal">
      <formula>"NO ADMISIBLE"</formula>
    </cfRule>
  </conditionalFormatting>
  <conditionalFormatting sqref="W331">
    <cfRule type="cellIs" dxfId="700" priority="501" stopIfTrue="1" operator="equal">
      <formula>"NO ADMISIBLE"</formula>
    </cfRule>
  </conditionalFormatting>
  <conditionalFormatting sqref="R331">
    <cfRule type="cellIs" dxfId="699" priority="499" stopIfTrue="1" operator="equal">
      <formula>"NO ADMISIBLE"</formula>
    </cfRule>
    <cfRule type="cellIs" dxfId="698" priority="500" stopIfTrue="1" operator="equal">
      <formula>"ADMISIBLE"</formula>
    </cfRule>
  </conditionalFormatting>
  <conditionalFormatting sqref="Z331:AA331 S331">
    <cfRule type="cellIs" dxfId="697" priority="496" stopIfTrue="1" operator="equal">
      <formula>"NO ADMISIBLE"</formula>
    </cfRule>
  </conditionalFormatting>
  <conditionalFormatting sqref="W331 U331">
    <cfRule type="cellIs" dxfId="696" priority="497" stopIfTrue="1" operator="equal">
      <formula>"NO ADMISIBLE"</formula>
    </cfRule>
    <cfRule type="cellIs" dxfId="695" priority="498" stopIfTrue="1" operator="equal">
      <formula>"ADMISIBLE"</formula>
    </cfRule>
  </conditionalFormatting>
  <conditionalFormatting sqref="AB331">
    <cfRule type="cellIs" dxfId="694" priority="495" stopIfTrue="1" operator="equal">
      <formula>"NO ADMISIBLE"</formula>
    </cfRule>
  </conditionalFormatting>
  <conditionalFormatting sqref="AB331">
    <cfRule type="cellIs" dxfId="693" priority="493" stopIfTrue="1" operator="equal">
      <formula>"NO ADMISIBLE"</formula>
    </cfRule>
    <cfRule type="cellIs" dxfId="692" priority="494" stopIfTrue="1" operator="equal">
      <formula>"ADMISIBLE"</formula>
    </cfRule>
  </conditionalFormatting>
  <conditionalFormatting sqref="AD331">
    <cfRule type="cellIs" dxfId="691" priority="492" stopIfTrue="1" operator="equal">
      <formula>"NO ADMISIBLE"</formula>
    </cfRule>
  </conditionalFormatting>
  <conditionalFormatting sqref="AD331">
    <cfRule type="cellIs" dxfId="690" priority="490" stopIfTrue="1" operator="equal">
      <formula>"NO ADMISIBLE"</formula>
    </cfRule>
    <cfRule type="cellIs" dxfId="689" priority="491" stopIfTrue="1" operator="equal">
      <formula>"ADMISIBLE"</formula>
    </cfRule>
  </conditionalFormatting>
  <conditionalFormatting sqref="T331">
    <cfRule type="cellIs" dxfId="688" priority="488" stopIfTrue="1" operator="equal">
      <formula>"NO ADMISIBLE"</formula>
    </cfRule>
    <cfRule type="cellIs" dxfId="687" priority="489" stopIfTrue="1" operator="equal">
      <formula>"ADMISIBLE"</formula>
    </cfRule>
  </conditionalFormatting>
  <conditionalFormatting sqref="T331">
    <cfRule type="cellIs" dxfId="686" priority="487" operator="equal">
      <formula>"NO HABIL"</formula>
    </cfRule>
  </conditionalFormatting>
  <conditionalFormatting sqref="V331">
    <cfRule type="cellIs" dxfId="685" priority="485" stopIfTrue="1" operator="equal">
      <formula>"NO ADMISIBLE"</formula>
    </cfRule>
    <cfRule type="cellIs" dxfId="684" priority="486" stopIfTrue="1" operator="equal">
      <formula>"ADMISIBLE"</formula>
    </cfRule>
  </conditionalFormatting>
  <conditionalFormatting sqref="V331">
    <cfRule type="cellIs" dxfId="683" priority="484" operator="equal">
      <formula>"NO HABIL"</formula>
    </cfRule>
  </conditionalFormatting>
  <conditionalFormatting sqref="AC331">
    <cfRule type="cellIs" dxfId="682" priority="482" stopIfTrue="1" operator="equal">
      <formula>"NO ADMISIBLE"</formula>
    </cfRule>
    <cfRule type="cellIs" dxfId="681" priority="483" stopIfTrue="1" operator="equal">
      <formula>"ADMISIBLE"</formula>
    </cfRule>
  </conditionalFormatting>
  <conditionalFormatting sqref="AC331">
    <cfRule type="cellIs" dxfId="680" priority="481" operator="equal">
      <formula>"NO HABIL"</formula>
    </cfRule>
  </conditionalFormatting>
  <conditionalFormatting sqref="AE331">
    <cfRule type="cellIs" dxfId="679" priority="479" stopIfTrue="1" operator="equal">
      <formula>"NO ADMISIBLE"</formula>
    </cfRule>
    <cfRule type="cellIs" dxfId="678" priority="480" stopIfTrue="1" operator="equal">
      <formula>"ADMISIBLE"</formula>
    </cfRule>
  </conditionalFormatting>
  <conditionalFormatting sqref="AE331">
    <cfRule type="cellIs" dxfId="677" priority="478" operator="equal">
      <formula>"NO HABIL"</formula>
    </cfRule>
  </conditionalFormatting>
  <conditionalFormatting sqref="AF331">
    <cfRule type="cellIs" dxfId="676" priority="476" stopIfTrue="1" operator="equal">
      <formula>"NO ADMISIBLE"</formula>
    </cfRule>
    <cfRule type="cellIs" dxfId="675" priority="477" stopIfTrue="1" operator="equal">
      <formula>"ADMISIBLE"</formula>
    </cfRule>
  </conditionalFormatting>
  <conditionalFormatting sqref="AF331">
    <cfRule type="cellIs" dxfId="674" priority="475" operator="equal">
      <formula>"NO HABIL"</formula>
    </cfRule>
  </conditionalFormatting>
  <conditionalFormatting sqref="X331">
    <cfRule type="cellIs" dxfId="673" priority="473" stopIfTrue="1" operator="equal">
      <formula>"NO ADMISIBLE"</formula>
    </cfRule>
    <cfRule type="cellIs" dxfId="672" priority="474" stopIfTrue="1" operator="equal">
      <formula>"ADMISIBLE"</formula>
    </cfRule>
  </conditionalFormatting>
  <conditionalFormatting sqref="X331">
    <cfRule type="cellIs" dxfId="671" priority="472" operator="equal">
      <formula>"NO HABIL"</formula>
    </cfRule>
  </conditionalFormatting>
  <conditionalFormatting sqref="Y331">
    <cfRule type="cellIs" dxfId="670" priority="470" stopIfTrue="1" operator="equal">
      <formula>"NO ADMISIBLE"</formula>
    </cfRule>
    <cfRule type="cellIs" dxfId="669" priority="471" stopIfTrue="1" operator="equal">
      <formula>"ADMISIBLE"</formula>
    </cfRule>
  </conditionalFormatting>
  <conditionalFormatting sqref="Y331">
    <cfRule type="cellIs" dxfId="668" priority="469" operator="equal">
      <formula>"NO HABIL"</formula>
    </cfRule>
  </conditionalFormatting>
  <conditionalFormatting sqref="N342:P342 C343:C352 J343:P352 W343:X352">
    <cfRule type="cellIs" dxfId="667" priority="468" stopIfTrue="1" operator="equal">
      <formula>"NO ADMISIBLE"</formula>
    </cfRule>
  </conditionalFormatting>
  <conditionalFormatting sqref="C342">
    <cfRule type="cellIs" dxfId="666" priority="467" stopIfTrue="1" operator="equal">
      <formula>"NO ADMISIBLE"</formula>
    </cfRule>
  </conditionalFormatting>
  <conditionalFormatting sqref="Z343:AA352 S343:S352">
    <cfRule type="cellIs" dxfId="665" priority="464" stopIfTrue="1" operator="equal">
      <formula>"NO ADMISIBLE"</formula>
    </cfRule>
  </conditionalFormatting>
  <conditionalFormatting sqref="Y343:Y352 T343:V352">
    <cfRule type="cellIs" dxfId="664" priority="465" stopIfTrue="1" operator="equal">
      <formula>"NO ADMISIBLE"</formula>
    </cfRule>
    <cfRule type="cellIs" dxfId="663" priority="466" stopIfTrue="1" operator="equal">
      <formula>"ADMISIBLE"</formula>
    </cfRule>
  </conditionalFormatting>
  <conditionalFormatting sqref="X343:X352">
    <cfRule type="cellIs" dxfId="662" priority="462" stopIfTrue="1" operator="equal">
      <formula>"NO ADMISIBLE"</formula>
    </cfRule>
    <cfRule type="cellIs" dxfId="661" priority="463" stopIfTrue="1" operator="equal">
      <formula>"ADMISIBLE"</formula>
    </cfRule>
  </conditionalFormatting>
  <conditionalFormatting sqref="AB343:AC352">
    <cfRule type="cellIs" dxfId="660" priority="461" stopIfTrue="1" operator="equal">
      <formula>"NO ADMISIBLE"</formula>
    </cfRule>
  </conditionalFormatting>
  <conditionalFormatting sqref="AC343:AC352">
    <cfRule type="cellIs" dxfId="659" priority="459" stopIfTrue="1" operator="equal">
      <formula>"NO ADMISIBLE"</formula>
    </cfRule>
    <cfRule type="cellIs" dxfId="658" priority="460" stopIfTrue="1" operator="equal">
      <formula>"ADMISIBLE"</formula>
    </cfRule>
  </conditionalFormatting>
  <conditionalFormatting sqref="AD343:AE352">
    <cfRule type="cellIs" dxfId="657" priority="458" stopIfTrue="1" operator="equal">
      <formula>"NO ADMISIBLE"</formula>
    </cfRule>
  </conditionalFormatting>
  <conditionalFormatting sqref="AE343:AE352">
    <cfRule type="cellIs" dxfId="656" priority="456" stopIfTrue="1" operator="equal">
      <formula>"NO ADMISIBLE"</formula>
    </cfRule>
    <cfRule type="cellIs" dxfId="655" priority="457" stopIfTrue="1" operator="equal">
      <formula>"ADMISIBLE"</formula>
    </cfRule>
  </conditionalFormatting>
  <conditionalFormatting sqref="AF343:AF352">
    <cfRule type="cellIs" dxfId="654" priority="454" stopIfTrue="1" operator="equal">
      <formula>"NO ADMISIBLE"</formula>
    </cfRule>
    <cfRule type="cellIs" dxfId="653" priority="455" stopIfTrue="1" operator="equal">
      <formula>"ADMISIBLE"</formula>
    </cfRule>
  </conditionalFormatting>
  <conditionalFormatting sqref="R343:R352">
    <cfRule type="cellIs" dxfId="652" priority="452" stopIfTrue="1" operator="equal">
      <formula>"NO ADMISIBLE"</formula>
    </cfRule>
    <cfRule type="cellIs" dxfId="651" priority="453" stopIfTrue="1" operator="equal">
      <formula>"ADMISIBLE"</formula>
    </cfRule>
  </conditionalFormatting>
  <conditionalFormatting sqref="D342">
    <cfRule type="cellIs" dxfId="650" priority="451" stopIfTrue="1" operator="equal">
      <formula>"NO ADMISIBLE"</formula>
    </cfRule>
  </conditionalFormatting>
  <conditionalFormatting sqref="D343:D352">
    <cfRule type="cellIs" dxfId="649" priority="450" stopIfTrue="1" operator="equal">
      <formula>"NO ADMISIBLE"</formula>
    </cfRule>
  </conditionalFormatting>
  <conditionalFormatting sqref="W342">
    <cfRule type="cellIs" dxfId="648" priority="449" stopIfTrue="1" operator="equal">
      <formula>"NO ADMISIBLE"</formula>
    </cfRule>
  </conditionalFormatting>
  <conditionalFormatting sqref="R342">
    <cfRule type="cellIs" dxfId="647" priority="447" stopIfTrue="1" operator="equal">
      <formula>"NO ADMISIBLE"</formula>
    </cfRule>
    <cfRule type="cellIs" dxfId="646" priority="448" stopIfTrue="1" operator="equal">
      <formula>"ADMISIBLE"</formula>
    </cfRule>
  </conditionalFormatting>
  <conditionalFormatting sqref="Z342:AA342 S342">
    <cfRule type="cellIs" dxfId="645" priority="444" stopIfTrue="1" operator="equal">
      <formula>"NO ADMISIBLE"</formula>
    </cfRule>
  </conditionalFormatting>
  <conditionalFormatting sqref="W342 U342">
    <cfRule type="cellIs" dxfId="644" priority="445" stopIfTrue="1" operator="equal">
      <formula>"NO ADMISIBLE"</formula>
    </cfRule>
    <cfRule type="cellIs" dxfId="643" priority="446" stopIfTrue="1" operator="equal">
      <formula>"ADMISIBLE"</formula>
    </cfRule>
  </conditionalFormatting>
  <conditionalFormatting sqref="AB342">
    <cfRule type="cellIs" dxfId="642" priority="443" stopIfTrue="1" operator="equal">
      <formula>"NO ADMISIBLE"</formula>
    </cfRule>
  </conditionalFormatting>
  <conditionalFormatting sqref="AB342">
    <cfRule type="cellIs" dxfId="641" priority="441" stopIfTrue="1" operator="equal">
      <formula>"NO ADMISIBLE"</formula>
    </cfRule>
    <cfRule type="cellIs" dxfId="640" priority="442" stopIfTrue="1" operator="equal">
      <formula>"ADMISIBLE"</formula>
    </cfRule>
  </conditionalFormatting>
  <conditionalFormatting sqref="AD342">
    <cfRule type="cellIs" dxfId="639" priority="440" stopIfTrue="1" operator="equal">
      <formula>"NO ADMISIBLE"</formula>
    </cfRule>
  </conditionalFormatting>
  <conditionalFormatting sqref="AD342">
    <cfRule type="cellIs" dxfId="638" priority="438" stopIfTrue="1" operator="equal">
      <formula>"NO ADMISIBLE"</formula>
    </cfRule>
    <cfRule type="cellIs" dxfId="637" priority="439" stopIfTrue="1" operator="equal">
      <formula>"ADMISIBLE"</formula>
    </cfRule>
  </conditionalFormatting>
  <conditionalFormatting sqref="T342">
    <cfRule type="cellIs" dxfId="636" priority="436" stopIfTrue="1" operator="equal">
      <formula>"NO ADMISIBLE"</formula>
    </cfRule>
    <cfRule type="cellIs" dxfId="635" priority="437" stopIfTrue="1" operator="equal">
      <formula>"ADMISIBLE"</formula>
    </cfRule>
  </conditionalFormatting>
  <conditionalFormatting sqref="T342">
    <cfRule type="cellIs" dxfId="634" priority="435" operator="equal">
      <formula>"NO HABIL"</formula>
    </cfRule>
  </conditionalFormatting>
  <conditionalFormatting sqref="V342">
    <cfRule type="cellIs" dxfId="633" priority="433" stopIfTrue="1" operator="equal">
      <formula>"NO ADMISIBLE"</formula>
    </cfRule>
    <cfRule type="cellIs" dxfId="632" priority="434" stopIfTrue="1" operator="equal">
      <formula>"ADMISIBLE"</formula>
    </cfRule>
  </conditionalFormatting>
  <conditionalFormatting sqref="V342">
    <cfRule type="cellIs" dxfId="631" priority="432" operator="equal">
      <formula>"NO HABIL"</formula>
    </cfRule>
  </conditionalFormatting>
  <conditionalFormatting sqref="AC342">
    <cfRule type="cellIs" dxfId="630" priority="430" stopIfTrue="1" operator="equal">
      <formula>"NO ADMISIBLE"</formula>
    </cfRule>
    <cfRule type="cellIs" dxfId="629" priority="431" stopIfTrue="1" operator="equal">
      <formula>"ADMISIBLE"</formula>
    </cfRule>
  </conditionalFormatting>
  <conditionalFormatting sqref="AC342">
    <cfRule type="cellIs" dxfId="628" priority="429" operator="equal">
      <formula>"NO HABIL"</formula>
    </cfRule>
  </conditionalFormatting>
  <conditionalFormatting sqref="AE342">
    <cfRule type="cellIs" dxfId="627" priority="427" stopIfTrue="1" operator="equal">
      <formula>"NO ADMISIBLE"</formula>
    </cfRule>
    <cfRule type="cellIs" dxfId="626" priority="428" stopIfTrue="1" operator="equal">
      <formula>"ADMISIBLE"</formula>
    </cfRule>
  </conditionalFormatting>
  <conditionalFormatting sqref="AE342">
    <cfRule type="cellIs" dxfId="625" priority="426" operator="equal">
      <formula>"NO HABIL"</formula>
    </cfRule>
  </conditionalFormatting>
  <conditionalFormatting sqref="AF342">
    <cfRule type="cellIs" dxfId="624" priority="424" stopIfTrue="1" operator="equal">
      <formula>"NO ADMISIBLE"</formula>
    </cfRule>
    <cfRule type="cellIs" dxfId="623" priority="425" stopIfTrue="1" operator="equal">
      <formula>"ADMISIBLE"</formula>
    </cfRule>
  </conditionalFormatting>
  <conditionalFormatting sqref="AF342">
    <cfRule type="cellIs" dxfId="622" priority="423" operator="equal">
      <formula>"NO HABIL"</formula>
    </cfRule>
  </conditionalFormatting>
  <conditionalFormatting sqref="X342">
    <cfRule type="cellIs" dxfId="621" priority="421" stopIfTrue="1" operator="equal">
      <formula>"NO ADMISIBLE"</formula>
    </cfRule>
    <cfRule type="cellIs" dxfId="620" priority="422" stopIfTrue="1" operator="equal">
      <formula>"ADMISIBLE"</formula>
    </cfRule>
  </conditionalFormatting>
  <conditionalFormatting sqref="X342">
    <cfRule type="cellIs" dxfId="619" priority="420" operator="equal">
      <formula>"NO HABIL"</formula>
    </cfRule>
  </conditionalFormatting>
  <conditionalFormatting sqref="Y342">
    <cfRule type="cellIs" dxfId="618" priority="418" stopIfTrue="1" operator="equal">
      <formula>"NO ADMISIBLE"</formula>
    </cfRule>
    <cfRule type="cellIs" dxfId="617" priority="419" stopIfTrue="1" operator="equal">
      <formula>"ADMISIBLE"</formula>
    </cfRule>
  </conditionalFormatting>
  <conditionalFormatting sqref="Y342">
    <cfRule type="cellIs" dxfId="616" priority="417" operator="equal">
      <formula>"NO HABIL"</formula>
    </cfRule>
  </conditionalFormatting>
  <conditionalFormatting sqref="N353:P353 C354:C363 J354:P363 W354:X363">
    <cfRule type="cellIs" dxfId="615" priority="416" stopIfTrue="1" operator="equal">
      <formula>"NO ADMISIBLE"</formula>
    </cfRule>
  </conditionalFormatting>
  <conditionalFormatting sqref="C353">
    <cfRule type="cellIs" dxfId="614" priority="415" stopIfTrue="1" operator="equal">
      <formula>"NO ADMISIBLE"</formula>
    </cfRule>
  </conditionalFormatting>
  <conditionalFormatting sqref="Z354:AA363 S354:S363">
    <cfRule type="cellIs" dxfId="613" priority="412" stopIfTrue="1" operator="equal">
      <formula>"NO ADMISIBLE"</formula>
    </cfRule>
  </conditionalFormatting>
  <conditionalFormatting sqref="Y354:Y363 T354:V363">
    <cfRule type="cellIs" dxfId="612" priority="413" stopIfTrue="1" operator="equal">
      <formula>"NO ADMISIBLE"</formula>
    </cfRule>
    <cfRule type="cellIs" dxfId="611" priority="414" stopIfTrue="1" operator="equal">
      <formula>"ADMISIBLE"</formula>
    </cfRule>
  </conditionalFormatting>
  <conditionalFormatting sqref="X354:X363">
    <cfRule type="cellIs" dxfId="610" priority="410" stopIfTrue="1" operator="equal">
      <formula>"NO ADMISIBLE"</formula>
    </cfRule>
    <cfRule type="cellIs" dxfId="609" priority="411" stopIfTrue="1" operator="equal">
      <formula>"ADMISIBLE"</formula>
    </cfRule>
  </conditionalFormatting>
  <conditionalFormatting sqref="AB354:AC363">
    <cfRule type="cellIs" dxfId="608" priority="409" stopIfTrue="1" operator="equal">
      <formula>"NO ADMISIBLE"</formula>
    </cfRule>
  </conditionalFormatting>
  <conditionalFormatting sqref="AC354:AC363">
    <cfRule type="cellIs" dxfId="607" priority="407" stopIfTrue="1" operator="equal">
      <formula>"NO ADMISIBLE"</formula>
    </cfRule>
    <cfRule type="cellIs" dxfId="606" priority="408" stopIfTrue="1" operator="equal">
      <formula>"ADMISIBLE"</formula>
    </cfRule>
  </conditionalFormatting>
  <conditionalFormatting sqref="AD354:AE363">
    <cfRule type="cellIs" dxfId="605" priority="406" stopIfTrue="1" operator="equal">
      <formula>"NO ADMISIBLE"</formula>
    </cfRule>
  </conditionalFormatting>
  <conditionalFormatting sqref="AE354:AE363">
    <cfRule type="cellIs" dxfId="604" priority="404" stopIfTrue="1" operator="equal">
      <formula>"NO ADMISIBLE"</formula>
    </cfRule>
    <cfRule type="cellIs" dxfId="603" priority="405" stopIfTrue="1" operator="equal">
      <formula>"ADMISIBLE"</formula>
    </cfRule>
  </conditionalFormatting>
  <conditionalFormatting sqref="AF354:AF363">
    <cfRule type="cellIs" dxfId="602" priority="402" stopIfTrue="1" operator="equal">
      <formula>"NO ADMISIBLE"</formula>
    </cfRule>
    <cfRule type="cellIs" dxfId="601" priority="403" stopIfTrue="1" operator="equal">
      <formula>"ADMISIBLE"</formula>
    </cfRule>
  </conditionalFormatting>
  <conditionalFormatting sqref="R354:R363">
    <cfRule type="cellIs" dxfId="600" priority="400" stopIfTrue="1" operator="equal">
      <formula>"NO ADMISIBLE"</formula>
    </cfRule>
    <cfRule type="cellIs" dxfId="599" priority="401" stopIfTrue="1" operator="equal">
      <formula>"ADMISIBLE"</formula>
    </cfRule>
  </conditionalFormatting>
  <conditionalFormatting sqref="D353">
    <cfRule type="cellIs" dxfId="598" priority="399" stopIfTrue="1" operator="equal">
      <formula>"NO ADMISIBLE"</formula>
    </cfRule>
  </conditionalFormatting>
  <conditionalFormatting sqref="D354:D363">
    <cfRule type="cellIs" dxfId="597" priority="398" stopIfTrue="1" operator="equal">
      <formula>"NO ADMISIBLE"</formula>
    </cfRule>
  </conditionalFormatting>
  <conditionalFormatting sqref="W353">
    <cfRule type="cellIs" dxfId="596" priority="397" stopIfTrue="1" operator="equal">
      <formula>"NO ADMISIBLE"</formula>
    </cfRule>
  </conditionalFormatting>
  <conditionalFormatting sqref="R353">
    <cfRule type="cellIs" dxfId="595" priority="395" stopIfTrue="1" operator="equal">
      <formula>"NO ADMISIBLE"</formula>
    </cfRule>
    <cfRule type="cellIs" dxfId="594" priority="396" stopIfTrue="1" operator="equal">
      <formula>"ADMISIBLE"</formula>
    </cfRule>
  </conditionalFormatting>
  <conditionalFormatting sqref="Z353:AA353 S353">
    <cfRule type="cellIs" dxfId="593" priority="392" stopIfTrue="1" operator="equal">
      <formula>"NO ADMISIBLE"</formula>
    </cfRule>
  </conditionalFormatting>
  <conditionalFormatting sqref="W353 U353">
    <cfRule type="cellIs" dxfId="592" priority="393" stopIfTrue="1" operator="equal">
      <formula>"NO ADMISIBLE"</formula>
    </cfRule>
    <cfRule type="cellIs" dxfId="591" priority="394" stopIfTrue="1" operator="equal">
      <formula>"ADMISIBLE"</formula>
    </cfRule>
  </conditionalFormatting>
  <conditionalFormatting sqref="AB353">
    <cfRule type="cellIs" dxfId="590" priority="391" stopIfTrue="1" operator="equal">
      <formula>"NO ADMISIBLE"</formula>
    </cfRule>
  </conditionalFormatting>
  <conditionalFormatting sqref="AB353">
    <cfRule type="cellIs" dxfId="589" priority="389" stopIfTrue="1" operator="equal">
      <formula>"NO ADMISIBLE"</formula>
    </cfRule>
    <cfRule type="cellIs" dxfId="588" priority="390" stopIfTrue="1" operator="equal">
      <formula>"ADMISIBLE"</formula>
    </cfRule>
  </conditionalFormatting>
  <conditionalFormatting sqref="AD353">
    <cfRule type="cellIs" dxfId="587" priority="388" stopIfTrue="1" operator="equal">
      <formula>"NO ADMISIBLE"</formula>
    </cfRule>
  </conditionalFormatting>
  <conditionalFormatting sqref="AD353">
    <cfRule type="cellIs" dxfId="586" priority="386" stopIfTrue="1" operator="equal">
      <formula>"NO ADMISIBLE"</formula>
    </cfRule>
    <cfRule type="cellIs" dxfId="585" priority="387" stopIfTrue="1" operator="equal">
      <formula>"ADMISIBLE"</formula>
    </cfRule>
  </conditionalFormatting>
  <conditionalFormatting sqref="T353">
    <cfRule type="cellIs" dxfId="584" priority="384" stopIfTrue="1" operator="equal">
      <formula>"NO ADMISIBLE"</formula>
    </cfRule>
    <cfRule type="cellIs" dxfId="583" priority="385" stopIfTrue="1" operator="equal">
      <formula>"ADMISIBLE"</formula>
    </cfRule>
  </conditionalFormatting>
  <conditionalFormatting sqref="T353">
    <cfRule type="cellIs" dxfId="582" priority="383" operator="equal">
      <formula>"NO HABIL"</formula>
    </cfRule>
  </conditionalFormatting>
  <conditionalFormatting sqref="V353">
    <cfRule type="cellIs" dxfId="581" priority="381" stopIfTrue="1" operator="equal">
      <formula>"NO ADMISIBLE"</formula>
    </cfRule>
    <cfRule type="cellIs" dxfId="580" priority="382" stopIfTrue="1" operator="equal">
      <formula>"ADMISIBLE"</formula>
    </cfRule>
  </conditionalFormatting>
  <conditionalFormatting sqref="V353">
    <cfRule type="cellIs" dxfId="579" priority="380" operator="equal">
      <formula>"NO HABIL"</formula>
    </cfRule>
  </conditionalFormatting>
  <conditionalFormatting sqref="AC353">
    <cfRule type="cellIs" dxfId="578" priority="378" stopIfTrue="1" operator="equal">
      <formula>"NO ADMISIBLE"</formula>
    </cfRule>
    <cfRule type="cellIs" dxfId="577" priority="379" stopIfTrue="1" operator="equal">
      <formula>"ADMISIBLE"</formula>
    </cfRule>
  </conditionalFormatting>
  <conditionalFormatting sqref="AC353">
    <cfRule type="cellIs" dxfId="576" priority="377" operator="equal">
      <formula>"NO HABIL"</formula>
    </cfRule>
  </conditionalFormatting>
  <conditionalFormatting sqref="AE353">
    <cfRule type="cellIs" dxfId="575" priority="375" stopIfTrue="1" operator="equal">
      <formula>"NO ADMISIBLE"</formula>
    </cfRule>
    <cfRule type="cellIs" dxfId="574" priority="376" stopIfTrue="1" operator="equal">
      <formula>"ADMISIBLE"</formula>
    </cfRule>
  </conditionalFormatting>
  <conditionalFormatting sqref="AE353">
    <cfRule type="cellIs" dxfId="573" priority="374" operator="equal">
      <formula>"NO HABIL"</formula>
    </cfRule>
  </conditionalFormatting>
  <conditionalFormatting sqref="AF353">
    <cfRule type="cellIs" dxfId="572" priority="372" stopIfTrue="1" operator="equal">
      <formula>"NO ADMISIBLE"</formula>
    </cfRule>
    <cfRule type="cellIs" dxfId="571" priority="373" stopIfTrue="1" operator="equal">
      <formula>"ADMISIBLE"</formula>
    </cfRule>
  </conditionalFormatting>
  <conditionalFormatting sqref="AF353">
    <cfRule type="cellIs" dxfId="570" priority="371" operator="equal">
      <formula>"NO HABIL"</formula>
    </cfRule>
  </conditionalFormatting>
  <conditionalFormatting sqref="X353">
    <cfRule type="cellIs" dxfId="569" priority="369" stopIfTrue="1" operator="equal">
      <formula>"NO ADMISIBLE"</formula>
    </cfRule>
    <cfRule type="cellIs" dxfId="568" priority="370" stopIfTrue="1" operator="equal">
      <formula>"ADMISIBLE"</formula>
    </cfRule>
  </conditionalFormatting>
  <conditionalFormatting sqref="X353">
    <cfRule type="cellIs" dxfId="567" priority="368" operator="equal">
      <formula>"NO HABIL"</formula>
    </cfRule>
  </conditionalFormatting>
  <conditionalFormatting sqref="Y353">
    <cfRule type="cellIs" dxfId="566" priority="366" stopIfTrue="1" operator="equal">
      <formula>"NO ADMISIBLE"</formula>
    </cfRule>
    <cfRule type="cellIs" dxfId="565" priority="367" stopIfTrue="1" operator="equal">
      <formula>"ADMISIBLE"</formula>
    </cfRule>
  </conditionalFormatting>
  <conditionalFormatting sqref="Y353">
    <cfRule type="cellIs" dxfId="564" priority="365" operator="equal">
      <formula>"NO HABIL"</formula>
    </cfRule>
  </conditionalFormatting>
  <conditionalFormatting sqref="N364:P364 C365:C374 J365:P374 W365:X374">
    <cfRule type="cellIs" dxfId="563" priority="364" stopIfTrue="1" operator="equal">
      <formula>"NO ADMISIBLE"</formula>
    </cfRule>
  </conditionalFormatting>
  <conditionalFormatting sqref="C364">
    <cfRule type="cellIs" dxfId="562" priority="363" stopIfTrue="1" operator="equal">
      <formula>"NO ADMISIBLE"</formula>
    </cfRule>
  </conditionalFormatting>
  <conditionalFormatting sqref="Z365:AA374 S365:S374">
    <cfRule type="cellIs" dxfId="561" priority="360" stopIfTrue="1" operator="equal">
      <formula>"NO ADMISIBLE"</formula>
    </cfRule>
  </conditionalFormatting>
  <conditionalFormatting sqref="Y365:Y374 T365:V374">
    <cfRule type="cellIs" dxfId="560" priority="361" stopIfTrue="1" operator="equal">
      <formula>"NO ADMISIBLE"</formula>
    </cfRule>
    <cfRule type="cellIs" dxfId="559" priority="362" stopIfTrue="1" operator="equal">
      <formula>"ADMISIBLE"</formula>
    </cfRule>
  </conditionalFormatting>
  <conditionalFormatting sqref="X365:X374">
    <cfRule type="cellIs" dxfId="558" priority="358" stopIfTrue="1" operator="equal">
      <formula>"NO ADMISIBLE"</formula>
    </cfRule>
    <cfRule type="cellIs" dxfId="557" priority="359" stopIfTrue="1" operator="equal">
      <formula>"ADMISIBLE"</formula>
    </cfRule>
  </conditionalFormatting>
  <conditionalFormatting sqref="AB365:AC374">
    <cfRule type="cellIs" dxfId="556" priority="357" stopIfTrue="1" operator="equal">
      <formula>"NO ADMISIBLE"</formula>
    </cfRule>
  </conditionalFormatting>
  <conditionalFormatting sqref="AC365:AC374">
    <cfRule type="cellIs" dxfId="555" priority="355" stopIfTrue="1" operator="equal">
      <formula>"NO ADMISIBLE"</formula>
    </cfRule>
    <cfRule type="cellIs" dxfId="554" priority="356" stopIfTrue="1" operator="equal">
      <formula>"ADMISIBLE"</formula>
    </cfRule>
  </conditionalFormatting>
  <conditionalFormatting sqref="AD365:AE374">
    <cfRule type="cellIs" dxfId="553" priority="354" stopIfTrue="1" operator="equal">
      <formula>"NO ADMISIBLE"</formula>
    </cfRule>
  </conditionalFormatting>
  <conditionalFormatting sqref="AE365:AE374">
    <cfRule type="cellIs" dxfId="552" priority="352" stopIfTrue="1" operator="equal">
      <formula>"NO ADMISIBLE"</formula>
    </cfRule>
    <cfRule type="cellIs" dxfId="551" priority="353" stopIfTrue="1" operator="equal">
      <formula>"ADMISIBLE"</formula>
    </cfRule>
  </conditionalFormatting>
  <conditionalFormatting sqref="AF365:AF374">
    <cfRule type="cellIs" dxfId="550" priority="350" stopIfTrue="1" operator="equal">
      <formula>"NO ADMISIBLE"</formula>
    </cfRule>
    <cfRule type="cellIs" dxfId="549" priority="351" stopIfTrue="1" operator="equal">
      <formula>"ADMISIBLE"</formula>
    </cfRule>
  </conditionalFormatting>
  <conditionalFormatting sqref="R365:R374">
    <cfRule type="cellIs" dxfId="548" priority="348" stopIfTrue="1" operator="equal">
      <formula>"NO ADMISIBLE"</formula>
    </cfRule>
    <cfRule type="cellIs" dxfId="547" priority="349" stopIfTrue="1" operator="equal">
      <formula>"ADMISIBLE"</formula>
    </cfRule>
  </conditionalFormatting>
  <conditionalFormatting sqref="D364">
    <cfRule type="cellIs" dxfId="546" priority="347" stopIfTrue="1" operator="equal">
      <formula>"NO ADMISIBLE"</formula>
    </cfRule>
  </conditionalFormatting>
  <conditionalFormatting sqref="D365:D374">
    <cfRule type="cellIs" dxfId="545" priority="346" stopIfTrue="1" operator="equal">
      <formula>"NO ADMISIBLE"</formula>
    </cfRule>
  </conditionalFormatting>
  <conditionalFormatting sqref="W364">
    <cfRule type="cellIs" dxfId="544" priority="345" stopIfTrue="1" operator="equal">
      <formula>"NO ADMISIBLE"</formula>
    </cfRule>
  </conditionalFormatting>
  <conditionalFormatting sqref="R364">
    <cfRule type="cellIs" dxfId="543" priority="343" stopIfTrue="1" operator="equal">
      <formula>"NO ADMISIBLE"</formula>
    </cfRule>
    <cfRule type="cellIs" dxfId="542" priority="344" stopIfTrue="1" operator="equal">
      <formula>"ADMISIBLE"</formula>
    </cfRule>
  </conditionalFormatting>
  <conditionalFormatting sqref="Z364:AA364 S364">
    <cfRule type="cellIs" dxfId="541" priority="340" stopIfTrue="1" operator="equal">
      <formula>"NO ADMISIBLE"</formula>
    </cfRule>
  </conditionalFormatting>
  <conditionalFormatting sqref="W364 U364">
    <cfRule type="cellIs" dxfId="540" priority="341" stopIfTrue="1" operator="equal">
      <formula>"NO ADMISIBLE"</formula>
    </cfRule>
    <cfRule type="cellIs" dxfId="539" priority="342" stopIfTrue="1" operator="equal">
      <formula>"ADMISIBLE"</formula>
    </cfRule>
  </conditionalFormatting>
  <conditionalFormatting sqref="AB364">
    <cfRule type="cellIs" dxfId="538" priority="339" stopIfTrue="1" operator="equal">
      <formula>"NO ADMISIBLE"</formula>
    </cfRule>
  </conditionalFormatting>
  <conditionalFormatting sqref="AB364">
    <cfRule type="cellIs" dxfId="537" priority="337" stopIfTrue="1" operator="equal">
      <formula>"NO ADMISIBLE"</formula>
    </cfRule>
    <cfRule type="cellIs" dxfId="536" priority="338" stopIfTrue="1" operator="equal">
      <formula>"ADMISIBLE"</formula>
    </cfRule>
  </conditionalFormatting>
  <conditionalFormatting sqref="AD364">
    <cfRule type="cellIs" dxfId="535" priority="336" stopIfTrue="1" operator="equal">
      <formula>"NO ADMISIBLE"</formula>
    </cfRule>
  </conditionalFormatting>
  <conditionalFormatting sqref="AD364">
    <cfRule type="cellIs" dxfId="534" priority="334" stopIfTrue="1" operator="equal">
      <formula>"NO ADMISIBLE"</formula>
    </cfRule>
    <cfRule type="cellIs" dxfId="533" priority="335" stopIfTrue="1" operator="equal">
      <formula>"ADMISIBLE"</formula>
    </cfRule>
  </conditionalFormatting>
  <conditionalFormatting sqref="T364">
    <cfRule type="cellIs" dxfId="532" priority="332" stopIfTrue="1" operator="equal">
      <formula>"NO ADMISIBLE"</formula>
    </cfRule>
    <cfRule type="cellIs" dxfId="531" priority="333" stopIfTrue="1" operator="equal">
      <formula>"ADMISIBLE"</formula>
    </cfRule>
  </conditionalFormatting>
  <conditionalFormatting sqref="T364">
    <cfRule type="cellIs" dxfId="530" priority="331" operator="equal">
      <formula>"NO HABIL"</formula>
    </cfRule>
  </conditionalFormatting>
  <conditionalFormatting sqref="V364">
    <cfRule type="cellIs" dxfId="529" priority="329" stopIfTrue="1" operator="equal">
      <formula>"NO ADMISIBLE"</formula>
    </cfRule>
    <cfRule type="cellIs" dxfId="528" priority="330" stopIfTrue="1" operator="equal">
      <formula>"ADMISIBLE"</formula>
    </cfRule>
  </conditionalFormatting>
  <conditionalFormatting sqref="V364">
    <cfRule type="cellIs" dxfId="527" priority="328" operator="equal">
      <formula>"NO HABIL"</formula>
    </cfRule>
  </conditionalFormatting>
  <conditionalFormatting sqref="AC364">
    <cfRule type="cellIs" dxfId="526" priority="326" stopIfTrue="1" operator="equal">
      <formula>"NO ADMISIBLE"</formula>
    </cfRule>
    <cfRule type="cellIs" dxfId="525" priority="327" stopIfTrue="1" operator="equal">
      <formula>"ADMISIBLE"</formula>
    </cfRule>
  </conditionalFormatting>
  <conditionalFormatting sqref="AC364">
    <cfRule type="cellIs" dxfId="524" priority="325" operator="equal">
      <formula>"NO HABIL"</formula>
    </cfRule>
  </conditionalFormatting>
  <conditionalFormatting sqref="AE364">
    <cfRule type="cellIs" dxfId="523" priority="323" stopIfTrue="1" operator="equal">
      <formula>"NO ADMISIBLE"</formula>
    </cfRule>
    <cfRule type="cellIs" dxfId="522" priority="324" stopIfTrue="1" operator="equal">
      <formula>"ADMISIBLE"</formula>
    </cfRule>
  </conditionalFormatting>
  <conditionalFormatting sqref="AE364">
    <cfRule type="cellIs" dxfId="521" priority="322" operator="equal">
      <formula>"NO HABIL"</formula>
    </cfRule>
  </conditionalFormatting>
  <conditionalFormatting sqref="AF364">
    <cfRule type="cellIs" dxfId="520" priority="320" stopIfTrue="1" operator="equal">
      <formula>"NO ADMISIBLE"</formula>
    </cfRule>
    <cfRule type="cellIs" dxfId="519" priority="321" stopIfTrue="1" operator="equal">
      <formula>"ADMISIBLE"</formula>
    </cfRule>
  </conditionalFormatting>
  <conditionalFormatting sqref="AF364">
    <cfRule type="cellIs" dxfId="518" priority="319" operator="equal">
      <formula>"NO HABIL"</formula>
    </cfRule>
  </conditionalFormatting>
  <conditionalFormatting sqref="X364">
    <cfRule type="cellIs" dxfId="517" priority="317" stopIfTrue="1" operator="equal">
      <formula>"NO ADMISIBLE"</formula>
    </cfRule>
    <cfRule type="cellIs" dxfId="516" priority="318" stopIfTrue="1" operator="equal">
      <formula>"ADMISIBLE"</formula>
    </cfRule>
  </conditionalFormatting>
  <conditionalFormatting sqref="X364">
    <cfRule type="cellIs" dxfId="515" priority="316" operator="equal">
      <formula>"NO HABIL"</formula>
    </cfRule>
  </conditionalFormatting>
  <conditionalFormatting sqref="Y364">
    <cfRule type="cellIs" dxfId="514" priority="314" stopIfTrue="1" operator="equal">
      <formula>"NO ADMISIBLE"</formula>
    </cfRule>
    <cfRule type="cellIs" dxfId="513" priority="315" stopIfTrue="1" operator="equal">
      <formula>"ADMISIBLE"</formula>
    </cfRule>
  </conditionalFormatting>
  <conditionalFormatting sqref="Y364">
    <cfRule type="cellIs" dxfId="512" priority="313" operator="equal">
      <formula>"NO HABIL"</formula>
    </cfRule>
  </conditionalFormatting>
  <conditionalFormatting sqref="N375:P375 C376:C385 J376:P385 W376:X385">
    <cfRule type="cellIs" dxfId="511" priority="312" stopIfTrue="1" operator="equal">
      <formula>"NO ADMISIBLE"</formula>
    </cfRule>
  </conditionalFormatting>
  <conditionalFormatting sqref="C375">
    <cfRule type="cellIs" dxfId="510" priority="311" stopIfTrue="1" operator="equal">
      <formula>"NO ADMISIBLE"</formula>
    </cfRule>
  </conditionalFormatting>
  <conditionalFormatting sqref="Z376:AA385 S376:S385">
    <cfRule type="cellIs" dxfId="509" priority="308" stopIfTrue="1" operator="equal">
      <formula>"NO ADMISIBLE"</formula>
    </cfRule>
  </conditionalFormatting>
  <conditionalFormatting sqref="Y376:Y385 T376:V385">
    <cfRule type="cellIs" dxfId="508" priority="309" stopIfTrue="1" operator="equal">
      <formula>"NO ADMISIBLE"</formula>
    </cfRule>
    <cfRule type="cellIs" dxfId="507" priority="310" stopIfTrue="1" operator="equal">
      <formula>"ADMISIBLE"</formula>
    </cfRule>
  </conditionalFormatting>
  <conditionalFormatting sqref="X376:X385">
    <cfRule type="cellIs" dxfId="506" priority="306" stopIfTrue="1" operator="equal">
      <formula>"NO ADMISIBLE"</formula>
    </cfRule>
    <cfRule type="cellIs" dxfId="505" priority="307" stopIfTrue="1" operator="equal">
      <formula>"ADMISIBLE"</formula>
    </cfRule>
  </conditionalFormatting>
  <conditionalFormatting sqref="AB376:AC385">
    <cfRule type="cellIs" dxfId="504" priority="305" stopIfTrue="1" operator="equal">
      <formula>"NO ADMISIBLE"</formula>
    </cfRule>
  </conditionalFormatting>
  <conditionalFormatting sqref="AC376:AC385">
    <cfRule type="cellIs" dxfId="503" priority="303" stopIfTrue="1" operator="equal">
      <formula>"NO ADMISIBLE"</formula>
    </cfRule>
    <cfRule type="cellIs" dxfId="502" priority="304" stopIfTrue="1" operator="equal">
      <formula>"ADMISIBLE"</formula>
    </cfRule>
  </conditionalFormatting>
  <conditionalFormatting sqref="AD376:AE385">
    <cfRule type="cellIs" dxfId="501" priority="302" stopIfTrue="1" operator="equal">
      <formula>"NO ADMISIBLE"</formula>
    </cfRule>
  </conditionalFormatting>
  <conditionalFormatting sqref="AE376:AE385">
    <cfRule type="cellIs" dxfId="500" priority="300" stopIfTrue="1" operator="equal">
      <formula>"NO ADMISIBLE"</formula>
    </cfRule>
    <cfRule type="cellIs" dxfId="499" priority="301" stopIfTrue="1" operator="equal">
      <formula>"ADMISIBLE"</formula>
    </cfRule>
  </conditionalFormatting>
  <conditionalFormatting sqref="AF376:AF385">
    <cfRule type="cellIs" dxfId="498" priority="298" stopIfTrue="1" operator="equal">
      <formula>"NO ADMISIBLE"</formula>
    </cfRule>
    <cfRule type="cellIs" dxfId="497" priority="299" stopIfTrue="1" operator="equal">
      <formula>"ADMISIBLE"</formula>
    </cfRule>
  </conditionalFormatting>
  <conditionalFormatting sqref="R376:R385">
    <cfRule type="cellIs" dxfId="496" priority="296" stopIfTrue="1" operator="equal">
      <formula>"NO ADMISIBLE"</formula>
    </cfRule>
    <cfRule type="cellIs" dxfId="495" priority="297" stopIfTrue="1" operator="equal">
      <formula>"ADMISIBLE"</formula>
    </cfRule>
  </conditionalFormatting>
  <conditionalFormatting sqref="D375">
    <cfRule type="cellIs" dxfId="494" priority="295" stopIfTrue="1" operator="equal">
      <formula>"NO ADMISIBLE"</formula>
    </cfRule>
  </conditionalFormatting>
  <conditionalFormatting sqref="D376:D385">
    <cfRule type="cellIs" dxfId="493" priority="294" stopIfTrue="1" operator="equal">
      <formula>"NO ADMISIBLE"</formula>
    </cfRule>
  </conditionalFormatting>
  <conditionalFormatting sqref="W375">
    <cfRule type="cellIs" dxfId="492" priority="293" stopIfTrue="1" operator="equal">
      <formula>"NO ADMISIBLE"</formula>
    </cfRule>
  </conditionalFormatting>
  <conditionalFormatting sqref="R375">
    <cfRule type="cellIs" dxfId="491" priority="291" stopIfTrue="1" operator="equal">
      <formula>"NO ADMISIBLE"</formula>
    </cfRule>
    <cfRule type="cellIs" dxfId="490" priority="292" stopIfTrue="1" operator="equal">
      <formula>"ADMISIBLE"</formula>
    </cfRule>
  </conditionalFormatting>
  <conditionalFormatting sqref="Z375:AA375 S375">
    <cfRule type="cellIs" dxfId="489" priority="288" stopIfTrue="1" operator="equal">
      <formula>"NO ADMISIBLE"</formula>
    </cfRule>
  </conditionalFormatting>
  <conditionalFormatting sqref="W375 U375">
    <cfRule type="cellIs" dxfId="488" priority="289" stopIfTrue="1" operator="equal">
      <formula>"NO ADMISIBLE"</formula>
    </cfRule>
    <cfRule type="cellIs" dxfId="487" priority="290" stopIfTrue="1" operator="equal">
      <formula>"ADMISIBLE"</formula>
    </cfRule>
  </conditionalFormatting>
  <conditionalFormatting sqref="AB375">
    <cfRule type="cellIs" dxfId="486" priority="287" stopIfTrue="1" operator="equal">
      <formula>"NO ADMISIBLE"</formula>
    </cfRule>
  </conditionalFormatting>
  <conditionalFormatting sqref="AB375">
    <cfRule type="cellIs" dxfId="485" priority="285" stopIfTrue="1" operator="equal">
      <formula>"NO ADMISIBLE"</formula>
    </cfRule>
    <cfRule type="cellIs" dxfId="484" priority="286" stopIfTrue="1" operator="equal">
      <formula>"ADMISIBLE"</formula>
    </cfRule>
  </conditionalFormatting>
  <conditionalFormatting sqref="AD375">
    <cfRule type="cellIs" dxfId="483" priority="284" stopIfTrue="1" operator="equal">
      <formula>"NO ADMISIBLE"</formula>
    </cfRule>
  </conditionalFormatting>
  <conditionalFormatting sqref="AD375">
    <cfRule type="cellIs" dxfId="482" priority="282" stopIfTrue="1" operator="equal">
      <formula>"NO ADMISIBLE"</formula>
    </cfRule>
    <cfRule type="cellIs" dxfId="481" priority="283" stopIfTrue="1" operator="equal">
      <formula>"ADMISIBLE"</formula>
    </cfRule>
  </conditionalFormatting>
  <conditionalFormatting sqref="T375">
    <cfRule type="cellIs" dxfId="480" priority="280" stopIfTrue="1" operator="equal">
      <formula>"NO ADMISIBLE"</formula>
    </cfRule>
    <cfRule type="cellIs" dxfId="479" priority="281" stopIfTrue="1" operator="equal">
      <formula>"ADMISIBLE"</formula>
    </cfRule>
  </conditionalFormatting>
  <conditionalFormatting sqref="T375">
    <cfRule type="cellIs" dxfId="478" priority="279" operator="equal">
      <formula>"NO HABIL"</formula>
    </cfRule>
  </conditionalFormatting>
  <conditionalFormatting sqref="V375">
    <cfRule type="cellIs" dxfId="477" priority="277" stopIfTrue="1" operator="equal">
      <formula>"NO ADMISIBLE"</formula>
    </cfRule>
    <cfRule type="cellIs" dxfId="476" priority="278" stopIfTrue="1" operator="equal">
      <formula>"ADMISIBLE"</formula>
    </cfRule>
  </conditionalFormatting>
  <conditionalFormatting sqref="V375">
    <cfRule type="cellIs" dxfId="475" priority="276" operator="equal">
      <formula>"NO HABIL"</formula>
    </cfRule>
  </conditionalFormatting>
  <conditionalFormatting sqref="AC375">
    <cfRule type="cellIs" dxfId="474" priority="274" stopIfTrue="1" operator="equal">
      <formula>"NO ADMISIBLE"</formula>
    </cfRule>
    <cfRule type="cellIs" dxfId="473" priority="275" stopIfTrue="1" operator="equal">
      <formula>"ADMISIBLE"</formula>
    </cfRule>
  </conditionalFormatting>
  <conditionalFormatting sqref="AC375">
    <cfRule type="cellIs" dxfId="472" priority="273" operator="equal">
      <formula>"NO HABIL"</formula>
    </cfRule>
  </conditionalFormatting>
  <conditionalFormatting sqref="AE375">
    <cfRule type="cellIs" dxfId="471" priority="271" stopIfTrue="1" operator="equal">
      <formula>"NO ADMISIBLE"</formula>
    </cfRule>
    <cfRule type="cellIs" dxfId="470" priority="272" stopIfTrue="1" operator="equal">
      <formula>"ADMISIBLE"</formula>
    </cfRule>
  </conditionalFormatting>
  <conditionalFormatting sqref="AE375">
    <cfRule type="cellIs" dxfId="469" priority="270" operator="equal">
      <formula>"NO HABIL"</formula>
    </cfRule>
  </conditionalFormatting>
  <conditionalFormatting sqref="AF375">
    <cfRule type="cellIs" dxfId="468" priority="268" stopIfTrue="1" operator="equal">
      <formula>"NO ADMISIBLE"</formula>
    </cfRule>
    <cfRule type="cellIs" dxfId="467" priority="269" stopIfTrue="1" operator="equal">
      <formula>"ADMISIBLE"</formula>
    </cfRule>
  </conditionalFormatting>
  <conditionalFormatting sqref="AF375">
    <cfRule type="cellIs" dxfId="466" priority="267" operator="equal">
      <formula>"NO HABIL"</formula>
    </cfRule>
  </conditionalFormatting>
  <conditionalFormatting sqref="X375">
    <cfRule type="cellIs" dxfId="465" priority="265" stopIfTrue="1" operator="equal">
      <formula>"NO ADMISIBLE"</formula>
    </cfRule>
    <cfRule type="cellIs" dxfId="464" priority="266" stopIfTrue="1" operator="equal">
      <formula>"ADMISIBLE"</formula>
    </cfRule>
  </conditionalFormatting>
  <conditionalFormatting sqref="X375">
    <cfRule type="cellIs" dxfId="463" priority="264" operator="equal">
      <formula>"NO HABIL"</formula>
    </cfRule>
  </conditionalFormatting>
  <conditionalFormatting sqref="Y375">
    <cfRule type="cellIs" dxfId="462" priority="262" stopIfTrue="1" operator="equal">
      <formula>"NO ADMISIBLE"</formula>
    </cfRule>
    <cfRule type="cellIs" dxfId="461" priority="263" stopIfTrue="1" operator="equal">
      <formula>"ADMISIBLE"</formula>
    </cfRule>
  </conditionalFormatting>
  <conditionalFormatting sqref="Y375">
    <cfRule type="cellIs" dxfId="460" priority="261" operator="equal">
      <formula>"NO HABIL"</formula>
    </cfRule>
  </conditionalFormatting>
  <conditionalFormatting sqref="N386:P386 C387:C396 J387:P396 W387:X396">
    <cfRule type="cellIs" dxfId="459" priority="260" stopIfTrue="1" operator="equal">
      <formula>"NO ADMISIBLE"</formula>
    </cfRule>
  </conditionalFormatting>
  <conditionalFormatting sqref="C386">
    <cfRule type="cellIs" dxfId="458" priority="259" stopIfTrue="1" operator="equal">
      <formula>"NO ADMISIBLE"</formula>
    </cfRule>
  </conditionalFormatting>
  <conditionalFormatting sqref="Z387:AA396 S387:S396">
    <cfRule type="cellIs" dxfId="457" priority="256" stopIfTrue="1" operator="equal">
      <formula>"NO ADMISIBLE"</formula>
    </cfRule>
  </conditionalFormatting>
  <conditionalFormatting sqref="Y387:Y396 T387:V396">
    <cfRule type="cellIs" dxfId="456" priority="257" stopIfTrue="1" operator="equal">
      <formula>"NO ADMISIBLE"</formula>
    </cfRule>
    <cfRule type="cellIs" dxfId="455" priority="258" stopIfTrue="1" operator="equal">
      <formula>"ADMISIBLE"</formula>
    </cfRule>
  </conditionalFormatting>
  <conditionalFormatting sqref="X387:X396">
    <cfRule type="cellIs" dxfId="454" priority="254" stopIfTrue="1" operator="equal">
      <formula>"NO ADMISIBLE"</formula>
    </cfRule>
    <cfRule type="cellIs" dxfId="453" priority="255" stopIfTrue="1" operator="equal">
      <formula>"ADMISIBLE"</formula>
    </cfRule>
  </conditionalFormatting>
  <conditionalFormatting sqref="AB387:AC396">
    <cfRule type="cellIs" dxfId="452" priority="253" stopIfTrue="1" operator="equal">
      <formula>"NO ADMISIBLE"</formula>
    </cfRule>
  </conditionalFormatting>
  <conditionalFormatting sqref="AC387:AC396">
    <cfRule type="cellIs" dxfId="451" priority="251" stopIfTrue="1" operator="equal">
      <formula>"NO ADMISIBLE"</formula>
    </cfRule>
    <cfRule type="cellIs" dxfId="450" priority="252" stopIfTrue="1" operator="equal">
      <formula>"ADMISIBLE"</formula>
    </cfRule>
  </conditionalFormatting>
  <conditionalFormatting sqref="AD387:AE396">
    <cfRule type="cellIs" dxfId="449" priority="250" stopIfTrue="1" operator="equal">
      <formula>"NO ADMISIBLE"</formula>
    </cfRule>
  </conditionalFormatting>
  <conditionalFormatting sqref="AE387:AE396">
    <cfRule type="cellIs" dxfId="448" priority="248" stopIfTrue="1" operator="equal">
      <formula>"NO ADMISIBLE"</formula>
    </cfRule>
    <cfRule type="cellIs" dxfId="447" priority="249" stopIfTrue="1" operator="equal">
      <formula>"ADMISIBLE"</formula>
    </cfRule>
  </conditionalFormatting>
  <conditionalFormatting sqref="AF387:AF396">
    <cfRule type="cellIs" dxfId="446" priority="246" stopIfTrue="1" operator="equal">
      <formula>"NO ADMISIBLE"</formula>
    </cfRule>
    <cfRule type="cellIs" dxfId="445" priority="247" stopIfTrue="1" operator="equal">
      <formula>"ADMISIBLE"</formula>
    </cfRule>
  </conditionalFormatting>
  <conditionalFormatting sqref="R387:R396">
    <cfRule type="cellIs" dxfId="444" priority="244" stopIfTrue="1" operator="equal">
      <formula>"NO ADMISIBLE"</formula>
    </cfRule>
    <cfRule type="cellIs" dxfId="443" priority="245" stopIfTrue="1" operator="equal">
      <formula>"ADMISIBLE"</formula>
    </cfRule>
  </conditionalFormatting>
  <conditionalFormatting sqref="D386">
    <cfRule type="cellIs" dxfId="442" priority="243" stopIfTrue="1" operator="equal">
      <formula>"NO ADMISIBLE"</formula>
    </cfRule>
  </conditionalFormatting>
  <conditionalFormatting sqref="D387:D396">
    <cfRule type="cellIs" dxfId="441" priority="242" stopIfTrue="1" operator="equal">
      <formula>"NO ADMISIBLE"</formula>
    </cfRule>
  </conditionalFormatting>
  <conditionalFormatting sqref="W386">
    <cfRule type="cellIs" dxfId="440" priority="241" stopIfTrue="1" operator="equal">
      <formula>"NO ADMISIBLE"</formula>
    </cfRule>
  </conditionalFormatting>
  <conditionalFormatting sqref="R386">
    <cfRule type="cellIs" dxfId="439" priority="239" stopIfTrue="1" operator="equal">
      <formula>"NO ADMISIBLE"</formula>
    </cfRule>
    <cfRule type="cellIs" dxfId="438" priority="240" stopIfTrue="1" operator="equal">
      <formula>"ADMISIBLE"</formula>
    </cfRule>
  </conditionalFormatting>
  <conditionalFormatting sqref="Z386:AA386 S386">
    <cfRule type="cellIs" dxfId="437" priority="236" stopIfTrue="1" operator="equal">
      <formula>"NO ADMISIBLE"</formula>
    </cfRule>
  </conditionalFormatting>
  <conditionalFormatting sqref="W386 U386">
    <cfRule type="cellIs" dxfId="436" priority="237" stopIfTrue="1" operator="equal">
      <formula>"NO ADMISIBLE"</formula>
    </cfRule>
    <cfRule type="cellIs" dxfId="435" priority="238" stopIfTrue="1" operator="equal">
      <formula>"ADMISIBLE"</formula>
    </cfRule>
  </conditionalFormatting>
  <conditionalFormatting sqref="AB386">
    <cfRule type="cellIs" dxfId="434" priority="235" stopIfTrue="1" operator="equal">
      <formula>"NO ADMISIBLE"</formula>
    </cfRule>
  </conditionalFormatting>
  <conditionalFormatting sqref="AB386">
    <cfRule type="cellIs" dxfId="433" priority="233" stopIfTrue="1" operator="equal">
      <formula>"NO ADMISIBLE"</formula>
    </cfRule>
    <cfRule type="cellIs" dxfId="432" priority="234" stopIfTrue="1" operator="equal">
      <formula>"ADMISIBLE"</formula>
    </cfRule>
  </conditionalFormatting>
  <conditionalFormatting sqref="AD386">
    <cfRule type="cellIs" dxfId="431" priority="232" stopIfTrue="1" operator="equal">
      <formula>"NO ADMISIBLE"</formula>
    </cfRule>
  </conditionalFormatting>
  <conditionalFormatting sqref="AD386">
    <cfRule type="cellIs" dxfId="430" priority="230" stopIfTrue="1" operator="equal">
      <formula>"NO ADMISIBLE"</formula>
    </cfRule>
    <cfRule type="cellIs" dxfId="429" priority="231" stopIfTrue="1" operator="equal">
      <formula>"ADMISIBLE"</formula>
    </cfRule>
  </conditionalFormatting>
  <conditionalFormatting sqref="T386">
    <cfRule type="cellIs" dxfId="428" priority="228" stopIfTrue="1" operator="equal">
      <formula>"NO ADMISIBLE"</formula>
    </cfRule>
    <cfRule type="cellIs" dxfId="427" priority="229" stopIfTrue="1" operator="equal">
      <formula>"ADMISIBLE"</formula>
    </cfRule>
  </conditionalFormatting>
  <conditionalFormatting sqref="T386">
    <cfRule type="cellIs" dxfId="426" priority="227" operator="equal">
      <formula>"NO HABIL"</formula>
    </cfRule>
  </conditionalFormatting>
  <conditionalFormatting sqref="V386">
    <cfRule type="cellIs" dxfId="425" priority="225" stopIfTrue="1" operator="equal">
      <formula>"NO ADMISIBLE"</formula>
    </cfRule>
    <cfRule type="cellIs" dxfId="424" priority="226" stopIfTrue="1" operator="equal">
      <formula>"ADMISIBLE"</formula>
    </cfRule>
  </conditionalFormatting>
  <conditionalFormatting sqref="V386">
    <cfRule type="cellIs" dxfId="423" priority="224" operator="equal">
      <formula>"NO HABIL"</formula>
    </cfRule>
  </conditionalFormatting>
  <conditionalFormatting sqref="AC386">
    <cfRule type="cellIs" dxfId="422" priority="222" stopIfTrue="1" operator="equal">
      <formula>"NO ADMISIBLE"</formula>
    </cfRule>
    <cfRule type="cellIs" dxfId="421" priority="223" stopIfTrue="1" operator="equal">
      <formula>"ADMISIBLE"</formula>
    </cfRule>
  </conditionalFormatting>
  <conditionalFormatting sqref="AC386">
    <cfRule type="cellIs" dxfId="420" priority="221" operator="equal">
      <formula>"NO HABIL"</formula>
    </cfRule>
  </conditionalFormatting>
  <conditionalFormatting sqref="AE386">
    <cfRule type="cellIs" dxfId="419" priority="219" stopIfTrue="1" operator="equal">
      <formula>"NO ADMISIBLE"</formula>
    </cfRule>
    <cfRule type="cellIs" dxfId="418" priority="220" stopIfTrue="1" operator="equal">
      <formula>"ADMISIBLE"</formula>
    </cfRule>
  </conditionalFormatting>
  <conditionalFormatting sqref="AE386">
    <cfRule type="cellIs" dxfId="417" priority="218" operator="equal">
      <formula>"NO HABIL"</formula>
    </cfRule>
  </conditionalFormatting>
  <conditionalFormatting sqref="AF386">
    <cfRule type="cellIs" dxfId="416" priority="216" stopIfTrue="1" operator="equal">
      <formula>"NO ADMISIBLE"</formula>
    </cfRule>
    <cfRule type="cellIs" dxfId="415" priority="217" stopIfTrue="1" operator="equal">
      <formula>"ADMISIBLE"</formula>
    </cfRule>
  </conditionalFormatting>
  <conditionalFormatting sqref="AF386">
    <cfRule type="cellIs" dxfId="414" priority="215" operator="equal">
      <formula>"NO HABIL"</formula>
    </cfRule>
  </conditionalFormatting>
  <conditionalFormatting sqref="X386">
    <cfRule type="cellIs" dxfId="413" priority="213" stopIfTrue="1" operator="equal">
      <formula>"NO ADMISIBLE"</formula>
    </cfRule>
    <cfRule type="cellIs" dxfId="412" priority="214" stopIfTrue="1" operator="equal">
      <formula>"ADMISIBLE"</formula>
    </cfRule>
  </conditionalFormatting>
  <conditionalFormatting sqref="X386">
    <cfRule type="cellIs" dxfId="411" priority="212" operator="equal">
      <formula>"NO HABIL"</formula>
    </cfRule>
  </conditionalFormatting>
  <conditionalFormatting sqref="Y386">
    <cfRule type="cellIs" dxfId="410" priority="210" stopIfTrue="1" operator="equal">
      <formula>"NO ADMISIBLE"</formula>
    </cfRule>
    <cfRule type="cellIs" dxfId="409" priority="211" stopIfTrue="1" operator="equal">
      <formula>"ADMISIBLE"</formula>
    </cfRule>
  </conditionalFormatting>
  <conditionalFormatting sqref="Y386">
    <cfRule type="cellIs" dxfId="408" priority="209" operator="equal">
      <formula>"NO HABIL"</formula>
    </cfRule>
  </conditionalFormatting>
  <conditionalFormatting sqref="N397:P397 C398:C407 J398:P407 W398:X407">
    <cfRule type="cellIs" dxfId="407" priority="208" stopIfTrue="1" operator="equal">
      <formula>"NO ADMISIBLE"</formula>
    </cfRule>
  </conditionalFormatting>
  <conditionalFormatting sqref="C397">
    <cfRule type="cellIs" dxfId="406" priority="207" stopIfTrue="1" operator="equal">
      <formula>"NO ADMISIBLE"</formula>
    </cfRule>
  </conditionalFormatting>
  <conditionalFormatting sqref="Z398:AA407 S398:S407">
    <cfRule type="cellIs" dxfId="405" priority="204" stopIfTrue="1" operator="equal">
      <formula>"NO ADMISIBLE"</formula>
    </cfRule>
  </conditionalFormatting>
  <conditionalFormatting sqref="Y398:Y407 T398:V407">
    <cfRule type="cellIs" dxfId="404" priority="205" stopIfTrue="1" operator="equal">
      <formula>"NO ADMISIBLE"</formula>
    </cfRule>
    <cfRule type="cellIs" dxfId="403" priority="206" stopIfTrue="1" operator="equal">
      <formula>"ADMISIBLE"</formula>
    </cfRule>
  </conditionalFormatting>
  <conditionalFormatting sqref="X398:X407">
    <cfRule type="cellIs" dxfId="402" priority="202" stopIfTrue="1" operator="equal">
      <formula>"NO ADMISIBLE"</formula>
    </cfRule>
    <cfRule type="cellIs" dxfId="401" priority="203" stopIfTrue="1" operator="equal">
      <formula>"ADMISIBLE"</formula>
    </cfRule>
  </conditionalFormatting>
  <conditionalFormatting sqref="AB398:AC407">
    <cfRule type="cellIs" dxfId="400" priority="201" stopIfTrue="1" operator="equal">
      <formula>"NO ADMISIBLE"</formula>
    </cfRule>
  </conditionalFormatting>
  <conditionalFormatting sqref="AC398:AC407">
    <cfRule type="cellIs" dxfId="399" priority="199" stopIfTrue="1" operator="equal">
      <formula>"NO ADMISIBLE"</formula>
    </cfRule>
    <cfRule type="cellIs" dxfId="398" priority="200" stopIfTrue="1" operator="equal">
      <formula>"ADMISIBLE"</formula>
    </cfRule>
  </conditionalFormatting>
  <conditionalFormatting sqref="AD398:AE407">
    <cfRule type="cellIs" dxfId="397" priority="198" stopIfTrue="1" operator="equal">
      <formula>"NO ADMISIBLE"</formula>
    </cfRule>
  </conditionalFormatting>
  <conditionalFormatting sqref="AE398:AE407">
    <cfRule type="cellIs" dxfId="396" priority="196" stopIfTrue="1" operator="equal">
      <formula>"NO ADMISIBLE"</formula>
    </cfRule>
    <cfRule type="cellIs" dxfId="395" priority="197" stopIfTrue="1" operator="equal">
      <formula>"ADMISIBLE"</formula>
    </cfRule>
  </conditionalFormatting>
  <conditionalFormatting sqref="AF398:AF407">
    <cfRule type="cellIs" dxfId="394" priority="194" stopIfTrue="1" operator="equal">
      <formula>"NO ADMISIBLE"</formula>
    </cfRule>
    <cfRule type="cellIs" dxfId="393" priority="195" stopIfTrue="1" operator="equal">
      <formula>"ADMISIBLE"</formula>
    </cfRule>
  </conditionalFormatting>
  <conditionalFormatting sqref="R398:R407">
    <cfRule type="cellIs" dxfId="392" priority="192" stopIfTrue="1" operator="equal">
      <formula>"NO ADMISIBLE"</formula>
    </cfRule>
    <cfRule type="cellIs" dxfId="391" priority="193" stopIfTrue="1" operator="equal">
      <formula>"ADMISIBLE"</formula>
    </cfRule>
  </conditionalFormatting>
  <conditionalFormatting sqref="D397">
    <cfRule type="cellIs" dxfId="390" priority="191" stopIfTrue="1" operator="equal">
      <formula>"NO ADMISIBLE"</formula>
    </cfRule>
  </conditionalFormatting>
  <conditionalFormatting sqref="D398:D407">
    <cfRule type="cellIs" dxfId="389" priority="190" stopIfTrue="1" operator="equal">
      <formula>"NO ADMISIBLE"</formula>
    </cfRule>
  </conditionalFormatting>
  <conditionalFormatting sqref="W397">
    <cfRule type="cellIs" dxfId="388" priority="189" stopIfTrue="1" operator="equal">
      <formula>"NO ADMISIBLE"</formula>
    </cfRule>
  </conditionalFormatting>
  <conditionalFormatting sqref="R397">
    <cfRule type="cellIs" dxfId="387" priority="187" stopIfTrue="1" operator="equal">
      <formula>"NO ADMISIBLE"</formula>
    </cfRule>
    <cfRule type="cellIs" dxfId="386" priority="188" stopIfTrue="1" operator="equal">
      <formula>"ADMISIBLE"</formula>
    </cfRule>
  </conditionalFormatting>
  <conditionalFormatting sqref="Z397:AA397 S397">
    <cfRule type="cellIs" dxfId="385" priority="184" stopIfTrue="1" operator="equal">
      <formula>"NO ADMISIBLE"</formula>
    </cfRule>
  </conditionalFormatting>
  <conditionalFormatting sqref="W397 U397">
    <cfRule type="cellIs" dxfId="384" priority="185" stopIfTrue="1" operator="equal">
      <formula>"NO ADMISIBLE"</formula>
    </cfRule>
    <cfRule type="cellIs" dxfId="383" priority="186" stopIfTrue="1" operator="equal">
      <formula>"ADMISIBLE"</formula>
    </cfRule>
  </conditionalFormatting>
  <conditionalFormatting sqref="AB397">
    <cfRule type="cellIs" dxfId="382" priority="183" stopIfTrue="1" operator="equal">
      <formula>"NO ADMISIBLE"</formula>
    </cfRule>
  </conditionalFormatting>
  <conditionalFormatting sqref="AB397">
    <cfRule type="cellIs" dxfId="381" priority="181" stopIfTrue="1" operator="equal">
      <formula>"NO ADMISIBLE"</formula>
    </cfRule>
    <cfRule type="cellIs" dxfId="380" priority="182" stopIfTrue="1" operator="equal">
      <formula>"ADMISIBLE"</formula>
    </cfRule>
  </conditionalFormatting>
  <conditionalFormatting sqref="AD397">
    <cfRule type="cellIs" dxfId="379" priority="180" stopIfTrue="1" operator="equal">
      <formula>"NO ADMISIBLE"</formula>
    </cfRule>
  </conditionalFormatting>
  <conditionalFormatting sqref="AD397">
    <cfRule type="cellIs" dxfId="378" priority="178" stopIfTrue="1" operator="equal">
      <formula>"NO ADMISIBLE"</formula>
    </cfRule>
    <cfRule type="cellIs" dxfId="377" priority="179" stopIfTrue="1" operator="equal">
      <formula>"ADMISIBLE"</formula>
    </cfRule>
  </conditionalFormatting>
  <conditionalFormatting sqref="T397">
    <cfRule type="cellIs" dxfId="376" priority="176" stopIfTrue="1" operator="equal">
      <formula>"NO ADMISIBLE"</formula>
    </cfRule>
    <cfRule type="cellIs" dxfId="375" priority="177" stopIfTrue="1" operator="equal">
      <formula>"ADMISIBLE"</formula>
    </cfRule>
  </conditionalFormatting>
  <conditionalFormatting sqref="T397">
    <cfRule type="cellIs" dxfId="374" priority="175" operator="equal">
      <formula>"NO HABIL"</formula>
    </cfRule>
  </conditionalFormatting>
  <conditionalFormatting sqref="V397">
    <cfRule type="cellIs" dxfId="373" priority="173" stopIfTrue="1" operator="equal">
      <formula>"NO ADMISIBLE"</formula>
    </cfRule>
    <cfRule type="cellIs" dxfId="372" priority="174" stopIfTrue="1" operator="equal">
      <formula>"ADMISIBLE"</formula>
    </cfRule>
  </conditionalFormatting>
  <conditionalFormatting sqref="V397">
    <cfRule type="cellIs" dxfId="371" priority="172" operator="equal">
      <formula>"NO HABIL"</formula>
    </cfRule>
  </conditionalFormatting>
  <conditionalFormatting sqref="AC397">
    <cfRule type="cellIs" dxfId="370" priority="170" stopIfTrue="1" operator="equal">
      <formula>"NO ADMISIBLE"</formula>
    </cfRule>
    <cfRule type="cellIs" dxfId="369" priority="171" stopIfTrue="1" operator="equal">
      <formula>"ADMISIBLE"</formula>
    </cfRule>
  </conditionalFormatting>
  <conditionalFormatting sqref="AC397">
    <cfRule type="cellIs" dxfId="368" priority="169" operator="equal">
      <formula>"NO HABIL"</formula>
    </cfRule>
  </conditionalFormatting>
  <conditionalFormatting sqref="AE397">
    <cfRule type="cellIs" dxfId="367" priority="167" stopIfTrue="1" operator="equal">
      <formula>"NO ADMISIBLE"</formula>
    </cfRule>
    <cfRule type="cellIs" dxfId="366" priority="168" stopIfTrue="1" operator="equal">
      <formula>"ADMISIBLE"</formula>
    </cfRule>
  </conditionalFormatting>
  <conditionalFormatting sqref="AE397">
    <cfRule type="cellIs" dxfId="365" priority="166" operator="equal">
      <formula>"NO HABIL"</formula>
    </cfRule>
  </conditionalFormatting>
  <conditionalFormatting sqref="AF397">
    <cfRule type="cellIs" dxfId="364" priority="164" stopIfTrue="1" operator="equal">
      <formula>"NO ADMISIBLE"</formula>
    </cfRule>
    <cfRule type="cellIs" dxfId="363" priority="165" stopIfTrue="1" operator="equal">
      <formula>"ADMISIBLE"</formula>
    </cfRule>
  </conditionalFormatting>
  <conditionalFormatting sqref="AF397">
    <cfRule type="cellIs" dxfId="362" priority="163" operator="equal">
      <formula>"NO HABIL"</formula>
    </cfRule>
  </conditionalFormatting>
  <conditionalFormatting sqref="X397">
    <cfRule type="cellIs" dxfId="361" priority="161" stopIfTrue="1" operator="equal">
      <formula>"NO ADMISIBLE"</formula>
    </cfRule>
    <cfRule type="cellIs" dxfId="360" priority="162" stopIfTrue="1" operator="equal">
      <formula>"ADMISIBLE"</formula>
    </cfRule>
  </conditionalFormatting>
  <conditionalFormatting sqref="X397">
    <cfRule type="cellIs" dxfId="359" priority="160" operator="equal">
      <formula>"NO HABIL"</formula>
    </cfRule>
  </conditionalFormatting>
  <conditionalFormatting sqref="Y397">
    <cfRule type="cellIs" dxfId="358" priority="158" stopIfTrue="1" operator="equal">
      <formula>"NO ADMISIBLE"</formula>
    </cfRule>
    <cfRule type="cellIs" dxfId="357" priority="159" stopIfTrue="1" operator="equal">
      <formula>"ADMISIBLE"</formula>
    </cfRule>
  </conditionalFormatting>
  <conditionalFormatting sqref="Y397">
    <cfRule type="cellIs" dxfId="356" priority="157" operator="equal">
      <formula>"NO HABIL"</formula>
    </cfRule>
  </conditionalFormatting>
  <conditionalFormatting sqref="N408:P408 C409:C418 J409:P418 W409:X418">
    <cfRule type="cellIs" dxfId="355" priority="156" stopIfTrue="1" operator="equal">
      <formula>"NO ADMISIBLE"</formula>
    </cfRule>
  </conditionalFormatting>
  <conditionalFormatting sqref="C408">
    <cfRule type="cellIs" dxfId="354" priority="155" stopIfTrue="1" operator="equal">
      <formula>"NO ADMISIBLE"</formula>
    </cfRule>
  </conditionalFormatting>
  <conditionalFormatting sqref="Z409:AA418 S409:S418">
    <cfRule type="cellIs" dxfId="353" priority="152" stopIfTrue="1" operator="equal">
      <formula>"NO ADMISIBLE"</formula>
    </cfRule>
  </conditionalFormatting>
  <conditionalFormatting sqref="Y409:Y418 T409:V418">
    <cfRule type="cellIs" dxfId="352" priority="153" stopIfTrue="1" operator="equal">
      <formula>"NO ADMISIBLE"</formula>
    </cfRule>
    <cfRule type="cellIs" dxfId="351" priority="154" stopIfTrue="1" operator="equal">
      <formula>"ADMISIBLE"</formula>
    </cfRule>
  </conditionalFormatting>
  <conditionalFormatting sqref="X409:X418">
    <cfRule type="cellIs" dxfId="350" priority="150" stopIfTrue="1" operator="equal">
      <formula>"NO ADMISIBLE"</formula>
    </cfRule>
    <cfRule type="cellIs" dxfId="349" priority="151" stopIfTrue="1" operator="equal">
      <formula>"ADMISIBLE"</formula>
    </cfRule>
  </conditionalFormatting>
  <conditionalFormatting sqref="AB409:AC418">
    <cfRule type="cellIs" dxfId="348" priority="149" stopIfTrue="1" operator="equal">
      <formula>"NO ADMISIBLE"</formula>
    </cfRule>
  </conditionalFormatting>
  <conditionalFormatting sqref="AC409:AC418">
    <cfRule type="cellIs" dxfId="347" priority="147" stopIfTrue="1" operator="equal">
      <formula>"NO ADMISIBLE"</formula>
    </cfRule>
    <cfRule type="cellIs" dxfId="346" priority="148" stopIfTrue="1" operator="equal">
      <formula>"ADMISIBLE"</formula>
    </cfRule>
  </conditionalFormatting>
  <conditionalFormatting sqref="AD409:AE418">
    <cfRule type="cellIs" dxfId="345" priority="146" stopIfTrue="1" operator="equal">
      <formula>"NO ADMISIBLE"</formula>
    </cfRule>
  </conditionalFormatting>
  <conditionalFormatting sqref="AE409:AE418">
    <cfRule type="cellIs" dxfId="344" priority="144" stopIfTrue="1" operator="equal">
      <formula>"NO ADMISIBLE"</formula>
    </cfRule>
    <cfRule type="cellIs" dxfId="343" priority="145" stopIfTrue="1" operator="equal">
      <formula>"ADMISIBLE"</formula>
    </cfRule>
  </conditionalFormatting>
  <conditionalFormatting sqref="AF409:AF418">
    <cfRule type="cellIs" dxfId="342" priority="142" stopIfTrue="1" operator="equal">
      <formula>"NO ADMISIBLE"</formula>
    </cfRule>
    <cfRule type="cellIs" dxfId="341" priority="143" stopIfTrue="1" operator="equal">
      <formula>"ADMISIBLE"</formula>
    </cfRule>
  </conditionalFormatting>
  <conditionalFormatting sqref="R409:R418">
    <cfRule type="cellIs" dxfId="340" priority="140" stopIfTrue="1" operator="equal">
      <formula>"NO ADMISIBLE"</formula>
    </cfRule>
    <cfRule type="cellIs" dxfId="339" priority="141" stopIfTrue="1" operator="equal">
      <formula>"ADMISIBLE"</formula>
    </cfRule>
  </conditionalFormatting>
  <conditionalFormatting sqref="D408">
    <cfRule type="cellIs" dxfId="338" priority="139" stopIfTrue="1" operator="equal">
      <formula>"NO ADMISIBLE"</formula>
    </cfRule>
  </conditionalFormatting>
  <conditionalFormatting sqref="D409:D418">
    <cfRule type="cellIs" dxfId="337" priority="138" stopIfTrue="1" operator="equal">
      <formula>"NO ADMISIBLE"</formula>
    </cfRule>
  </conditionalFormatting>
  <conditionalFormatting sqref="W408">
    <cfRule type="cellIs" dxfId="336" priority="137" stopIfTrue="1" operator="equal">
      <formula>"NO ADMISIBLE"</formula>
    </cfRule>
  </conditionalFormatting>
  <conditionalFormatting sqref="R408">
    <cfRule type="cellIs" dxfId="335" priority="135" stopIfTrue="1" operator="equal">
      <formula>"NO ADMISIBLE"</formula>
    </cfRule>
    <cfRule type="cellIs" dxfId="334" priority="136" stopIfTrue="1" operator="equal">
      <formula>"ADMISIBLE"</formula>
    </cfRule>
  </conditionalFormatting>
  <conditionalFormatting sqref="Z408:AA408 S408">
    <cfRule type="cellIs" dxfId="333" priority="132" stopIfTrue="1" operator="equal">
      <formula>"NO ADMISIBLE"</formula>
    </cfRule>
  </conditionalFormatting>
  <conditionalFormatting sqref="W408 U408">
    <cfRule type="cellIs" dxfId="332" priority="133" stopIfTrue="1" operator="equal">
      <formula>"NO ADMISIBLE"</formula>
    </cfRule>
    <cfRule type="cellIs" dxfId="331" priority="134" stopIfTrue="1" operator="equal">
      <formula>"ADMISIBLE"</formula>
    </cfRule>
  </conditionalFormatting>
  <conditionalFormatting sqref="AB408">
    <cfRule type="cellIs" dxfId="330" priority="131" stopIfTrue="1" operator="equal">
      <formula>"NO ADMISIBLE"</formula>
    </cfRule>
  </conditionalFormatting>
  <conditionalFormatting sqref="AB408">
    <cfRule type="cellIs" dxfId="329" priority="129" stopIfTrue="1" operator="equal">
      <formula>"NO ADMISIBLE"</formula>
    </cfRule>
    <cfRule type="cellIs" dxfId="328" priority="130" stopIfTrue="1" operator="equal">
      <formula>"ADMISIBLE"</formula>
    </cfRule>
  </conditionalFormatting>
  <conditionalFormatting sqref="AD408">
    <cfRule type="cellIs" dxfId="327" priority="128" stopIfTrue="1" operator="equal">
      <formula>"NO ADMISIBLE"</formula>
    </cfRule>
  </conditionalFormatting>
  <conditionalFormatting sqref="AD408">
    <cfRule type="cellIs" dxfId="326" priority="126" stopIfTrue="1" operator="equal">
      <formula>"NO ADMISIBLE"</formula>
    </cfRule>
    <cfRule type="cellIs" dxfId="325" priority="127" stopIfTrue="1" operator="equal">
      <formula>"ADMISIBLE"</formula>
    </cfRule>
  </conditionalFormatting>
  <conditionalFormatting sqref="T408">
    <cfRule type="cellIs" dxfId="324" priority="124" stopIfTrue="1" operator="equal">
      <formula>"NO ADMISIBLE"</formula>
    </cfRule>
    <cfRule type="cellIs" dxfId="323" priority="125" stopIfTrue="1" operator="equal">
      <formula>"ADMISIBLE"</formula>
    </cfRule>
  </conditionalFormatting>
  <conditionalFormatting sqref="T408">
    <cfRule type="cellIs" dxfId="322" priority="123" operator="equal">
      <formula>"NO HABIL"</formula>
    </cfRule>
  </conditionalFormatting>
  <conditionalFormatting sqref="V408">
    <cfRule type="cellIs" dxfId="321" priority="121" stopIfTrue="1" operator="equal">
      <formula>"NO ADMISIBLE"</formula>
    </cfRule>
    <cfRule type="cellIs" dxfId="320" priority="122" stopIfTrue="1" operator="equal">
      <formula>"ADMISIBLE"</formula>
    </cfRule>
  </conditionalFormatting>
  <conditionalFormatting sqref="V408">
    <cfRule type="cellIs" dxfId="319" priority="120" operator="equal">
      <formula>"NO HABIL"</formula>
    </cfRule>
  </conditionalFormatting>
  <conditionalFormatting sqref="AC408">
    <cfRule type="cellIs" dxfId="318" priority="118" stopIfTrue="1" operator="equal">
      <formula>"NO ADMISIBLE"</formula>
    </cfRule>
    <cfRule type="cellIs" dxfId="317" priority="119" stopIfTrue="1" operator="equal">
      <formula>"ADMISIBLE"</formula>
    </cfRule>
  </conditionalFormatting>
  <conditionalFormatting sqref="AC408">
    <cfRule type="cellIs" dxfId="316" priority="117" operator="equal">
      <formula>"NO HABIL"</formula>
    </cfRule>
  </conditionalFormatting>
  <conditionalFormatting sqref="AE408">
    <cfRule type="cellIs" dxfId="315" priority="115" stopIfTrue="1" operator="equal">
      <formula>"NO ADMISIBLE"</formula>
    </cfRule>
    <cfRule type="cellIs" dxfId="314" priority="116" stopIfTrue="1" operator="equal">
      <formula>"ADMISIBLE"</formula>
    </cfRule>
  </conditionalFormatting>
  <conditionalFormatting sqref="AE408">
    <cfRule type="cellIs" dxfId="313" priority="114" operator="equal">
      <formula>"NO HABIL"</formula>
    </cfRule>
  </conditionalFormatting>
  <conditionalFormatting sqref="AF408">
    <cfRule type="cellIs" dxfId="312" priority="112" stopIfTrue="1" operator="equal">
      <formula>"NO ADMISIBLE"</formula>
    </cfRule>
    <cfRule type="cellIs" dxfId="311" priority="113" stopIfTrue="1" operator="equal">
      <formula>"ADMISIBLE"</formula>
    </cfRule>
  </conditionalFormatting>
  <conditionalFormatting sqref="AF408">
    <cfRule type="cellIs" dxfId="310" priority="111" operator="equal">
      <formula>"NO HABIL"</formula>
    </cfRule>
  </conditionalFormatting>
  <conditionalFormatting sqref="X408">
    <cfRule type="cellIs" dxfId="309" priority="109" stopIfTrue="1" operator="equal">
      <formula>"NO ADMISIBLE"</formula>
    </cfRule>
    <cfRule type="cellIs" dxfId="308" priority="110" stopIfTrue="1" operator="equal">
      <formula>"ADMISIBLE"</formula>
    </cfRule>
  </conditionalFormatting>
  <conditionalFormatting sqref="X408">
    <cfRule type="cellIs" dxfId="307" priority="108" operator="equal">
      <formula>"NO HABIL"</formula>
    </cfRule>
  </conditionalFormatting>
  <conditionalFormatting sqref="Y408">
    <cfRule type="cellIs" dxfId="306" priority="106" stopIfTrue="1" operator="equal">
      <formula>"NO ADMISIBLE"</formula>
    </cfRule>
    <cfRule type="cellIs" dxfId="305" priority="107" stopIfTrue="1" operator="equal">
      <formula>"ADMISIBLE"</formula>
    </cfRule>
  </conditionalFormatting>
  <conditionalFormatting sqref="Y408">
    <cfRule type="cellIs" dxfId="304" priority="105" operator="equal">
      <formula>"NO HABIL"</formula>
    </cfRule>
  </conditionalFormatting>
  <conditionalFormatting sqref="N419:P419 C420:C429 J420:P429 W420:X429">
    <cfRule type="cellIs" dxfId="303" priority="104" stopIfTrue="1" operator="equal">
      <formula>"NO ADMISIBLE"</formula>
    </cfRule>
  </conditionalFormatting>
  <conditionalFormatting sqref="C419">
    <cfRule type="cellIs" dxfId="302" priority="103" stopIfTrue="1" operator="equal">
      <formula>"NO ADMISIBLE"</formula>
    </cfRule>
  </conditionalFormatting>
  <conditionalFormatting sqref="Z420:AA429 S420:S429">
    <cfRule type="cellIs" dxfId="301" priority="100" stopIfTrue="1" operator="equal">
      <formula>"NO ADMISIBLE"</formula>
    </cfRule>
  </conditionalFormatting>
  <conditionalFormatting sqref="Y420:Y429 T420:V429">
    <cfRule type="cellIs" dxfId="300" priority="101" stopIfTrue="1" operator="equal">
      <formula>"NO ADMISIBLE"</formula>
    </cfRule>
    <cfRule type="cellIs" dxfId="299" priority="102" stopIfTrue="1" operator="equal">
      <formula>"ADMISIBLE"</formula>
    </cfRule>
  </conditionalFormatting>
  <conditionalFormatting sqref="X420:X429">
    <cfRule type="cellIs" dxfId="298" priority="98" stopIfTrue="1" operator="equal">
      <formula>"NO ADMISIBLE"</formula>
    </cfRule>
    <cfRule type="cellIs" dxfId="297" priority="99" stopIfTrue="1" operator="equal">
      <formula>"ADMISIBLE"</formula>
    </cfRule>
  </conditionalFormatting>
  <conditionalFormatting sqref="AB420:AC429">
    <cfRule type="cellIs" dxfId="296" priority="97" stopIfTrue="1" operator="equal">
      <formula>"NO ADMISIBLE"</formula>
    </cfRule>
  </conditionalFormatting>
  <conditionalFormatting sqref="AC420:AC429">
    <cfRule type="cellIs" dxfId="295" priority="95" stopIfTrue="1" operator="equal">
      <formula>"NO ADMISIBLE"</formula>
    </cfRule>
    <cfRule type="cellIs" dxfId="294" priority="96" stopIfTrue="1" operator="equal">
      <formula>"ADMISIBLE"</formula>
    </cfRule>
  </conditionalFormatting>
  <conditionalFormatting sqref="AD420:AE429">
    <cfRule type="cellIs" dxfId="293" priority="94" stopIfTrue="1" operator="equal">
      <formula>"NO ADMISIBLE"</formula>
    </cfRule>
  </conditionalFormatting>
  <conditionalFormatting sqref="AE420:AE429">
    <cfRule type="cellIs" dxfId="292" priority="92" stopIfTrue="1" operator="equal">
      <formula>"NO ADMISIBLE"</formula>
    </cfRule>
    <cfRule type="cellIs" dxfId="291" priority="93" stopIfTrue="1" operator="equal">
      <formula>"ADMISIBLE"</formula>
    </cfRule>
  </conditionalFormatting>
  <conditionalFormatting sqref="AF420:AF429">
    <cfRule type="cellIs" dxfId="290" priority="90" stopIfTrue="1" operator="equal">
      <formula>"NO ADMISIBLE"</formula>
    </cfRule>
    <cfRule type="cellIs" dxfId="289" priority="91" stopIfTrue="1" operator="equal">
      <formula>"ADMISIBLE"</formula>
    </cfRule>
  </conditionalFormatting>
  <conditionalFormatting sqref="R420:R429">
    <cfRule type="cellIs" dxfId="288" priority="88" stopIfTrue="1" operator="equal">
      <formula>"NO ADMISIBLE"</formula>
    </cfRule>
    <cfRule type="cellIs" dxfId="287" priority="89" stopIfTrue="1" operator="equal">
      <formula>"ADMISIBLE"</formula>
    </cfRule>
  </conditionalFormatting>
  <conditionalFormatting sqref="D419">
    <cfRule type="cellIs" dxfId="286" priority="87" stopIfTrue="1" operator="equal">
      <formula>"NO ADMISIBLE"</formula>
    </cfRule>
  </conditionalFormatting>
  <conditionalFormatting sqref="D420:D429">
    <cfRule type="cellIs" dxfId="285" priority="86" stopIfTrue="1" operator="equal">
      <formula>"NO ADMISIBLE"</formula>
    </cfRule>
  </conditionalFormatting>
  <conditionalFormatting sqref="W419">
    <cfRule type="cellIs" dxfId="284" priority="85" stopIfTrue="1" operator="equal">
      <formula>"NO ADMISIBLE"</formula>
    </cfRule>
  </conditionalFormatting>
  <conditionalFormatting sqref="R419">
    <cfRule type="cellIs" dxfId="283" priority="83" stopIfTrue="1" operator="equal">
      <formula>"NO ADMISIBLE"</formula>
    </cfRule>
    <cfRule type="cellIs" dxfId="282" priority="84" stopIfTrue="1" operator="equal">
      <formula>"ADMISIBLE"</formula>
    </cfRule>
  </conditionalFormatting>
  <conditionalFormatting sqref="Z419:AA419 S419">
    <cfRule type="cellIs" dxfId="281" priority="80" stopIfTrue="1" operator="equal">
      <formula>"NO ADMISIBLE"</formula>
    </cfRule>
  </conditionalFormatting>
  <conditionalFormatting sqref="W419 U419">
    <cfRule type="cellIs" dxfId="280" priority="81" stopIfTrue="1" operator="equal">
      <formula>"NO ADMISIBLE"</formula>
    </cfRule>
    <cfRule type="cellIs" dxfId="279" priority="82" stopIfTrue="1" operator="equal">
      <formula>"ADMISIBLE"</formula>
    </cfRule>
  </conditionalFormatting>
  <conditionalFormatting sqref="AB419">
    <cfRule type="cellIs" dxfId="278" priority="79" stopIfTrue="1" operator="equal">
      <formula>"NO ADMISIBLE"</formula>
    </cfRule>
  </conditionalFormatting>
  <conditionalFormatting sqref="AB419">
    <cfRule type="cellIs" dxfId="277" priority="77" stopIfTrue="1" operator="equal">
      <formula>"NO ADMISIBLE"</formula>
    </cfRule>
    <cfRule type="cellIs" dxfId="276" priority="78" stopIfTrue="1" operator="equal">
      <formula>"ADMISIBLE"</formula>
    </cfRule>
  </conditionalFormatting>
  <conditionalFormatting sqref="AD419">
    <cfRule type="cellIs" dxfId="275" priority="76" stopIfTrue="1" operator="equal">
      <formula>"NO ADMISIBLE"</formula>
    </cfRule>
  </conditionalFormatting>
  <conditionalFormatting sqref="AD419">
    <cfRule type="cellIs" dxfId="274" priority="74" stopIfTrue="1" operator="equal">
      <formula>"NO ADMISIBLE"</formula>
    </cfRule>
    <cfRule type="cellIs" dxfId="273" priority="75" stopIfTrue="1" operator="equal">
      <formula>"ADMISIBLE"</formula>
    </cfRule>
  </conditionalFormatting>
  <conditionalFormatting sqref="T419">
    <cfRule type="cellIs" dxfId="272" priority="72" stopIfTrue="1" operator="equal">
      <formula>"NO ADMISIBLE"</formula>
    </cfRule>
    <cfRule type="cellIs" dxfId="271" priority="73" stopIfTrue="1" operator="equal">
      <formula>"ADMISIBLE"</formula>
    </cfRule>
  </conditionalFormatting>
  <conditionalFormatting sqref="T419">
    <cfRule type="cellIs" dxfId="270" priority="71" operator="equal">
      <formula>"NO HABIL"</formula>
    </cfRule>
  </conditionalFormatting>
  <conditionalFormatting sqref="V419">
    <cfRule type="cellIs" dxfId="269" priority="69" stopIfTrue="1" operator="equal">
      <formula>"NO ADMISIBLE"</formula>
    </cfRule>
    <cfRule type="cellIs" dxfId="268" priority="70" stopIfTrue="1" operator="equal">
      <formula>"ADMISIBLE"</formula>
    </cfRule>
  </conditionalFormatting>
  <conditionalFormatting sqref="V419">
    <cfRule type="cellIs" dxfId="267" priority="68" operator="equal">
      <formula>"NO HABIL"</formula>
    </cfRule>
  </conditionalFormatting>
  <conditionalFormatting sqref="AC419">
    <cfRule type="cellIs" dxfId="266" priority="66" stopIfTrue="1" operator="equal">
      <formula>"NO ADMISIBLE"</formula>
    </cfRule>
    <cfRule type="cellIs" dxfId="265" priority="67" stopIfTrue="1" operator="equal">
      <formula>"ADMISIBLE"</formula>
    </cfRule>
  </conditionalFormatting>
  <conditionalFormatting sqref="AC419">
    <cfRule type="cellIs" dxfId="264" priority="65" operator="equal">
      <formula>"NO HABIL"</formula>
    </cfRule>
  </conditionalFormatting>
  <conditionalFormatting sqref="AE419">
    <cfRule type="cellIs" dxfId="263" priority="63" stopIfTrue="1" operator="equal">
      <formula>"NO ADMISIBLE"</formula>
    </cfRule>
    <cfRule type="cellIs" dxfId="262" priority="64" stopIfTrue="1" operator="equal">
      <formula>"ADMISIBLE"</formula>
    </cfRule>
  </conditionalFormatting>
  <conditionalFormatting sqref="AE419">
    <cfRule type="cellIs" dxfId="261" priority="62" operator="equal">
      <formula>"NO HABIL"</formula>
    </cfRule>
  </conditionalFormatting>
  <conditionalFormatting sqref="AF419">
    <cfRule type="cellIs" dxfId="260" priority="60" stopIfTrue="1" operator="equal">
      <formula>"NO ADMISIBLE"</formula>
    </cfRule>
    <cfRule type="cellIs" dxfId="259" priority="61" stopIfTrue="1" operator="equal">
      <formula>"ADMISIBLE"</formula>
    </cfRule>
  </conditionalFormatting>
  <conditionalFormatting sqref="AF419">
    <cfRule type="cellIs" dxfId="258" priority="59" operator="equal">
      <formula>"NO HABIL"</formula>
    </cfRule>
  </conditionalFormatting>
  <conditionalFormatting sqref="X419">
    <cfRule type="cellIs" dxfId="257" priority="57" stopIfTrue="1" operator="equal">
      <formula>"NO ADMISIBLE"</formula>
    </cfRule>
    <cfRule type="cellIs" dxfId="256" priority="58" stopIfTrue="1" operator="equal">
      <formula>"ADMISIBLE"</formula>
    </cfRule>
  </conditionalFormatting>
  <conditionalFormatting sqref="X419">
    <cfRule type="cellIs" dxfId="255" priority="56" operator="equal">
      <formula>"NO HABIL"</formula>
    </cfRule>
  </conditionalFormatting>
  <conditionalFormatting sqref="Y419">
    <cfRule type="cellIs" dxfId="254" priority="54" stopIfTrue="1" operator="equal">
      <formula>"NO ADMISIBLE"</formula>
    </cfRule>
    <cfRule type="cellIs" dxfId="253" priority="55" stopIfTrue="1" operator="equal">
      <formula>"ADMISIBLE"</formula>
    </cfRule>
  </conditionalFormatting>
  <conditionalFormatting sqref="Y419">
    <cfRule type="cellIs" dxfId="252" priority="53" operator="equal">
      <formula>"NO HABIL"</formula>
    </cfRule>
  </conditionalFormatting>
  <conditionalFormatting sqref="N430:P430 C431:C440 J431:P440 W431:X440">
    <cfRule type="cellIs" dxfId="251" priority="52" stopIfTrue="1" operator="equal">
      <formula>"NO ADMISIBLE"</formula>
    </cfRule>
  </conditionalFormatting>
  <conditionalFormatting sqref="C430">
    <cfRule type="cellIs" dxfId="250" priority="51" stopIfTrue="1" operator="equal">
      <formula>"NO ADMISIBLE"</formula>
    </cfRule>
  </conditionalFormatting>
  <conditionalFormatting sqref="Z431:AA440 S431:S440">
    <cfRule type="cellIs" dxfId="249" priority="48" stopIfTrue="1" operator="equal">
      <formula>"NO ADMISIBLE"</formula>
    </cfRule>
  </conditionalFormatting>
  <conditionalFormatting sqref="Y431:Y440 T431:V440">
    <cfRule type="cellIs" dxfId="248" priority="49" stopIfTrue="1" operator="equal">
      <formula>"NO ADMISIBLE"</formula>
    </cfRule>
    <cfRule type="cellIs" dxfId="247" priority="50" stopIfTrue="1" operator="equal">
      <formula>"ADMISIBLE"</formula>
    </cfRule>
  </conditionalFormatting>
  <conditionalFormatting sqref="X431:X440">
    <cfRule type="cellIs" dxfId="246" priority="46" stopIfTrue="1" operator="equal">
      <formula>"NO ADMISIBLE"</formula>
    </cfRule>
    <cfRule type="cellIs" dxfId="245" priority="47" stopIfTrue="1" operator="equal">
      <formula>"ADMISIBLE"</formula>
    </cfRule>
  </conditionalFormatting>
  <conditionalFormatting sqref="AB431:AC440">
    <cfRule type="cellIs" dxfId="244" priority="45" stopIfTrue="1" operator="equal">
      <formula>"NO ADMISIBLE"</formula>
    </cfRule>
  </conditionalFormatting>
  <conditionalFormatting sqref="AC431:AC440">
    <cfRule type="cellIs" dxfId="243" priority="43" stopIfTrue="1" operator="equal">
      <formula>"NO ADMISIBLE"</formula>
    </cfRule>
    <cfRule type="cellIs" dxfId="242" priority="44" stopIfTrue="1" operator="equal">
      <formula>"ADMISIBLE"</formula>
    </cfRule>
  </conditionalFormatting>
  <conditionalFormatting sqref="AD431:AE440">
    <cfRule type="cellIs" dxfId="241" priority="42" stopIfTrue="1" operator="equal">
      <formula>"NO ADMISIBLE"</formula>
    </cfRule>
  </conditionalFormatting>
  <conditionalFormatting sqref="AE431:AE440">
    <cfRule type="cellIs" dxfId="240" priority="40" stopIfTrue="1" operator="equal">
      <formula>"NO ADMISIBLE"</formula>
    </cfRule>
    <cfRule type="cellIs" dxfId="239" priority="41" stopIfTrue="1" operator="equal">
      <formula>"ADMISIBLE"</formula>
    </cfRule>
  </conditionalFormatting>
  <conditionalFormatting sqref="AF431:AF440">
    <cfRule type="cellIs" dxfId="238" priority="38" stopIfTrue="1" operator="equal">
      <formula>"NO ADMISIBLE"</formula>
    </cfRule>
    <cfRule type="cellIs" dxfId="237" priority="39" stopIfTrue="1" operator="equal">
      <formula>"ADMISIBLE"</formula>
    </cfRule>
  </conditionalFormatting>
  <conditionalFormatting sqref="R431:R440">
    <cfRule type="cellIs" dxfId="236" priority="36" stopIfTrue="1" operator="equal">
      <formula>"NO ADMISIBLE"</formula>
    </cfRule>
    <cfRule type="cellIs" dxfId="235" priority="37" stopIfTrue="1" operator="equal">
      <formula>"ADMISIBLE"</formula>
    </cfRule>
  </conditionalFormatting>
  <conditionalFormatting sqref="D430">
    <cfRule type="cellIs" dxfId="234" priority="35" stopIfTrue="1" operator="equal">
      <formula>"NO ADMISIBLE"</formula>
    </cfRule>
  </conditionalFormatting>
  <conditionalFormatting sqref="D431:D440">
    <cfRule type="cellIs" dxfId="233" priority="34" stopIfTrue="1" operator="equal">
      <formula>"NO ADMISIBLE"</formula>
    </cfRule>
  </conditionalFormatting>
  <conditionalFormatting sqref="W430">
    <cfRule type="cellIs" dxfId="232" priority="33" stopIfTrue="1" operator="equal">
      <formula>"NO ADMISIBLE"</formula>
    </cfRule>
  </conditionalFormatting>
  <conditionalFormatting sqref="R430">
    <cfRule type="cellIs" dxfId="231" priority="31" stopIfTrue="1" operator="equal">
      <formula>"NO ADMISIBLE"</formula>
    </cfRule>
    <cfRule type="cellIs" dxfId="230" priority="32" stopIfTrue="1" operator="equal">
      <formula>"ADMISIBLE"</formula>
    </cfRule>
  </conditionalFormatting>
  <conditionalFormatting sqref="Z430:AA430 S430">
    <cfRule type="cellIs" dxfId="229" priority="28" stopIfTrue="1" operator="equal">
      <formula>"NO ADMISIBLE"</formula>
    </cfRule>
  </conditionalFormatting>
  <conditionalFormatting sqref="W430 U430">
    <cfRule type="cellIs" dxfId="228" priority="29" stopIfTrue="1" operator="equal">
      <formula>"NO ADMISIBLE"</formula>
    </cfRule>
    <cfRule type="cellIs" dxfId="227" priority="30" stopIfTrue="1" operator="equal">
      <formula>"ADMISIBLE"</formula>
    </cfRule>
  </conditionalFormatting>
  <conditionalFormatting sqref="AB430">
    <cfRule type="cellIs" dxfId="226" priority="27" stopIfTrue="1" operator="equal">
      <formula>"NO ADMISIBLE"</formula>
    </cfRule>
  </conditionalFormatting>
  <conditionalFormatting sqref="AB430">
    <cfRule type="cellIs" dxfId="225" priority="25" stopIfTrue="1" operator="equal">
      <formula>"NO ADMISIBLE"</formula>
    </cfRule>
    <cfRule type="cellIs" dxfId="224" priority="26" stopIfTrue="1" operator="equal">
      <formula>"ADMISIBLE"</formula>
    </cfRule>
  </conditionalFormatting>
  <conditionalFormatting sqref="AD430">
    <cfRule type="cellIs" dxfId="223" priority="24" stopIfTrue="1" operator="equal">
      <formula>"NO ADMISIBLE"</formula>
    </cfRule>
  </conditionalFormatting>
  <conditionalFormatting sqref="AD430">
    <cfRule type="cellIs" dxfId="222" priority="22" stopIfTrue="1" operator="equal">
      <formula>"NO ADMISIBLE"</formula>
    </cfRule>
    <cfRule type="cellIs" dxfId="221" priority="23" stopIfTrue="1" operator="equal">
      <formula>"ADMISIBLE"</formula>
    </cfRule>
  </conditionalFormatting>
  <conditionalFormatting sqref="T430">
    <cfRule type="cellIs" dxfId="220" priority="20" stopIfTrue="1" operator="equal">
      <formula>"NO ADMISIBLE"</formula>
    </cfRule>
    <cfRule type="cellIs" dxfId="219" priority="21" stopIfTrue="1" operator="equal">
      <formula>"ADMISIBLE"</formula>
    </cfRule>
  </conditionalFormatting>
  <conditionalFormatting sqref="T430">
    <cfRule type="cellIs" dxfId="218" priority="19" operator="equal">
      <formula>"NO HABIL"</formula>
    </cfRule>
  </conditionalFormatting>
  <conditionalFormatting sqref="V430">
    <cfRule type="cellIs" dxfId="217" priority="17" stopIfTrue="1" operator="equal">
      <formula>"NO ADMISIBLE"</formula>
    </cfRule>
    <cfRule type="cellIs" dxfId="216" priority="18" stopIfTrue="1" operator="equal">
      <formula>"ADMISIBLE"</formula>
    </cfRule>
  </conditionalFormatting>
  <conditionalFormatting sqref="V430">
    <cfRule type="cellIs" dxfId="215" priority="16" operator="equal">
      <formula>"NO HABIL"</formula>
    </cfRule>
  </conditionalFormatting>
  <conditionalFormatting sqref="AC430">
    <cfRule type="cellIs" dxfId="214" priority="14" stopIfTrue="1" operator="equal">
      <formula>"NO ADMISIBLE"</formula>
    </cfRule>
    <cfRule type="cellIs" dxfId="213" priority="15" stopIfTrue="1" operator="equal">
      <formula>"ADMISIBLE"</formula>
    </cfRule>
  </conditionalFormatting>
  <conditionalFormatting sqref="AC430">
    <cfRule type="cellIs" dxfId="212" priority="13" operator="equal">
      <formula>"NO HABIL"</formula>
    </cfRule>
  </conditionalFormatting>
  <conditionalFormatting sqref="AE430">
    <cfRule type="cellIs" dxfId="211" priority="11" stopIfTrue="1" operator="equal">
      <formula>"NO ADMISIBLE"</formula>
    </cfRule>
    <cfRule type="cellIs" dxfId="210" priority="12" stopIfTrue="1" operator="equal">
      <formula>"ADMISIBLE"</formula>
    </cfRule>
  </conditionalFormatting>
  <conditionalFormatting sqref="AE430">
    <cfRule type="cellIs" dxfId="209" priority="10" operator="equal">
      <formula>"NO HABIL"</formula>
    </cfRule>
  </conditionalFormatting>
  <conditionalFormatting sqref="AF430">
    <cfRule type="cellIs" dxfId="208" priority="8" stopIfTrue="1" operator="equal">
      <formula>"NO ADMISIBLE"</formula>
    </cfRule>
    <cfRule type="cellIs" dxfId="207" priority="9" stopIfTrue="1" operator="equal">
      <formula>"ADMISIBLE"</formula>
    </cfRule>
  </conditionalFormatting>
  <conditionalFormatting sqref="AF430">
    <cfRule type="cellIs" dxfId="206" priority="7" operator="equal">
      <formula>"NO HABIL"</formula>
    </cfRule>
  </conditionalFormatting>
  <conditionalFormatting sqref="X430">
    <cfRule type="cellIs" dxfId="205" priority="5" stopIfTrue="1" operator="equal">
      <formula>"NO ADMISIBLE"</formula>
    </cfRule>
    <cfRule type="cellIs" dxfId="204" priority="6" stopIfTrue="1" operator="equal">
      <formula>"ADMISIBLE"</formula>
    </cfRule>
  </conditionalFormatting>
  <conditionalFormatting sqref="X430">
    <cfRule type="cellIs" dxfId="203" priority="4" operator="equal">
      <formula>"NO HABIL"</formula>
    </cfRule>
  </conditionalFormatting>
  <conditionalFormatting sqref="Y430">
    <cfRule type="cellIs" dxfId="202" priority="2" stopIfTrue="1" operator="equal">
      <formula>"NO ADMISIBLE"</formula>
    </cfRule>
    <cfRule type="cellIs" dxfId="201" priority="3" stopIfTrue="1" operator="equal">
      <formula>"ADMISIBLE"</formula>
    </cfRule>
  </conditionalFormatting>
  <conditionalFormatting sqref="Y430">
    <cfRule type="cellIs" dxfId="200" priority="1" operator="equal">
      <formula>"NO HABIL"</formula>
    </cfRule>
  </conditionalFormatting>
  <dataValidations count="1">
    <dataValidation type="list" allowBlank="1" showInputMessage="1" showErrorMessage="1" sqref="C12:D440" xr:uid="{00000000-0002-0000-0200-000000000000}">
      <formula1>prueba</formula1>
    </dataValidation>
  </dataValidations>
  <printOptions horizontalCentered="1" verticalCentered="1"/>
  <pageMargins left="0.19685039370078741" right="0.75" top="0.55118110236220474" bottom="0.43307086614173229" header="0" footer="0"/>
  <pageSetup paperSize="14" scale="50" orientation="landscape" horizontalDpi="300" verticalDpi="300" r:id="rId1"/>
  <headerFooter alignWithMargins="0">
    <oddFooter>&amp;RElaboro: JJR
&amp;D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8" r:id="rId4" name="Button 34">
              <controlPr defaultSize="0" print="0" autoFill="0" autoPict="0" macro="[0]!copiar" altText="No. Propuestas">
                <anchor moveWithCells="1" siz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B3AB00-4C3A-4742-BD60-203B19268075}">
  <dimension ref="A1:AE31"/>
  <sheetViews>
    <sheetView tabSelected="1" zoomScale="80" zoomScaleNormal="80" workbookViewId="0">
      <selection activeCell="D37" sqref="D37"/>
    </sheetView>
  </sheetViews>
  <sheetFormatPr baseColWidth="10" defaultColWidth="10.85546875" defaultRowHeight="18" customHeight="1" outlineLevelRow="1" outlineLevelCol="1" x14ac:dyDescent="0.2"/>
  <cols>
    <col min="1" max="1" width="12.28515625" style="99" customWidth="1"/>
    <col min="2" max="2" width="5.140625" style="99" customWidth="1"/>
    <col min="3" max="3" width="55.5703125" style="99" customWidth="1"/>
    <col min="4" max="4" width="17.42578125" style="99" customWidth="1"/>
    <col min="5" max="5" width="25" style="99" customWidth="1" outlineLevel="1"/>
    <col min="6" max="7" width="25" style="100" customWidth="1" outlineLevel="1"/>
    <col min="8" max="8" width="23.140625" style="100" customWidth="1" outlineLevel="1"/>
    <col min="9" max="9" width="27.28515625" style="100" customWidth="1" outlineLevel="1"/>
    <col min="10" max="10" width="29.42578125" style="160" customWidth="1" outlineLevel="1"/>
    <col min="11" max="11" width="23.42578125" style="160" customWidth="1" outlineLevel="1"/>
    <col min="12" max="12" width="22" style="160" customWidth="1" outlineLevel="1"/>
    <col min="13" max="13" width="20.85546875" style="160" customWidth="1" outlineLevel="1"/>
    <col min="14" max="14" width="3.85546875" style="175" customWidth="1" outlineLevel="1"/>
    <col min="15" max="15" width="7" style="175" customWidth="1" outlineLevel="1"/>
    <col min="16" max="16" width="19.28515625" style="175" customWidth="1" outlineLevel="1"/>
    <col min="17" max="18" width="14.7109375" style="175" customWidth="1" outlineLevel="1"/>
    <col min="19" max="19" width="17.42578125" style="175" customWidth="1" outlineLevel="1"/>
    <col min="20" max="21" width="21.7109375" style="175" customWidth="1" outlineLevel="1"/>
    <col min="22" max="22" width="14.7109375" style="175" customWidth="1" outlineLevel="1"/>
    <col min="23" max="23" width="15.85546875" style="100" customWidth="1"/>
    <col min="24" max="24" width="15.42578125" style="99" hidden="1" customWidth="1"/>
    <col min="25" max="25" width="15.85546875" style="99" hidden="1" customWidth="1"/>
    <col min="26" max="26" width="14.42578125" style="101" customWidth="1" outlineLevel="1"/>
    <col min="27" max="27" width="14.42578125" style="99" customWidth="1" outlineLevel="1"/>
    <col min="28" max="28" width="14.42578125" style="101" customWidth="1" outlineLevel="1"/>
    <col min="29" max="29" width="14.42578125" style="99" customWidth="1" outlineLevel="1"/>
    <col min="30" max="30" width="17.42578125" style="99" customWidth="1"/>
    <col min="31" max="16384" width="10.85546875" style="99"/>
  </cols>
  <sheetData>
    <row r="1" spans="1:31" ht="18" customHeight="1" x14ac:dyDescent="0.2"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17"/>
      <c r="Q1" s="217"/>
      <c r="R1" s="217"/>
      <c r="S1" s="217"/>
      <c r="T1" s="217"/>
      <c r="U1" s="217"/>
      <c r="V1" s="217"/>
      <c r="W1" s="217"/>
    </row>
    <row r="2" spans="1:31" s="102" customFormat="1" ht="23.25" x14ac:dyDescent="0.35">
      <c r="B2" s="218" t="s">
        <v>142</v>
      </c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18"/>
      <c r="N2" s="218"/>
      <c r="O2" s="218"/>
      <c r="P2" s="218"/>
      <c r="Q2" s="218"/>
      <c r="R2" s="218"/>
      <c r="S2" s="218"/>
      <c r="T2" s="218"/>
      <c r="U2" s="218"/>
      <c r="V2" s="218"/>
      <c r="W2" s="218"/>
      <c r="X2" s="218"/>
      <c r="Y2" s="218"/>
      <c r="Z2" s="218"/>
      <c r="AA2" s="218"/>
      <c r="AB2" s="218"/>
      <c r="AC2" s="218"/>
      <c r="AD2" s="218"/>
    </row>
    <row r="3" spans="1:31" s="102" customFormat="1" ht="18.75" x14ac:dyDescent="0.3">
      <c r="B3" s="219" t="s">
        <v>143</v>
      </c>
      <c r="C3" s="219"/>
      <c r="D3" s="219"/>
      <c r="E3" s="219"/>
      <c r="F3" s="219"/>
      <c r="G3" s="219"/>
      <c r="H3" s="219"/>
      <c r="I3" s="219"/>
      <c r="J3" s="219"/>
      <c r="K3" s="219"/>
      <c r="L3" s="219"/>
      <c r="M3" s="219"/>
      <c r="N3" s="219"/>
      <c r="O3" s="219"/>
      <c r="P3" s="219"/>
      <c r="Q3" s="219"/>
      <c r="R3" s="219"/>
      <c r="S3" s="219"/>
      <c r="T3" s="219"/>
      <c r="U3" s="219"/>
      <c r="V3" s="219"/>
      <c r="W3" s="219"/>
      <c r="X3" s="219"/>
      <c r="Y3" s="219"/>
      <c r="Z3" s="219"/>
      <c r="AA3" s="219"/>
      <c r="AB3" s="219"/>
      <c r="AC3" s="219"/>
      <c r="AD3" s="219"/>
    </row>
    <row r="4" spans="1:31" ht="18" customHeight="1" x14ac:dyDescent="0.25">
      <c r="B4" s="220" t="s">
        <v>192</v>
      </c>
      <c r="C4" s="220"/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0"/>
      <c r="T4" s="220"/>
      <c r="U4" s="220"/>
      <c r="V4" s="220"/>
      <c r="W4" s="220"/>
      <c r="X4" s="220"/>
      <c r="Y4" s="220"/>
      <c r="Z4" s="220"/>
      <c r="AA4" s="220"/>
      <c r="AB4" s="220"/>
      <c r="AC4" s="220"/>
      <c r="AD4" s="220"/>
    </row>
    <row r="5" spans="1:31" ht="18" customHeight="1" x14ac:dyDescent="0.2">
      <c r="B5" s="221" t="s">
        <v>100</v>
      </c>
      <c r="C5" s="221"/>
      <c r="D5" s="221"/>
      <c r="E5" s="221"/>
      <c r="F5" s="221"/>
      <c r="G5" s="221"/>
      <c r="H5" s="221"/>
      <c r="I5" s="221"/>
      <c r="J5" s="221"/>
      <c r="K5" s="221"/>
      <c r="L5" s="221"/>
      <c r="M5" s="221"/>
      <c r="N5" s="221"/>
      <c r="O5" s="221"/>
      <c r="P5" s="221"/>
      <c r="Q5" s="221"/>
      <c r="R5" s="221"/>
      <c r="S5" s="221"/>
      <c r="T5" s="221"/>
      <c r="U5" s="221"/>
      <c r="V5" s="221"/>
      <c r="W5" s="221"/>
      <c r="X5" s="221"/>
      <c r="Y5" s="221"/>
      <c r="Z5" s="221"/>
      <c r="AA5" s="221"/>
      <c r="AB5" s="221"/>
      <c r="AC5" s="221"/>
      <c r="AD5" s="221"/>
    </row>
    <row r="6" spans="1:31" ht="18" customHeight="1" thickBot="1" x14ac:dyDescent="0.25"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  <c r="P6" s="103"/>
      <c r="Q6" s="103"/>
      <c r="R6" s="103"/>
      <c r="S6" s="103"/>
      <c r="T6" s="103"/>
      <c r="U6" s="103"/>
      <c r="V6" s="103"/>
      <c r="W6" s="103"/>
      <c r="X6" s="103"/>
      <c r="Y6" s="103"/>
      <c r="Z6" s="103"/>
      <c r="AA6" s="103"/>
      <c r="AB6" s="103"/>
      <c r="AC6" s="103"/>
      <c r="AD6" s="103"/>
    </row>
    <row r="7" spans="1:31" ht="44.25" customHeight="1" thickBot="1" x14ac:dyDescent="0.25">
      <c r="A7" s="237" t="s">
        <v>208</v>
      </c>
      <c r="B7" s="230" t="s">
        <v>102</v>
      </c>
      <c r="C7" s="231"/>
      <c r="D7" s="232"/>
      <c r="E7" s="233" t="s">
        <v>112</v>
      </c>
      <c r="F7" s="234"/>
      <c r="G7" s="234"/>
      <c r="H7" s="234"/>
      <c r="I7" s="234"/>
      <c r="J7" s="234"/>
      <c r="K7" s="104"/>
      <c r="L7" s="104"/>
      <c r="M7" s="104"/>
      <c r="N7" s="104"/>
      <c r="O7" s="104"/>
      <c r="P7" s="105"/>
      <c r="Q7" s="222" t="s">
        <v>114</v>
      </c>
      <c r="R7" s="223"/>
      <c r="S7" s="222" t="s">
        <v>101</v>
      </c>
      <c r="T7" s="223"/>
      <c r="U7" s="222" t="s">
        <v>126</v>
      </c>
      <c r="V7" s="223"/>
      <c r="W7" s="106" t="s">
        <v>128</v>
      </c>
      <c r="X7" s="247" t="s">
        <v>119</v>
      </c>
      <c r="Y7" s="248"/>
      <c r="Z7" s="222" t="s">
        <v>130</v>
      </c>
      <c r="AA7" s="223"/>
      <c r="AB7" s="222" t="s">
        <v>132</v>
      </c>
      <c r="AC7" s="223"/>
      <c r="AD7" s="106" t="s">
        <v>129</v>
      </c>
    </row>
    <row r="8" spans="1:31" ht="24.75" customHeight="1" x14ac:dyDescent="0.2">
      <c r="A8" s="237"/>
      <c r="B8" s="224" t="s">
        <v>108</v>
      </c>
      <c r="C8" s="226" t="s">
        <v>107</v>
      </c>
      <c r="D8" s="227" t="s">
        <v>118</v>
      </c>
      <c r="E8" s="226" t="s">
        <v>110</v>
      </c>
      <c r="F8" s="226" t="s">
        <v>105</v>
      </c>
      <c r="G8" s="226" t="s">
        <v>109</v>
      </c>
      <c r="H8" s="226" t="s">
        <v>106</v>
      </c>
      <c r="I8" s="226" t="s">
        <v>136</v>
      </c>
      <c r="J8" s="226" t="s">
        <v>137</v>
      </c>
      <c r="K8" s="226" t="s">
        <v>141</v>
      </c>
      <c r="L8" s="107"/>
      <c r="M8" s="107"/>
      <c r="N8" s="241" t="s">
        <v>113</v>
      </c>
      <c r="O8" s="241" t="s">
        <v>140</v>
      </c>
      <c r="P8" s="244" t="s">
        <v>117</v>
      </c>
      <c r="Q8" s="239" t="s">
        <v>194</v>
      </c>
      <c r="R8" s="240"/>
      <c r="S8" s="239" t="s">
        <v>195</v>
      </c>
      <c r="T8" s="240"/>
      <c r="U8" s="239" t="s">
        <v>196</v>
      </c>
      <c r="V8" s="240"/>
      <c r="W8" s="235" t="s">
        <v>123</v>
      </c>
      <c r="X8" s="108" t="s">
        <v>120</v>
      </c>
      <c r="Y8" s="109">
        <v>535600</v>
      </c>
      <c r="Z8" s="239" t="s">
        <v>197</v>
      </c>
      <c r="AA8" s="240"/>
      <c r="AB8" s="239" t="s">
        <v>152</v>
      </c>
      <c r="AC8" s="240"/>
      <c r="AD8" s="235" t="s">
        <v>123</v>
      </c>
    </row>
    <row r="9" spans="1:31" ht="24.75" thickBot="1" x14ac:dyDescent="0.25">
      <c r="A9" s="237"/>
      <c r="B9" s="225"/>
      <c r="C9" s="226"/>
      <c r="D9" s="228"/>
      <c r="E9" s="226"/>
      <c r="F9" s="226"/>
      <c r="G9" s="226"/>
      <c r="H9" s="226"/>
      <c r="I9" s="226"/>
      <c r="J9" s="226"/>
      <c r="K9" s="226"/>
      <c r="L9" s="107" t="s">
        <v>124</v>
      </c>
      <c r="M9" s="107" t="s">
        <v>125</v>
      </c>
      <c r="N9" s="242"/>
      <c r="O9" s="242"/>
      <c r="P9" s="245"/>
      <c r="Q9" s="110" t="s">
        <v>111</v>
      </c>
      <c r="R9" s="111">
        <v>1.1000000000000001</v>
      </c>
      <c r="S9" s="110" t="s">
        <v>134</v>
      </c>
      <c r="T9" s="111">
        <v>0.55000000000000004</v>
      </c>
      <c r="U9" s="110" t="s">
        <v>127</v>
      </c>
      <c r="V9" s="112">
        <v>1.5</v>
      </c>
      <c r="W9" s="235"/>
      <c r="X9" s="113" t="s">
        <v>121</v>
      </c>
      <c r="Y9" s="114">
        <v>566700</v>
      </c>
      <c r="Z9" s="115" t="s">
        <v>131</v>
      </c>
      <c r="AA9" s="112">
        <v>0.02</v>
      </c>
      <c r="AB9" s="115" t="s">
        <v>133</v>
      </c>
      <c r="AC9" s="112">
        <v>0.02</v>
      </c>
      <c r="AD9" s="235"/>
    </row>
    <row r="10" spans="1:31" ht="24.75" thickBot="1" x14ac:dyDescent="0.25">
      <c r="A10" s="237"/>
      <c r="B10" s="225"/>
      <c r="C10" s="226"/>
      <c r="D10" s="229"/>
      <c r="E10" s="226"/>
      <c r="F10" s="226"/>
      <c r="G10" s="226"/>
      <c r="H10" s="226"/>
      <c r="I10" s="226"/>
      <c r="J10" s="226"/>
      <c r="K10" s="226"/>
      <c r="L10" s="107"/>
      <c r="M10" s="107"/>
      <c r="N10" s="243"/>
      <c r="O10" s="243"/>
      <c r="P10" s="246"/>
      <c r="Q10" s="116" t="s">
        <v>104</v>
      </c>
      <c r="R10" s="117" t="s">
        <v>103</v>
      </c>
      <c r="S10" s="116" t="s">
        <v>104</v>
      </c>
      <c r="T10" s="117" t="s">
        <v>103</v>
      </c>
      <c r="U10" s="116" t="s">
        <v>104</v>
      </c>
      <c r="V10" s="117" t="s">
        <v>103</v>
      </c>
      <c r="W10" s="236"/>
      <c r="X10" s="118" t="s">
        <v>122</v>
      </c>
      <c r="Y10" s="119">
        <v>30000</v>
      </c>
      <c r="Z10" s="120" t="s">
        <v>104</v>
      </c>
      <c r="AA10" s="121" t="s">
        <v>103</v>
      </c>
      <c r="AB10" s="120" t="s">
        <v>104</v>
      </c>
      <c r="AC10" s="121" t="s">
        <v>103</v>
      </c>
      <c r="AD10" s="236"/>
    </row>
    <row r="11" spans="1:31" ht="18" customHeight="1" thickBot="1" x14ac:dyDescent="0.25">
      <c r="A11" s="237"/>
      <c r="B11" s="122"/>
      <c r="C11" s="123"/>
      <c r="D11" s="123"/>
      <c r="E11" s="123"/>
      <c r="F11" s="123"/>
      <c r="G11" s="123"/>
      <c r="H11" s="123"/>
      <c r="I11" s="123"/>
      <c r="J11" s="123"/>
      <c r="K11" s="123"/>
      <c r="L11" s="123"/>
      <c r="M11" s="123"/>
      <c r="N11" s="123"/>
      <c r="O11" s="124"/>
      <c r="P11" s="123"/>
      <c r="Q11" s="123"/>
      <c r="R11" s="123"/>
      <c r="S11" s="123"/>
      <c r="T11" s="123"/>
      <c r="U11" s="123"/>
      <c r="V11" s="123"/>
      <c r="W11" s="125"/>
      <c r="X11" s="126"/>
      <c r="Y11" s="127"/>
      <c r="Z11" s="128"/>
      <c r="AB11" s="128"/>
      <c r="AD11" s="129"/>
    </row>
    <row r="12" spans="1:31" ht="30.75" customHeight="1" thickBot="1" x14ac:dyDescent="0.3">
      <c r="A12" s="238" t="s">
        <v>209</v>
      </c>
      <c r="B12" s="130">
        <v>1</v>
      </c>
      <c r="C12" s="131" t="s">
        <v>207</v>
      </c>
      <c r="D12" s="132">
        <f>IF(SUM(D13:D22)=0,"",SUM(D13:D22))</f>
        <v>1</v>
      </c>
      <c r="E12" s="133">
        <f>IF(ISERROR(($D13*E13)+($D14*E14)+($D15*E15)+($D16*E16)+($D17*E17)+($D18*E18)+($D19*E19)+($D20*E20)+($D21*E21)+($D22*E22)),"",($D13*E13)+($D14*E14)+($D15*E15)+($D16*E16)+($D17*E17)+($D18*E18)+($D19*E19)+($D20*E20)+($D21*E21)+($D22*E22))</f>
        <v>42563180000</v>
      </c>
      <c r="F12" s="133">
        <f>IF(ISERROR(($D13*F13)+($D14*F14)+($D15*F15)+($D16*F16)+($D17*F17)+($D18*F18)+($D19*F19)+($D20*F20)+($D21*F21)+($D22*F22)),"",($D13*F13)+($D14*F14)+($D15*F15)+($D16*F16)+($D17*F17)+($D18*F18)+($D19*F19)+($D20*F20)+($D21*F21)+($D22*F22))</f>
        <v>72517324000</v>
      </c>
      <c r="G12" s="133">
        <f>IF(ISERROR(($D13*G13)+($D14*G14)+($D15*G15)+($D16*G16)+($D17*G17)+($D18*G18)+($D19*G19)+($D20*G20)+($D21*G21)+($D22*G22)),"",($D13*G13)+($D14*G14)+($D15*G15)+($D16*G16)+($D17*G17)+($D18*G18)+($D19*G19)+($D20*G20)+($D21*G21)+($D22*G22))</f>
        <v>11215000000</v>
      </c>
      <c r="H12" s="133">
        <f>IF(ISERROR(($D13*H13)+($D14*H14)+($D15*H15)+($D16*H16)+($D17*H17)+($D18*H18)+($D19*H19)+($D20*H20)+($D21*H21)+($D22*H22)),"",($D13*H13)+($D14*H14)+($D15*H15)+($D16*H16)+($D17*H17)+($D18*H18)+($D19*H19)+($D20*H20)+($D21*H21)+($D22*H22))</f>
        <v>36104830000</v>
      </c>
      <c r="I12" s="133">
        <f>IF(ISERROR(SUM(I13:I22)),"",SUM(I13:I22))</f>
        <v>31348180000</v>
      </c>
      <c r="J12" s="133">
        <f>IF(ISERROR(SUM(J13:J22)),"",SUM(J13:J22))</f>
        <v>36412494000</v>
      </c>
      <c r="K12" s="133">
        <f>IF(ISERROR(($D13*K13)+($D14*K14)+($D15*K15)+($D16*K16)+($D17*K17)+($D18*K18)+($D19*K19)+($D20*K20)+($D21*K21)+($D22*K22)),"",($D13*K13)+($D14*K14)+($D15*K15)+($D16*K16)+($D17*K17)+($D18*K18)+($D19*K19)+($D20*K20)+($D21*K21)+($D22*K22))</f>
        <v>36412494000</v>
      </c>
      <c r="L12" s="133">
        <f>IF(ISERROR(($D13*L13)+($D14*L14)+($D15*L15)+($D16*L16)+($D17*L17)+($D18*L18)+($D19*L19)+($D20*L20)+($D21*L21)+($D22*L22)),"",($D13*L13)+($D14*L14)+($D15*L15)+($D16*L16)+($D17*L17)+($D18*L18)+($D19*L19)+($D20*L20)+($D21*L21)+($D22*L22))</f>
        <v>14795162000</v>
      </c>
      <c r="M12" s="133">
        <f>IF(ISERROR(($D13*M13)+($D14*M14)+($D15*M15)+($D16*M16)+($D17*M17)+($D18*M18)+($D19*M19)+($D20*M20)+($D21*M21)+($D22*M22)),"",($D13*M13)+($D14*M14)+($D15*M15)+($D16*M16)+($D17*M17)+($D18*M18)+($D19*M19)+($D20*M20)+($D21*M21)+($D22*M22))</f>
        <v>1050718676</v>
      </c>
      <c r="N12" s="134">
        <v>1</v>
      </c>
      <c r="O12" s="135">
        <f>IF(ISERROR(VLOOKUP(N12,POA!$A$2:$C$25,3,0)),"",VLOOKUP(N12,POA!$A$2:$C$25,3,0))</f>
        <v>3</v>
      </c>
      <c r="P12" s="136">
        <v>314367087</v>
      </c>
      <c r="Q12" s="178">
        <f>IF(ISERROR(SUM(E12/G12)),0,SUM(E12/G12))</f>
        <v>3.7952010699955419</v>
      </c>
      <c r="R12" s="137" t="str">
        <f>IF(OR(Q12=0,N12="",P12=""),"",IF(Q12&gt;=$R$9,"HABIL","NO HABIL"))</f>
        <v>HABIL</v>
      </c>
      <c r="S12" s="177">
        <f>IF(ISERROR(SUM(H12/F12)),0,SUM(H12/F12))</f>
        <v>0.49787868620193432</v>
      </c>
      <c r="T12" s="137" t="str">
        <f>IF(OR(S12=0,N12="",P12=""),"",IF(S12&lt;=$T$9,"HABIL","NO HABIL"))</f>
        <v>HABIL</v>
      </c>
      <c r="U12" s="138">
        <f>IF(ISERROR(SUM(L12/M12)),0,SUM(L12/M12))</f>
        <v>14.080992693804559</v>
      </c>
      <c r="V12" s="137" t="str">
        <f>IF(OR(U12=0,N12="",P12=""),"",IF(U12&gt;=$V$9,"HABIL","NO HABIL"))</f>
        <v>HABIL</v>
      </c>
      <c r="W12" s="137" t="str">
        <f>IF(OR(R12="",T12="",V12=""),"",IF(R12="NO HABIL","NO HABIL",IF(T12="NO HABIL","NO HABIL",IF(V12="NO HABIL","NO HABIL",IF(V12="NO HABIL","NO HABIL","HABIL")))))</f>
        <v>HABIL</v>
      </c>
      <c r="X12" s="139"/>
      <c r="Y12" s="140"/>
      <c r="Z12" s="179">
        <f>IF(ISERROR(SUM(L12/K12)),0,SUM(L12/K12))</f>
        <v>0.40632102816137777</v>
      </c>
      <c r="AA12" s="137" t="str">
        <f>IF(OR(Z12=0,N12="",P12=""),"",IF(Z12&gt;=$AA$9,"HABIL","NO HABIL"))</f>
        <v>HABIL</v>
      </c>
      <c r="AB12" s="176">
        <f>IF(ISERROR(SUM(L12/F12)),0,SUM(L12/F12))</f>
        <v>0.20402244848417186</v>
      </c>
      <c r="AC12" s="137" t="str">
        <f>IF(OR(AB12=0,N12="",P12=""),"",IF(AB12&gt;=$AC$9,"HABIL","NO HABIL"))</f>
        <v>HABIL</v>
      </c>
      <c r="AD12" s="141" t="str">
        <f t="shared" ref="AD12:AD30" si="0">IF(OR(AA12="",AC12=""),"",IF(AA12="NO HABIL","NO HABIL",IF(AC12="NO HABIL","NO HABIL",IF(AC12="NO HABIL","NO HABIL","HABIL"))))</f>
        <v>HABIL</v>
      </c>
    </row>
    <row r="13" spans="1:31" s="157" customFormat="1" ht="18.75" customHeight="1" x14ac:dyDescent="0.25">
      <c r="A13" s="238"/>
      <c r="B13" s="142">
        <v>1.1000000000000001</v>
      </c>
      <c r="C13" s="143" t="s">
        <v>207</v>
      </c>
      <c r="D13" s="144">
        <v>1</v>
      </c>
      <c r="E13" s="145">
        <v>42563180000</v>
      </c>
      <c r="F13" s="145">
        <v>72517324000</v>
      </c>
      <c r="G13" s="145">
        <v>11215000000</v>
      </c>
      <c r="H13" s="145">
        <v>36104830000</v>
      </c>
      <c r="I13" s="146">
        <f>IF(ISERROR(E13-G13),"",E13-G13)</f>
        <v>31348180000</v>
      </c>
      <c r="J13" s="146">
        <f>IF(ISERROR(F13-H13),"",F13-H13)</f>
        <v>36412494000</v>
      </c>
      <c r="K13" s="146">
        <f>J13</f>
        <v>36412494000</v>
      </c>
      <c r="L13" s="145">
        <v>14795162000</v>
      </c>
      <c r="M13" s="145">
        <v>1050718676</v>
      </c>
      <c r="N13" s="147"/>
      <c r="O13" s="147" t="s">
        <v>144</v>
      </c>
      <c r="P13" s="148" t="s">
        <v>144</v>
      </c>
      <c r="Q13" s="149"/>
      <c r="R13" s="150" t="str">
        <f t="shared" ref="R13:R22" si="1">IF(OR(Q11=0,N13="",P13=""),"",IF(Q11&gt;=$R$9,"HABIL","NO HABIL"))</f>
        <v/>
      </c>
      <c r="S13" s="151"/>
      <c r="T13" s="150" t="str">
        <f t="shared" ref="T13:T22" si="2">IF(OR(S11=0,N13="",P13=""),"",IF(S11&lt;=$T$9,"HABIL","NO HABIL"))</f>
        <v/>
      </c>
      <c r="U13" s="152"/>
      <c r="V13" s="150" t="str">
        <f t="shared" ref="V13:V22" si="3">IF(OR(U11=0,N13="",P13=""),"",IF(U11&gt;=$V$9,"HABIL","NO HABIL"))</f>
        <v/>
      </c>
      <c r="W13" s="137" t="str">
        <f t="shared" ref="W13:W22" si="4">IF(OR(R13="",T13="",V13=""),"",IF(R13="NO HABIL","NO HABIL",IF(T13="NO HABIL","NO HABIL",IF(V13="NO HABIL","NO HABIL",IF(V13="NO HABIL","NO HABIL","HABIL")))))</f>
        <v/>
      </c>
      <c r="X13" s="153">
        <f t="shared" ref="X13:X30" si="5">IF(ISERROR(F13/$Y$9),"",F13/$Y$9)</f>
        <v>127964.2209281807</v>
      </c>
      <c r="Y13" s="154" t="str">
        <f t="shared" ref="Y13:Y30" si="6">+IF(X13&lt;$Y$10,"MIPYME","NO CUMPLE")</f>
        <v>NO CUMPLE</v>
      </c>
      <c r="Z13" s="155"/>
      <c r="AA13" s="150" t="str">
        <f t="shared" ref="AA13:AA22" si="7">IF(OR(Z11=0,N13="",P13=""),"",IF(Z11&gt;=$AA$9,"HABIL","NO HABIL"))</f>
        <v/>
      </c>
      <c r="AB13" s="155"/>
      <c r="AC13" s="150" t="str">
        <f t="shared" ref="AC13:AC22" si="8">IF(OR(AB11=0,N13="",P13=""),"",IF(AB11&gt;=$AC$9,"HABIL","NO HABIL"))</f>
        <v/>
      </c>
      <c r="AD13" s="150" t="str">
        <f t="shared" si="0"/>
        <v/>
      </c>
      <c r="AE13" s="156"/>
    </row>
    <row r="14" spans="1:31" ht="15.75" hidden="1" outlineLevel="1" thickBot="1" x14ac:dyDescent="0.3">
      <c r="A14" s="158"/>
      <c r="B14" s="142"/>
      <c r="C14" s="143"/>
      <c r="D14" s="144"/>
      <c r="E14" s="145"/>
      <c r="F14" s="145"/>
      <c r="G14" s="145"/>
      <c r="H14" s="145"/>
      <c r="I14" s="146">
        <f t="shared" ref="I14:J29" si="9">IF(ISERROR(E14-G14),"",E14-G14)</f>
        <v>0</v>
      </c>
      <c r="J14" s="146">
        <f t="shared" si="9"/>
        <v>0</v>
      </c>
      <c r="K14" s="146">
        <f t="shared" ref="K14:K30" si="10">J14</f>
        <v>0</v>
      </c>
      <c r="L14" s="145"/>
      <c r="M14" s="145"/>
      <c r="N14" s="147"/>
      <c r="O14" s="147" t="s">
        <v>144</v>
      </c>
      <c r="P14" s="148" t="s">
        <v>144</v>
      </c>
      <c r="Q14" s="149"/>
      <c r="R14" s="150" t="str">
        <f t="shared" si="1"/>
        <v/>
      </c>
      <c r="S14" s="151"/>
      <c r="T14" s="150" t="str">
        <f t="shared" si="2"/>
        <v/>
      </c>
      <c r="U14" s="152"/>
      <c r="V14" s="150" t="str">
        <f t="shared" si="3"/>
        <v/>
      </c>
      <c r="W14" s="137" t="str">
        <f t="shared" si="4"/>
        <v/>
      </c>
      <c r="X14" s="153">
        <f t="shared" si="5"/>
        <v>0</v>
      </c>
      <c r="Y14" s="154" t="str">
        <f t="shared" si="6"/>
        <v>MIPYME</v>
      </c>
      <c r="Z14" s="155"/>
      <c r="AA14" s="150" t="str">
        <f t="shared" si="7"/>
        <v/>
      </c>
      <c r="AB14" s="155"/>
      <c r="AC14" s="150" t="str">
        <f t="shared" si="8"/>
        <v/>
      </c>
      <c r="AD14" s="150" t="str">
        <f t="shared" si="0"/>
        <v/>
      </c>
    </row>
    <row r="15" spans="1:31" ht="15.75" hidden="1" outlineLevel="1" thickBot="1" x14ac:dyDescent="0.3">
      <c r="A15" s="158"/>
      <c r="B15" s="142"/>
      <c r="C15" s="143"/>
      <c r="D15" s="144"/>
      <c r="E15" s="145"/>
      <c r="F15" s="145"/>
      <c r="G15" s="145"/>
      <c r="H15" s="145"/>
      <c r="I15" s="146">
        <f t="shared" si="9"/>
        <v>0</v>
      </c>
      <c r="J15" s="146">
        <f t="shared" si="9"/>
        <v>0</v>
      </c>
      <c r="K15" s="146">
        <f t="shared" si="10"/>
        <v>0</v>
      </c>
      <c r="L15" s="145"/>
      <c r="M15" s="145"/>
      <c r="N15" s="147"/>
      <c r="O15" s="147" t="s">
        <v>144</v>
      </c>
      <c r="P15" s="148" t="s">
        <v>144</v>
      </c>
      <c r="Q15" s="149"/>
      <c r="R15" s="150" t="str">
        <f t="shared" si="1"/>
        <v/>
      </c>
      <c r="S15" s="151"/>
      <c r="T15" s="150" t="str">
        <f t="shared" si="2"/>
        <v/>
      </c>
      <c r="U15" s="152"/>
      <c r="V15" s="150" t="str">
        <f t="shared" si="3"/>
        <v/>
      </c>
      <c r="W15" s="137" t="str">
        <f t="shared" si="4"/>
        <v/>
      </c>
      <c r="X15" s="153">
        <f t="shared" si="5"/>
        <v>0</v>
      </c>
      <c r="Y15" s="154" t="str">
        <f t="shared" si="6"/>
        <v>MIPYME</v>
      </c>
      <c r="Z15" s="155"/>
      <c r="AA15" s="150" t="str">
        <f t="shared" si="7"/>
        <v/>
      </c>
      <c r="AB15" s="155"/>
      <c r="AC15" s="150" t="str">
        <f t="shared" si="8"/>
        <v/>
      </c>
      <c r="AD15" s="150" t="str">
        <f t="shared" si="0"/>
        <v/>
      </c>
    </row>
    <row r="16" spans="1:31" ht="15.75" hidden="1" outlineLevel="1" thickBot="1" x14ac:dyDescent="0.3">
      <c r="A16" s="158"/>
      <c r="B16" s="142"/>
      <c r="C16" s="143"/>
      <c r="D16" s="144"/>
      <c r="E16" s="145"/>
      <c r="F16" s="145"/>
      <c r="G16" s="145"/>
      <c r="H16" s="145"/>
      <c r="I16" s="146">
        <f t="shared" si="9"/>
        <v>0</v>
      </c>
      <c r="J16" s="146">
        <f t="shared" si="9"/>
        <v>0</v>
      </c>
      <c r="K16" s="146">
        <f t="shared" si="10"/>
        <v>0</v>
      </c>
      <c r="L16" s="145"/>
      <c r="M16" s="145"/>
      <c r="N16" s="147"/>
      <c r="O16" s="147" t="s">
        <v>144</v>
      </c>
      <c r="P16" s="148" t="s">
        <v>144</v>
      </c>
      <c r="Q16" s="149"/>
      <c r="R16" s="150" t="str">
        <f t="shared" si="1"/>
        <v/>
      </c>
      <c r="S16" s="151"/>
      <c r="T16" s="150" t="str">
        <f t="shared" si="2"/>
        <v/>
      </c>
      <c r="U16" s="152"/>
      <c r="V16" s="150" t="str">
        <f t="shared" si="3"/>
        <v/>
      </c>
      <c r="W16" s="137" t="str">
        <f t="shared" si="4"/>
        <v/>
      </c>
      <c r="X16" s="153">
        <f t="shared" si="5"/>
        <v>0</v>
      </c>
      <c r="Y16" s="154" t="str">
        <f t="shared" si="6"/>
        <v>MIPYME</v>
      </c>
      <c r="Z16" s="155"/>
      <c r="AA16" s="150" t="str">
        <f t="shared" si="7"/>
        <v/>
      </c>
      <c r="AB16" s="155"/>
      <c r="AC16" s="150" t="str">
        <f t="shared" si="8"/>
        <v/>
      </c>
      <c r="AD16" s="150" t="str">
        <f t="shared" si="0"/>
        <v/>
      </c>
    </row>
    <row r="17" spans="1:30" ht="15.75" hidden="1" outlineLevel="1" thickBot="1" x14ac:dyDescent="0.3">
      <c r="A17" s="159"/>
      <c r="B17" s="142"/>
      <c r="C17" s="143"/>
      <c r="D17" s="144"/>
      <c r="E17" s="145"/>
      <c r="F17" s="145"/>
      <c r="G17" s="145"/>
      <c r="H17" s="145"/>
      <c r="I17" s="146">
        <f t="shared" si="9"/>
        <v>0</v>
      </c>
      <c r="J17" s="146">
        <f t="shared" si="9"/>
        <v>0</v>
      </c>
      <c r="K17" s="146">
        <f t="shared" si="10"/>
        <v>0</v>
      </c>
      <c r="L17" s="145"/>
      <c r="M17" s="145"/>
      <c r="N17" s="147"/>
      <c r="O17" s="147" t="s">
        <v>144</v>
      </c>
      <c r="P17" s="148" t="s">
        <v>144</v>
      </c>
      <c r="Q17" s="149"/>
      <c r="R17" s="150" t="str">
        <f t="shared" si="1"/>
        <v/>
      </c>
      <c r="S17" s="151"/>
      <c r="T17" s="150" t="str">
        <f t="shared" si="2"/>
        <v/>
      </c>
      <c r="U17" s="152"/>
      <c r="V17" s="150" t="str">
        <f t="shared" si="3"/>
        <v/>
      </c>
      <c r="W17" s="137" t="str">
        <f t="shared" si="4"/>
        <v/>
      </c>
      <c r="X17" s="153">
        <f t="shared" si="5"/>
        <v>0</v>
      </c>
      <c r="Y17" s="154" t="str">
        <f t="shared" si="6"/>
        <v>MIPYME</v>
      </c>
      <c r="Z17" s="155"/>
      <c r="AA17" s="150" t="str">
        <f t="shared" si="7"/>
        <v/>
      </c>
      <c r="AB17" s="155"/>
      <c r="AC17" s="150" t="str">
        <f t="shared" si="8"/>
        <v/>
      </c>
      <c r="AD17" s="150" t="str">
        <f t="shared" si="0"/>
        <v/>
      </c>
    </row>
    <row r="18" spans="1:30" ht="15.75" hidden="1" outlineLevel="1" thickBot="1" x14ac:dyDescent="0.3">
      <c r="A18" s="159"/>
      <c r="B18" s="142"/>
      <c r="C18" s="143"/>
      <c r="D18" s="144"/>
      <c r="E18" s="145"/>
      <c r="F18" s="145"/>
      <c r="G18" s="145"/>
      <c r="H18" s="145"/>
      <c r="I18" s="146">
        <f t="shared" si="9"/>
        <v>0</v>
      </c>
      <c r="J18" s="146">
        <f t="shared" si="9"/>
        <v>0</v>
      </c>
      <c r="K18" s="146">
        <f t="shared" si="10"/>
        <v>0</v>
      </c>
      <c r="L18" s="145"/>
      <c r="M18" s="145"/>
      <c r="N18" s="147"/>
      <c r="O18" s="147" t="s">
        <v>144</v>
      </c>
      <c r="P18" s="148" t="s">
        <v>144</v>
      </c>
      <c r="Q18" s="149"/>
      <c r="R18" s="150" t="str">
        <f t="shared" si="1"/>
        <v/>
      </c>
      <c r="S18" s="151"/>
      <c r="T18" s="150" t="str">
        <f t="shared" si="2"/>
        <v/>
      </c>
      <c r="U18" s="152"/>
      <c r="V18" s="150" t="str">
        <f t="shared" si="3"/>
        <v/>
      </c>
      <c r="W18" s="137" t="str">
        <f t="shared" si="4"/>
        <v/>
      </c>
      <c r="X18" s="153">
        <f t="shared" si="5"/>
        <v>0</v>
      </c>
      <c r="Y18" s="154" t="str">
        <f t="shared" si="6"/>
        <v>MIPYME</v>
      </c>
      <c r="Z18" s="155"/>
      <c r="AA18" s="150" t="str">
        <f t="shared" si="7"/>
        <v/>
      </c>
      <c r="AB18" s="155"/>
      <c r="AC18" s="150" t="str">
        <f t="shared" si="8"/>
        <v/>
      </c>
      <c r="AD18" s="150" t="str">
        <f t="shared" si="0"/>
        <v/>
      </c>
    </row>
    <row r="19" spans="1:30" ht="15.75" hidden="1" outlineLevel="1" thickBot="1" x14ac:dyDescent="0.3">
      <c r="A19" s="159"/>
      <c r="B19" s="142"/>
      <c r="C19" s="143"/>
      <c r="D19" s="144"/>
      <c r="E19" s="145"/>
      <c r="F19" s="145"/>
      <c r="G19" s="145"/>
      <c r="H19" s="145"/>
      <c r="I19" s="146">
        <f t="shared" si="9"/>
        <v>0</v>
      </c>
      <c r="J19" s="146">
        <f t="shared" si="9"/>
        <v>0</v>
      </c>
      <c r="K19" s="146">
        <f t="shared" si="10"/>
        <v>0</v>
      </c>
      <c r="L19" s="145"/>
      <c r="M19" s="145"/>
      <c r="N19" s="147"/>
      <c r="O19" s="147" t="s">
        <v>144</v>
      </c>
      <c r="P19" s="148" t="s">
        <v>144</v>
      </c>
      <c r="Q19" s="149"/>
      <c r="R19" s="150" t="str">
        <f t="shared" si="1"/>
        <v/>
      </c>
      <c r="S19" s="151"/>
      <c r="T19" s="150" t="str">
        <f t="shared" si="2"/>
        <v/>
      </c>
      <c r="U19" s="152"/>
      <c r="V19" s="150" t="str">
        <f t="shared" si="3"/>
        <v/>
      </c>
      <c r="W19" s="137" t="str">
        <f t="shared" si="4"/>
        <v/>
      </c>
      <c r="X19" s="153">
        <f t="shared" si="5"/>
        <v>0</v>
      </c>
      <c r="Y19" s="154" t="str">
        <f t="shared" si="6"/>
        <v>MIPYME</v>
      </c>
      <c r="Z19" s="155"/>
      <c r="AA19" s="150" t="str">
        <f t="shared" si="7"/>
        <v/>
      </c>
      <c r="AB19" s="155"/>
      <c r="AC19" s="150" t="str">
        <f t="shared" si="8"/>
        <v/>
      </c>
      <c r="AD19" s="150" t="str">
        <f t="shared" si="0"/>
        <v/>
      </c>
    </row>
    <row r="20" spans="1:30" ht="15.75" hidden="1" outlineLevel="1" thickBot="1" x14ac:dyDescent="0.3">
      <c r="A20" s="159"/>
      <c r="B20" s="142"/>
      <c r="C20" s="143"/>
      <c r="D20" s="144"/>
      <c r="E20" s="145"/>
      <c r="F20" s="145"/>
      <c r="G20" s="145"/>
      <c r="H20" s="145"/>
      <c r="I20" s="146">
        <f t="shared" si="9"/>
        <v>0</v>
      </c>
      <c r="J20" s="146">
        <f t="shared" si="9"/>
        <v>0</v>
      </c>
      <c r="K20" s="146">
        <f t="shared" si="10"/>
        <v>0</v>
      </c>
      <c r="L20" s="145"/>
      <c r="M20" s="145"/>
      <c r="N20" s="147"/>
      <c r="O20" s="147" t="s">
        <v>144</v>
      </c>
      <c r="P20" s="148" t="s">
        <v>144</v>
      </c>
      <c r="Q20" s="149"/>
      <c r="R20" s="150" t="str">
        <f t="shared" si="1"/>
        <v/>
      </c>
      <c r="S20" s="151"/>
      <c r="T20" s="150" t="str">
        <f t="shared" si="2"/>
        <v/>
      </c>
      <c r="U20" s="152"/>
      <c r="V20" s="150" t="str">
        <f t="shared" si="3"/>
        <v/>
      </c>
      <c r="W20" s="137" t="str">
        <f t="shared" si="4"/>
        <v/>
      </c>
      <c r="X20" s="153">
        <f t="shared" si="5"/>
        <v>0</v>
      </c>
      <c r="Y20" s="154" t="str">
        <f t="shared" si="6"/>
        <v>MIPYME</v>
      </c>
      <c r="Z20" s="155"/>
      <c r="AA20" s="150" t="str">
        <f t="shared" si="7"/>
        <v/>
      </c>
      <c r="AB20" s="155"/>
      <c r="AC20" s="150" t="str">
        <f t="shared" si="8"/>
        <v/>
      </c>
      <c r="AD20" s="150" t="str">
        <f t="shared" si="0"/>
        <v/>
      </c>
    </row>
    <row r="21" spans="1:30" ht="15.75" hidden="1" outlineLevel="1" thickBot="1" x14ac:dyDescent="0.3">
      <c r="A21" s="159"/>
      <c r="B21" s="142"/>
      <c r="C21" s="143"/>
      <c r="D21" s="144"/>
      <c r="E21" s="145"/>
      <c r="F21" s="145"/>
      <c r="G21" s="145"/>
      <c r="H21" s="145"/>
      <c r="I21" s="146">
        <f t="shared" si="9"/>
        <v>0</v>
      </c>
      <c r="J21" s="146">
        <f t="shared" si="9"/>
        <v>0</v>
      </c>
      <c r="K21" s="146">
        <f t="shared" si="10"/>
        <v>0</v>
      </c>
      <c r="L21" s="145"/>
      <c r="M21" s="145"/>
      <c r="N21" s="147"/>
      <c r="O21" s="147" t="s">
        <v>144</v>
      </c>
      <c r="P21" s="148" t="s">
        <v>144</v>
      </c>
      <c r="Q21" s="149"/>
      <c r="R21" s="150" t="str">
        <f t="shared" si="1"/>
        <v/>
      </c>
      <c r="S21" s="151"/>
      <c r="T21" s="150" t="str">
        <f t="shared" si="2"/>
        <v/>
      </c>
      <c r="U21" s="152"/>
      <c r="V21" s="150" t="str">
        <f t="shared" si="3"/>
        <v/>
      </c>
      <c r="W21" s="137" t="str">
        <f t="shared" si="4"/>
        <v/>
      </c>
      <c r="X21" s="153">
        <f t="shared" si="5"/>
        <v>0</v>
      </c>
      <c r="Y21" s="154" t="str">
        <f t="shared" si="6"/>
        <v>MIPYME</v>
      </c>
      <c r="Z21" s="155"/>
      <c r="AA21" s="150" t="str">
        <f t="shared" si="7"/>
        <v/>
      </c>
      <c r="AB21" s="155"/>
      <c r="AC21" s="150" t="str">
        <f t="shared" si="8"/>
        <v/>
      </c>
      <c r="AD21" s="150" t="str">
        <f t="shared" si="0"/>
        <v/>
      </c>
    </row>
    <row r="22" spans="1:30" ht="15.75" hidden="1" outlineLevel="1" thickBot="1" x14ac:dyDescent="0.3">
      <c r="A22" s="159"/>
      <c r="B22" s="142"/>
      <c r="C22" s="143"/>
      <c r="D22" s="144"/>
      <c r="E22" s="145"/>
      <c r="F22" s="145"/>
      <c r="G22" s="145"/>
      <c r="H22" s="145"/>
      <c r="I22" s="146">
        <f t="shared" si="9"/>
        <v>0</v>
      </c>
      <c r="J22" s="146">
        <f t="shared" si="9"/>
        <v>0</v>
      </c>
      <c r="K22" s="146">
        <f t="shared" si="10"/>
        <v>0</v>
      </c>
      <c r="L22" s="145"/>
      <c r="M22" s="145"/>
      <c r="N22" s="147"/>
      <c r="O22" s="147" t="s">
        <v>144</v>
      </c>
      <c r="P22" s="148" t="s">
        <v>144</v>
      </c>
      <c r="Q22" s="149"/>
      <c r="R22" s="150" t="str">
        <f t="shared" si="1"/>
        <v/>
      </c>
      <c r="S22" s="151"/>
      <c r="T22" s="150" t="str">
        <f t="shared" si="2"/>
        <v/>
      </c>
      <c r="U22" s="152"/>
      <c r="V22" s="150" t="str">
        <f t="shared" si="3"/>
        <v/>
      </c>
      <c r="W22" s="137" t="str">
        <f t="shared" si="4"/>
        <v/>
      </c>
      <c r="X22" s="153">
        <f t="shared" si="5"/>
        <v>0</v>
      </c>
      <c r="Y22" s="154" t="str">
        <f t="shared" si="6"/>
        <v>MIPYME</v>
      </c>
      <c r="Z22" s="155"/>
      <c r="AA22" s="150" t="str">
        <f t="shared" si="7"/>
        <v/>
      </c>
      <c r="AB22" s="155"/>
      <c r="AC22" s="150" t="str">
        <f t="shared" si="8"/>
        <v/>
      </c>
      <c r="AD22" s="150" t="str">
        <f t="shared" si="0"/>
        <v/>
      </c>
    </row>
    <row r="23" spans="1:30" ht="15.75" hidden="1" outlineLevel="1" thickBot="1" x14ac:dyDescent="0.3">
      <c r="A23" s="158"/>
      <c r="B23" s="142"/>
      <c r="C23" s="143"/>
      <c r="D23" s="144"/>
      <c r="E23" s="145"/>
      <c r="F23" s="145"/>
      <c r="G23" s="145"/>
      <c r="H23" s="145"/>
      <c r="I23" s="146">
        <f t="shared" si="9"/>
        <v>0</v>
      </c>
      <c r="J23" s="146">
        <f t="shared" si="9"/>
        <v>0</v>
      </c>
      <c r="K23" s="146">
        <f t="shared" si="10"/>
        <v>0</v>
      </c>
      <c r="L23" s="145"/>
      <c r="M23" s="145"/>
      <c r="N23" s="147"/>
      <c r="O23" s="147" t="s">
        <v>144</v>
      </c>
      <c r="P23" s="148" t="s">
        <v>144</v>
      </c>
      <c r="Q23" s="149"/>
      <c r="R23" s="150" t="e">
        <f>IF(OR(#REF!=0,N23="",P23=""),"",IF(#REF!&gt;=$R$9,"HABIL","NO HABIL"))</f>
        <v>#REF!</v>
      </c>
      <c r="S23" s="151"/>
      <c r="T23" s="150" t="e">
        <f>IF(OR(#REF!=0,N23="",P23=""),"",IF(#REF!&lt;=$T$9,"HABIL","NO HABIL"))</f>
        <v>#REF!</v>
      </c>
      <c r="U23" s="152"/>
      <c r="V23" s="150" t="e">
        <f>IF(OR(#REF!=0,N23="",P23=""),"",IF(#REF!&gt;=$V$9,"HABIL","NO HABIL"))</f>
        <v>#REF!</v>
      </c>
      <c r="W23" s="150" t="e">
        <f>IF(OR(#REF!="",R23="",T23="",V23=""),"",IF(#REF!="NO HABIL","NO HABIL",IF(R23="NO HABIL","NO HABIL",IF(T23="NO HABIL","NO HABIL",IF(V23="NO HABIL","NO HABIL",IF(V23="NO HABIL","NO HABIL","HABIL"))))))</f>
        <v>#REF!</v>
      </c>
      <c r="X23" s="153">
        <f t="shared" si="5"/>
        <v>0</v>
      </c>
      <c r="Y23" s="154" t="str">
        <f t="shared" si="6"/>
        <v>MIPYME</v>
      </c>
      <c r="Z23" s="155"/>
      <c r="AA23" s="150" t="e">
        <f>IF(OR(#REF!=0,N23="",P23=""),"",IF(#REF!&gt;=$AA$9,"HABIL","NO HABIL"))</f>
        <v>#REF!</v>
      </c>
      <c r="AB23" s="155"/>
      <c r="AC23" s="150" t="e">
        <f>IF(OR(#REF!=0,N23="",P23=""),"",IF(#REF!&gt;=$AC$9,"HABIL","NO HABIL"))</f>
        <v>#REF!</v>
      </c>
      <c r="AD23" s="150" t="e">
        <f t="shared" si="0"/>
        <v>#REF!</v>
      </c>
    </row>
    <row r="24" spans="1:30" ht="15.75" hidden="1" outlineLevel="1" thickBot="1" x14ac:dyDescent="0.3">
      <c r="A24" s="158"/>
      <c r="B24" s="142"/>
      <c r="C24" s="143"/>
      <c r="D24" s="144"/>
      <c r="E24" s="145"/>
      <c r="F24" s="145"/>
      <c r="G24" s="145"/>
      <c r="H24" s="145"/>
      <c r="I24" s="146">
        <f t="shared" si="9"/>
        <v>0</v>
      </c>
      <c r="J24" s="146">
        <f t="shared" si="9"/>
        <v>0</v>
      </c>
      <c r="K24" s="146">
        <f t="shared" si="10"/>
        <v>0</v>
      </c>
      <c r="L24" s="145"/>
      <c r="M24" s="145"/>
      <c r="N24" s="147"/>
      <c r="O24" s="147" t="s">
        <v>144</v>
      </c>
      <c r="P24" s="148" t="s">
        <v>144</v>
      </c>
      <c r="Q24" s="149"/>
      <c r="R24" s="150" t="e">
        <f>IF(OR(#REF!=0,N24="",P24=""),"",IF(#REF!&gt;=$R$9,"HABIL","NO HABIL"))</f>
        <v>#REF!</v>
      </c>
      <c r="S24" s="151"/>
      <c r="T24" s="150" t="e">
        <f>IF(OR(#REF!=0,N24="",P24=""),"",IF(#REF!&lt;=$T$9,"HABIL","NO HABIL"))</f>
        <v>#REF!</v>
      </c>
      <c r="U24" s="152"/>
      <c r="V24" s="150" t="e">
        <f>IF(OR(#REF!=0,N24="",P24=""),"",IF(#REF!&gt;=$V$9,"HABIL","NO HABIL"))</f>
        <v>#REF!</v>
      </c>
      <c r="W24" s="150" t="e">
        <f>IF(OR(#REF!="",R24="",T24="",V24=""),"",IF(#REF!="NO HABIL","NO HABIL",IF(R24="NO HABIL","NO HABIL",IF(T24="NO HABIL","NO HABIL",IF(V24="NO HABIL","NO HABIL",IF(V24="NO HABIL","NO HABIL","HABIL"))))))</f>
        <v>#REF!</v>
      </c>
      <c r="X24" s="153">
        <f t="shared" si="5"/>
        <v>0</v>
      </c>
      <c r="Y24" s="154" t="str">
        <f t="shared" si="6"/>
        <v>MIPYME</v>
      </c>
      <c r="Z24" s="155"/>
      <c r="AA24" s="150" t="e">
        <f>IF(OR(#REF!=0,N24="",P24=""),"",IF(#REF!&gt;=$AA$9,"HABIL","NO HABIL"))</f>
        <v>#REF!</v>
      </c>
      <c r="AB24" s="155"/>
      <c r="AC24" s="150" t="e">
        <f>IF(OR(#REF!=0,N24="",P24=""),"",IF(#REF!&gt;=$AC$9,"HABIL","NO HABIL"))</f>
        <v>#REF!</v>
      </c>
      <c r="AD24" s="150" t="e">
        <f t="shared" si="0"/>
        <v>#REF!</v>
      </c>
    </row>
    <row r="25" spans="1:30" ht="15.75" hidden="1" outlineLevel="1" thickBot="1" x14ac:dyDescent="0.3">
      <c r="A25" s="159"/>
      <c r="B25" s="142"/>
      <c r="C25" s="143"/>
      <c r="D25" s="144"/>
      <c r="E25" s="145"/>
      <c r="F25" s="145"/>
      <c r="G25" s="145"/>
      <c r="H25" s="145"/>
      <c r="I25" s="146">
        <f t="shared" si="9"/>
        <v>0</v>
      </c>
      <c r="J25" s="146">
        <f t="shared" si="9"/>
        <v>0</v>
      </c>
      <c r="K25" s="146">
        <f t="shared" si="10"/>
        <v>0</v>
      </c>
      <c r="L25" s="145"/>
      <c r="M25" s="145"/>
      <c r="N25" s="147"/>
      <c r="O25" s="147" t="s">
        <v>144</v>
      </c>
      <c r="P25" s="148" t="s">
        <v>144</v>
      </c>
      <c r="Q25" s="149"/>
      <c r="R25" s="150" t="str">
        <f t="shared" ref="R25:R30" si="11">IF(OR(Q23=0,N25="",P25=""),"",IF(Q23&gt;=$R$9,"HABIL","NO HABIL"))</f>
        <v/>
      </c>
      <c r="S25" s="151"/>
      <c r="T25" s="150" t="str">
        <f t="shared" ref="T25:T30" si="12">IF(OR(S23=0,N25="",P25=""),"",IF(S23&lt;=$T$9,"HABIL","NO HABIL"))</f>
        <v/>
      </c>
      <c r="U25" s="152"/>
      <c r="V25" s="150" t="str">
        <f t="shared" ref="V25:V30" si="13">IF(OR(U23=0,N25="",P25=""),"",IF(U23&gt;=$V$9,"HABIL","NO HABIL"))</f>
        <v/>
      </c>
      <c r="W25" s="150" t="e">
        <f>IF(OR(#REF!="",R25="",T25="",V25=""),"",IF(#REF!="NO HABIL","NO HABIL",IF(R25="NO HABIL","NO HABIL",IF(T25="NO HABIL","NO HABIL",IF(V25="NO HABIL","NO HABIL",IF(V25="NO HABIL","NO HABIL","HABIL"))))))</f>
        <v>#REF!</v>
      </c>
      <c r="X25" s="153">
        <f t="shared" si="5"/>
        <v>0</v>
      </c>
      <c r="Y25" s="154" t="str">
        <f t="shared" si="6"/>
        <v>MIPYME</v>
      </c>
      <c r="Z25" s="155"/>
      <c r="AA25" s="150" t="str">
        <f t="shared" ref="AA25:AA30" si="14">IF(OR(Z23=0,N25="",P25=""),"",IF(Z23&gt;=$AA$9,"HABIL","NO HABIL"))</f>
        <v/>
      </c>
      <c r="AB25" s="155"/>
      <c r="AC25" s="150" t="str">
        <f t="shared" ref="AC25:AC30" si="15">IF(OR(AB23=0,N25="",P25=""),"",IF(AB23&gt;=$AC$9,"HABIL","NO HABIL"))</f>
        <v/>
      </c>
      <c r="AD25" s="150" t="str">
        <f t="shared" si="0"/>
        <v/>
      </c>
    </row>
    <row r="26" spans="1:30" ht="15.75" hidden="1" outlineLevel="1" thickBot="1" x14ac:dyDescent="0.3">
      <c r="A26" s="159"/>
      <c r="B26" s="142"/>
      <c r="C26" s="143"/>
      <c r="D26" s="144"/>
      <c r="E26" s="145"/>
      <c r="F26" s="145"/>
      <c r="G26" s="145"/>
      <c r="H26" s="145"/>
      <c r="I26" s="146">
        <f t="shared" si="9"/>
        <v>0</v>
      </c>
      <c r="J26" s="146">
        <f t="shared" si="9"/>
        <v>0</v>
      </c>
      <c r="K26" s="146">
        <f t="shared" si="10"/>
        <v>0</v>
      </c>
      <c r="L26" s="145"/>
      <c r="M26" s="145"/>
      <c r="N26" s="147"/>
      <c r="O26" s="147" t="s">
        <v>144</v>
      </c>
      <c r="P26" s="148" t="s">
        <v>144</v>
      </c>
      <c r="Q26" s="149"/>
      <c r="R26" s="150" t="str">
        <f t="shared" si="11"/>
        <v/>
      </c>
      <c r="S26" s="151"/>
      <c r="T26" s="150" t="str">
        <f t="shared" si="12"/>
        <v/>
      </c>
      <c r="U26" s="152"/>
      <c r="V26" s="150" t="str">
        <f t="shared" si="13"/>
        <v/>
      </c>
      <c r="W26" s="150" t="e">
        <f>IF(OR(#REF!="",R26="",T26="",V26=""),"",IF(#REF!="NO HABIL","NO HABIL",IF(R26="NO HABIL","NO HABIL",IF(T26="NO HABIL","NO HABIL",IF(V26="NO HABIL","NO HABIL",IF(V26="NO HABIL","NO HABIL","HABIL"))))))</f>
        <v>#REF!</v>
      </c>
      <c r="X26" s="153">
        <f t="shared" si="5"/>
        <v>0</v>
      </c>
      <c r="Y26" s="154" t="str">
        <f t="shared" si="6"/>
        <v>MIPYME</v>
      </c>
      <c r="Z26" s="155"/>
      <c r="AA26" s="150" t="str">
        <f t="shared" si="14"/>
        <v/>
      </c>
      <c r="AB26" s="155"/>
      <c r="AC26" s="150" t="str">
        <f t="shared" si="15"/>
        <v/>
      </c>
      <c r="AD26" s="150" t="str">
        <f t="shared" si="0"/>
        <v/>
      </c>
    </row>
    <row r="27" spans="1:30" ht="15.75" hidden="1" outlineLevel="1" thickBot="1" x14ac:dyDescent="0.3">
      <c r="A27" s="159"/>
      <c r="B27" s="142"/>
      <c r="C27" s="143"/>
      <c r="D27" s="144"/>
      <c r="E27" s="145"/>
      <c r="F27" s="145"/>
      <c r="G27" s="145"/>
      <c r="H27" s="145"/>
      <c r="I27" s="146">
        <f t="shared" si="9"/>
        <v>0</v>
      </c>
      <c r="J27" s="146">
        <f t="shared" si="9"/>
        <v>0</v>
      </c>
      <c r="K27" s="146">
        <f t="shared" si="10"/>
        <v>0</v>
      </c>
      <c r="L27" s="145"/>
      <c r="M27" s="145"/>
      <c r="N27" s="147"/>
      <c r="O27" s="147" t="s">
        <v>144</v>
      </c>
      <c r="P27" s="148" t="s">
        <v>144</v>
      </c>
      <c r="Q27" s="149"/>
      <c r="R27" s="150" t="str">
        <f t="shared" si="11"/>
        <v/>
      </c>
      <c r="S27" s="151"/>
      <c r="T27" s="150" t="str">
        <f t="shared" si="12"/>
        <v/>
      </c>
      <c r="U27" s="152"/>
      <c r="V27" s="150" t="str">
        <f t="shared" si="13"/>
        <v/>
      </c>
      <c r="W27" s="150" t="e">
        <f>IF(OR(#REF!="",R27="",T27="",V27=""),"",IF(#REF!="NO HABIL","NO HABIL",IF(R27="NO HABIL","NO HABIL",IF(T27="NO HABIL","NO HABIL",IF(V27="NO HABIL","NO HABIL",IF(V27="NO HABIL","NO HABIL","HABIL"))))))</f>
        <v>#REF!</v>
      </c>
      <c r="X27" s="153">
        <f t="shared" si="5"/>
        <v>0</v>
      </c>
      <c r="Y27" s="154" t="str">
        <f t="shared" si="6"/>
        <v>MIPYME</v>
      </c>
      <c r="Z27" s="155"/>
      <c r="AA27" s="150" t="str">
        <f t="shared" si="14"/>
        <v/>
      </c>
      <c r="AB27" s="155"/>
      <c r="AC27" s="150" t="str">
        <f t="shared" si="15"/>
        <v/>
      </c>
      <c r="AD27" s="150" t="str">
        <f t="shared" si="0"/>
        <v/>
      </c>
    </row>
    <row r="28" spans="1:30" ht="15.75" hidden="1" outlineLevel="1" thickBot="1" x14ac:dyDescent="0.3">
      <c r="A28" s="159"/>
      <c r="B28" s="142"/>
      <c r="C28" s="143"/>
      <c r="D28" s="144"/>
      <c r="E28" s="145"/>
      <c r="F28" s="145"/>
      <c r="G28" s="145"/>
      <c r="H28" s="145"/>
      <c r="I28" s="146">
        <f t="shared" si="9"/>
        <v>0</v>
      </c>
      <c r="J28" s="146">
        <f t="shared" si="9"/>
        <v>0</v>
      </c>
      <c r="K28" s="146">
        <f t="shared" si="10"/>
        <v>0</v>
      </c>
      <c r="L28" s="145"/>
      <c r="M28" s="145"/>
      <c r="N28" s="147"/>
      <c r="O28" s="147" t="s">
        <v>144</v>
      </c>
      <c r="P28" s="148" t="s">
        <v>144</v>
      </c>
      <c r="Q28" s="149"/>
      <c r="R28" s="150" t="str">
        <f t="shared" si="11"/>
        <v/>
      </c>
      <c r="S28" s="151"/>
      <c r="T28" s="150" t="str">
        <f t="shared" si="12"/>
        <v/>
      </c>
      <c r="U28" s="152"/>
      <c r="V28" s="150" t="str">
        <f t="shared" si="13"/>
        <v/>
      </c>
      <c r="W28" s="150" t="e">
        <f>IF(OR(#REF!="",R28="",T28="",V28=""),"",IF(#REF!="NO HABIL","NO HABIL",IF(R28="NO HABIL","NO HABIL",IF(T28="NO HABIL","NO HABIL",IF(V28="NO HABIL","NO HABIL",IF(V28="NO HABIL","NO HABIL","HABIL"))))))</f>
        <v>#REF!</v>
      </c>
      <c r="X28" s="153">
        <f t="shared" si="5"/>
        <v>0</v>
      </c>
      <c r="Y28" s="154" t="str">
        <f t="shared" si="6"/>
        <v>MIPYME</v>
      </c>
      <c r="Z28" s="155"/>
      <c r="AA28" s="150" t="str">
        <f t="shared" si="14"/>
        <v/>
      </c>
      <c r="AB28" s="155"/>
      <c r="AC28" s="150" t="str">
        <f t="shared" si="15"/>
        <v/>
      </c>
      <c r="AD28" s="150" t="str">
        <f t="shared" si="0"/>
        <v/>
      </c>
    </row>
    <row r="29" spans="1:30" ht="15.75" hidden="1" outlineLevel="1" thickBot="1" x14ac:dyDescent="0.3">
      <c r="A29" s="159"/>
      <c r="B29" s="142"/>
      <c r="C29" s="143"/>
      <c r="D29" s="144"/>
      <c r="E29" s="145"/>
      <c r="F29" s="145"/>
      <c r="G29" s="145"/>
      <c r="H29" s="145"/>
      <c r="I29" s="146">
        <f t="shared" si="9"/>
        <v>0</v>
      </c>
      <c r="J29" s="146">
        <f t="shared" si="9"/>
        <v>0</v>
      </c>
      <c r="K29" s="146">
        <f t="shared" si="10"/>
        <v>0</v>
      </c>
      <c r="L29" s="145"/>
      <c r="M29" s="145"/>
      <c r="N29" s="147"/>
      <c r="O29" s="147" t="s">
        <v>144</v>
      </c>
      <c r="P29" s="148" t="s">
        <v>144</v>
      </c>
      <c r="Q29" s="149"/>
      <c r="R29" s="150" t="str">
        <f t="shared" si="11"/>
        <v/>
      </c>
      <c r="S29" s="151"/>
      <c r="T29" s="150" t="str">
        <f t="shared" si="12"/>
        <v/>
      </c>
      <c r="U29" s="152"/>
      <c r="V29" s="150" t="str">
        <f t="shared" si="13"/>
        <v/>
      </c>
      <c r="W29" s="150" t="e">
        <f>IF(OR(#REF!="",R29="",T29="",V29=""),"",IF(#REF!="NO HABIL","NO HABIL",IF(R29="NO HABIL","NO HABIL",IF(T29="NO HABIL","NO HABIL",IF(V29="NO HABIL","NO HABIL",IF(V29="NO HABIL","NO HABIL","HABIL"))))))</f>
        <v>#REF!</v>
      </c>
      <c r="X29" s="153">
        <f t="shared" si="5"/>
        <v>0</v>
      </c>
      <c r="Y29" s="154" t="str">
        <f t="shared" si="6"/>
        <v>MIPYME</v>
      </c>
      <c r="Z29" s="155"/>
      <c r="AA29" s="150" t="str">
        <f t="shared" si="14"/>
        <v/>
      </c>
      <c r="AB29" s="155"/>
      <c r="AC29" s="150" t="str">
        <f t="shared" si="15"/>
        <v/>
      </c>
      <c r="AD29" s="150" t="str">
        <f t="shared" si="0"/>
        <v/>
      </c>
    </row>
    <row r="30" spans="1:30" ht="15.75" hidden="1" outlineLevel="1" thickBot="1" x14ac:dyDescent="0.3">
      <c r="A30" s="159"/>
      <c r="B30" s="161"/>
      <c r="C30" s="162"/>
      <c r="D30" s="163"/>
      <c r="E30" s="164"/>
      <c r="F30" s="164"/>
      <c r="G30" s="164"/>
      <c r="H30" s="164"/>
      <c r="I30" s="165">
        <f t="shared" ref="I30:J30" si="16">IF(ISERROR(E30-G30),"",E30-G30)</f>
        <v>0</v>
      </c>
      <c r="J30" s="165">
        <f t="shared" si="16"/>
        <v>0</v>
      </c>
      <c r="K30" s="165">
        <f t="shared" si="10"/>
        <v>0</v>
      </c>
      <c r="L30" s="164"/>
      <c r="M30" s="164"/>
      <c r="N30" s="166"/>
      <c r="O30" s="166" t="s">
        <v>144</v>
      </c>
      <c r="P30" s="167" t="s">
        <v>144</v>
      </c>
      <c r="Q30" s="168"/>
      <c r="R30" s="169" t="str">
        <f t="shared" si="11"/>
        <v/>
      </c>
      <c r="S30" s="170"/>
      <c r="T30" s="169" t="str">
        <f t="shared" si="12"/>
        <v/>
      </c>
      <c r="U30" s="171"/>
      <c r="V30" s="169" t="str">
        <f t="shared" si="13"/>
        <v/>
      </c>
      <c r="W30" s="169" t="e">
        <f>IF(OR(#REF!="",R30="",T30="",V30=""),"",IF(#REF!="NO HABIL","NO HABIL",IF(R30="NO HABIL","NO HABIL",IF(T30="NO HABIL","NO HABIL",IF(V30="NO HABIL","NO HABIL",IF(V30="NO HABIL","NO HABIL","HABIL"))))))</f>
        <v>#REF!</v>
      </c>
      <c r="X30" s="172">
        <f t="shared" si="5"/>
        <v>0</v>
      </c>
      <c r="Y30" s="173" t="str">
        <f t="shared" si="6"/>
        <v>MIPYME</v>
      </c>
      <c r="Z30" s="174"/>
      <c r="AA30" s="169" t="str">
        <f t="shared" si="14"/>
        <v/>
      </c>
      <c r="AB30" s="174"/>
      <c r="AC30" s="169" t="str">
        <f t="shared" si="15"/>
        <v/>
      </c>
      <c r="AD30" s="169" t="str">
        <f t="shared" si="0"/>
        <v/>
      </c>
    </row>
    <row r="31" spans="1:30" ht="18" customHeight="1" collapsed="1" x14ac:dyDescent="0.2"/>
  </sheetData>
  <mergeCells count="35">
    <mergeCell ref="AD8:AD10"/>
    <mergeCell ref="A7:A11"/>
    <mergeCell ref="A12:A13"/>
    <mergeCell ref="Q8:R8"/>
    <mergeCell ref="S8:T8"/>
    <mergeCell ref="U8:V8"/>
    <mergeCell ref="W8:W10"/>
    <mergeCell ref="Z8:AA8"/>
    <mergeCell ref="AB8:AC8"/>
    <mergeCell ref="I8:I10"/>
    <mergeCell ref="J8:J10"/>
    <mergeCell ref="K8:K10"/>
    <mergeCell ref="N8:N10"/>
    <mergeCell ref="O8:O10"/>
    <mergeCell ref="P8:P10"/>
    <mergeCell ref="X7:Y7"/>
    <mergeCell ref="Z7:AA7"/>
    <mergeCell ref="AB7:AC7"/>
    <mergeCell ref="B8:B10"/>
    <mergeCell ref="C8:C10"/>
    <mergeCell ref="D8:D10"/>
    <mergeCell ref="E8:E10"/>
    <mergeCell ref="F8:F10"/>
    <mergeCell ref="G8:G10"/>
    <mergeCell ref="H8:H10"/>
    <mergeCell ref="B7:D7"/>
    <mergeCell ref="E7:J7"/>
    <mergeCell ref="Q7:R7"/>
    <mergeCell ref="S7:T7"/>
    <mergeCell ref="U7:V7"/>
    <mergeCell ref="B1:W1"/>
    <mergeCell ref="B2:AD2"/>
    <mergeCell ref="B3:AD3"/>
    <mergeCell ref="B4:AD4"/>
    <mergeCell ref="B5:AD5"/>
  </mergeCells>
  <conditionalFormatting sqref="X11 W7:X7 AE1:IT11 X1:AD1 Z11:AD11 N12:P12 AD7 C15:C22 J13:P22 U13:V30 J23:Q30 X23:AC30 C23:D30">
    <cfRule type="cellIs" dxfId="199" priority="199" stopIfTrue="1" operator="equal">
      <formula>"NO ADMISIBLE"</formula>
    </cfRule>
  </conditionalFormatting>
  <conditionalFormatting sqref="W8:Y10 AD8:AD10">
    <cfRule type="cellIs" dxfId="198" priority="198" stopIfTrue="1" operator="equal">
      <formula>"NO ADMISIBLE"</formula>
    </cfRule>
  </conditionalFormatting>
  <conditionalFormatting sqref="C12">
    <cfRule type="cellIs" dxfId="197" priority="197" stopIfTrue="1" operator="equal">
      <formula>"NO ADMISIBLE"</formula>
    </cfRule>
  </conditionalFormatting>
  <conditionalFormatting sqref="X13:Y22 Q13:Q22">
    <cfRule type="cellIs" dxfId="196" priority="194" stopIfTrue="1" operator="equal">
      <formula>"NO ADMISIBLE"</formula>
    </cfRule>
  </conditionalFormatting>
  <conditionalFormatting sqref="R13:T30 V23:W30 AA23:AA30 AC23:AD30">
    <cfRule type="cellIs" dxfId="195" priority="195" stopIfTrue="1" operator="equal">
      <formula>"NO ADMISIBLE"</formula>
    </cfRule>
    <cfRule type="cellIs" dxfId="194" priority="196" stopIfTrue="1" operator="equal">
      <formula>"ADMISIBLE"</formula>
    </cfRule>
  </conditionalFormatting>
  <conditionalFormatting sqref="V13:V22">
    <cfRule type="cellIs" dxfId="193" priority="192" stopIfTrue="1" operator="equal">
      <formula>"NO ADMISIBLE"</formula>
    </cfRule>
    <cfRule type="cellIs" dxfId="192" priority="193" stopIfTrue="1" operator="equal">
      <formula>"ADMISIBLE"</formula>
    </cfRule>
  </conditionalFormatting>
  <conditionalFormatting sqref="Z13:AA22">
    <cfRule type="cellIs" dxfId="191" priority="191" stopIfTrue="1" operator="equal">
      <formula>"NO ADMISIBLE"</formula>
    </cfRule>
  </conditionalFormatting>
  <conditionalFormatting sqref="AA13:AA22">
    <cfRule type="cellIs" dxfId="190" priority="189" stopIfTrue="1" operator="equal">
      <formula>"NO ADMISIBLE"</formula>
    </cfRule>
    <cfRule type="cellIs" dxfId="189" priority="190" stopIfTrue="1" operator="equal">
      <formula>"ADMISIBLE"</formula>
    </cfRule>
  </conditionalFormatting>
  <conditionalFormatting sqref="AB13:AC22">
    <cfRule type="cellIs" dxfId="188" priority="188" stopIfTrue="1" operator="equal">
      <formula>"NO ADMISIBLE"</formula>
    </cfRule>
  </conditionalFormatting>
  <conditionalFormatting sqref="AC13:AC22">
    <cfRule type="cellIs" dxfId="187" priority="186" stopIfTrue="1" operator="equal">
      <formula>"NO ADMISIBLE"</formula>
    </cfRule>
    <cfRule type="cellIs" dxfId="186" priority="187" stopIfTrue="1" operator="equal">
      <formula>"ADMISIBLE"</formula>
    </cfRule>
  </conditionalFormatting>
  <conditionalFormatting sqref="AD13:AD22">
    <cfRule type="cellIs" dxfId="185" priority="184" stopIfTrue="1" operator="equal">
      <formula>"NO ADMISIBLE"</formula>
    </cfRule>
    <cfRule type="cellIs" dxfId="184" priority="185" stopIfTrue="1" operator="equal">
      <formula>"ADMISIBLE"</formula>
    </cfRule>
  </conditionalFormatting>
  <conditionalFormatting sqref="D12">
    <cfRule type="cellIs" dxfId="183" priority="183" stopIfTrue="1" operator="equal">
      <formula>"NO ADMISIBLE"</formula>
    </cfRule>
  </conditionalFormatting>
  <conditionalFormatting sqref="D13:D22">
    <cfRule type="cellIs" dxfId="182" priority="182" stopIfTrue="1" operator="equal">
      <formula>"NO ADMISIBLE"</formula>
    </cfRule>
  </conditionalFormatting>
  <conditionalFormatting sqref="U12">
    <cfRule type="cellIs" dxfId="181" priority="181" stopIfTrue="1" operator="equal">
      <formula>"NO ADMISIBLE"</formula>
    </cfRule>
  </conditionalFormatting>
  <conditionalFormatting sqref="X12:Y12 Q12">
    <cfRule type="cellIs" dxfId="180" priority="178" stopIfTrue="1" operator="equal">
      <formula>"NO ADMISIBLE"</formula>
    </cfRule>
  </conditionalFormatting>
  <conditionalFormatting sqref="U12 S12">
    <cfRule type="cellIs" dxfId="179" priority="179" stopIfTrue="1" operator="equal">
      <formula>"NO ADMISIBLE"</formula>
    </cfRule>
    <cfRule type="cellIs" dxfId="178" priority="180" stopIfTrue="1" operator="equal">
      <formula>"ADMISIBLE"</formula>
    </cfRule>
  </conditionalFormatting>
  <conditionalFormatting sqref="Z12">
    <cfRule type="cellIs" dxfId="177" priority="177" stopIfTrue="1" operator="equal">
      <formula>"NO ADMISIBLE"</formula>
    </cfRule>
  </conditionalFormatting>
  <conditionalFormatting sqref="Z12">
    <cfRule type="cellIs" dxfId="176" priority="175" stopIfTrue="1" operator="equal">
      <formula>"NO ADMISIBLE"</formula>
    </cfRule>
    <cfRule type="cellIs" dxfId="175" priority="176" stopIfTrue="1" operator="equal">
      <formula>"ADMISIBLE"</formula>
    </cfRule>
  </conditionalFormatting>
  <conditionalFormatting sqref="AB12">
    <cfRule type="cellIs" dxfId="174" priority="174" stopIfTrue="1" operator="equal">
      <formula>"NO ADMISIBLE"</formula>
    </cfRule>
  </conditionalFormatting>
  <conditionalFormatting sqref="AB12">
    <cfRule type="cellIs" dxfId="173" priority="172" stopIfTrue="1" operator="equal">
      <formula>"NO ADMISIBLE"</formula>
    </cfRule>
    <cfRule type="cellIs" dxfId="172" priority="173" stopIfTrue="1" operator="equal">
      <formula>"ADMISIBLE"</formula>
    </cfRule>
  </conditionalFormatting>
  <conditionalFormatting sqref="R12">
    <cfRule type="cellIs" dxfId="171" priority="170" stopIfTrue="1" operator="equal">
      <formula>"NO ADMISIBLE"</formula>
    </cfRule>
    <cfRule type="cellIs" dxfId="170" priority="171" stopIfTrue="1" operator="equal">
      <formula>"ADMISIBLE"</formula>
    </cfRule>
  </conditionalFormatting>
  <conditionalFormatting sqref="R12">
    <cfRule type="cellIs" dxfId="169" priority="169" operator="equal">
      <formula>"NO HABIL"</formula>
    </cfRule>
  </conditionalFormatting>
  <conditionalFormatting sqref="T12">
    <cfRule type="cellIs" dxfId="168" priority="167" stopIfTrue="1" operator="equal">
      <formula>"NO ADMISIBLE"</formula>
    </cfRule>
    <cfRule type="cellIs" dxfId="167" priority="168" stopIfTrue="1" operator="equal">
      <formula>"ADMISIBLE"</formula>
    </cfRule>
  </conditionalFormatting>
  <conditionalFormatting sqref="T12">
    <cfRule type="cellIs" dxfId="166" priority="166" operator="equal">
      <formula>"NO HABIL"</formula>
    </cfRule>
  </conditionalFormatting>
  <conditionalFormatting sqref="AA12">
    <cfRule type="cellIs" dxfId="165" priority="164" stopIfTrue="1" operator="equal">
      <formula>"NO ADMISIBLE"</formula>
    </cfRule>
    <cfRule type="cellIs" dxfId="164" priority="165" stopIfTrue="1" operator="equal">
      <formula>"ADMISIBLE"</formula>
    </cfRule>
  </conditionalFormatting>
  <conditionalFormatting sqref="AA12">
    <cfRule type="cellIs" dxfId="163" priority="163" operator="equal">
      <formula>"NO HABIL"</formula>
    </cfRule>
  </conditionalFormatting>
  <conditionalFormatting sqref="AC12">
    <cfRule type="cellIs" dxfId="162" priority="161" stopIfTrue="1" operator="equal">
      <formula>"NO ADMISIBLE"</formula>
    </cfRule>
    <cfRule type="cellIs" dxfId="161" priority="162" stopIfTrue="1" operator="equal">
      <formula>"ADMISIBLE"</formula>
    </cfRule>
  </conditionalFormatting>
  <conditionalFormatting sqref="AC12">
    <cfRule type="cellIs" dxfId="160" priority="160" operator="equal">
      <formula>"NO HABIL"</formula>
    </cfRule>
  </conditionalFormatting>
  <conditionalFormatting sqref="AD12">
    <cfRule type="cellIs" dxfId="159" priority="158" stopIfTrue="1" operator="equal">
      <formula>"NO ADMISIBLE"</formula>
    </cfRule>
    <cfRule type="cellIs" dxfId="158" priority="159" stopIfTrue="1" operator="equal">
      <formula>"ADMISIBLE"</formula>
    </cfRule>
  </conditionalFormatting>
  <conditionalFormatting sqref="AD12">
    <cfRule type="cellIs" dxfId="157" priority="157" operator="equal">
      <formula>"NO HABIL"</formula>
    </cfRule>
  </conditionalFormatting>
  <conditionalFormatting sqref="V12">
    <cfRule type="cellIs" dxfId="156" priority="155" stopIfTrue="1" operator="equal">
      <formula>"NO ADMISIBLE"</formula>
    </cfRule>
    <cfRule type="cellIs" dxfId="155" priority="156" stopIfTrue="1" operator="equal">
      <formula>"ADMISIBLE"</formula>
    </cfRule>
  </conditionalFormatting>
  <conditionalFormatting sqref="V12">
    <cfRule type="cellIs" dxfId="154" priority="154" operator="equal">
      <formula>"NO HABIL"</formula>
    </cfRule>
  </conditionalFormatting>
  <conditionalFormatting sqref="W12:W22">
    <cfRule type="cellIs" dxfId="153" priority="152" stopIfTrue="1" operator="equal">
      <formula>"NO ADMISIBLE"</formula>
    </cfRule>
    <cfRule type="cellIs" dxfId="152" priority="153" stopIfTrue="1" operator="equal">
      <formula>"ADMISIBLE"</formula>
    </cfRule>
  </conditionalFormatting>
  <conditionalFormatting sqref="W12:W22">
    <cfRule type="cellIs" dxfId="151" priority="151" operator="equal">
      <formula>"NO HABIL"</formula>
    </cfRule>
  </conditionalFormatting>
  <conditionalFormatting sqref="C13:C14">
    <cfRule type="cellIs" dxfId="150" priority="150" stopIfTrue="1" operator="equal">
      <formula>"NO ADMISIBLE"</formula>
    </cfRule>
  </conditionalFormatting>
  <dataValidations count="1">
    <dataValidation type="list" allowBlank="1" showInputMessage="1" showErrorMessage="1" sqref="C12:D30" xr:uid="{F9060796-3FF9-4F4F-AFFB-CE5240E6292C}">
      <formula1>prueba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3" name="Button 1">
              <controlPr defaultSize="0" print="0" autoFill="0" autoPict="0" macro="[0]!copiar" altText="No. Propuestas">
                <anchor moveWithCells="1" siz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AA2E79-98FD-4CA5-8CFD-76E45C90CF4E}">
  <sheetPr codeName="Hoja8">
    <tabColor theme="9"/>
  </sheetPr>
  <dimension ref="A1:AE52"/>
  <sheetViews>
    <sheetView topLeftCell="A3" zoomScale="80" zoomScaleNormal="80" zoomScaleSheetLayoutView="100" workbookViewId="0">
      <selection activeCell="C13" sqref="C13"/>
    </sheetView>
  </sheetViews>
  <sheetFormatPr baseColWidth="10" defaultColWidth="10.85546875" defaultRowHeight="18" customHeight="1" outlineLevelRow="1" outlineLevelCol="1" x14ac:dyDescent="0.2"/>
  <cols>
    <col min="1" max="1" width="13.28515625" style="99" customWidth="1"/>
    <col min="2" max="2" width="5.140625" style="99" customWidth="1"/>
    <col min="3" max="3" width="55.5703125" style="99" customWidth="1"/>
    <col min="4" max="4" width="17.42578125" style="99" customWidth="1"/>
    <col min="5" max="5" width="25" style="99" customWidth="1" outlineLevel="1"/>
    <col min="6" max="7" width="25" style="100" customWidth="1" outlineLevel="1"/>
    <col min="8" max="8" width="23.140625" style="100" customWidth="1" outlineLevel="1"/>
    <col min="9" max="9" width="27.28515625" style="100" customWidth="1" outlineLevel="1"/>
    <col min="10" max="10" width="29.42578125" style="160" customWidth="1" outlineLevel="1"/>
    <col min="11" max="11" width="23.42578125" style="160" customWidth="1" outlineLevel="1"/>
    <col min="12" max="12" width="22" style="160" customWidth="1" outlineLevel="1"/>
    <col min="13" max="13" width="20.85546875" style="160" customWidth="1" outlineLevel="1"/>
    <col min="14" max="14" width="3.85546875" style="175" customWidth="1" outlineLevel="1"/>
    <col min="15" max="15" width="7" style="175" customWidth="1" outlineLevel="1"/>
    <col min="16" max="16" width="19.28515625" style="175" customWidth="1" outlineLevel="1"/>
    <col min="17" max="18" width="14.7109375" style="175" customWidth="1" outlineLevel="1"/>
    <col min="19" max="19" width="17.42578125" style="175" customWidth="1" outlineLevel="1"/>
    <col min="20" max="21" width="21.7109375" style="175" customWidth="1" outlineLevel="1"/>
    <col min="22" max="22" width="14.7109375" style="175" customWidth="1" outlineLevel="1"/>
    <col min="23" max="23" width="15.85546875" style="100" customWidth="1"/>
    <col min="24" max="24" width="15.42578125" style="99" hidden="1" customWidth="1"/>
    <col min="25" max="25" width="15.85546875" style="99" hidden="1" customWidth="1"/>
    <col min="26" max="26" width="14.42578125" style="101" customWidth="1" outlineLevel="1"/>
    <col min="27" max="27" width="14.42578125" style="99" customWidth="1" outlineLevel="1"/>
    <col min="28" max="28" width="14.42578125" style="101" customWidth="1" outlineLevel="1"/>
    <col min="29" max="29" width="14.42578125" style="99" customWidth="1" outlineLevel="1"/>
    <col min="30" max="30" width="17.42578125" style="99" customWidth="1"/>
    <col min="31" max="16384" width="10.85546875" style="99"/>
  </cols>
  <sheetData>
    <row r="1" spans="1:31" ht="18" customHeight="1" x14ac:dyDescent="0.2"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17"/>
      <c r="Q1" s="217"/>
      <c r="R1" s="217"/>
      <c r="S1" s="217"/>
      <c r="T1" s="217"/>
      <c r="U1" s="217"/>
      <c r="V1" s="217"/>
      <c r="W1" s="217"/>
    </row>
    <row r="2" spans="1:31" s="102" customFormat="1" ht="23.25" x14ac:dyDescent="0.35">
      <c r="B2" s="218" t="s">
        <v>142</v>
      </c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18"/>
      <c r="N2" s="218"/>
      <c r="O2" s="218"/>
      <c r="P2" s="218"/>
      <c r="Q2" s="218"/>
      <c r="R2" s="218"/>
      <c r="S2" s="218"/>
      <c r="T2" s="218"/>
      <c r="U2" s="218"/>
      <c r="V2" s="218"/>
      <c r="W2" s="218"/>
      <c r="X2" s="218"/>
      <c r="Y2" s="218"/>
      <c r="Z2" s="218"/>
      <c r="AA2" s="218"/>
      <c r="AB2" s="218"/>
      <c r="AC2" s="218"/>
      <c r="AD2" s="218"/>
    </row>
    <row r="3" spans="1:31" s="102" customFormat="1" ht="18.75" x14ac:dyDescent="0.3">
      <c r="B3" s="219" t="s">
        <v>143</v>
      </c>
      <c r="C3" s="219"/>
      <c r="D3" s="219"/>
      <c r="E3" s="219"/>
      <c r="F3" s="219"/>
      <c r="G3" s="219"/>
      <c r="H3" s="219"/>
      <c r="I3" s="219"/>
      <c r="J3" s="219"/>
      <c r="K3" s="219"/>
      <c r="L3" s="219"/>
      <c r="M3" s="219"/>
      <c r="N3" s="219"/>
      <c r="O3" s="219"/>
      <c r="P3" s="219"/>
      <c r="Q3" s="219"/>
      <c r="R3" s="219"/>
      <c r="S3" s="219"/>
      <c r="T3" s="219"/>
      <c r="U3" s="219"/>
      <c r="V3" s="219"/>
      <c r="W3" s="219"/>
      <c r="X3" s="219"/>
      <c r="Y3" s="219"/>
      <c r="Z3" s="219"/>
      <c r="AA3" s="219"/>
      <c r="AB3" s="219"/>
      <c r="AC3" s="219"/>
      <c r="AD3" s="219"/>
    </row>
    <row r="4" spans="1:31" ht="18" customHeight="1" x14ac:dyDescent="0.25">
      <c r="B4" s="220" t="s">
        <v>192</v>
      </c>
      <c r="C4" s="220"/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0"/>
      <c r="T4" s="220"/>
      <c r="U4" s="220"/>
      <c r="V4" s="220"/>
      <c r="W4" s="220"/>
      <c r="X4" s="220"/>
      <c r="Y4" s="220"/>
      <c r="Z4" s="220"/>
      <c r="AA4" s="220"/>
      <c r="AB4" s="220"/>
      <c r="AC4" s="220"/>
      <c r="AD4" s="220"/>
    </row>
    <row r="5" spans="1:31" ht="18" customHeight="1" x14ac:dyDescent="0.2">
      <c r="B5" s="221" t="s">
        <v>100</v>
      </c>
      <c r="C5" s="221"/>
      <c r="D5" s="221"/>
      <c r="E5" s="221"/>
      <c r="F5" s="221"/>
      <c r="G5" s="221"/>
      <c r="H5" s="221"/>
      <c r="I5" s="221"/>
      <c r="J5" s="221"/>
      <c r="K5" s="221"/>
      <c r="L5" s="221"/>
      <c r="M5" s="221"/>
      <c r="N5" s="221"/>
      <c r="O5" s="221"/>
      <c r="P5" s="221"/>
      <c r="Q5" s="221"/>
      <c r="R5" s="221"/>
      <c r="S5" s="221"/>
      <c r="T5" s="221"/>
      <c r="U5" s="221"/>
      <c r="V5" s="221"/>
      <c r="W5" s="221"/>
      <c r="X5" s="221"/>
      <c r="Y5" s="221"/>
      <c r="Z5" s="221"/>
      <c r="AA5" s="221"/>
      <c r="AB5" s="221"/>
      <c r="AC5" s="221"/>
      <c r="AD5" s="221"/>
    </row>
    <row r="6" spans="1:31" ht="18" customHeight="1" thickBot="1" x14ac:dyDescent="0.25"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  <c r="P6" s="103"/>
      <c r="Q6" s="103"/>
      <c r="R6" s="103"/>
      <c r="S6" s="103"/>
      <c r="T6" s="103"/>
      <c r="U6" s="103"/>
      <c r="V6" s="103"/>
      <c r="W6" s="103"/>
      <c r="X6" s="103"/>
      <c r="Y6" s="103"/>
      <c r="Z6" s="103"/>
      <c r="AA6" s="103"/>
      <c r="AB6" s="103"/>
      <c r="AC6" s="103"/>
      <c r="AD6" s="103"/>
    </row>
    <row r="7" spans="1:31" ht="44.25" customHeight="1" thickBot="1" x14ac:dyDescent="0.25">
      <c r="A7" s="237" t="s">
        <v>208</v>
      </c>
      <c r="B7" s="231" t="s">
        <v>102</v>
      </c>
      <c r="C7" s="231"/>
      <c r="D7" s="232"/>
      <c r="E7" s="233" t="s">
        <v>112</v>
      </c>
      <c r="F7" s="234"/>
      <c r="G7" s="234"/>
      <c r="H7" s="234"/>
      <c r="I7" s="234"/>
      <c r="J7" s="234"/>
      <c r="K7" s="104"/>
      <c r="L7" s="104"/>
      <c r="M7" s="104"/>
      <c r="N7" s="104"/>
      <c r="O7" s="104"/>
      <c r="P7" s="105"/>
      <c r="Q7" s="222" t="s">
        <v>114</v>
      </c>
      <c r="R7" s="223"/>
      <c r="S7" s="222" t="s">
        <v>101</v>
      </c>
      <c r="T7" s="223"/>
      <c r="U7" s="222" t="s">
        <v>126</v>
      </c>
      <c r="V7" s="223"/>
      <c r="W7" s="106" t="s">
        <v>128</v>
      </c>
      <c r="X7" s="247" t="s">
        <v>119</v>
      </c>
      <c r="Y7" s="248"/>
      <c r="Z7" s="222" t="s">
        <v>130</v>
      </c>
      <c r="AA7" s="223"/>
      <c r="AB7" s="222" t="s">
        <v>132</v>
      </c>
      <c r="AC7" s="223"/>
      <c r="AD7" s="106" t="s">
        <v>129</v>
      </c>
    </row>
    <row r="8" spans="1:31" ht="24.75" customHeight="1" x14ac:dyDescent="0.2">
      <c r="A8" s="237"/>
      <c r="B8" s="249" t="s">
        <v>108</v>
      </c>
      <c r="C8" s="226" t="s">
        <v>107</v>
      </c>
      <c r="D8" s="227" t="s">
        <v>118</v>
      </c>
      <c r="E8" s="226" t="s">
        <v>110</v>
      </c>
      <c r="F8" s="226" t="s">
        <v>105</v>
      </c>
      <c r="G8" s="226" t="s">
        <v>109</v>
      </c>
      <c r="H8" s="226" t="s">
        <v>106</v>
      </c>
      <c r="I8" s="226" t="s">
        <v>136</v>
      </c>
      <c r="J8" s="226" t="s">
        <v>137</v>
      </c>
      <c r="K8" s="226" t="s">
        <v>141</v>
      </c>
      <c r="L8" s="107"/>
      <c r="M8" s="107"/>
      <c r="N8" s="241" t="s">
        <v>113</v>
      </c>
      <c r="O8" s="241" t="s">
        <v>140</v>
      </c>
      <c r="P8" s="244" t="s">
        <v>117</v>
      </c>
      <c r="Q8" s="239" t="s">
        <v>203</v>
      </c>
      <c r="R8" s="240"/>
      <c r="S8" s="239" t="s">
        <v>198</v>
      </c>
      <c r="T8" s="240"/>
      <c r="U8" s="239" t="s">
        <v>204</v>
      </c>
      <c r="V8" s="240"/>
      <c r="W8" s="235" t="s">
        <v>123</v>
      </c>
      <c r="X8" s="108" t="s">
        <v>120</v>
      </c>
      <c r="Y8" s="109">
        <v>535600</v>
      </c>
      <c r="Z8" s="239" t="s">
        <v>205</v>
      </c>
      <c r="AA8" s="240"/>
      <c r="AB8" s="239" t="s">
        <v>206</v>
      </c>
      <c r="AC8" s="240"/>
      <c r="AD8" s="235" t="s">
        <v>123</v>
      </c>
    </row>
    <row r="9" spans="1:31" ht="24.75" thickBot="1" x14ac:dyDescent="0.25">
      <c r="A9" s="237"/>
      <c r="B9" s="250"/>
      <c r="C9" s="226"/>
      <c r="D9" s="228"/>
      <c r="E9" s="226"/>
      <c r="F9" s="226"/>
      <c r="G9" s="226"/>
      <c r="H9" s="226"/>
      <c r="I9" s="226"/>
      <c r="J9" s="226"/>
      <c r="K9" s="226"/>
      <c r="L9" s="107" t="s">
        <v>124</v>
      </c>
      <c r="M9" s="107" t="s">
        <v>125</v>
      </c>
      <c r="N9" s="242"/>
      <c r="O9" s="242"/>
      <c r="P9" s="245"/>
      <c r="Q9" s="110" t="s">
        <v>111</v>
      </c>
      <c r="R9" s="111">
        <v>1</v>
      </c>
      <c r="S9" s="110" t="s">
        <v>134</v>
      </c>
      <c r="T9" s="111">
        <v>0.65</v>
      </c>
      <c r="U9" s="110" t="s">
        <v>127</v>
      </c>
      <c r="V9" s="112">
        <v>1</v>
      </c>
      <c r="W9" s="235"/>
      <c r="X9" s="113" t="s">
        <v>121</v>
      </c>
      <c r="Y9" s="114">
        <v>566700</v>
      </c>
      <c r="Z9" s="115" t="s">
        <v>131</v>
      </c>
      <c r="AA9" s="112">
        <v>0.01</v>
      </c>
      <c r="AB9" s="115" t="s">
        <v>133</v>
      </c>
      <c r="AC9" s="112">
        <v>0.01</v>
      </c>
      <c r="AD9" s="235"/>
    </row>
    <row r="10" spans="1:31" ht="24.75" thickBot="1" x14ac:dyDescent="0.25">
      <c r="A10" s="237"/>
      <c r="B10" s="250"/>
      <c r="C10" s="226"/>
      <c r="D10" s="229"/>
      <c r="E10" s="226"/>
      <c r="F10" s="226"/>
      <c r="G10" s="226"/>
      <c r="H10" s="226"/>
      <c r="I10" s="226"/>
      <c r="J10" s="226"/>
      <c r="K10" s="226"/>
      <c r="L10" s="107"/>
      <c r="M10" s="107"/>
      <c r="N10" s="243"/>
      <c r="O10" s="243"/>
      <c r="P10" s="246"/>
      <c r="Q10" s="116" t="s">
        <v>104</v>
      </c>
      <c r="R10" s="117" t="s">
        <v>103</v>
      </c>
      <c r="S10" s="116" t="s">
        <v>104</v>
      </c>
      <c r="T10" s="117" t="s">
        <v>103</v>
      </c>
      <c r="U10" s="116" t="s">
        <v>104</v>
      </c>
      <c r="V10" s="117" t="s">
        <v>103</v>
      </c>
      <c r="W10" s="236"/>
      <c r="X10" s="118" t="s">
        <v>122</v>
      </c>
      <c r="Y10" s="119">
        <v>30000</v>
      </c>
      <c r="Z10" s="120" t="s">
        <v>104</v>
      </c>
      <c r="AA10" s="121" t="s">
        <v>103</v>
      </c>
      <c r="AB10" s="120" t="s">
        <v>104</v>
      </c>
      <c r="AC10" s="121" t="s">
        <v>103</v>
      </c>
      <c r="AD10" s="236"/>
    </row>
    <row r="11" spans="1:31" ht="18" customHeight="1" thickBot="1" x14ac:dyDescent="0.25">
      <c r="A11" s="237"/>
      <c r="B11" s="123"/>
      <c r="C11" s="123"/>
      <c r="D11" s="123"/>
      <c r="E11" s="123"/>
      <c r="F11" s="123"/>
      <c r="G11" s="123"/>
      <c r="H11" s="123"/>
      <c r="I11" s="123"/>
      <c r="J11" s="123"/>
      <c r="K11" s="123"/>
      <c r="L11" s="123"/>
      <c r="M11" s="123"/>
      <c r="N11" s="123"/>
      <c r="O11" s="124"/>
      <c r="P11" s="123"/>
      <c r="Q11" s="123"/>
      <c r="R11" s="123"/>
      <c r="S11" s="123"/>
      <c r="T11" s="123"/>
      <c r="U11" s="123"/>
      <c r="V11" s="123"/>
      <c r="W11" s="125"/>
      <c r="X11" s="126"/>
      <c r="Y11" s="127"/>
      <c r="Z11" s="128"/>
      <c r="AB11" s="128"/>
      <c r="AD11" s="129"/>
    </row>
    <row r="12" spans="1:31" ht="30.75" customHeight="1" thickBot="1" x14ac:dyDescent="0.3">
      <c r="A12" s="238" t="s">
        <v>209</v>
      </c>
      <c r="B12" s="180">
        <v>1</v>
      </c>
      <c r="C12" s="131" t="s">
        <v>193</v>
      </c>
      <c r="D12" s="132">
        <f>IF(SUM(D13:D22)=0,"",SUM(D13:D22))</f>
        <v>1</v>
      </c>
      <c r="E12" s="133">
        <f>IF(ISERROR(($D13*E13)+($D14*E14)+($D15*E15)+($D16*E16)+($D17*E17)+($D18*E18)+($D19*E19)+($D20*E20)+($D21*E21)+($D22*E22)),"",($D13*E13)+($D14*E14)+($D15*E15)+($D16*E16)+($D17*E17)+($D18*E18)+($D19*E19)+($D20*E20)+($D21*E21)+($D22*E22))</f>
        <v>4970961942</v>
      </c>
      <c r="F12" s="133">
        <f>IF(ISERROR(($D13*F13)+($D14*F14)+($D15*F15)+($D16*F16)+($D17*F17)+($D18*F18)+($D19*F19)+($D20*F20)+($D21*F21)+($D22*F22)),"",($D13*F13)+($D14*F14)+($D15*F15)+($D16*F16)+($D17*F17)+($D18*F18)+($D19*F19)+($D20*F20)+($D21*F21)+($D22*F22))</f>
        <v>5722079887</v>
      </c>
      <c r="G12" s="133">
        <f>IF(ISERROR(($D13*G13)+($D14*G14)+($D15*G15)+($D16*G16)+($D17*G17)+($D18*G18)+($D19*G19)+($D20*G20)+($D21*G21)+($D22*G22)),"",($D13*G13)+($D14*G14)+($D15*G15)+($D16*G16)+($D17*G17)+($D18*G18)+($D19*G19)+($D20*G20)+($D21*G21)+($D22*G22))</f>
        <v>3665634916</v>
      </c>
      <c r="H12" s="133">
        <f>IF(ISERROR(($D13*H13)+($D14*H14)+($D15*H15)+($D16*H16)+($D17*H17)+($D18*H18)+($D19*H19)+($D20*H20)+($D21*H21)+($D22*H22)),"",($D13*H13)+($D14*H14)+($D15*H15)+($D16*H16)+($D17*H17)+($D18*H18)+($D19*H19)+($D20*H20)+($D21*H21)+($D22*H22))</f>
        <v>3742022007</v>
      </c>
      <c r="I12" s="133">
        <f>IF(ISERROR(SUM(I13:I22)),"",SUM(I13:I22))</f>
        <v>1305327026</v>
      </c>
      <c r="J12" s="133">
        <f>IF(ISERROR(SUM(J13:J22)),"",SUM(J13:J22))</f>
        <v>1980057880</v>
      </c>
      <c r="K12" s="133">
        <f>IF(ISERROR(($D13*K13)+($D14*K14)+($D15*K15)+($D16*K16)+($D17*K17)+($D18*K18)+($D19*K19)+($D20*K20)+($D21*K21)+($D22*K22)),"",($D13*K13)+($D14*K14)+($D15*K15)+($D16*K16)+($D17*K17)+($D18*K18)+($D19*K19)+($D20*K20)+($D21*K21)+($D22*K22))</f>
        <v>1980057880</v>
      </c>
      <c r="L12" s="133">
        <f>IF(ISERROR(($D13*L13)+($D14*L14)+($D15*L15)+($D16*L16)+($D17*L17)+($D18*L18)+($D19*L19)+($D20*L20)+($D21*L21)+($D22*L22)),"",($D13*L13)+($D14*L14)+($D15*L15)+($D16*L16)+($D17*L17)+($D18*L18)+($D19*L19)+($D20*L20)+($D21*L21)+($D22*L22))</f>
        <v>613323495</v>
      </c>
      <c r="M12" s="133">
        <f>IF(ISERROR(($D13*M13)+($D14*M14)+($D15*M15)+($D16*M16)+($D17*M17)+($D18*M18)+($D19*M19)+($D20*M20)+($D21*M21)+($D22*M22)),"",($D13*M13)+($D14*M14)+($D15*M15)+($D16*M16)+($D17*M17)+($D18*M18)+($D19*M19)+($D20*M20)+($D21*M21)+($D22*M22))</f>
        <v>196879684</v>
      </c>
      <c r="N12" s="134">
        <v>1</v>
      </c>
      <c r="O12" s="135">
        <f>IF(ISERROR(VLOOKUP(N12,POA!$A$2:$C$25,3,0)),"",VLOOKUP(N12,POA!$A$2:$C$25,3,0))</f>
        <v>3</v>
      </c>
      <c r="P12" s="136">
        <v>314367087</v>
      </c>
      <c r="Q12" s="133">
        <f>IF(ISERROR(SUM(E12/G12)),0,SUM(E12/G12))</f>
        <v>1.3560984811396313</v>
      </c>
      <c r="R12" s="137" t="str">
        <f>IF(OR(Q12=0,N12="",P12=""),"",IF(Q12&gt;=$R$9,"HABIL","NO HABIL"))</f>
        <v>HABIL</v>
      </c>
      <c r="S12" s="138">
        <v>0.65</v>
      </c>
      <c r="T12" s="137" t="str">
        <f>IF(OR(S12=0,N12="",P12=""),"",IF(S12&lt;=$T$9,"HABIL","NO HABIL"))</f>
        <v>HABIL</v>
      </c>
      <c r="U12" s="138">
        <f>IF(ISERROR(SUM(L12/M12)),0,SUM(L12/M12))</f>
        <v>3.1152198263382016</v>
      </c>
      <c r="V12" s="137" t="str">
        <f>IF(OR(U12=0,N12="",P12=""),"",IF(U12&gt;=$V$9,"HABIL","NO HABIL"))</f>
        <v>HABIL</v>
      </c>
      <c r="W12" s="137" t="str">
        <f>IF(OR(R12="",T12="",V12=""),"",IF(R12="NO HABIL","NO HABIL",IF(T12="NO HABIL","NO HABIL",IF(V12="NO HABIL","NO HABIL",IF(V12="NO HABIL","NO HABIL","HABIL")))))</f>
        <v>HABIL</v>
      </c>
      <c r="X12" s="139"/>
      <c r="Y12" s="140"/>
      <c r="Z12" s="176">
        <f>IF(ISERROR(SUM(L12/K12)),0,SUM(L12/K12))</f>
        <v>0.30975028618860373</v>
      </c>
      <c r="AA12" s="137" t="str">
        <f>IF(OR(Z12=0,N12="",P12=""),"",IF(Z12&gt;=$AA$9,"HABIL","NO HABIL"))</f>
        <v>HABIL</v>
      </c>
      <c r="AB12" s="176">
        <f>IF(ISERROR(SUM(L12/F12)),0,SUM(L12/F12))</f>
        <v>0.10718541284147577</v>
      </c>
      <c r="AC12" s="137" t="str">
        <f>IF(OR(AB12=0,N12="",P12=""),"",IF(AB12&gt;=$AC$9,"HABIL","NO HABIL"))</f>
        <v>HABIL</v>
      </c>
      <c r="AD12" s="141" t="str">
        <f t="shared" ref="AD12:AD22" si="0">IF(OR(AA12="",AC12=""),"",IF(AA12="NO HABIL","NO HABIL",IF(AC12="NO HABIL","NO HABIL",IF(AC12="NO HABIL","NO HABIL","HABIL"))))</f>
        <v>HABIL</v>
      </c>
    </row>
    <row r="13" spans="1:31" s="157" customFormat="1" ht="18.75" customHeight="1" thickBot="1" x14ac:dyDescent="0.3">
      <c r="A13" s="238"/>
      <c r="B13" s="181">
        <v>1.1000000000000001</v>
      </c>
      <c r="C13" s="143" t="s">
        <v>193</v>
      </c>
      <c r="D13" s="144">
        <v>1</v>
      </c>
      <c r="E13" s="145">
        <v>4970961942</v>
      </c>
      <c r="F13" s="145">
        <v>5722079887</v>
      </c>
      <c r="G13" s="145">
        <v>3665634916</v>
      </c>
      <c r="H13" s="145">
        <v>3742022007</v>
      </c>
      <c r="I13" s="146">
        <f>IF(ISERROR(E13-G13),"",E13-G13)</f>
        <v>1305327026</v>
      </c>
      <c r="J13" s="146">
        <f>IF(ISERROR(F13-H13),"",F13-H13)</f>
        <v>1980057880</v>
      </c>
      <c r="K13" s="146">
        <f>J13</f>
        <v>1980057880</v>
      </c>
      <c r="L13" s="145">
        <v>613323495</v>
      </c>
      <c r="M13" s="145">
        <v>196879684</v>
      </c>
      <c r="N13" s="147"/>
      <c r="O13" s="147" t="s">
        <v>144</v>
      </c>
      <c r="P13" s="148" t="s">
        <v>144</v>
      </c>
      <c r="Q13" s="149"/>
      <c r="R13" s="150" t="str">
        <f t="shared" ref="R13:R22" si="1">IF(OR(Q11=0,N13="",P13=""),"",IF(Q11&gt;=$R$9,"HABIL","NO HABIL"))</f>
        <v/>
      </c>
      <c r="S13" s="151"/>
      <c r="T13" s="150" t="str">
        <f t="shared" ref="T13:T22" si="2">IF(OR(S11=0,N13="",P13=""),"",IF(S11&lt;=$T$9,"HABIL","NO HABIL"))</f>
        <v/>
      </c>
      <c r="U13" s="152"/>
      <c r="V13" s="150" t="str">
        <f t="shared" ref="V13:V22" si="3">IF(OR(U11=0,N13="",P13=""),"",IF(U11&gt;=$V$9,"HABIL","NO HABIL"))</f>
        <v/>
      </c>
      <c r="W13" s="137" t="str">
        <f t="shared" ref="W13:W22" si="4">IF(OR(R13="",T13="",V13=""),"",IF(R13="NO HABIL","NO HABIL",IF(T13="NO HABIL","NO HABIL",IF(V13="NO HABIL","NO HABIL",IF(V13="NO HABIL","NO HABIL","HABIL")))))</f>
        <v/>
      </c>
      <c r="X13" s="153">
        <f t="shared" ref="X13:X30" si="5">IF(ISERROR(F13/$Y$9),"",F13/$Y$9)</f>
        <v>10097.194083289218</v>
      </c>
      <c r="Y13" s="154" t="str">
        <f t="shared" ref="Y13:Y22" si="6">+IF(X13&lt;$Y$10,"MIPYME","NO CUMPLE")</f>
        <v>MIPYME</v>
      </c>
      <c r="Z13" s="155"/>
      <c r="AA13" s="150" t="str">
        <f t="shared" ref="AA13:AA22" si="7">IF(OR(Z11=0,N13="",P13=""),"",IF(Z11&gt;=$AA$9,"HABIL","NO HABIL"))</f>
        <v/>
      </c>
      <c r="AB13" s="155"/>
      <c r="AC13" s="150" t="str">
        <f t="shared" ref="AC13:AC22" si="8">IF(OR(AB11=0,N13="",P13=""),"",IF(AB11&gt;=$AC$9,"HABIL","NO HABIL"))</f>
        <v/>
      </c>
      <c r="AD13" s="150" t="str">
        <f t="shared" si="0"/>
        <v/>
      </c>
      <c r="AE13" s="156"/>
    </row>
    <row r="14" spans="1:31" ht="15.75" hidden="1" outlineLevel="1" thickBot="1" x14ac:dyDescent="0.3">
      <c r="A14" s="183"/>
      <c r="B14" s="181"/>
      <c r="C14" s="143"/>
      <c r="D14" s="144"/>
      <c r="E14" s="145"/>
      <c r="F14" s="145"/>
      <c r="G14" s="145"/>
      <c r="H14" s="145"/>
      <c r="I14" s="146">
        <f t="shared" ref="I14:J22" si="9">IF(ISERROR(E14-G14),"",E14-G14)</f>
        <v>0</v>
      </c>
      <c r="J14" s="146">
        <f t="shared" si="9"/>
        <v>0</v>
      </c>
      <c r="K14" s="146">
        <f t="shared" ref="K14:K22" si="10">J14</f>
        <v>0</v>
      </c>
      <c r="L14" s="145"/>
      <c r="M14" s="145"/>
      <c r="N14" s="147"/>
      <c r="O14" s="147" t="s">
        <v>144</v>
      </c>
      <c r="P14" s="148" t="s">
        <v>144</v>
      </c>
      <c r="Q14" s="149"/>
      <c r="R14" s="150" t="str">
        <f t="shared" si="1"/>
        <v/>
      </c>
      <c r="S14" s="151"/>
      <c r="T14" s="150" t="str">
        <f t="shared" si="2"/>
        <v/>
      </c>
      <c r="U14" s="152"/>
      <c r="V14" s="150" t="str">
        <f t="shared" si="3"/>
        <v/>
      </c>
      <c r="W14" s="137" t="str">
        <f t="shared" si="4"/>
        <v/>
      </c>
      <c r="X14" s="153">
        <f t="shared" si="5"/>
        <v>0</v>
      </c>
      <c r="Y14" s="154" t="str">
        <f t="shared" si="6"/>
        <v>MIPYME</v>
      </c>
      <c r="Z14" s="155"/>
      <c r="AA14" s="150" t="str">
        <f t="shared" si="7"/>
        <v/>
      </c>
      <c r="AB14" s="155"/>
      <c r="AC14" s="150" t="str">
        <f t="shared" si="8"/>
        <v/>
      </c>
      <c r="AD14" s="150" t="str">
        <f t="shared" si="0"/>
        <v/>
      </c>
    </row>
    <row r="15" spans="1:31" ht="15.75" hidden="1" outlineLevel="1" thickBot="1" x14ac:dyDescent="0.3">
      <c r="A15" s="183"/>
      <c r="B15" s="181"/>
      <c r="C15" s="143"/>
      <c r="D15" s="144"/>
      <c r="E15" s="145"/>
      <c r="F15" s="145"/>
      <c r="G15" s="145"/>
      <c r="H15" s="145"/>
      <c r="I15" s="146">
        <f t="shared" si="9"/>
        <v>0</v>
      </c>
      <c r="J15" s="146">
        <f t="shared" si="9"/>
        <v>0</v>
      </c>
      <c r="K15" s="146">
        <f t="shared" si="10"/>
        <v>0</v>
      </c>
      <c r="L15" s="145"/>
      <c r="M15" s="145"/>
      <c r="N15" s="147"/>
      <c r="O15" s="147" t="s">
        <v>144</v>
      </c>
      <c r="P15" s="148" t="s">
        <v>144</v>
      </c>
      <c r="Q15" s="149"/>
      <c r="R15" s="150" t="str">
        <f t="shared" si="1"/>
        <v/>
      </c>
      <c r="S15" s="151"/>
      <c r="T15" s="150" t="str">
        <f t="shared" si="2"/>
        <v/>
      </c>
      <c r="U15" s="152"/>
      <c r="V15" s="150" t="str">
        <f t="shared" si="3"/>
        <v/>
      </c>
      <c r="W15" s="137" t="str">
        <f t="shared" si="4"/>
        <v/>
      </c>
      <c r="X15" s="153">
        <f t="shared" si="5"/>
        <v>0</v>
      </c>
      <c r="Y15" s="154" t="str">
        <f t="shared" si="6"/>
        <v>MIPYME</v>
      </c>
      <c r="Z15" s="155"/>
      <c r="AA15" s="150" t="str">
        <f t="shared" si="7"/>
        <v/>
      </c>
      <c r="AB15" s="155"/>
      <c r="AC15" s="150" t="str">
        <f t="shared" si="8"/>
        <v/>
      </c>
      <c r="AD15" s="150" t="str">
        <f t="shared" si="0"/>
        <v/>
      </c>
    </row>
    <row r="16" spans="1:31" ht="15.75" hidden="1" outlineLevel="1" thickBot="1" x14ac:dyDescent="0.3">
      <c r="A16" s="183"/>
      <c r="B16" s="181"/>
      <c r="C16" s="143"/>
      <c r="D16" s="144"/>
      <c r="E16" s="145"/>
      <c r="F16" s="145"/>
      <c r="G16" s="145"/>
      <c r="H16" s="145"/>
      <c r="I16" s="146">
        <f t="shared" si="9"/>
        <v>0</v>
      </c>
      <c r="J16" s="146">
        <f t="shared" si="9"/>
        <v>0</v>
      </c>
      <c r="K16" s="146">
        <f t="shared" si="10"/>
        <v>0</v>
      </c>
      <c r="L16" s="145"/>
      <c r="M16" s="145"/>
      <c r="N16" s="147"/>
      <c r="O16" s="147" t="s">
        <v>144</v>
      </c>
      <c r="P16" s="148" t="s">
        <v>144</v>
      </c>
      <c r="Q16" s="149"/>
      <c r="R16" s="150" t="str">
        <f t="shared" si="1"/>
        <v/>
      </c>
      <c r="S16" s="151"/>
      <c r="T16" s="150" t="str">
        <f t="shared" si="2"/>
        <v/>
      </c>
      <c r="U16" s="152"/>
      <c r="V16" s="150" t="str">
        <f t="shared" si="3"/>
        <v/>
      </c>
      <c r="W16" s="137" t="str">
        <f t="shared" si="4"/>
        <v/>
      </c>
      <c r="X16" s="153">
        <f t="shared" si="5"/>
        <v>0</v>
      </c>
      <c r="Y16" s="154" t="str">
        <f t="shared" si="6"/>
        <v>MIPYME</v>
      </c>
      <c r="Z16" s="155"/>
      <c r="AA16" s="150" t="str">
        <f t="shared" si="7"/>
        <v/>
      </c>
      <c r="AB16" s="155"/>
      <c r="AC16" s="150" t="str">
        <f t="shared" si="8"/>
        <v/>
      </c>
      <c r="AD16" s="150" t="str">
        <f t="shared" si="0"/>
        <v/>
      </c>
    </row>
    <row r="17" spans="1:31" ht="15.75" hidden="1" outlineLevel="1" thickBot="1" x14ac:dyDescent="0.3">
      <c r="A17" s="184"/>
      <c r="B17" s="181"/>
      <c r="C17" s="143"/>
      <c r="D17" s="144"/>
      <c r="E17" s="145"/>
      <c r="F17" s="145"/>
      <c r="G17" s="145"/>
      <c r="H17" s="145"/>
      <c r="I17" s="146">
        <f t="shared" si="9"/>
        <v>0</v>
      </c>
      <c r="J17" s="146">
        <f t="shared" si="9"/>
        <v>0</v>
      </c>
      <c r="K17" s="146">
        <f t="shared" si="10"/>
        <v>0</v>
      </c>
      <c r="L17" s="145"/>
      <c r="M17" s="145"/>
      <c r="N17" s="147"/>
      <c r="O17" s="147" t="s">
        <v>144</v>
      </c>
      <c r="P17" s="148" t="s">
        <v>144</v>
      </c>
      <c r="Q17" s="149"/>
      <c r="R17" s="150" t="str">
        <f t="shared" si="1"/>
        <v/>
      </c>
      <c r="S17" s="151"/>
      <c r="T17" s="150" t="str">
        <f t="shared" si="2"/>
        <v/>
      </c>
      <c r="U17" s="152"/>
      <c r="V17" s="150" t="str">
        <f t="shared" si="3"/>
        <v/>
      </c>
      <c r="W17" s="137" t="str">
        <f t="shared" si="4"/>
        <v/>
      </c>
      <c r="X17" s="153">
        <f t="shared" si="5"/>
        <v>0</v>
      </c>
      <c r="Y17" s="154" t="str">
        <f t="shared" si="6"/>
        <v>MIPYME</v>
      </c>
      <c r="Z17" s="155"/>
      <c r="AA17" s="150" t="str">
        <f t="shared" si="7"/>
        <v/>
      </c>
      <c r="AB17" s="155"/>
      <c r="AC17" s="150" t="str">
        <f t="shared" si="8"/>
        <v/>
      </c>
      <c r="AD17" s="150" t="str">
        <f t="shared" si="0"/>
        <v/>
      </c>
    </row>
    <row r="18" spans="1:31" ht="15.75" hidden="1" outlineLevel="1" thickBot="1" x14ac:dyDescent="0.3">
      <c r="A18" s="184"/>
      <c r="B18" s="181"/>
      <c r="C18" s="143"/>
      <c r="D18" s="144"/>
      <c r="E18" s="145"/>
      <c r="F18" s="145"/>
      <c r="G18" s="145"/>
      <c r="H18" s="145"/>
      <c r="I18" s="146">
        <f t="shared" si="9"/>
        <v>0</v>
      </c>
      <c r="J18" s="146">
        <f t="shared" si="9"/>
        <v>0</v>
      </c>
      <c r="K18" s="146">
        <f t="shared" si="10"/>
        <v>0</v>
      </c>
      <c r="L18" s="145"/>
      <c r="M18" s="145"/>
      <c r="N18" s="147"/>
      <c r="O18" s="147" t="s">
        <v>144</v>
      </c>
      <c r="P18" s="148" t="s">
        <v>144</v>
      </c>
      <c r="Q18" s="149"/>
      <c r="R18" s="150" t="str">
        <f t="shared" si="1"/>
        <v/>
      </c>
      <c r="S18" s="151"/>
      <c r="T18" s="150" t="str">
        <f t="shared" si="2"/>
        <v/>
      </c>
      <c r="U18" s="152"/>
      <c r="V18" s="150" t="str">
        <f t="shared" si="3"/>
        <v/>
      </c>
      <c r="W18" s="137" t="str">
        <f t="shared" si="4"/>
        <v/>
      </c>
      <c r="X18" s="153">
        <f t="shared" si="5"/>
        <v>0</v>
      </c>
      <c r="Y18" s="154" t="str">
        <f t="shared" si="6"/>
        <v>MIPYME</v>
      </c>
      <c r="Z18" s="155"/>
      <c r="AA18" s="150" t="str">
        <f t="shared" si="7"/>
        <v/>
      </c>
      <c r="AB18" s="155"/>
      <c r="AC18" s="150" t="str">
        <f t="shared" si="8"/>
        <v/>
      </c>
      <c r="AD18" s="150" t="str">
        <f t="shared" si="0"/>
        <v/>
      </c>
    </row>
    <row r="19" spans="1:31" ht="15.75" hidden="1" outlineLevel="1" thickBot="1" x14ac:dyDescent="0.3">
      <c r="A19" s="184"/>
      <c r="B19" s="181"/>
      <c r="C19" s="143"/>
      <c r="D19" s="144"/>
      <c r="E19" s="145"/>
      <c r="F19" s="145"/>
      <c r="G19" s="145"/>
      <c r="H19" s="145"/>
      <c r="I19" s="146">
        <f t="shared" si="9"/>
        <v>0</v>
      </c>
      <c r="J19" s="146">
        <f t="shared" si="9"/>
        <v>0</v>
      </c>
      <c r="K19" s="146">
        <f t="shared" si="10"/>
        <v>0</v>
      </c>
      <c r="L19" s="145"/>
      <c r="M19" s="145"/>
      <c r="N19" s="147"/>
      <c r="O19" s="147" t="s">
        <v>144</v>
      </c>
      <c r="P19" s="148" t="s">
        <v>144</v>
      </c>
      <c r="Q19" s="149"/>
      <c r="R19" s="150" t="str">
        <f t="shared" si="1"/>
        <v/>
      </c>
      <c r="S19" s="151"/>
      <c r="T19" s="150" t="str">
        <f t="shared" si="2"/>
        <v/>
      </c>
      <c r="U19" s="152"/>
      <c r="V19" s="150" t="str">
        <f t="shared" si="3"/>
        <v/>
      </c>
      <c r="W19" s="137" t="str">
        <f t="shared" si="4"/>
        <v/>
      </c>
      <c r="X19" s="153">
        <f t="shared" si="5"/>
        <v>0</v>
      </c>
      <c r="Y19" s="154" t="str">
        <f t="shared" si="6"/>
        <v>MIPYME</v>
      </c>
      <c r="Z19" s="155"/>
      <c r="AA19" s="150" t="str">
        <f t="shared" si="7"/>
        <v/>
      </c>
      <c r="AB19" s="155"/>
      <c r="AC19" s="150" t="str">
        <f t="shared" si="8"/>
        <v/>
      </c>
      <c r="AD19" s="150" t="str">
        <f t="shared" si="0"/>
        <v/>
      </c>
    </row>
    <row r="20" spans="1:31" ht="15.75" hidden="1" outlineLevel="1" thickBot="1" x14ac:dyDescent="0.3">
      <c r="A20" s="184"/>
      <c r="B20" s="181"/>
      <c r="C20" s="143"/>
      <c r="D20" s="144"/>
      <c r="E20" s="145"/>
      <c r="F20" s="145"/>
      <c r="G20" s="145"/>
      <c r="H20" s="145"/>
      <c r="I20" s="146">
        <f t="shared" si="9"/>
        <v>0</v>
      </c>
      <c r="J20" s="146">
        <f t="shared" si="9"/>
        <v>0</v>
      </c>
      <c r="K20" s="146">
        <f t="shared" si="10"/>
        <v>0</v>
      </c>
      <c r="L20" s="145"/>
      <c r="M20" s="145"/>
      <c r="N20" s="147"/>
      <c r="O20" s="147" t="s">
        <v>144</v>
      </c>
      <c r="P20" s="148" t="s">
        <v>144</v>
      </c>
      <c r="Q20" s="149"/>
      <c r="R20" s="150" t="str">
        <f t="shared" si="1"/>
        <v/>
      </c>
      <c r="S20" s="151"/>
      <c r="T20" s="150" t="str">
        <f t="shared" si="2"/>
        <v/>
      </c>
      <c r="U20" s="152"/>
      <c r="V20" s="150" t="str">
        <f t="shared" si="3"/>
        <v/>
      </c>
      <c r="W20" s="137" t="str">
        <f t="shared" si="4"/>
        <v/>
      </c>
      <c r="X20" s="153">
        <f t="shared" si="5"/>
        <v>0</v>
      </c>
      <c r="Y20" s="154" t="str">
        <f t="shared" si="6"/>
        <v>MIPYME</v>
      </c>
      <c r="Z20" s="155"/>
      <c r="AA20" s="150" t="str">
        <f t="shared" si="7"/>
        <v/>
      </c>
      <c r="AB20" s="155"/>
      <c r="AC20" s="150" t="str">
        <f t="shared" si="8"/>
        <v/>
      </c>
      <c r="AD20" s="150" t="str">
        <f t="shared" si="0"/>
        <v/>
      </c>
    </row>
    <row r="21" spans="1:31" ht="15.75" hidden="1" outlineLevel="1" thickBot="1" x14ac:dyDescent="0.3">
      <c r="A21" s="184"/>
      <c r="B21" s="181"/>
      <c r="C21" s="143"/>
      <c r="D21" s="144"/>
      <c r="E21" s="145"/>
      <c r="F21" s="145"/>
      <c r="G21" s="145"/>
      <c r="H21" s="145"/>
      <c r="I21" s="146">
        <f t="shared" si="9"/>
        <v>0</v>
      </c>
      <c r="J21" s="146">
        <f t="shared" si="9"/>
        <v>0</v>
      </c>
      <c r="K21" s="146">
        <f t="shared" si="10"/>
        <v>0</v>
      </c>
      <c r="L21" s="145"/>
      <c r="M21" s="145"/>
      <c r="N21" s="147"/>
      <c r="O21" s="147" t="s">
        <v>144</v>
      </c>
      <c r="P21" s="148" t="s">
        <v>144</v>
      </c>
      <c r="Q21" s="149"/>
      <c r="R21" s="150" t="str">
        <f t="shared" si="1"/>
        <v/>
      </c>
      <c r="S21" s="151"/>
      <c r="T21" s="150" t="str">
        <f t="shared" si="2"/>
        <v/>
      </c>
      <c r="U21" s="152"/>
      <c r="V21" s="150" t="str">
        <f t="shared" si="3"/>
        <v/>
      </c>
      <c r="W21" s="137" t="str">
        <f t="shared" si="4"/>
        <v/>
      </c>
      <c r="X21" s="153">
        <f t="shared" si="5"/>
        <v>0</v>
      </c>
      <c r="Y21" s="154" t="str">
        <f t="shared" si="6"/>
        <v>MIPYME</v>
      </c>
      <c r="Z21" s="155"/>
      <c r="AA21" s="150" t="str">
        <f t="shared" si="7"/>
        <v/>
      </c>
      <c r="AB21" s="155"/>
      <c r="AC21" s="150" t="str">
        <f t="shared" si="8"/>
        <v/>
      </c>
      <c r="AD21" s="150" t="str">
        <f t="shared" si="0"/>
        <v/>
      </c>
    </row>
    <row r="22" spans="1:31" ht="15" hidden="1" outlineLevel="1" x14ac:dyDescent="0.25">
      <c r="A22" s="184"/>
      <c r="B22" s="181"/>
      <c r="C22" s="143"/>
      <c r="D22" s="144"/>
      <c r="E22" s="145"/>
      <c r="F22" s="145"/>
      <c r="G22" s="145"/>
      <c r="H22" s="145"/>
      <c r="I22" s="146">
        <f t="shared" si="9"/>
        <v>0</v>
      </c>
      <c r="J22" s="146">
        <f t="shared" si="9"/>
        <v>0</v>
      </c>
      <c r="K22" s="146">
        <f t="shared" si="10"/>
        <v>0</v>
      </c>
      <c r="L22" s="145"/>
      <c r="M22" s="145"/>
      <c r="N22" s="147"/>
      <c r="O22" s="147" t="s">
        <v>144</v>
      </c>
      <c r="P22" s="148" t="s">
        <v>144</v>
      </c>
      <c r="Q22" s="149"/>
      <c r="R22" s="150" t="str">
        <f t="shared" si="1"/>
        <v/>
      </c>
      <c r="S22" s="151"/>
      <c r="T22" s="150" t="str">
        <f t="shared" si="2"/>
        <v/>
      </c>
      <c r="U22" s="152"/>
      <c r="V22" s="150" t="str">
        <f t="shared" si="3"/>
        <v/>
      </c>
      <c r="W22" s="137" t="str">
        <f t="shared" si="4"/>
        <v/>
      </c>
      <c r="X22" s="153">
        <f t="shared" si="5"/>
        <v>0</v>
      </c>
      <c r="Y22" s="154" t="str">
        <f t="shared" si="6"/>
        <v>MIPYME</v>
      </c>
      <c r="Z22" s="155"/>
      <c r="AA22" s="150" t="str">
        <f t="shared" si="7"/>
        <v/>
      </c>
      <c r="AB22" s="155"/>
      <c r="AC22" s="150" t="str">
        <f t="shared" si="8"/>
        <v/>
      </c>
      <c r="AD22" s="150" t="str">
        <f t="shared" si="0"/>
        <v/>
      </c>
    </row>
    <row r="23" spans="1:31" ht="15" hidden="1" outlineLevel="1" x14ac:dyDescent="0.25">
      <c r="A23" s="183"/>
      <c r="B23" s="181"/>
      <c r="C23" s="143"/>
      <c r="D23" s="144"/>
      <c r="E23" s="145"/>
      <c r="F23" s="145"/>
      <c r="G23" s="145"/>
      <c r="H23" s="145"/>
      <c r="I23" s="146">
        <f t="shared" ref="I23:J30" si="11">IF(ISERROR(E23-G23),"",E23-G23)</f>
        <v>0</v>
      </c>
      <c r="J23" s="146">
        <f t="shared" si="11"/>
        <v>0</v>
      </c>
      <c r="K23" s="146">
        <f t="shared" ref="K23:K30" si="12">J23</f>
        <v>0</v>
      </c>
      <c r="L23" s="145"/>
      <c r="M23" s="145"/>
      <c r="N23" s="147"/>
      <c r="O23" s="147" t="s">
        <v>144</v>
      </c>
      <c r="P23" s="148" t="s">
        <v>144</v>
      </c>
      <c r="Q23" s="149"/>
      <c r="R23" s="150" t="e">
        <f>IF(OR(#REF!=0,N23="",P23=""),"",IF(#REF!&gt;=$R$9,"HABIL","NO HABIL"))</f>
        <v>#REF!</v>
      </c>
      <c r="S23" s="151"/>
      <c r="T23" s="150" t="e">
        <f>IF(OR(#REF!=0,N23="",P23=""),"",IF(#REF!&lt;=$T$9,"HABIL","NO HABIL"))</f>
        <v>#REF!</v>
      </c>
      <c r="U23" s="152"/>
      <c r="V23" s="150" t="e">
        <f>IF(OR(#REF!=0,N23="",P23=""),"",IF(#REF!&gt;=$V$9,"HABIL","NO HABIL"))</f>
        <v>#REF!</v>
      </c>
      <c r="W23" s="150" t="e">
        <f>IF(OR(#REF!="",R23="",T23="",V23=""),"",IF(#REF!="NO HABIL","NO HABIL",IF(R23="NO HABIL","NO HABIL",IF(T23="NO HABIL","NO HABIL",IF(V23="NO HABIL","NO HABIL",IF(V23="NO HABIL","NO HABIL","HABIL"))))))</f>
        <v>#REF!</v>
      </c>
      <c r="X23" s="153">
        <f t="shared" si="5"/>
        <v>0</v>
      </c>
      <c r="Y23" s="154" t="str">
        <f t="shared" ref="Y23:Y30" si="13">+IF(X23&lt;$Y$10,"MIPYME","NO CUMPLE")</f>
        <v>MIPYME</v>
      </c>
      <c r="Z23" s="155"/>
      <c r="AA23" s="150" t="e">
        <f>IF(OR(#REF!=0,N23="",P23=""),"",IF(#REF!&gt;=$AA$9,"HABIL","NO HABIL"))</f>
        <v>#REF!</v>
      </c>
      <c r="AB23" s="155"/>
      <c r="AC23" s="150" t="e">
        <f>IF(OR(#REF!=0,N23="",P23=""),"",IF(#REF!&gt;=$AC$9,"HABIL","NO HABIL"))</f>
        <v>#REF!</v>
      </c>
      <c r="AD23" s="150" t="e">
        <f t="shared" ref="AD23:AD32" si="14">IF(OR(AA23="",AC23=""),"",IF(AA23="NO HABIL","NO HABIL",IF(AC23="NO HABIL","NO HABIL",IF(AC23="NO HABIL","NO HABIL","HABIL"))))</f>
        <v>#REF!</v>
      </c>
    </row>
    <row r="24" spans="1:31" ht="15" hidden="1" outlineLevel="1" x14ac:dyDescent="0.25">
      <c r="A24" s="183"/>
      <c r="B24" s="181"/>
      <c r="C24" s="143"/>
      <c r="D24" s="144"/>
      <c r="E24" s="145"/>
      <c r="F24" s="145"/>
      <c r="G24" s="145"/>
      <c r="H24" s="145"/>
      <c r="I24" s="146">
        <f t="shared" si="11"/>
        <v>0</v>
      </c>
      <c r="J24" s="146">
        <f t="shared" si="11"/>
        <v>0</v>
      </c>
      <c r="K24" s="146">
        <f t="shared" si="12"/>
        <v>0</v>
      </c>
      <c r="L24" s="145"/>
      <c r="M24" s="145"/>
      <c r="N24" s="147"/>
      <c r="O24" s="147" t="s">
        <v>144</v>
      </c>
      <c r="P24" s="148" t="s">
        <v>144</v>
      </c>
      <c r="Q24" s="149"/>
      <c r="R24" s="150" t="e">
        <f>IF(OR(#REF!=0,N24="",P24=""),"",IF(#REF!&gt;=$R$9,"HABIL","NO HABIL"))</f>
        <v>#REF!</v>
      </c>
      <c r="S24" s="151"/>
      <c r="T24" s="150" t="e">
        <f>IF(OR(#REF!=0,N24="",P24=""),"",IF(#REF!&lt;=$T$9,"HABIL","NO HABIL"))</f>
        <v>#REF!</v>
      </c>
      <c r="U24" s="152"/>
      <c r="V24" s="150" t="e">
        <f>IF(OR(#REF!=0,N24="",P24=""),"",IF(#REF!&gt;=$V$9,"HABIL","NO HABIL"))</f>
        <v>#REF!</v>
      </c>
      <c r="W24" s="150" t="e">
        <f>IF(OR(#REF!="",R24="",T24="",V24=""),"",IF(#REF!="NO HABIL","NO HABIL",IF(R24="NO HABIL","NO HABIL",IF(T24="NO HABIL","NO HABIL",IF(V24="NO HABIL","NO HABIL",IF(V24="NO HABIL","NO HABIL","HABIL"))))))</f>
        <v>#REF!</v>
      </c>
      <c r="X24" s="153">
        <f t="shared" si="5"/>
        <v>0</v>
      </c>
      <c r="Y24" s="154" t="str">
        <f t="shared" si="13"/>
        <v>MIPYME</v>
      </c>
      <c r="Z24" s="155"/>
      <c r="AA24" s="150" t="e">
        <f>IF(OR(#REF!=0,N24="",P24=""),"",IF(#REF!&gt;=$AA$9,"HABIL","NO HABIL"))</f>
        <v>#REF!</v>
      </c>
      <c r="AB24" s="155"/>
      <c r="AC24" s="150" t="e">
        <f>IF(OR(#REF!=0,N24="",P24=""),"",IF(#REF!&gt;=$AC$9,"HABIL","NO HABIL"))</f>
        <v>#REF!</v>
      </c>
      <c r="AD24" s="150" t="e">
        <f t="shared" si="14"/>
        <v>#REF!</v>
      </c>
    </row>
    <row r="25" spans="1:31" ht="15" hidden="1" outlineLevel="1" x14ac:dyDescent="0.25">
      <c r="A25" s="184"/>
      <c r="B25" s="181"/>
      <c r="C25" s="143"/>
      <c r="D25" s="144"/>
      <c r="E25" s="145"/>
      <c r="F25" s="145"/>
      <c r="G25" s="145"/>
      <c r="H25" s="145"/>
      <c r="I25" s="146">
        <f t="shared" si="11"/>
        <v>0</v>
      </c>
      <c r="J25" s="146">
        <f t="shared" si="11"/>
        <v>0</v>
      </c>
      <c r="K25" s="146">
        <f t="shared" si="12"/>
        <v>0</v>
      </c>
      <c r="L25" s="145"/>
      <c r="M25" s="145"/>
      <c r="N25" s="147"/>
      <c r="O25" s="147" t="s">
        <v>144</v>
      </c>
      <c r="P25" s="148" t="s">
        <v>144</v>
      </c>
      <c r="Q25" s="149"/>
      <c r="R25" s="150" t="str">
        <f t="shared" ref="R25:R30" si="15">IF(OR(Q23=0,N25="",P25=""),"",IF(Q23&gt;=$R$9,"HABIL","NO HABIL"))</f>
        <v/>
      </c>
      <c r="S25" s="151"/>
      <c r="T25" s="150" t="str">
        <f t="shared" ref="T25:T30" si="16">IF(OR(S23=0,N25="",P25=""),"",IF(S23&lt;=$T$9,"HABIL","NO HABIL"))</f>
        <v/>
      </c>
      <c r="U25" s="152"/>
      <c r="V25" s="150" t="str">
        <f t="shared" ref="V25:V30" si="17">IF(OR(U23=0,N25="",P25=""),"",IF(U23&gt;=$V$9,"HABIL","NO HABIL"))</f>
        <v/>
      </c>
      <c r="W25" s="150" t="e">
        <f>IF(OR(#REF!="",R25="",T25="",V25=""),"",IF(#REF!="NO HABIL","NO HABIL",IF(R25="NO HABIL","NO HABIL",IF(T25="NO HABIL","NO HABIL",IF(V25="NO HABIL","NO HABIL",IF(V25="NO HABIL","NO HABIL","HABIL"))))))</f>
        <v>#REF!</v>
      </c>
      <c r="X25" s="153">
        <f t="shared" si="5"/>
        <v>0</v>
      </c>
      <c r="Y25" s="154" t="str">
        <f t="shared" si="13"/>
        <v>MIPYME</v>
      </c>
      <c r="Z25" s="155"/>
      <c r="AA25" s="150" t="str">
        <f t="shared" ref="AA25:AA30" si="18">IF(OR(Z23=0,N25="",P25=""),"",IF(Z23&gt;=$AA$9,"HABIL","NO HABIL"))</f>
        <v/>
      </c>
      <c r="AB25" s="155"/>
      <c r="AC25" s="150" t="str">
        <f t="shared" ref="AC25:AC30" si="19">IF(OR(AB23=0,N25="",P25=""),"",IF(AB23&gt;=$AC$9,"HABIL","NO HABIL"))</f>
        <v/>
      </c>
      <c r="AD25" s="150" t="str">
        <f t="shared" si="14"/>
        <v/>
      </c>
    </row>
    <row r="26" spans="1:31" ht="15" hidden="1" outlineLevel="1" x14ac:dyDescent="0.25">
      <c r="A26" s="184"/>
      <c r="B26" s="181"/>
      <c r="C26" s="143"/>
      <c r="D26" s="144"/>
      <c r="E26" s="145"/>
      <c r="F26" s="145"/>
      <c r="G26" s="145"/>
      <c r="H26" s="145"/>
      <c r="I26" s="146">
        <f t="shared" si="11"/>
        <v>0</v>
      </c>
      <c r="J26" s="146">
        <f t="shared" si="11"/>
        <v>0</v>
      </c>
      <c r="K26" s="146">
        <f t="shared" si="12"/>
        <v>0</v>
      </c>
      <c r="L26" s="145"/>
      <c r="M26" s="145"/>
      <c r="N26" s="147"/>
      <c r="O26" s="147" t="s">
        <v>144</v>
      </c>
      <c r="P26" s="148" t="s">
        <v>144</v>
      </c>
      <c r="Q26" s="149"/>
      <c r="R26" s="150" t="str">
        <f t="shared" si="15"/>
        <v/>
      </c>
      <c r="S26" s="151"/>
      <c r="T26" s="150" t="str">
        <f t="shared" si="16"/>
        <v/>
      </c>
      <c r="U26" s="152"/>
      <c r="V26" s="150" t="str">
        <f t="shared" si="17"/>
        <v/>
      </c>
      <c r="W26" s="150" t="e">
        <f>IF(OR(#REF!="",R26="",T26="",V26=""),"",IF(#REF!="NO HABIL","NO HABIL",IF(R26="NO HABIL","NO HABIL",IF(T26="NO HABIL","NO HABIL",IF(V26="NO HABIL","NO HABIL",IF(V26="NO HABIL","NO HABIL","HABIL"))))))</f>
        <v>#REF!</v>
      </c>
      <c r="X26" s="153">
        <f t="shared" si="5"/>
        <v>0</v>
      </c>
      <c r="Y26" s="154" t="str">
        <f t="shared" si="13"/>
        <v>MIPYME</v>
      </c>
      <c r="Z26" s="155"/>
      <c r="AA26" s="150" t="str">
        <f t="shared" si="18"/>
        <v/>
      </c>
      <c r="AB26" s="155"/>
      <c r="AC26" s="150" t="str">
        <f t="shared" si="19"/>
        <v/>
      </c>
      <c r="AD26" s="150" t="str">
        <f t="shared" si="14"/>
        <v/>
      </c>
    </row>
    <row r="27" spans="1:31" ht="15" hidden="1" outlineLevel="1" x14ac:dyDescent="0.25">
      <c r="A27" s="184"/>
      <c r="B27" s="181"/>
      <c r="C27" s="143"/>
      <c r="D27" s="144"/>
      <c r="E27" s="145"/>
      <c r="F27" s="145"/>
      <c r="G27" s="145"/>
      <c r="H27" s="145"/>
      <c r="I27" s="146">
        <f t="shared" si="11"/>
        <v>0</v>
      </c>
      <c r="J27" s="146">
        <f t="shared" si="11"/>
        <v>0</v>
      </c>
      <c r="K27" s="146">
        <f t="shared" si="12"/>
        <v>0</v>
      </c>
      <c r="L27" s="145"/>
      <c r="M27" s="145"/>
      <c r="N27" s="147"/>
      <c r="O27" s="147" t="s">
        <v>144</v>
      </c>
      <c r="P27" s="148" t="s">
        <v>144</v>
      </c>
      <c r="Q27" s="149"/>
      <c r="R27" s="150" t="str">
        <f t="shared" si="15"/>
        <v/>
      </c>
      <c r="S27" s="151"/>
      <c r="T27" s="150" t="str">
        <f t="shared" si="16"/>
        <v/>
      </c>
      <c r="U27" s="152"/>
      <c r="V27" s="150" t="str">
        <f t="shared" si="17"/>
        <v/>
      </c>
      <c r="W27" s="150" t="e">
        <f>IF(OR(#REF!="",R27="",T27="",V27=""),"",IF(#REF!="NO HABIL","NO HABIL",IF(R27="NO HABIL","NO HABIL",IF(T27="NO HABIL","NO HABIL",IF(V27="NO HABIL","NO HABIL",IF(V27="NO HABIL","NO HABIL","HABIL"))))))</f>
        <v>#REF!</v>
      </c>
      <c r="X27" s="153">
        <f t="shared" si="5"/>
        <v>0</v>
      </c>
      <c r="Y27" s="154" t="str">
        <f t="shared" si="13"/>
        <v>MIPYME</v>
      </c>
      <c r="Z27" s="155"/>
      <c r="AA27" s="150" t="str">
        <f t="shared" si="18"/>
        <v/>
      </c>
      <c r="AB27" s="155"/>
      <c r="AC27" s="150" t="str">
        <f t="shared" si="19"/>
        <v/>
      </c>
      <c r="AD27" s="150" t="str">
        <f t="shared" si="14"/>
        <v/>
      </c>
    </row>
    <row r="28" spans="1:31" ht="15" hidden="1" outlineLevel="1" x14ac:dyDescent="0.25">
      <c r="A28" s="184"/>
      <c r="B28" s="181"/>
      <c r="C28" s="143"/>
      <c r="D28" s="144"/>
      <c r="E28" s="145"/>
      <c r="F28" s="145"/>
      <c r="G28" s="145"/>
      <c r="H28" s="145"/>
      <c r="I28" s="146">
        <f t="shared" si="11"/>
        <v>0</v>
      </c>
      <c r="J28" s="146">
        <f t="shared" si="11"/>
        <v>0</v>
      </c>
      <c r="K28" s="146">
        <f t="shared" si="12"/>
        <v>0</v>
      </c>
      <c r="L28" s="145"/>
      <c r="M28" s="145"/>
      <c r="N28" s="147"/>
      <c r="O28" s="147" t="s">
        <v>144</v>
      </c>
      <c r="P28" s="148" t="s">
        <v>144</v>
      </c>
      <c r="Q28" s="149"/>
      <c r="R28" s="150" t="str">
        <f t="shared" si="15"/>
        <v/>
      </c>
      <c r="S28" s="151"/>
      <c r="T28" s="150" t="str">
        <f t="shared" si="16"/>
        <v/>
      </c>
      <c r="U28" s="152"/>
      <c r="V28" s="150" t="str">
        <f t="shared" si="17"/>
        <v/>
      </c>
      <c r="W28" s="150" t="e">
        <f>IF(OR(#REF!="",R28="",T28="",V28=""),"",IF(#REF!="NO HABIL","NO HABIL",IF(R28="NO HABIL","NO HABIL",IF(T28="NO HABIL","NO HABIL",IF(V28="NO HABIL","NO HABIL",IF(V28="NO HABIL","NO HABIL","HABIL"))))))</f>
        <v>#REF!</v>
      </c>
      <c r="X28" s="153">
        <f t="shared" si="5"/>
        <v>0</v>
      </c>
      <c r="Y28" s="154" t="str">
        <f t="shared" si="13"/>
        <v>MIPYME</v>
      </c>
      <c r="Z28" s="155"/>
      <c r="AA28" s="150" t="str">
        <f t="shared" si="18"/>
        <v/>
      </c>
      <c r="AB28" s="155"/>
      <c r="AC28" s="150" t="str">
        <f t="shared" si="19"/>
        <v/>
      </c>
      <c r="AD28" s="150" t="str">
        <f t="shared" si="14"/>
        <v/>
      </c>
    </row>
    <row r="29" spans="1:31" ht="15" hidden="1" outlineLevel="1" x14ac:dyDescent="0.25">
      <c r="A29" s="184"/>
      <c r="B29" s="181"/>
      <c r="C29" s="143"/>
      <c r="D29" s="144"/>
      <c r="E29" s="145"/>
      <c r="F29" s="145"/>
      <c r="G29" s="145"/>
      <c r="H29" s="145"/>
      <c r="I29" s="146">
        <f t="shared" si="11"/>
        <v>0</v>
      </c>
      <c r="J29" s="146">
        <f t="shared" si="11"/>
        <v>0</v>
      </c>
      <c r="K29" s="146">
        <f t="shared" si="12"/>
        <v>0</v>
      </c>
      <c r="L29" s="145"/>
      <c r="M29" s="145"/>
      <c r="N29" s="147"/>
      <c r="O29" s="147" t="s">
        <v>144</v>
      </c>
      <c r="P29" s="148" t="s">
        <v>144</v>
      </c>
      <c r="Q29" s="149"/>
      <c r="R29" s="150" t="str">
        <f t="shared" si="15"/>
        <v/>
      </c>
      <c r="S29" s="151"/>
      <c r="T29" s="150" t="str">
        <f t="shared" si="16"/>
        <v/>
      </c>
      <c r="U29" s="152"/>
      <c r="V29" s="150" t="str">
        <f t="shared" si="17"/>
        <v/>
      </c>
      <c r="W29" s="150" t="e">
        <f>IF(OR(#REF!="",R29="",T29="",V29=""),"",IF(#REF!="NO HABIL","NO HABIL",IF(R29="NO HABIL","NO HABIL",IF(T29="NO HABIL","NO HABIL",IF(V29="NO HABIL","NO HABIL",IF(V29="NO HABIL","NO HABIL","HABIL"))))))</f>
        <v>#REF!</v>
      </c>
      <c r="X29" s="153">
        <f t="shared" si="5"/>
        <v>0</v>
      </c>
      <c r="Y29" s="154" t="str">
        <f t="shared" si="13"/>
        <v>MIPYME</v>
      </c>
      <c r="Z29" s="155"/>
      <c r="AA29" s="150" t="str">
        <f t="shared" si="18"/>
        <v/>
      </c>
      <c r="AB29" s="155"/>
      <c r="AC29" s="150" t="str">
        <f t="shared" si="19"/>
        <v/>
      </c>
      <c r="AD29" s="150" t="str">
        <f t="shared" si="14"/>
        <v/>
      </c>
    </row>
    <row r="30" spans="1:31" ht="15.75" hidden="1" outlineLevel="1" thickBot="1" x14ac:dyDescent="0.3">
      <c r="A30" s="184"/>
      <c r="B30" s="182"/>
      <c r="C30" s="162"/>
      <c r="D30" s="163"/>
      <c r="E30" s="164"/>
      <c r="F30" s="164"/>
      <c r="G30" s="164"/>
      <c r="H30" s="164"/>
      <c r="I30" s="165">
        <f t="shared" si="11"/>
        <v>0</v>
      </c>
      <c r="J30" s="165">
        <f t="shared" si="11"/>
        <v>0</v>
      </c>
      <c r="K30" s="165">
        <f t="shared" si="12"/>
        <v>0</v>
      </c>
      <c r="L30" s="164"/>
      <c r="M30" s="164"/>
      <c r="N30" s="166"/>
      <c r="O30" s="166" t="s">
        <v>144</v>
      </c>
      <c r="P30" s="167" t="s">
        <v>144</v>
      </c>
      <c r="Q30" s="168"/>
      <c r="R30" s="169" t="str">
        <f t="shared" si="15"/>
        <v/>
      </c>
      <c r="S30" s="170"/>
      <c r="T30" s="169" t="str">
        <f t="shared" si="16"/>
        <v/>
      </c>
      <c r="U30" s="171"/>
      <c r="V30" s="169" t="str">
        <f t="shared" si="17"/>
        <v/>
      </c>
      <c r="W30" s="169" t="e">
        <f>IF(OR(#REF!="",R30="",T30="",V30=""),"",IF(#REF!="NO HABIL","NO HABIL",IF(R30="NO HABIL","NO HABIL",IF(T30="NO HABIL","NO HABIL",IF(V30="NO HABIL","NO HABIL",IF(V30="NO HABIL","NO HABIL","HABIL"))))))</f>
        <v>#REF!</v>
      </c>
      <c r="X30" s="172">
        <f t="shared" si="5"/>
        <v>0</v>
      </c>
      <c r="Y30" s="173" t="str">
        <f t="shared" si="13"/>
        <v>MIPYME</v>
      </c>
      <c r="Z30" s="174"/>
      <c r="AA30" s="169" t="str">
        <f t="shared" si="18"/>
        <v/>
      </c>
      <c r="AB30" s="174"/>
      <c r="AC30" s="169" t="str">
        <f t="shared" si="19"/>
        <v/>
      </c>
      <c r="AD30" s="169" t="str">
        <f t="shared" si="14"/>
        <v/>
      </c>
    </row>
    <row r="31" spans="1:31" ht="30.75" customHeight="1" collapsed="1" thickBot="1" x14ac:dyDescent="0.3">
      <c r="A31" s="238" t="s">
        <v>209</v>
      </c>
      <c r="B31" s="180">
        <v>2</v>
      </c>
      <c r="C31" s="131" t="s">
        <v>199</v>
      </c>
      <c r="D31" s="132">
        <f>IF(SUM(D32:D41)=0,"",SUM(D32:D41))</f>
        <v>1</v>
      </c>
      <c r="E31" s="133">
        <f>IF(ISERROR(($D32*E32)+($D33*E33)+($D34*E34)+($D35*E35)+($D36*E36)+($D37*E37)+($D38*E38)+($D39*E39)+($D40*E40)+($D41*E41)),"",($D32*E32)+($D33*E33)+($D34*E34)+($D35*E35)+($D36*E36)+($D37*E37)+($D38*E38)+($D39*E39)+($D40*E40)+($D41*E41))</f>
        <v>1015600455</v>
      </c>
      <c r="F31" s="133">
        <f>IF(ISERROR(($D32*F32)+($D33*F33)+($D34*F34)+($D35*F35)+($D36*F36)+($D37*F37)+($D38*F38)+($D39*F39)+($D40*F40)+($D41*F41)),"",($D32*F32)+($D33*F33)+($D34*F34)+($D35*F35)+($D36*F36)+($D37*F37)+($D38*F38)+($D39*F39)+($D40*F40)+($D41*F41))</f>
        <v>1015600455</v>
      </c>
      <c r="G31" s="133">
        <f>IF(ISERROR(($D32*G32)+($D33*G33)+($D34*G34)+($D35*G35)+($D36*G36)+($D37*G37)+($D38*G38)+($D39*G39)+($D40*G40)+($D41*G41)),"",($D32*G32)+($D33*G33)+($D34*G34)+($D35*G35)+($D36*G36)+($D37*G37)+($D38*G38)+($D39*G39)+($D40*G40)+($D41*G41))</f>
        <v>392397085</v>
      </c>
      <c r="H31" s="133">
        <f>IF(ISERROR(($D32*H32)+($D33*H33)+($D34*H34)+($D35*H35)+($D36*H36)+($D37*H37)+($D38*H38)+($D39*H39)+($D40*H40)+($D41*H41)),"",($D32*H32)+($D33*H33)+($D34*H34)+($D35*H35)+($D36*H36)+($D37*H37)+($D38*H38)+($D39*H39)+($D40*H40)+($D41*H41))</f>
        <v>492397085</v>
      </c>
      <c r="I31" s="133">
        <f>IF(ISERROR(SUM(I32:I41)),"",SUM(I32:I41))</f>
        <v>623203370</v>
      </c>
      <c r="J31" s="133">
        <f>IF(ISERROR(SUM(J32:J41)),"",SUM(J32:J41))</f>
        <v>523203370</v>
      </c>
      <c r="K31" s="133">
        <f>IF(ISERROR(($D32*K32)+($D33*K33)+($D34*K34)+($D35*K35)+($D36*K36)+($D37*K37)+($D38*K38)+($D39*K39)+($D40*K40)+($D41*K41)),"",($D32*K32)+($D33*K33)+($D34*K34)+($D35*K35)+($D36*K36)+($D37*K37)+($D38*K38)+($D39*K39)+($D40*K40)+($D41*K41))</f>
        <v>523203370</v>
      </c>
      <c r="L31" s="133">
        <f>IF(ISERROR(($D32*L32)+($D33*L33)+($D34*L34)+($D35*L35)+($D36*L36)+($D37*L37)+($D38*L38)+($D39*L39)+($D40*L40)+($D41*L41)),"",($D32*L32)+($D33*L33)+($D34*L34)+($D35*L35)+($D36*L36)+($D37*L37)+($D38*L38)+($D39*L39)+($D40*L40)+($D41*L41))</f>
        <v>165143944</v>
      </c>
      <c r="M31" s="133">
        <f>IF(ISERROR(($D32*M32)+($D33*M33)+($D34*M34)+($D35*M35)+($D36*M36)+($D37*M37)+($D38*M38)+($D39*M39)+($D40*M40)+($D41*M41)),"",($D32*M32)+($D33*M33)+($D34*M34)+($D35*M35)+($D36*M36)+($D37*M37)+($D38*M38)+($D39*M39)+($D40*M40)+($D41*M41))</f>
        <v>0</v>
      </c>
      <c r="N31" s="134">
        <v>1</v>
      </c>
      <c r="O31" s="135">
        <f>IF(ISERROR(VLOOKUP(N31,POA!$A$2:$C$25,3,0)),"",VLOOKUP(N31,POA!$A$2:$C$25,3,0))</f>
        <v>3</v>
      </c>
      <c r="P31" s="136">
        <v>314367087</v>
      </c>
      <c r="Q31" s="178">
        <f>IF(ISERROR(SUM(E31/G31)),0,SUM(E31/G31))</f>
        <v>2.5881957176108994</v>
      </c>
      <c r="R31" s="137" t="str">
        <f>IF(OR(Q31=0,N31="",P31=""),"",IF(Q31&gt;=$R$9,"HABIL","NO HABIL"))</f>
        <v>HABIL</v>
      </c>
      <c r="S31" s="138">
        <f>IF(ISERROR(SUM(H31/F31)),0,SUM(H31/F31))</f>
        <v>0.48483346238752917</v>
      </c>
      <c r="T31" s="137" t="str">
        <f>IF(OR(S31=0,N31="",P31=""),"",IF(S31&lt;=$T$9,"HABIL","NO HABIL"))</f>
        <v>HABIL</v>
      </c>
      <c r="U31" s="138" t="s">
        <v>200</v>
      </c>
      <c r="V31" s="137" t="s">
        <v>201</v>
      </c>
      <c r="W31" s="137" t="str">
        <f>IF(OR(R31="",T31="",V31=""),"",IF(R31="NO HABIL","NO HABIL",IF(T31="NO HABIL","NO HABIL",IF(V31="NO HABIL","NO HABIL",IF(V31="NO HABIL","NO HABIL","HABIL")))))</f>
        <v>HABIL</v>
      </c>
      <c r="X31" s="139"/>
      <c r="Y31" s="140"/>
      <c r="Z31" s="176">
        <f>IF(ISERROR(SUM(L31/K31)),0,SUM(L31/K31))</f>
        <v>0.31564006172207948</v>
      </c>
      <c r="AA31" s="137" t="str">
        <f>IF(OR(Z31=0,N31="",P31=""),"",IF(Z31&gt;=$AA$9,"HABIL","NO HABIL"))</f>
        <v>HABIL</v>
      </c>
      <c r="AB31" s="176">
        <f>IF(ISERROR(SUM(L31/F31)),0,SUM(L31/F31))</f>
        <v>0.16260719772915028</v>
      </c>
      <c r="AC31" s="137" t="str">
        <f>IF(OR(AB31=0,N31="",P31=""),"",IF(AB31&gt;=$AC$9,"HABIL","NO HABIL"))</f>
        <v>HABIL</v>
      </c>
      <c r="AD31" s="141" t="str">
        <f t="shared" si="14"/>
        <v>HABIL</v>
      </c>
    </row>
    <row r="32" spans="1:31" s="157" customFormat="1" ht="18.75" customHeight="1" thickBot="1" x14ac:dyDescent="0.3">
      <c r="A32" s="238"/>
      <c r="B32" s="181">
        <v>2.1</v>
      </c>
      <c r="C32" s="143" t="s">
        <v>199</v>
      </c>
      <c r="D32" s="144">
        <v>1</v>
      </c>
      <c r="E32" s="145">
        <v>1015600455</v>
      </c>
      <c r="F32" s="145">
        <v>1015600455</v>
      </c>
      <c r="G32" s="145">
        <v>392397085</v>
      </c>
      <c r="H32" s="145">
        <v>492397085</v>
      </c>
      <c r="I32" s="146">
        <f>IF(ISERROR(E32-G32),"",E32-G32)</f>
        <v>623203370</v>
      </c>
      <c r="J32" s="146">
        <f>IF(ISERROR(F32-H32),"",F32-H32)</f>
        <v>523203370</v>
      </c>
      <c r="K32" s="146">
        <f>J32</f>
        <v>523203370</v>
      </c>
      <c r="L32" s="145">
        <v>165143944</v>
      </c>
      <c r="M32" s="145">
        <v>0</v>
      </c>
      <c r="N32" s="147"/>
      <c r="O32" s="147" t="s">
        <v>144</v>
      </c>
      <c r="P32" s="148" t="s">
        <v>144</v>
      </c>
      <c r="Q32" s="149"/>
      <c r="R32" s="150" t="str">
        <f t="shared" ref="R32" si="20">IF(OR(Q30=0,N32="",P32=""),"",IF(Q30&gt;=$R$9,"HABIL","NO HABIL"))</f>
        <v/>
      </c>
      <c r="S32" s="151"/>
      <c r="T32" s="150" t="str">
        <f>IF(OR(S30=0,N32="",P32=""),"",IF(S30&lt;=$T$9,"HABIL","NO HABIL"))</f>
        <v/>
      </c>
      <c r="V32" s="150" t="str">
        <f t="shared" ref="V32" si="21">IF(OR(U30=0,N32="",P32=""),"",IF(U30&gt;=$V$9,"HABIL","NO HABIL"))</f>
        <v/>
      </c>
      <c r="W32" s="137" t="str">
        <f t="shared" ref="W32" si="22">IF(OR(R32="",T32="",V32=""),"",IF(R32="NO HABIL","NO HABIL",IF(T32="NO HABIL","NO HABIL",IF(V32="NO HABIL","NO HABIL",IF(V32="NO HABIL","NO HABIL","HABIL")))))</f>
        <v/>
      </c>
      <c r="X32" s="153">
        <f t="shared" ref="X32" si="23">IF(ISERROR(F32/$Y$9),"",F32/$Y$9)</f>
        <v>1792.1306776071997</v>
      </c>
      <c r="Y32" s="154" t="str">
        <f t="shared" ref="Y32" si="24">+IF(X32&lt;$Y$10,"MIPYME","NO CUMPLE")</f>
        <v>MIPYME</v>
      </c>
      <c r="Z32" s="155"/>
      <c r="AA32" s="150" t="str">
        <f t="shared" ref="AA32" si="25">IF(OR(Z30=0,N32="",P32=""),"",IF(Z30&gt;=$AA$9,"HABIL","NO HABIL"))</f>
        <v/>
      </c>
      <c r="AB32" s="155"/>
      <c r="AC32" s="150" t="str">
        <f t="shared" ref="AC32" si="26">IF(OR(AB30=0,N32="",P32=""),"",IF(AB30&gt;=$AC$9,"HABIL","NO HABIL"))</f>
        <v/>
      </c>
      <c r="AD32" s="150" t="str">
        <f t="shared" si="14"/>
        <v/>
      </c>
      <c r="AE32" s="156"/>
    </row>
    <row r="33" spans="1:31" ht="18" hidden="1" customHeight="1" x14ac:dyDescent="0.2">
      <c r="A33" s="185"/>
    </row>
    <row r="34" spans="1:31" ht="18" hidden="1" customHeight="1" x14ac:dyDescent="0.2">
      <c r="A34" s="185"/>
    </row>
    <row r="35" spans="1:31" ht="18" hidden="1" customHeight="1" x14ac:dyDescent="0.2">
      <c r="A35" s="185"/>
    </row>
    <row r="36" spans="1:31" ht="18" hidden="1" customHeight="1" x14ac:dyDescent="0.2">
      <c r="A36" s="185"/>
    </row>
    <row r="37" spans="1:31" ht="18" hidden="1" customHeight="1" x14ac:dyDescent="0.2">
      <c r="A37" s="185"/>
    </row>
    <row r="38" spans="1:31" ht="18" hidden="1" customHeight="1" x14ac:dyDescent="0.2">
      <c r="A38" s="185"/>
    </row>
    <row r="39" spans="1:31" ht="18" hidden="1" customHeight="1" x14ac:dyDescent="0.2">
      <c r="A39" s="185"/>
    </row>
    <row r="40" spans="1:31" ht="18" hidden="1" customHeight="1" x14ac:dyDescent="0.2">
      <c r="A40" s="185"/>
    </row>
    <row r="41" spans="1:31" ht="18" hidden="1" customHeight="1" x14ac:dyDescent="0.2">
      <c r="A41" s="185"/>
    </row>
    <row r="42" spans="1:31" ht="30.75" customHeight="1" collapsed="1" thickBot="1" x14ac:dyDescent="0.3">
      <c r="A42" s="238" t="s">
        <v>209</v>
      </c>
      <c r="B42" s="180">
        <v>3</v>
      </c>
      <c r="C42" s="131" t="s">
        <v>202</v>
      </c>
      <c r="D42" s="132">
        <f>IF(SUM(D43:D52)=0,"",SUM(D43:D52))</f>
        <v>1</v>
      </c>
      <c r="E42" s="133">
        <f>IF(ISERROR(($D43*E43)+($D44*E44)+($D45*E45)+($D46*E46)+($D47*E47)+($D48*E48)+($D49*E49)+($D50*E50)+($D51*E51)+($D52*E52)),"",($D43*E43)+($D44*E44)+($D45*E45)+($D46*E46)+($D47*E47)+($D48*E48)+($D49*E49)+($D50*E50)+($D51*E51)+($D52*E52))</f>
        <v>1892320947</v>
      </c>
      <c r="F42" s="133">
        <f>IF(ISERROR(($D43*F43)+($D44*F44)+($D45*F45)+($D46*F46)+($D47*F47)+($D48*F48)+($D49*F49)+($D50*F50)+($D51*F51)+($D52*F52)),"",($D43*F43)+($D44*F44)+($D45*F45)+($D46*F46)+($D47*F47)+($D48*F48)+($D49*F49)+($D50*F50)+($D51*F51)+($D52*F52))</f>
        <v>2146331885</v>
      </c>
      <c r="G42" s="133">
        <f>IF(ISERROR(($D43*G43)+($D44*G44)+($D45*G45)+($D46*G46)+($D47*G47)+($D48*G48)+($D49*G49)+($D50*G50)+($D51*G51)+($D52*G52)),"",($D43*G43)+($D44*G44)+($D45*G45)+($D46*G46)+($D47*G47)+($D48*G48)+($D49*G49)+($D50*G50)+($D51*G51)+($D52*G52))</f>
        <v>704414478</v>
      </c>
      <c r="H42" s="133">
        <f>IF(ISERROR(($D43*H43)+($D44*H44)+($D45*H45)+($D46*H46)+($D47*H47)+($D48*H48)+($D49*H49)+($D50*H50)+($D51*H51)+($D52*H52)),"",($D43*H43)+($D44*H44)+($D45*H45)+($D46*H46)+($D47*H47)+($D48*H48)+($D49*H49)+($D50*H50)+($D51*H51)+($D52*H52))</f>
        <v>954414478</v>
      </c>
      <c r="I42" s="133">
        <f>IF(ISERROR(SUM(I43:I52)),"",SUM(I43:I52))</f>
        <v>1187906469</v>
      </c>
      <c r="J42" s="133">
        <f>IF(ISERROR(SUM(J43:J52)),"",SUM(J43:J52))</f>
        <v>1191917407</v>
      </c>
      <c r="K42" s="133">
        <f>IF(ISERROR(($D43*K43)+($D44*K44)+($D45*K45)+($D46*K46)+($D47*K47)+($D48*K48)+($D49*K49)+($D50*K50)+($D51*K51)+($D52*K52)),"",($D43*K43)+($D44*K44)+($D45*K45)+($D46*K46)+($D47*K47)+($D48*K48)+($D49*K49)+($D50*K50)+($D51*K51)+($D52*K52))</f>
        <v>1191917407</v>
      </c>
      <c r="L42" s="133">
        <f>IF(ISERROR(($D43*L43)+($D44*L44)+($D45*L45)+($D46*L46)+($D47*L47)+($D48*L48)+($D49*L49)+($D50*L50)+($D51*L51)+($D52*L52)),"",($D43*L43)+($D44*L44)+($D45*L45)+($D46*L46)+($D47*L47)+($D48*L48)+($D49*L49)+($D50*L50)+($D51*L51)+($D52*L52))</f>
        <v>590694702</v>
      </c>
      <c r="M42" s="133">
        <f>IF(ISERROR(($D43*M43)+($D44*M44)+($D45*M45)+($D46*M46)+($D47*M47)+($D48*M48)+($D49*M49)+($D50*M50)+($D51*M51)+($D52*M52)),"",($D43*M43)+($D44*M44)+($D45*M45)+($D46*M46)+($D47*M47)+($D48*M48)+($D49*M49)+($D50*M50)+($D51*M51)+($D52*M52))</f>
        <v>32507825</v>
      </c>
      <c r="N42" s="134">
        <v>1</v>
      </c>
      <c r="O42" s="135">
        <f>IF(ISERROR(VLOOKUP(N42,POA!$A$2:$C$25,3,0)),"",VLOOKUP(N42,POA!$A$2:$C$25,3,0))</f>
        <v>3</v>
      </c>
      <c r="P42" s="136">
        <v>314367087</v>
      </c>
      <c r="Q42" s="133">
        <f>IF(ISERROR(SUM(E42/G42)),0,SUM(E42/G42))</f>
        <v>2.6863742953903342</v>
      </c>
      <c r="R42" s="137" t="str">
        <f>IF(OR(Q42=0,N42="",P42=""),"",IF(Q42&gt;=$R$9,"HABIL","NO HABIL"))</f>
        <v>HABIL</v>
      </c>
      <c r="S42" s="138">
        <f>IF(ISERROR(SUM(H42/F42)),0,SUM(H42/F42))</f>
        <v>0.44467236622168521</v>
      </c>
      <c r="T42" s="137" t="str">
        <f>IF(OR(S42=0,N42="",P42=""),"",IF(S42&lt;=$T$9,"HABIL","NO HABIL"))</f>
        <v>HABIL</v>
      </c>
      <c r="U42" s="138">
        <f>IF(ISERROR(SUM(L42/M42)),0,SUM(L42/M42))</f>
        <v>18.170846619237061</v>
      </c>
      <c r="V42" s="137" t="str">
        <f>IF(OR(U42=0,N42="",P42=""),"",IF(U42&gt;=$V$9,"HABIL","NO HABIL"))</f>
        <v>HABIL</v>
      </c>
      <c r="W42" s="137" t="str">
        <f>IF(OR(R42="",T42="",V42=""),"",IF(R42="NO HABIL","NO HABIL",IF(T42="NO HABIL","NO HABIL",IF(V42="NO HABIL","NO HABIL",IF(V42="NO HABIL","NO HABIL","HABIL")))))</f>
        <v>HABIL</v>
      </c>
      <c r="X42" s="139"/>
      <c r="Y42" s="140"/>
      <c r="Z42" s="176">
        <f>IF(ISERROR(SUM(L42/K42)),0,SUM(L42/K42))</f>
        <v>0.49558358534820862</v>
      </c>
      <c r="AA42" s="137" t="str">
        <f>IF(OR(Z42=0,N42="",P42=""),"",IF(Z42&gt;=$AA$9,"HABIL","NO HABIL"))</f>
        <v>HABIL</v>
      </c>
      <c r="AB42" s="176">
        <f>IF(ISERROR(SUM(L42/F42)),0,SUM(L42/F42))</f>
        <v>0.27521125979079419</v>
      </c>
      <c r="AC42" s="137" t="str">
        <f>IF(OR(AB42=0,N42="",P42=""),"",IF(AB42&gt;=$AC$9,"HABIL","NO HABIL"))</f>
        <v>HABIL</v>
      </c>
      <c r="AD42" s="141" t="str">
        <f t="shared" ref="AD42:AD43" si="27">IF(OR(AA42="",AC42=""),"",IF(AA42="NO HABIL","NO HABIL",IF(AC42="NO HABIL","NO HABIL",IF(AC42="NO HABIL","NO HABIL","HABIL"))))</f>
        <v>HABIL</v>
      </c>
    </row>
    <row r="43" spans="1:31" s="157" customFormat="1" ht="18.75" customHeight="1" x14ac:dyDescent="0.25">
      <c r="A43" s="238"/>
      <c r="B43" s="181">
        <v>3.1</v>
      </c>
      <c r="C43" s="143" t="s">
        <v>202</v>
      </c>
      <c r="D43" s="144">
        <v>1</v>
      </c>
      <c r="E43" s="145">
        <v>1892320947</v>
      </c>
      <c r="F43" s="145">
        <v>2146331885</v>
      </c>
      <c r="G43" s="145">
        <v>704414478</v>
      </c>
      <c r="H43" s="145">
        <v>954414478</v>
      </c>
      <c r="I43" s="146">
        <f>IF(ISERROR(E43-G43),"",E43-G43)</f>
        <v>1187906469</v>
      </c>
      <c r="J43" s="146">
        <f>IF(ISERROR(F43-H43),"",F43-H43)</f>
        <v>1191917407</v>
      </c>
      <c r="K43" s="146">
        <f>J43</f>
        <v>1191917407</v>
      </c>
      <c r="L43" s="145">
        <v>590694702</v>
      </c>
      <c r="M43" s="145">
        <v>32507825</v>
      </c>
      <c r="N43" s="147"/>
      <c r="O43" s="147" t="s">
        <v>144</v>
      </c>
      <c r="P43" s="148" t="s">
        <v>144</v>
      </c>
      <c r="Q43" s="149"/>
      <c r="R43" s="150" t="str">
        <f t="shared" ref="R43" si="28">IF(OR(Q41=0,N43="",P43=""),"",IF(Q41&gt;=$R$9,"HABIL","NO HABIL"))</f>
        <v/>
      </c>
      <c r="S43" s="151"/>
      <c r="T43" s="150" t="str">
        <f>IF(OR(S41=0,N43="",P43=""),"",IF(S41&lt;=$T$9,"HABIL","NO HABIL"))</f>
        <v/>
      </c>
      <c r="U43" s="152"/>
      <c r="V43" s="150" t="str">
        <f t="shared" ref="V43" si="29">IF(OR(U41=0,N43="",P43=""),"",IF(U41&gt;=$V$9,"HABIL","NO HABIL"))</f>
        <v/>
      </c>
      <c r="W43" s="137" t="str">
        <f t="shared" ref="W43" si="30">IF(OR(R43="",T43="",V43=""),"",IF(R43="NO HABIL","NO HABIL",IF(T43="NO HABIL","NO HABIL",IF(V43="NO HABIL","NO HABIL",IF(V43="NO HABIL","NO HABIL","HABIL")))))</f>
        <v/>
      </c>
      <c r="X43" s="153">
        <f t="shared" ref="X43" si="31">IF(ISERROR(F43/$Y$9),"",F43/$Y$9)</f>
        <v>3787.4217134286218</v>
      </c>
      <c r="Y43" s="154" t="str">
        <f t="shared" ref="Y43" si="32">+IF(X43&lt;$Y$10,"MIPYME","NO CUMPLE")</f>
        <v>MIPYME</v>
      </c>
      <c r="Z43" s="155"/>
      <c r="AA43" s="150" t="str">
        <f t="shared" ref="AA43" si="33">IF(OR(Z41=0,N43="",P43=""),"",IF(Z41&gt;=$AA$9,"HABIL","NO HABIL"))</f>
        <v/>
      </c>
      <c r="AB43" s="155"/>
      <c r="AC43" s="150" t="str">
        <f t="shared" ref="AC43" si="34">IF(OR(AB41=0,N43="",P43=""),"",IF(AB41&gt;=$AC$9,"HABIL","NO HABIL"))</f>
        <v/>
      </c>
      <c r="AD43" s="150" t="str">
        <f t="shared" si="27"/>
        <v/>
      </c>
      <c r="AE43" s="156"/>
    </row>
    <row r="44" spans="1:31" ht="18" hidden="1" customHeight="1" x14ac:dyDescent="0.2"/>
    <row r="45" spans="1:31" ht="18" hidden="1" customHeight="1" x14ac:dyDescent="0.2"/>
    <row r="46" spans="1:31" ht="18" hidden="1" customHeight="1" x14ac:dyDescent="0.2"/>
    <row r="47" spans="1:31" ht="18" hidden="1" customHeight="1" x14ac:dyDescent="0.2"/>
    <row r="48" spans="1:31" ht="18" hidden="1" customHeight="1" x14ac:dyDescent="0.2"/>
    <row r="49" ht="18" hidden="1" customHeight="1" x14ac:dyDescent="0.2"/>
    <row r="50" ht="18" hidden="1" customHeight="1" x14ac:dyDescent="0.2"/>
    <row r="51" ht="18" hidden="1" customHeight="1" x14ac:dyDescent="0.2"/>
    <row r="52" ht="18" hidden="1" customHeight="1" x14ac:dyDescent="0.2"/>
  </sheetData>
  <sheetProtection formatCells="0" formatColumns="0" formatRows="0" insertColumns="0" insertRows="0" insertHyperlinks="0" deleteColumns="0" deleteRows="0" sort="0" autoFilter="0" pivotTables="0"/>
  <mergeCells count="37">
    <mergeCell ref="A7:A11"/>
    <mergeCell ref="A12:A13"/>
    <mergeCell ref="A31:A32"/>
    <mergeCell ref="A42:A43"/>
    <mergeCell ref="AB7:AC7"/>
    <mergeCell ref="B8:B10"/>
    <mergeCell ref="C8:C10"/>
    <mergeCell ref="D8:D10"/>
    <mergeCell ref="E8:E10"/>
    <mergeCell ref="B7:D7"/>
    <mergeCell ref="E7:J7"/>
    <mergeCell ref="F8:F10"/>
    <mergeCell ref="O8:O10"/>
    <mergeCell ref="U7:V7"/>
    <mergeCell ref="X7:Y7"/>
    <mergeCell ref="Z7:AA7"/>
    <mergeCell ref="G8:G10"/>
    <mergeCell ref="Z8:AA8"/>
    <mergeCell ref="Q7:R7"/>
    <mergeCell ref="S7:T7"/>
    <mergeCell ref="B1:W1"/>
    <mergeCell ref="B2:AD2"/>
    <mergeCell ref="B3:AD3"/>
    <mergeCell ref="B4:AD4"/>
    <mergeCell ref="B5:AD5"/>
    <mergeCell ref="H8:H10"/>
    <mergeCell ref="I8:I10"/>
    <mergeCell ref="J8:J10"/>
    <mergeCell ref="K8:K10"/>
    <mergeCell ref="N8:N10"/>
    <mergeCell ref="AD8:AD10"/>
    <mergeCell ref="P8:P10"/>
    <mergeCell ref="Q8:R8"/>
    <mergeCell ref="S8:T8"/>
    <mergeCell ref="U8:V8"/>
    <mergeCell ref="W8:W10"/>
    <mergeCell ref="AB8:AC8"/>
  </mergeCells>
  <conditionalFormatting sqref="X11 W7:X7 AE1:IT11 X1:AD1 Z11:AD11 N12:P12 AD7 C15:C22 J13:P22 U13:V30 J23:Q30 X23:AC30 C23:D30 V32">
    <cfRule type="cellIs" dxfId="149" priority="2184" stopIfTrue="1" operator="equal">
      <formula>"NO ADMISIBLE"</formula>
    </cfRule>
  </conditionalFormatting>
  <conditionalFormatting sqref="W8:Y10 AD8:AD10">
    <cfRule type="cellIs" dxfId="148" priority="2183" stopIfTrue="1" operator="equal">
      <formula>"NO ADMISIBLE"</formula>
    </cfRule>
  </conditionalFormatting>
  <conditionalFormatting sqref="C12">
    <cfRule type="cellIs" dxfId="147" priority="2182" stopIfTrue="1" operator="equal">
      <formula>"NO ADMISIBLE"</formula>
    </cfRule>
  </conditionalFormatting>
  <conditionalFormatting sqref="X13:Y22 Q13:Q22">
    <cfRule type="cellIs" dxfId="146" priority="2179" stopIfTrue="1" operator="equal">
      <formula>"NO ADMISIBLE"</formula>
    </cfRule>
  </conditionalFormatting>
  <conditionalFormatting sqref="R13:T30 V23:W30 AA23:AA30 AC23:AD30">
    <cfRule type="cellIs" dxfId="145" priority="2180" stopIfTrue="1" operator="equal">
      <formula>"NO ADMISIBLE"</formula>
    </cfRule>
    <cfRule type="cellIs" dxfId="144" priority="2181" stopIfTrue="1" operator="equal">
      <formula>"ADMISIBLE"</formula>
    </cfRule>
  </conditionalFormatting>
  <conditionalFormatting sqref="V13:V22">
    <cfRule type="cellIs" dxfId="143" priority="2177" stopIfTrue="1" operator="equal">
      <formula>"NO ADMISIBLE"</formula>
    </cfRule>
    <cfRule type="cellIs" dxfId="142" priority="2178" stopIfTrue="1" operator="equal">
      <formula>"ADMISIBLE"</formula>
    </cfRule>
  </conditionalFormatting>
  <conditionalFormatting sqref="Z13:AA22">
    <cfRule type="cellIs" dxfId="141" priority="2176" stopIfTrue="1" operator="equal">
      <formula>"NO ADMISIBLE"</formula>
    </cfRule>
  </conditionalFormatting>
  <conditionalFormatting sqref="AA13:AA22">
    <cfRule type="cellIs" dxfId="140" priority="2174" stopIfTrue="1" operator="equal">
      <formula>"NO ADMISIBLE"</formula>
    </cfRule>
    <cfRule type="cellIs" dxfId="139" priority="2175" stopIfTrue="1" operator="equal">
      <formula>"ADMISIBLE"</formula>
    </cfRule>
  </conditionalFormatting>
  <conditionalFormatting sqref="AB13:AC22">
    <cfRule type="cellIs" dxfId="138" priority="2173" stopIfTrue="1" operator="equal">
      <formula>"NO ADMISIBLE"</formula>
    </cfRule>
  </conditionalFormatting>
  <conditionalFormatting sqref="AC13:AC22">
    <cfRule type="cellIs" dxfId="137" priority="2171" stopIfTrue="1" operator="equal">
      <formula>"NO ADMISIBLE"</formula>
    </cfRule>
    <cfRule type="cellIs" dxfId="136" priority="2172" stopIfTrue="1" operator="equal">
      <formula>"ADMISIBLE"</formula>
    </cfRule>
  </conditionalFormatting>
  <conditionalFormatting sqref="AD13:AD22">
    <cfRule type="cellIs" dxfId="135" priority="2169" stopIfTrue="1" operator="equal">
      <formula>"NO ADMISIBLE"</formula>
    </cfRule>
    <cfRule type="cellIs" dxfId="134" priority="2170" stopIfTrue="1" operator="equal">
      <formula>"ADMISIBLE"</formula>
    </cfRule>
  </conditionalFormatting>
  <conditionalFormatting sqref="D12">
    <cfRule type="cellIs" dxfId="133" priority="2165" stopIfTrue="1" operator="equal">
      <formula>"NO ADMISIBLE"</formula>
    </cfRule>
  </conditionalFormatting>
  <conditionalFormatting sqref="D13:D22">
    <cfRule type="cellIs" dxfId="132" priority="2164" stopIfTrue="1" operator="equal">
      <formula>"NO ADMISIBLE"</formula>
    </cfRule>
  </conditionalFormatting>
  <conditionalFormatting sqref="U12">
    <cfRule type="cellIs" dxfId="131" priority="2163" stopIfTrue="1" operator="equal">
      <formula>"NO ADMISIBLE"</formula>
    </cfRule>
  </conditionalFormatting>
  <conditionalFormatting sqref="X12:Y12 Q12">
    <cfRule type="cellIs" dxfId="130" priority="2158" stopIfTrue="1" operator="equal">
      <formula>"NO ADMISIBLE"</formula>
    </cfRule>
  </conditionalFormatting>
  <conditionalFormatting sqref="U12 S12">
    <cfRule type="cellIs" dxfId="129" priority="2159" stopIfTrue="1" operator="equal">
      <formula>"NO ADMISIBLE"</formula>
    </cfRule>
    <cfRule type="cellIs" dxfId="128" priority="2160" stopIfTrue="1" operator="equal">
      <formula>"ADMISIBLE"</formula>
    </cfRule>
  </conditionalFormatting>
  <conditionalFormatting sqref="Z12">
    <cfRule type="cellIs" dxfId="127" priority="2157" stopIfTrue="1" operator="equal">
      <formula>"NO ADMISIBLE"</formula>
    </cfRule>
  </conditionalFormatting>
  <conditionalFormatting sqref="Z12">
    <cfRule type="cellIs" dxfId="126" priority="2155" stopIfTrue="1" operator="equal">
      <formula>"NO ADMISIBLE"</formula>
    </cfRule>
    <cfRule type="cellIs" dxfId="125" priority="2156" stopIfTrue="1" operator="equal">
      <formula>"ADMISIBLE"</formula>
    </cfRule>
  </conditionalFormatting>
  <conditionalFormatting sqref="AB12">
    <cfRule type="cellIs" dxfId="124" priority="2154" stopIfTrue="1" operator="equal">
      <formula>"NO ADMISIBLE"</formula>
    </cfRule>
  </conditionalFormatting>
  <conditionalFormatting sqref="AB12">
    <cfRule type="cellIs" dxfId="123" priority="2152" stopIfTrue="1" operator="equal">
      <formula>"NO ADMISIBLE"</formula>
    </cfRule>
    <cfRule type="cellIs" dxfId="122" priority="2153" stopIfTrue="1" operator="equal">
      <formula>"ADMISIBLE"</formula>
    </cfRule>
  </conditionalFormatting>
  <conditionalFormatting sqref="R12">
    <cfRule type="cellIs" dxfId="121" priority="2150" stopIfTrue="1" operator="equal">
      <formula>"NO ADMISIBLE"</formula>
    </cfRule>
    <cfRule type="cellIs" dxfId="120" priority="2151" stopIfTrue="1" operator="equal">
      <formula>"ADMISIBLE"</formula>
    </cfRule>
  </conditionalFormatting>
  <conditionalFormatting sqref="R12">
    <cfRule type="cellIs" dxfId="119" priority="2149" operator="equal">
      <formula>"NO HABIL"</formula>
    </cfRule>
  </conditionalFormatting>
  <conditionalFormatting sqref="T12">
    <cfRule type="cellIs" dxfId="118" priority="2147" stopIfTrue="1" operator="equal">
      <formula>"NO ADMISIBLE"</formula>
    </cfRule>
    <cfRule type="cellIs" dxfId="117" priority="2148" stopIfTrue="1" operator="equal">
      <formula>"ADMISIBLE"</formula>
    </cfRule>
  </conditionalFormatting>
  <conditionalFormatting sqref="T12">
    <cfRule type="cellIs" dxfId="116" priority="2146" operator="equal">
      <formula>"NO HABIL"</formula>
    </cfRule>
  </conditionalFormatting>
  <conditionalFormatting sqref="AA12">
    <cfRule type="cellIs" dxfId="115" priority="2144" stopIfTrue="1" operator="equal">
      <formula>"NO ADMISIBLE"</formula>
    </cfRule>
    <cfRule type="cellIs" dxfId="114" priority="2145" stopIfTrue="1" operator="equal">
      <formula>"ADMISIBLE"</formula>
    </cfRule>
  </conditionalFormatting>
  <conditionalFormatting sqref="AA12">
    <cfRule type="cellIs" dxfId="113" priority="2143" operator="equal">
      <formula>"NO HABIL"</formula>
    </cfRule>
  </conditionalFormatting>
  <conditionalFormatting sqref="AC12">
    <cfRule type="cellIs" dxfId="112" priority="2141" stopIfTrue="1" operator="equal">
      <formula>"NO ADMISIBLE"</formula>
    </cfRule>
    <cfRule type="cellIs" dxfId="111" priority="2142" stopIfTrue="1" operator="equal">
      <formula>"ADMISIBLE"</formula>
    </cfRule>
  </conditionalFormatting>
  <conditionalFormatting sqref="AC12">
    <cfRule type="cellIs" dxfId="110" priority="2140" operator="equal">
      <formula>"NO HABIL"</formula>
    </cfRule>
  </conditionalFormatting>
  <conditionalFormatting sqref="AD12">
    <cfRule type="cellIs" dxfId="109" priority="2138" stopIfTrue="1" operator="equal">
      <formula>"NO ADMISIBLE"</formula>
    </cfRule>
    <cfRule type="cellIs" dxfId="108" priority="2139" stopIfTrue="1" operator="equal">
      <formula>"ADMISIBLE"</formula>
    </cfRule>
  </conditionalFormatting>
  <conditionalFormatting sqref="AD12">
    <cfRule type="cellIs" dxfId="107" priority="2137" operator="equal">
      <formula>"NO HABIL"</formula>
    </cfRule>
  </conditionalFormatting>
  <conditionalFormatting sqref="V12">
    <cfRule type="cellIs" dxfId="106" priority="2135" stopIfTrue="1" operator="equal">
      <formula>"NO ADMISIBLE"</formula>
    </cfRule>
    <cfRule type="cellIs" dxfId="105" priority="2136" stopIfTrue="1" operator="equal">
      <formula>"ADMISIBLE"</formula>
    </cfRule>
  </conditionalFormatting>
  <conditionalFormatting sqref="V12">
    <cfRule type="cellIs" dxfId="104" priority="2134" operator="equal">
      <formula>"NO HABIL"</formula>
    </cfRule>
  </conditionalFormatting>
  <conditionalFormatting sqref="W12:W22">
    <cfRule type="cellIs" dxfId="103" priority="2132" stopIfTrue="1" operator="equal">
      <formula>"NO ADMISIBLE"</formula>
    </cfRule>
    <cfRule type="cellIs" dxfId="102" priority="2133" stopIfTrue="1" operator="equal">
      <formula>"ADMISIBLE"</formula>
    </cfRule>
  </conditionalFormatting>
  <conditionalFormatting sqref="W12:W22">
    <cfRule type="cellIs" dxfId="101" priority="2131" operator="equal">
      <formula>"NO HABIL"</formula>
    </cfRule>
  </conditionalFormatting>
  <conditionalFormatting sqref="C13:C14">
    <cfRule type="cellIs" dxfId="100" priority="157" stopIfTrue="1" operator="equal">
      <formula>"NO ADMISIBLE"</formula>
    </cfRule>
  </conditionalFormatting>
  <conditionalFormatting sqref="N31:P31 J32:P32">
    <cfRule type="cellIs" dxfId="99" priority="150" stopIfTrue="1" operator="equal">
      <formula>"NO ADMISIBLE"</formula>
    </cfRule>
  </conditionalFormatting>
  <conditionalFormatting sqref="C31">
    <cfRule type="cellIs" dxfId="98" priority="149" stopIfTrue="1" operator="equal">
      <formula>"NO ADMISIBLE"</formula>
    </cfRule>
  </conditionalFormatting>
  <conditionalFormatting sqref="X32:Y32 Q32">
    <cfRule type="cellIs" dxfId="97" priority="146" stopIfTrue="1" operator="equal">
      <formula>"NO ADMISIBLE"</formula>
    </cfRule>
  </conditionalFormatting>
  <conditionalFormatting sqref="R32:T32">
    <cfRule type="cellIs" dxfId="96" priority="147" stopIfTrue="1" operator="equal">
      <formula>"NO ADMISIBLE"</formula>
    </cfRule>
    <cfRule type="cellIs" dxfId="95" priority="148" stopIfTrue="1" operator="equal">
      <formula>"ADMISIBLE"</formula>
    </cfRule>
  </conditionalFormatting>
  <conditionalFormatting sqref="V32">
    <cfRule type="cellIs" dxfId="94" priority="144" stopIfTrue="1" operator="equal">
      <formula>"NO ADMISIBLE"</formula>
    </cfRule>
    <cfRule type="cellIs" dxfId="93" priority="145" stopIfTrue="1" operator="equal">
      <formula>"ADMISIBLE"</formula>
    </cfRule>
  </conditionalFormatting>
  <conditionalFormatting sqref="Z32:AA32">
    <cfRule type="cellIs" dxfId="92" priority="143" stopIfTrue="1" operator="equal">
      <formula>"NO ADMISIBLE"</formula>
    </cfRule>
  </conditionalFormatting>
  <conditionalFormatting sqref="AA32">
    <cfRule type="cellIs" dxfId="91" priority="141" stopIfTrue="1" operator="equal">
      <formula>"NO ADMISIBLE"</formula>
    </cfRule>
    <cfRule type="cellIs" dxfId="90" priority="142" stopIfTrue="1" operator="equal">
      <formula>"ADMISIBLE"</formula>
    </cfRule>
  </conditionalFormatting>
  <conditionalFormatting sqref="AB32:AC32">
    <cfRule type="cellIs" dxfId="89" priority="140" stopIfTrue="1" operator="equal">
      <formula>"NO ADMISIBLE"</formula>
    </cfRule>
  </conditionalFormatting>
  <conditionalFormatting sqref="AC32">
    <cfRule type="cellIs" dxfId="88" priority="138" stopIfTrue="1" operator="equal">
      <formula>"NO ADMISIBLE"</formula>
    </cfRule>
    <cfRule type="cellIs" dxfId="87" priority="139" stopIfTrue="1" operator="equal">
      <formula>"ADMISIBLE"</formula>
    </cfRule>
  </conditionalFormatting>
  <conditionalFormatting sqref="AD32">
    <cfRule type="cellIs" dxfId="86" priority="136" stopIfTrue="1" operator="equal">
      <formula>"NO ADMISIBLE"</formula>
    </cfRule>
    <cfRule type="cellIs" dxfId="85" priority="137" stopIfTrue="1" operator="equal">
      <formula>"ADMISIBLE"</formula>
    </cfRule>
  </conditionalFormatting>
  <conditionalFormatting sqref="D31">
    <cfRule type="cellIs" dxfId="84" priority="135" stopIfTrue="1" operator="equal">
      <formula>"NO ADMISIBLE"</formula>
    </cfRule>
  </conditionalFormatting>
  <conditionalFormatting sqref="D32">
    <cfRule type="cellIs" dxfId="83" priority="134" stopIfTrue="1" operator="equal">
      <formula>"NO ADMISIBLE"</formula>
    </cfRule>
  </conditionalFormatting>
  <conditionalFormatting sqref="X31:Y31 Q31">
    <cfRule type="cellIs" dxfId="82" priority="130" stopIfTrue="1" operator="equal">
      <formula>"NO ADMISIBLE"</formula>
    </cfRule>
  </conditionalFormatting>
  <conditionalFormatting sqref="S31">
    <cfRule type="cellIs" dxfId="81" priority="131" stopIfTrue="1" operator="equal">
      <formula>"NO ADMISIBLE"</formula>
    </cfRule>
    <cfRule type="cellIs" dxfId="80" priority="132" stopIfTrue="1" operator="equal">
      <formula>"ADMISIBLE"</formula>
    </cfRule>
  </conditionalFormatting>
  <conditionalFormatting sqref="Z31">
    <cfRule type="cellIs" dxfId="79" priority="129" stopIfTrue="1" operator="equal">
      <formula>"NO ADMISIBLE"</formula>
    </cfRule>
  </conditionalFormatting>
  <conditionalFormatting sqref="Z31">
    <cfRule type="cellIs" dxfId="78" priority="127" stopIfTrue="1" operator="equal">
      <formula>"NO ADMISIBLE"</formula>
    </cfRule>
    <cfRule type="cellIs" dxfId="77" priority="128" stopIfTrue="1" operator="equal">
      <formula>"ADMISIBLE"</formula>
    </cfRule>
  </conditionalFormatting>
  <conditionalFormatting sqref="AB31">
    <cfRule type="cellIs" dxfId="76" priority="126" stopIfTrue="1" operator="equal">
      <formula>"NO ADMISIBLE"</formula>
    </cfRule>
  </conditionalFormatting>
  <conditionalFormatting sqref="AB31">
    <cfRule type="cellIs" dxfId="75" priority="124" stopIfTrue="1" operator="equal">
      <formula>"NO ADMISIBLE"</formula>
    </cfRule>
    <cfRule type="cellIs" dxfId="74" priority="125" stopIfTrue="1" operator="equal">
      <formula>"ADMISIBLE"</formula>
    </cfRule>
  </conditionalFormatting>
  <conditionalFormatting sqref="R31">
    <cfRule type="cellIs" dxfId="73" priority="122" stopIfTrue="1" operator="equal">
      <formula>"NO ADMISIBLE"</formula>
    </cfRule>
    <cfRule type="cellIs" dxfId="72" priority="123" stopIfTrue="1" operator="equal">
      <formula>"ADMISIBLE"</formula>
    </cfRule>
  </conditionalFormatting>
  <conditionalFormatting sqref="R31">
    <cfRule type="cellIs" dxfId="71" priority="121" operator="equal">
      <formula>"NO HABIL"</formula>
    </cfRule>
  </conditionalFormatting>
  <conditionalFormatting sqref="T31">
    <cfRule type="cellIs" dxfId="70" priority="119" stopIfTrue="1" operator="equal">
      <formula>"NO ADMISIBLE"</formula>
    </cfRule>
    <cfRule type="cellIs" dxfId="69" priority="120" stopIfTrue="1" operator="equal">
      <formula>"ADMISIBLE"</formula>
    </cfRule>
  </conditionalFormatting>
  <conditionalFormatting sqref="T31">
    <cfRule type="cellIs" dxfId="68" priority="118" operator="equal">
      <formula>"NO HABIL"</formula>
    </cfRule>
  </conditionalFormatting>
  <conditionalFormatting sqref="AA31">
    <cfRule type="cellIs" dxfId="67" priority="116" stopIfTrue="1" operator="equal">
      <formula>"NO ADMISIBLE"</formula>
    </cfRule>
    <cfRule type="cellIs" dxfId="66" priority="117" stopIfTrue="1" operator="equal">
      <formula>"ADMISIBLE"</formula>
    </cfRule>
  </conditionalFormatting>
  <conditionalFormatting sqref="AA31">
    <cfRule type="cellIs" dxfId="65" priority="115" operator="equal">
      <formula>"NO HABIL"</formula>
    </cfRule>
  </conditionalFormatting>
  <conditionalFormatting sqref="AC31">
    <cfRule type="cellIs" dxfId="64" priority="113" stopIfTrue="1" operator="equal">
      <formula>"NO ADMISIBLE"</formula>
    </cfRule>
    <cfRule type="cellIs" dxfId="63" priority="114" stopIfTrue="1" operator="equal">
      <formula>"ADMISIBLE"</formula>
    </cfRule>
  </conditionalFormatting>
  <conditionalFormatting sqref="AC31">
    <cfRule type="cellIs" dxfId="62" priority="112" operator="equal">
      <formula>"NO HABIL"</formula>
    </cfRule>
  </conditionalFormatting>
  <conditionalFormatting sqref="AD31">
    <cfRule type="cellIs" dxfId="61" priority="110" stopIfTrue="1" operator="equal">
      <formula>"NO ADMISIBLE"</formula>
    </cfRule>
    <cfRule type="cellIs" dxfId="60" priority="111" stopIfTrue="1" operator="equal">
      <formula>"ADMISIBLE"</formula>
    </cfRule>
  </conditionalFormatting>
  <conditionalFormatting sqref="AD31">
    <cfRule type="cellIs" dxfId="59" priority="109" operator="equal">
      <formula>"NO HABIL"</formula>
    </cfRule>
  </conditionalFormatting>
  <conditionalFormatting sqref="V31">
    <cfRule type="cellIs" dxfId="58" priority="107" stopIfTrue="1" operator="equal">
      <formula>"NO ADMISIBLE"</formula>
    </cfRule>
    <cfRule type="cellIs" dxfId="57" priority="108" stopIfTrue="1" operator="equal">
      <formula>"ADMISIBLE"</formula>
    </cfRule>
  </conditionalFormatting>
  <conditionalFormatting sqref="V31">
    <cfRule type="cellIs" dxfId="56" priority="106" operator="equal">
      <formula>"NO HABIL"</formula>
    </cfRule>
  </conditionalFormatting>
  <conditionalFormatting sqref="W31:W32">
    <cfRule type="cellIs" dxfId="55" priority="104" stopIfTrue="1" operator="equal">
      <formula>"NO ADMISIBLE"</formula>
    </cfRule>
    <cfRule type="cellIs" dxfId="54" priority="105" stopIfTrue="1" operator="equal">
      <formula>"ADMISIBLE"</formula>
    </cfRule>
  </conditionalFormatting>
  <conditionalFormatting sqref="W31:W32">
    <cfRule type="cellIs" dxfId="53" priority="103" operator="equal">
      <formula>"NO HABIL"</formula>
    </cfRule>
  </conditionalFormatting>
  <conditionalFormatting sqref="C32">
    <cfRule type="cellIs" dxfId="52" priority="102" stopIfTrue="1" operator="equal">
      <formula>"NO ADMISIBLE"</formula>
    </cfRule>
  </conditionalFormatting>
  <conditionalFormatting sqref="N42:P42 J43:P43 U43:V43">
    <cfRule type="cellIs" dxfId="51" priority="101" stopIfTrue="1" operator="equal">
      <formula>"NO ADMISIBLE"</formula>
    </cfRule>
  </conditionalFormatting>
  <conditionalFormatting sqref="C42">
    <cfRule type="cellIs" dxfId="50" priority="100" stopIfTrue="1" operator="equal">
      <formula>"NO ADMISIBLE"</formula>
    </cfRule>
  </conditionalFormatting>
  <conditionalFormatting sqref="X43:Y43 Q43">
    <cfRule type="cellIs" dxfId="49" priority="97" stopIfTrue="1" operator="equal">
      <formula>"NO ADMISIBLE"</formula>
    </cfRule>
  </conditionalFormatting>
  <conditionalFormatting sqref="R43:T43">
    <cfRule type="cellIs" dxfId="48" priority="98" stopIfTrue="1" operator="equal">
      <formula>"NO ADMISIBLE"</formula>
    </cfRule>
    <cfRule type="cellIs" dxfId="47" priority="99" stopIfTrue="1" operator="equal">
      <formula>"ADMISIBLE"</formula>
    </cfRule>
  </conditionalFormatting>
  <conditionalFormatting sqref="V43">
    <cfRule type="cellIs" dxfId="46" priority="95" stopIfTrue="1" operator="equal">
      <formula>"NO ADMISIBLE"</formula>
    </cfRule>
    <cfRule type="cellIs" dxfId="45" priority="96" stopIfTrue="1" operator="equal">
      <formula>"ADMISIBLE"</formula>
    </cfRule>
  </conditionalFormatting>
  <conditionalFormatting sqref="Z43:AA43">
    <cfRule type="cellIs" dxfId="44" priority="94" stopIfTrue="1" operator="equal">
      <formula>"NO ADMISIBLE"</formula>
    </cfRule>
  </conditionalFormatting>
  <conditionalFormatting sqref="AA43">
    <cfRule type="cellIs" dxfId="43" priority="92" stopIfTrue="1" operator="equal">
      <formula>"NO ADMISIBLE"</formula>
    </cfRule>
    <cfRule type="cellIs" dxfId="42" priority="93" stopIfTrue="1" operator="equal">
      <formula>"ADMISIBLE"</formula>
    </cfRule>
  </conditionalFormatting>
  <conditionalFormatting sqref="AB43:AC43">
    <cfRule type="cellIs" dxfId="41" priority="91" stopIfTrue="1" operator="equal">
      <formula>"NO ADMISIBLE"</formula>
    </cfRule>
  </conditionalFormatting>
  <conditionalFormatting sqref="AC43">
    <cfRule type="cellIs" dxfId="40" priority="89" stopIfTrue="1" operator="equal">
      <formula>"NO ADMISIBLE"</formula>
    </cfRule>
    <cfRule type="cellIs" dxfId="39" priority="90" stopIfTrue="1" operator="equal">
      <formula>"ADMISIBLE"</formula>
    </cfRule>
  </conditionalFormatting>
  <conditionalFormatting sqref="AD43">
    <cfRule type="cellIs" dxfId="38" priority="87" stopIfTrue="1" operator="equal">
      <formula>"NO ADMISIBLE"</formula>
    </cfRule>
    <cfRule type="cellIs" dxfId="37" priority="88" stopIfTrue="1" operator="equal">
      <formula>"ADMISIBLE"</formula>
    </cfRule>
  </conditionalFormatting>
  <conditionalFormatting sqref="D42">
    <cfRule type="cellIs" dxfId="36" priority="86" stopIfTrue="1" operator="equal">
      <formula>"NO ADMISIBLE"</formula>
    </cfRule>
  </conditionalFormatting>
  <conditionalFormatting sqref="D43">
    <cfRule type="cellIs" dxfId="35" priority="85" stopIfTrue="1" operator="equal">
      <formula>"NO ADMISIBLE"</formula>
    </cfRule>
  </conditionalFormatting>
  <conditionalFormatting sqref="U42">
    <cfRule type="cellIs" dxfId="34" priority="84" stopIfTrue="1" operator="equal">
      <formula>"NO ADMISIBLE"</formula>
    </cfRule>
  </conditionalFormatting>
  <conditionalFormatting sqref="X42:Y42 Q42">
    <cfRule type="cellIs" dxfId="33" priority="81" stopIfTrue="1" operator="equal">
      <formula>"NO ADMISIBLE"</formula>
    </cfRule>
  </conditionalFormatting>
  <conditionalFormatting sqref="U42 S42">
    <cfRule type="cellIs" dxfId="32" priority="82" stopIfTrue="1" operator="equal">
      <formula>"NO ADMISIBLE"</formula>
    </cfRule>
    <cfRule type="cellIs" dxfId="31" priority="83" stopIfTrue="1" operator="equal">
      <formula>"ADMISIBLE"</formula>
    </cfRule>
  </conditionalFormatting>
  <conditionalFormatting sqref="Z42">
    <cfRule type="cellIs" dxfId="30" priority="80" stopIfTrue="1" operator="equal">
      <formula>"NO ADMISIBLE"</formula>
    </cfRule>
  </conditionalFormatting>
  <conditionalFormatting sqref="Z42">
    <cfRule type="cellIs" dxfId="29" priority="78" stopIfTrue="1" operator="equal">
      <formula>"NO ADMISIBLE"</formula>
    </cfRule>
    <cfRule type="cellIs" dxfId="28" priority="79" stopIfTrue="1" operator="equal">
      <formula>"ADMISIBLE"</formula>
    </cfRule>
  </conditionalFormatting>
  <conditionalFormatting sqref="AB42">
    <cfRule type="cellIs" dxfId="27" priority="77" stopIfTrue="1" operator="equal">
      <formula>"NO ADMISIBLE"</formula>
    </cfRule>
  </conditionalFormatting>
  <conditionalFormatting sqref="AB42">
    <cfRule type="cellIs" dxfId="26" priority="75" stopIfTrue="1" operator="equal">
      <formula>"NO ADMISIBLE"</formula>
    </cfRule>
    <cfRule type="cellIs" dxfId="25" priority="76" stopIfTrue="1" operator="equal">
      <formula>"ADMISIBLE"</formula>
    </cfRule>
  </conditionalFormatting>
  <conditionalFormatting sqref="R42">
    <cfRule type="cellIs" dxfId="24" priority="73" stopIfTrue="1" operator="equal">
      <formula>"NO ADMISIBLE"</formula>
    </cfRule>
    <cfRule type="cellIs" dxfId="23" priority="74" stopIfTrue="1" operator="equal">
      <formula>"ADMISIBLE"</formula>
    </cfRule>
  </conditionalFormatting>
  <conditionalFormatting sqref="R42">
    <cfRule type="cellIs" dxfId="22" priority="72" operator="equal">
      <formula>"NO HABIL"</formula>
    </cfRule>
  </conditionalFormatting>
  <conditionalFormatting sqref="T42">
    <cfRule type="cellIs" dxfId="21" priority="70" stopIfTrue="1" operator="equal">
      <formula>"NO ADMISIBLE"</formula>
    </cfRule>
    <cfRule type="cellIs" dxfId="20" priority="71" stopIfTrue="1" operator="equal">
      <formula>"ADMISIBLE"</formula>
    </cfRule>
  </conditionalFormatting>
  <conditionalFormatting sqref="T42">
    <cfRule type="cellIs" dxfId="19" priority="69" operator="equal">
      <formula>"NO HABIL"</formula>
    </cfRule>
  </conditionalFormatting>
  <conditionalFormatting sqref="AA42">
    <cfRule type="cellIs" dxfId="18" priority="67" stopIfTrue="1" operator="equal">
      <formula>"NO ADMISIBLE"</formula>
    </cfRule>
    <cfRule type="cellIs" dxfId="17" priority="68" stopIfTrue="1" operator="equal">
      <formula>"ADMISIBLE"</formula>
    </cfRule>
  </conditionalFormatting>
  <conditionalFormatting sqref="AA42">
    <cfRule type="cellIs" dxfId="16" priority="66" operator="equal">
      <formula>"NO HABIL"</formula>
    </cfRule>
  </conditionalFormatting>
  <conditionalFormatting sqref="AC42">
    <cfRule type="cellIs" dxfId="15" priority="64" stopIfTrue="1" operator="equal">
      <formula>"NO ADMISIBLE"</formula>
    </cfRule>
    <cfRule type="cellIs" dxfId="14" priority="65" stopIfTrue="1" operator="equal">
      <formula>"ADMISIBLE"</formula>
    </cfRule>
  </conditionalFormatting>
  <conditionalFormatting sqref="AC42">
    <cfRule type="cellIs" dxfId="13" priority="63" operator="equal">
      <formula>"NO HABIL"</formula>
    </cfRule>
  </conditionalFormatting>
  <conditionalFormatting sqref="AD42">
    <cfRule type="cellIs" dxfId="12" priority="61" stopIfTrue="1" operator="equal">
      <formula>"NO ADMISIBLE"</formula>
    </cfRule>
    <cfRule type="cellIs" dxfId="11" priority="62" stopIfTrue="1" operator="equal">
      <formula>"ADMISIBLE"</formula>
    </cfRule>
  </conditionalFormatting>
  <conditionalFormatting sqref="AD42">
    <cfRule type="cellIs" dxfId="10" priority="60" operator="equal">
      <formula>"NO HABIL"</formula>
    </cfRule>
  </conditionalFormatting>
  <conditionalFormatting sqref="V42">
    <cfRule type="cellIs" dxfId="9" priority="58" stopIfTrue="1" operator="equal">
      <formula>"NO ADMISIBLE"</formula>
    </cfRule>
    <cfRule type="cellIs" dxfId="8" priority="59" stopIfTrue="1" operator="equal">
      <formula>"ADMISIBLE"</formula>
    </cfRule>
  </conditionalFormatting>
  <conditionalFormatting sqref="V42">
    <cfRule type="cellIs" dxfId="7" priority="57" operator="equal">
      <formula>"NO HABIL"</formula>
    </cfRule>
  </conditionalFormatting>
  <conditionalFormatting sqref="W42:W43">
    <cfRule type="cellIs" dxfId="6" priority="55" stopIfTrue="1" operator="equal">
      <formula>"NO ADMISIBLE"</formula>
    </cfRule>
    <cfRule type="cellIs" dxfId="5" priority="56" stopIfTrue="1" operator="equal">
      <formula>"ADMISIBLE"</formula>
    </cfRule>
  </conditionalFormatting>
  <conditionalFormatting sqref="W42:W43">
    <cfRule type="cellIs" dxfId="4" priority="54" operator="equal">
      <formula>"NO HABIL"</formula>
    </cfRule>
  </conditionalFormatting>
  <conditionalFormatting sqref="C43">
    <cfRule type="cellIs" dxfId="3" priority="53" stopIfTrue="1" operator="equal">
      <formula>"NO ADMISIBLE"</formula>
    </cfRule>
  </conditionalFormatting>
  <conditionalFormatting sqref="U31">
    <cfRule type="cellIs" dxfId="2" priority="3" stopIfTrue="1" operator="equal">
      <formula>"NO ADMISIBLE"</formula>
    </cfRule>
  </conditionalFormatting>
  <conditionalFormatting sqref="U31">
    <cfRule type="cellIs" dxfId="1" priority="1" stopIfTrue="1" operator="equal">
      <formula>"NO ADMISIBLE"</formula>
    </cfRule>
    <cfRule type="cellIs" dxfId="0" priority="2" stopIfTrue="1" operator="equal">
      <formula>"ADMISIBLE"</formula>
    </cfRule>
  </conditionalFormatting>
  <dataValidations count="1">
    <dataValidation type="list" allowBlank="1" showInputMessage="1" showErrorMessage="1" sqref="C12:D30" xr:uid="{230DAA31-A251-4EC8-8BD8-E863C866AC35}">
      <formula1>prueba</formula1>
    </dataValidation>
  </dataValidations>
  <printOptions horizontalCentered="1" verticalCentered="1"/>
  <pageMargins left="0.19685039370078741" right="0.75" top="0.55118110236220474" bottom="0.43307086614173229" header="0" footer="0"/>
  <pageSetup paperSize="14" scale="50" orientation="landscape" horizontalDpi="300" verticalDpi="300" r:id="rId1"/>
  <headerFooter alignWithMargins="0">
    <oddFooter>&amp;RElaboro: JJR
&amp;D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Button 1">
              <controlPr defaultSize="0" print="0" autoFill="0" autoPict="0" macro="[0]!copiar" altText="No. Propuestas">
                <anchor moveWithCells="1" siz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4"/>
  <dimension ref="A1:B103"/>
  <sheetViews>
    <sheetView zoomScale="75" workbookViewId="0">
      <selection activeCell="A19" sqref="A19"/>
    </sheetView>
  </sheetViews>
  <sheetFormatPr baseColWidth="10" defaultColWidth="11.42578125" defaultRowHeight="12.75" outlineLevelRow="2" x14ac:dyDescent="0.2"/>
  <cols>
    <col min="1" max="1" width="19" customWidth="1"/>
    <col min="2" max="2" width="21.85546875" customWidth="1"/>
  </cols>
  <sheetData>
    <row r="1" spans="1:2" s="1" customFormat="1" ht="15.75" x14ac:dyDescent="0.25">
      <c r="A1" s="1" t="s">
        <v>1</v>
      </c>
    </row>
    <row r="3" spans="1:2" ht="45" x14ac:dyDescent="0.2">
      <c r="A3" s="2" t="s">
        <v>2</v>
      </c>
      <c r="B3" s="3" t="s">
        <v>3</v>
      </c>
    </row>
    <row r="4" spans="1:2" s="5" customFormat="1" outlineLevel="2" x14ac:dyDescent="0.2">
      <c r="A4" s="4"/>
    </row>
    <row r="5" spans="1:2" s="8" customFormat="1" ht="13.5" outlineLevel="1" x14ac:dyDescent="0.2">
      <c r="A5" s="6" t="s">
        <v>91</v>
      </c>
      <c r="B5" s="7">
        <v>16097532669.306931</v>
      </c>
    </row>
    <row r="6" spans="1:2" s="8" customFormat="1" ht="13.5" outlineLevel="1" x14ac:dyDescent="0.2">
      <c r="A6" s="6" t="s">
        <v>92</v>
      </c>
      <c r="B6" s="7">
        <v>18724260670</v>
      </c>
    </row>
    <row r="7" spans="1:2" s="8" customFormat="1" ht="13.5" outlineLevel="1" x14ac:dyDescent="0.2">
      <c r="A7" s="6" t="s">
        <v>93</v>
      </c>
      <c r="B7" s="7">
        <v>15886461489</v>
      </c>
    </row>
    <row r="8" spans="1:2" s="8" customFormat="1" ht="13.5" outlineLevel="1" x14ac:dyDescent="0.2">
      <c r="A8" s="6" t="s">
        <v>94</v>
      </c>
      <c r="B8" s="7">
        <v>18533406621</v>
      </c>
    </row>
    <row r="9" spans="1:2" s="8" customFormat="1" ht="13.5" outlineLevel="1" x14ac:dyDescent="0.2">
      <c r="A9" s="6" t="s">
        <v>95</v>
      </c>
      <c r="B9" s="7">
        <v>14971945628</v>
      </c>
    </row>
    <row r="10" spans="1:2" s="8" customFormat="1" ht="13.5" outlineLevel="1" x14ac:dyDescent="0.2">
      <c r="A10" s="6" t="s">
        <v>96</v>
      </c>
      <c r="B10" s="7">
        <v>16484340849</v>
      </c>
    </row>
    <row r="11" spans="1:2" s="8" customFormat="1" ht="13.5" outlineLevel="1" x14ac:dyDescent="0.2">
      <c r="A11" s="6" t="s">
        <v>97</v>
      </c>
      <c r="B11" s="7">
        <v>16686919713.999998</v>
      </c>
    </row>
    <row r="12" spans="1:2" s="8" customFormat="1" ht="13.5" outlineLevel="1" x14ac:dyDescent="0.2">
      <c r="A12" s="6" t="s">
        <v>98</v>
      </c>
      <c r="B12" s="7">
        <v>11566305868</v>
      </c>
    </row>
    <row r="13" spans="1:2" s="8" customFormat="1" ht="13.5" outlineLevel="1" x14ac:dyDescent="0.2">
      <c r="A13" s="6" t="s">
        <v>99</v>
      </c>
      <c r="B13" s="7">
        <v>6300474910</v>
      </c>
    </row>
    <row r="14" spans="1:2" s="8" customFormat="1" ht="13.5" outlineLevel="1" x14ac:dyDescent="0.2">
      <c r="A14" s="6" t="s">
        <v>4</v>
      </c>
      <c r="B14" s="7">
        <v>1428162158.4158416</v>
      </c>
    </row>
    <row r="15" spans="1:2" s="8" customFormat="1" ht="13.5" outlineLevel="1" x14ac:dyDescent="0.2">
      <c r="A15" s="6" t="s">
        <v>5</v>
      </c>
      <c r="B15" s="7">
        <v>1292851961.3861387</v>
      </c>
    </row>
    <row r="16" spans="1:2" s="8" customFormat="1" ht="13.5" outlineLevel="1" x14ac:dyDescent="0.2">
      <c r="A16" s="6" t="s">
        <v>6</v>
      </c>
      <c r="B16" s="11">
        <v>14200237260</v>
      </c>
    </row>
    <row r="17" spans="1:2" s="8" customFormat="1" ht="13.5" outlineLevel="1" x14ac:dyDescent="0.2">
      <c r="A17" s="6" t="s">
        <v>7</v>
      </c>
      <c r="B17" s="7">
        <v>14388115033</v>
      </c>
    </row>
    <row r="18" spans="1:2" s="8" customFormat="1" ht="13.5" outlineLevel="1" x14ac:dyDescent="0.2">
      <c r="A18" s="6" t="s">
        <v>8</v>
      </c>
      <c r="B18" s="7">
        <v>7076050599</v>
      </c>
    </row>
    <row r="19" spans="1:2" s="8" customFormat="1" ht="13.5" outlineLevel="1" x14ac:dyDescent="0.2">
      <c r="A19" s="6" t="s">
        <v>9</v>
      </c>
      <c r="B19" s="7">
        <v>20893814942</v>
      </c>
    </row>
    <row r="20" spans="1:2" s="8" customFormat="1" ht="13.5" outlineLevel="1" x14ac:dyDescent="0.2">
      <c r="A20" s="6" t="s">
        <v>10</v>
      </c>
      <c r="B20" s="11">
        <v>8810989120</v>
      </c>
    </row>
    <row r="21" spans="1:2" s="8" customFormat="1" ht="13.5" outlineLevel="1" x14ac:dyDescent="0.2">
      <c r="A21" s="6" t="s">
        <v>11</v>
      </c>
      <c r="B21" s="7">
        <v>5818381842</v>
      </c>
    </row>
    <row r="22" spans="1:2" s="8" customFormat="1" ht="13.5" outlineLevel="1" x14ac:dyDescent="0.2">
      <c r="A22" s="6" t="s">
        <v>12</v>
      </c>
      <c r="B22" s="7">
        <v>9650261634</v>
      </c>
    </row>
    <row r="23" spans="1:2" s="8" customFormat="1" ht="13.5" outlineLevel="1" x14ac:dyDescent="0.2">
      <c r="A23" s="6" t="s">
        <v>13</v>
      </c>
      <c r="B23" s="7">
        <v>5385776414</v>
      </c>
    </row>
    <row r="24" spans="1:2" s="8" customFormat="1" ht="13.5" outlineLevel="1" x14ac:dyDescent="0.2">
      <c r="A24" s="6" t="s">
        <v>14</v>
      </c>
      <c r="B24" s="7">
        <v>5759505844</v>
      </c>
    </row>
    <row r="25" spans="1:2" s="8" customFormat="1" ht="13.5" outlineLevel="1" x14ac:dyDescent="0.2">
      <c r="A25" s="6" t="s">
        <v>15</v>
      </c>
      <c r="B25" s="7">
        <v>11365045650</v>
      </c>
    </row>
    <row r="26" spans="1:2" s="8" customFormat="1" ht="13.5" outlineLevel="1" x14ac:dyDescent="0.2">
      <c r="A26" s="6" t="s">
        <v>16</v>
      </c>
      <c r="B26" s="7">
        <v>15652530637</v>
      </c>
    </row>
    <row r="27" spans="1:2" s="8" customFormat="1" ht="13.5" outlineLevel="1" x14ac:dyDescent="0.2">
      <c r="A27" s="6" t="s">
        <v>17</v>
      </c>
      <c r="B27" s="7">
        <v>5772808797</v>
      </c>
    </row>
    <row r="28" spans="1:2" s="8" customFormat="1" ht="13.5" outlineLevel="1" x14ac:dyDescent="0.2">
      <c r="A28" s="6" t="s">
        <v>18</v>
      </c>
      <c r="B28" s="7">
        <v>7512106130</v>
      </c>
    </row>
    <row r="29" spans="1:2" s="8" customFormat="1" ht="13.5" outlineLevel="1" x14ac:dyDescent="0.2">
      <c r="A29" s="6" t="s">
        <v>19</v>
      </c>
      <c r="B29" s="7">
        <v>9347559589</v>
      </c>
    </row>
    <row r="30" spans="1:2" s="8" customFormat="1" ht="13.5" outlineLevel="1" x14ac:dyDescent="0.2">
      <c r="A30" s="6" t="s">
        <v>20</v>
      </c>
      <c r="B30" s="7">
        <v>19825977010</v>
      </c>
    </row>
    <row r="31" spans="1:2" s="8" customFormat="1" ht="13.5" outlineLevel="1" x14ac:dyDescent="0.2">
      <c r="A31" s="6" t="s">
        <v>21</v>
      </c>
      <c r="B31" s="7">
        <v>9200191515</v>
      </c>
    </row>
    <row r="32" spans="1:2" s="8" customFormat="1" ht="13.5" outlineLevel="1" x14ac:dyDescent="0.2">
      <c r="A32" s="6" t="s">
        <v>22</v>
      </c>
      <c r="B32" s="7">
        <v>18743806542</v>
      </c>
    </row>
    <row r="33" spans="1:2" s="8" customFormat="1" ht="13.5" outlineLevel="1" x14ac:dyDescent="0.2">
      <c r="A33" s="6" t="s">
        <v>23</v>
      </c>
      <c r="B33" s="7">
        <v>12488203547</v>
      </c>
    </row>
    <row r="34" spans="1:2" s="8" customFormat="1" ht="13.5" outlineLevel="1" x14ac:dyDescent="0.2">
      <c r="A34" s="6" t="s">
        <v>24</v>
      </c>
      <c r="B34" s="7">
        <v>12337277639</v>
      </c>
    </row>
    <row r="35" spans="1:2" s="8" customFormat="1" ht="13.5" outlineLevel="1" x14ac:dyDescent="0.2">
      <c r="A35" s="6" t="s">
        <v>25</v>
      </c>
      <c r="B35" s="7">
        <v>16198497482.999998</v>
      </c>
    </row>
    <row r="36" spans="1:2" s="8" customFormat="1" ht="13.5" outlineLevel="1" x14ac:dyDescent="0.2">
      <c r="A36" s="6" t="s">
        <v>26</v>
      </c>
      <c r="B36" s="7">
        <v>17764576319</v>
      </c>
    </row>
    <row r="37" spans="1:2" s="8" customFormat="1" ht="13.5" outlineLevel="1" x14ac:dyDescent="0.2">
      <c r="A37" s="6" t="s">
        <v>27</v>
      </c>
      <c r="B37" s="7">
        <v>22882731815</v>
      </c>
    </row>
    <row r="38" spans="1:2" s="8" customFormat="1" ht="13.5" outlineLevel="1" x14ac:dyDescent="0.2">
      <c r="A38" s="6" t="s">
        <v>28</v>
      </c>
      <c r="B38" s="7">
        <v>7383905477</v>
      </c>
    </row>
    <row r="39" spans="1:2" s="8" customFormat="1" ht="13.5" outlineLevel="1" x14ac:dyDescent="0.2">
      <c r="A39" s="6" t="s">
        <v>29</v>
      </c>
      <c r="B39" s="7">
        <v>12423743774</v>
      </c>
    </row>
    <row r="40" spans="1:2" s="8" customFormat="1" ht="13.5" outlineLevel="1" x14ac:dyDescent="0.2">
      <c r="A40" s="6" t="s">
        <v>30</v>
      </c>
      <c r="B40" s="7">
        <v>14187262851</v>
      </c>
    </row>
    <row r="41" spans="1:2" s="8" customFormat="1" ht="13.5" outlineLevel="1" x14ac:dyDescent="0.2">
      <c r="A41" s="6" t="s">
        <v>31</v>
      </c>
      <c r="B41" s="7">
        <v>9099377756</v>
      </c>
    </row>
    <row r="42" spans="1:2" s="8" customFormat="1" ht="13.5" outlineLevel="1" x14ac:dyDescent="0.2">
      <c r="A42" s="6" t="s">
        <v>32</v>
      </c>
      <c r="B42" s="7">
        <v>7416098511</v>
      </c>
    </row>
    <row r="43" spans="1:2" s="8" customFormat="1" ht="13.5" outlineLevel="1" x14ac:dyDescent="0.2">
      <c r="A43" s="6" t="s">
        <v>33</v>
      </c>
      <c r="B43" s="7">
        <v>16654736652</v>
      </c>
    </row>
    <row r="44" spans="1:2" s="8" customFormat="1" ht="13.5" outlineLevel="1" x14ac:dyDescent="0.2">
      <c r="A44" s="6" t="s">
        <v>34</v>
      </c>
      <c r="B44" s="7">
        <v>12006016561</v>
      </c>
    </row>
    <row r="45" spans="1:2" s="8" customFormat="1" ht="13.5" outlineLevel="1" x14ac:dyDescent="0.2">
      <c r="A45" s="6" t="s">
        <v>35</v>
      </c>
      <c r="B45" s="7">
        <v>14602426835</v>
      </c>
    </row>
    <row r="46" spans="1:2" s="8" customFormat="1" ht="13.5" outlineLevel="1" x14ac:dyDescent="0.2">
      <c r="A46" s="6" t="s">
        <v>36</v>
      </c>
      <c r="B46" s="7">
        <v>16600395825</v>
      </c>
    </row>
    <row r="47" spans="1:2" s="8" customFormat="1" ht="13.5" outlineLevel="1" x14ac:dyDescent="0.2">
      <c r="A47" s="6" t="s">
        <v>37</v>
      </c>
      <c r="B47" s="7">
        <v>9490692823</v>
      </c>
    </row>
    <row r="48" spans="1:2" s="8" customFormat="1" ht="13.5" outlineLevel="1" x14ac:dyDescent="0.2">
      <c r="A48" s="6" t="s">
        <v>38</v>
      </c>
      <c r="B48" s="7">
        <v>14966356774</v>
      </c>
    </row>
    <row r="49" spans="1:2" s="8" customFormat="1" ht="13.5" outlineLevel="1" x14ac:dyDescent="0.2">
      <c r="A49" s="6" t="s">
        <v>39</v>
      </c>
      <c r="B49" s="7">
        <v>16628059484</v>
      </c>
    </row>
    <row r="50" spans="1:2" s="8" customFormat="1" ht="13.5" outlineLevel="1" x14ac:dyDescent="0.2">
      <c r="A50" s="6" t="s">
        <v>40</v>
      </c>
      <c r="B50" s="7">
        <v>11545020876</v>
      </c>
    </row>
    <row r="51" spans="1:2" s="8" customFormat="1" ht="13.5" outlineLevel="1" x14ac:dyDescent="0.2">
      <c r="A51" s="6" t="s">
        <v>41</v>
      </c>
      <c r="B51" s="7">
        <v>11069859631</v>
      </c>
    </row>
    <row r="52" spans="1:2" s="8" customFormat="1" ht="13.5" outlineLevel="1" x14ac:dyDescent="0.2">
      <c r="A52" s="6" t="s">
        <v>42</v>
      </c>
      <c r="B52" s="7">
        <v>16462254401</v>
      </c>
    </row>
    <row r="53" spans="1:2" s="8" customFormat="1" ht="13.5" outlineLevel="1" x14ac:dyDescent="0.2">
      <c r="A53" s="6" t="s">
        <v>43</v>
      </c>
      <c r="B53" s="7">
        <v>29122451003</v>
      </c>
    </row>
    <row r="54" spans="1:2" s="8" customFormat="1" ht="13.5" outlineLevel="1" x14ac:dyDescent="0.2">
      <c r="A54" s="6" t="s">
        <v>44</v>
      </c>
      <c r="B54" s="7">
        <v>19110837484</v>
      </c>
    </row>
    <row r="55" spans="1:2" s="8" customFormat="1" ht="13.5" outlineLevel="1" x14ac:dyDescent="0.2">
      <c r="A55" s="6" t="s">
        <v>45</v>
      </c>
      <c r="B55" s="7">
        <v>14355039068</v>
      </c>
    </row>
    <row r="56" spans="1:2" s="8" customFormat="1" ht="13.5" outlineLevel="1" x14ac:dyDescent="0.2">
      <c r="A56" s="6" t="s">
        <v>46</v>
      </c>
      <c r="B56" s="7">
        <v>10742553232</v>
      </c>
    </row>
    <row r="57" spans="1:2" s="8" customFormat="1" ht="13.5" outlineLevel="1" x14ac:dyDescent="0.2">
      <c r="A57" s="6" t="s">
        <v>47</v>
      </c>
      <c r="B57" s="7">
        <v>12944688820</v>
      </c>
    </row>
    <row r="58" spans="1:2" s="8" customFormat="1" ht="13.5" outlineLevel="1" x14ac:dyDescent="0.2">
      <c r="A58" s="6" t="s">
        <v>48</v>
      </c>
      <c r="B58" s="7">
        <v>11689433662</v>
      </c>
    </row>
    <row r="59" spans="1:2" s="8" customFormat="1" ht="13.5" outlineLevel="1" x14ac:dyDescent="0.2">
      <c r="A59" s="6" t="s">
        <v>49</v>
      </c>
      <c r="B59" s="7">
        <v>11397659254</v>
      </c>
    </row>
    <row r="60" spans="1:2" s="8" customFormat="1" ht="13.5" outlineLevel="1" x14ac:dyDescent="0.2">
      <c r="A60" s="6" t="s">
        <v>50</v>
      </c>
      <c r="B60" s="7">
        <v>16236395384</v>
      </c>
    </row>
    <row r="61" spans="1:2" s="8" customFormat="1" ht="13.5" outlineLevel="1" x14ac:dyDescent="0.2">
      <c r="A61" s="6" t="s">
        <v>51</v>
      </c>
      <c r="B61" s="7">
        <v>6151462908.9075203</v>
      </c>
    </row>
    <row r="62" spans="1:2" s="8" customFormat="1" ht="13.5" outlineLevel="1" x14ac:dyDescent="0.2">
      <c r="A62" s="6" t="s">
        <v>52</v>
      </c>
      <c r="B62" s="7">
        <v>24188206629</v>
      </c>
    </row>
    <row r="63" spans="1:2" s="8" customFormat="1" ht="13.5" outlineLevel="1" x14ac:dyDescent="0.2">
      <c r="A63" s="6" t="s">
        <v>53</v>
      </c>
      <c r="B63" s="7">
        <v>22229863427</v>
      </c>
    </row>
    <row r="64" spans="1:2" s="8" customFormat="1" ht="13.5" outlineLevel="1" x14ac:dyDescent="0.2">
      <c r="A64" s="6" t="s">
        <v>54</v>
      </c>
      <c r="B64" s="7">
        <v>23200278421</v>
      </c>
    </row>
    <row r="65" spans="1:2" s="8" customFormat="1" ht="13.5" outlineLevel="1" x14ac:dyDescent="0.2">
      <c r="A65" s="6" t="s">
        <v>55</v>
      </c>
      <c r="B65" s="7">
        <v>33729146012</v>
      </c>
    </row>
    <row r="66" spans="1:2" s="8" customFormat="1" ht="13.5" outlineLevel="1" x14ac:dyDescent="0.2">
      <c r="A66" s="6" t="s">
        <v>56</v>
      </c>
      <c r="B66" s="7">
        <v>25741331764</v>
      </c>
    </row>
    <row r="67" spans="1:2" s="8" customFormat="1" ht="13.5" outlineLevel="1" x14ac:dyDescent="0.2">
      <c r="A67" s="6" t="s">
        <v>57</v>
      </c>
      <c r="B67" s="7">
        <v>10895316694.06304</v>
      </c>
    </row>
    <row r="68" spans="1:2" s="8" customFormat="1" ht="13.5" outlineLevel="1" x14ac:dyDescent="0.2">
      <c r="A68" s="6" t="s">
        <v>58</v>
      </c>
      <c r="B68" s="7">
        <v>15574902572</v>
      </c>
    </row>
    <row r="69" spans="1:2" s="5" customFormat="1" ht="13.5" outlineLevel="1" x14ac:dyDescent="0.2">
      <c r="A69" s="6" t="s">
        <v>59</v>
      </c>
      <c r="B69" s="7">
        <v>11085498362</v>
      </c>
    </row>
    <row r="70" spans="1:2" s="8" customFormat="1" ht="13.5" outlineLevel="1" x14ac:dyDescent="0.2">
      <c r="A70" s="6" t="s">
        <v>60</v>
      </c>
      <c r="B70" s="7">
        <v>15569378930</v>
      </c>
    </row>
    <row r="71" spans="1:2" s="8" customFormat="1" ht="13.5" outlineLevel="1" x14ac:dyDescent="0.2">
      <c r="A71" s="6" t="s">
        <v>61</v>
      </c>
      <c r="B71" s="7">
        <v>19872456988.21376</v>
      </c>
    </row>
    <row r="72" spans="1:2" s="8" customFormat="1" ht="13.5" outlineLevel="1" x14ac:dyDescent="0.2">
      <c r="A72" s="6" t="s">
        <v>62</v>
      </c>
      <c r="B72" s="7">
        <v>9279916346</v>
      </c>
    </row>
    <row r="73" spans="1:2" s="8" customFormat="1" ht="13.5" outlineLevel="1" x14ac:dyDescent="0.2">
      <c r="A73" s="6" t="s">
        <v>63</v>
      </c>
      <c r="B73" s="7">
        <v>11879598172</v>
      </c>
    </row>
    <row r="74" spans="1:2" s="8" customFormat="1" ht="13.5" outlineLevel="1" x14ac:dyDescent="0.2">
      <c r="A74" s="6" t="s">
        <v>64</v>
      </c>
      <c r="B74" s="7">
        <v>14944234555</v>
      </c>
    </row>
    <row r="75" spans="1:2" s="8" customFormat="1" ht="13.5" outlineLevel="1" x14ac:dyDescent="0.2">
      <c r="A75" s="6" t="s">
        <v>65</v>
      </c>
      <c r="B75" s="7">
        <v>8486287813</v>
      </c>
    </row>
    <row r="76" spans="1:2" s="8" customFormat="1" ht="13.5" outlineLevel="1" x14ac:dyDescent="0.2">
      <c r="A76" s="6" t="s">
        <v>66</v>
      </c>
      <c r="B76" s="7">
        <v>7048832262</v>
      </c>
    </row>
    <row r="77" spans="1:2" s="8" customFormat="1" ht="13.5" outlineLevel="1" x14ac:dyDescent="0.2">
      <c r="A77" s="6" t="s">
        <v>67</v>
      </c>
      <c r="B77" s="7">
        <v>5348779190</v>
      </c>
    </row>
    <row r="78" spans="1:2" s="8" customFormat="1" ht="13.5" outlineLevel="1" x14ac:dyDescent="0.2">
      <c r="A78" s="6" t="s">
        <v>68</v>
      </c>
      <c r="B78" s="7">
        <v>5466387046</v>
      </c>
    </row>
    <row r="79" spans="1:2" s="8" customFormat="1" ht="13.5" outlineLevel="1" x14ac:dyDescent="0.2">
      <c r="A79" s="6" t="s">
        <v>69</v>
      </c>
      <c r="B79" s="7">
        <v>16518448889</v>
      </c>
    </row>
    <row r="80" spans="1:2" s="8" customFormat="1" ht="13.5" outlineLevel="1" x14ac:dyDescent="0.2">
      <c r="A80" s="6" t="s">
        <v>70</v>
      </c>
      <c r="B80" s="7">
        <v>8675202615</v>
      </c>
    </row>
    <row r="81" spans="1:2" s="8" customFormat="1" ht="13.5" outlineLevel="1" x14ac:dyDescent="0.2">
      <c r="A81" s="6" t="s">
        <v>71</v>
      </c>
      <c r="B81" s="7">
        <v>16760013498</v>
      </c>
    </row>
    <row r="82" spans="1:2" s="8" customFormat="1" ht="13.5" outlineLevel="1" x14ac:dyDescent="0.2">
      <c r="A82" s="6" t="s">
        <v>72</v>
      </c>
      <c r="B82" s="7">
        <v>12438755743</v>
      </c>
    </row>
    <row r="83" spans="1:2" s="8" customFormat="1" ht="13.5" outlineLevel="1" x14ac:dyDescent="0.2">
      <c r="A83" s="6" t="s">
        <v>73</v>
      </c>
      <c r="B83" s="7">
        <v>14593425402</v>
      </c>
    </row>
    <row r="84" spans="1:2" s="8" customFormat="1" ht="13.5" outlineLevel="1" x14ac:dyDescent="0.2">
      <c r="A84" s="6" t="s">
        <v>74</v>
      </c>
      <c r="B84" s="7">
        <v>6689468251</v>
      </c>
    </row>
    <row r="85" spans="1:2" s="8" customFormat="1" ht="13.5" outlineLevel="1" x14ac:dyDescent="0.2">
      <c r="A85" s="6" t="s">
        <v>75</v>
      </c>
      <c r="B85" s="7">
        <v>8186369892</v>
      </c>
    </row>
    <row r="86" spans="1:2" s="8" customFormat="1" ht="13.5" outlineLevel="1" x14ac:dyDescent="0.2">
      <c r="A86" s="6" t="s">
        <v>76</v>
      </c>
      <c r="B86" s="7">
        <v>28561249598</v>
      </c>
    </row>
    <row r="87" spans="1:2" s="8" customFormat="1" ht="13.5" outlineLevel="1" x14ac:dyDescent="0.2">
      <c r="A87" s="6" t="s">
        <v>77</v>
      </c>
      <c r="B87" s="7">
        <v>34980509996</v>
      </c>
    </row>
    <row r="88" spans="1:2" s="8" customFormat="1" ht="13.5" outlineLevel="1" x14ac:dyDescent="0.2">
      <c r="A88" s="6" t="s">
        <v>78</v>
      </c>
      <c r="B88" s="7">
        <v>6950846586</v>
      </c>
    </row>
    <row r="89" spans="1:2" s="8" customFormat="1" ht="13.5" outlineLevel="1" x14ac:dyDescent="0.2">
      <c r="A89" s="6" t="s">
        <v>79</v>
      </c>
      <c r="B89" s="7">
        <v>11116163961</v>
      </c>
    </row>
    <row r="90" spans="1:2" s="8" customFormat="1" ht="13.5" outlineLevel="1" x14ac:dyDescent="0.2">
      <c r="A90" s="6" t="s">
        <v>80</v>
      </c>
      <c r="B90" s="7">
        <v>21274070645</v>
      </c>
    </row>
    <row r="91" spans="1:2" s="8" customFormat="1" ht="13.5" outlineLevel="1" x14ac:dyDescent="0.2">
      <c r="A91" s="6" t="s">
        <v>81</v>
      </c>
      <c r="B91" s="7">
        <v>2826770201</v>
      </c>
    </row>
    <row r="92" spans="1:2" s="8" customFormat="1" ht="13.5" outlineLevel="1" x14ac:dyDescent="0.2">
      <c r="A92" s="6" t="s">
        <v>82</v>
      </c>
      <c r="B92" s="7">
        <v>4775546619</v>
      </c>
    </row>
    <row r="93" spans="1:2" s="8" customFormat="1" ht="13.5" outlineLevel="1" x14ac:dyDescent="0.2">
      <c r="A93" s="6" t="s">
        <v>83</v>
      </c>
      <c r="B93" s="7">
        <v>23755514236</v>
      </c>
    </row>
    <row r="94" spans="1:2" s="8" customFormat="1" ht="13.5" outlineLevel="1" x14ac:dyDescent="0.2">
      <c r="A94" s="6" t="s">
        <v>84</v>
      </c>
      <c r="B94" s="7">
        <v>22463613073</v>
      </c>
    </row>
    <row r="95" spans="1:2" s="8" customFormat="1" ht="13.5" outlineLevel="1" x14ac:dyDescent="0.2">
      <c r="A95" s="6" t="s">
        <v>85</v>
      </c>
      <c r="B95" s="7">
        <v>20949816946</v>
      </c>
    </row>
    <row r="96" spans="1:2" s="8" customFormat="1" ht="13.5" outlineLevel="1" x14ac:dyDescent="0.2">
      <c r="A96" s="6" t="s">
        <v>86</v>
      </c>
      <c r="B96" s="7">
        <v>14104036918</v>
      </c>
    </row>
    <row r="97" spans="1:2" s="8" customFormat="1" ht="13.5" outlineLevel="1" x14ac:dyDescent="0.2">
      <c r="A97" s="6" t="s">
        <v>87</v>
      </c>
      <c r="B97" s="7">
        <v>1396272140.5940592</v>
      </c>
    </row>
    <row r="98" spans="1:2" s="8" customFormat="1" ht="13.5" outlineLevel="1" x14ac:dyDescent="0.2">
      <c r="A98" s="6" t="s">
        <v>88</v>
      </c>
      <c r="B98" s="7">
        <v>1211346171.2871287</v>
      </c>
    </row>
    <row r="99" spans="1:2" s="8" customFormat="1" ht="13.5" outlineLevel="1" x14ac:dyDescent="0.2">
      <c r="A99" s="6" t="s">
        <v>89</v>
      </c>
      <c r="B99" s="7">
        <v>1239693623.7623763</v>
      </c>
    </row>
    <row r="100" spans="1:2" s="8" customFormat="1" ht="13.5" outlineLevel="1" x14ac:dyDescent="0.2">
      <c r="A100" s="6" t="s">
        <v>90</v>
      </c>
      <c r="B100" s="7">
        <v>1625508018.1759996</v>
      </c>
    </row>
    <row r="101" spans="1:2" s="5" customFormat="1" ht="13.5" outlineLevel="1" x14ac:dyDescent="0.2">
      <c r="A101" s="6"/>
      <c r="B101" s="9">
        <f>SUM(B4:B100)</f>
        <v>1276966895152.1125</v>
      </c>
    </row>
    <row r="103" spans="1:2" x14ac:dyDescent="0.2">
      <c r="B103" s="10"/>
    </row>
  </sheetData>
  <sheetProtection password="C9F1" sheet="1" objects="1" scenarios="1"/>
  <customSheetViews>
    <customSheetView guid="{7043DB3C-32B3-43B5-9ACE-4B1C78863594}" scale="75" state="hidden">
      <selection activeCell="A19" sqref="A19"/>
      <pageMargins left="0.7" right="0.7" top="0.75" bottom="0.75" header="0.3" footer="0.3"/>
      <headerFooter alignWithMargins="0"/>
    </customSheetView>
  </customSheetViews>
  <phoneticPr fontId="0" type="noConversion"/>
  <pageMargins left="0.75" right="0.75" top="1" bottom="1" header="0" footer="0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11</vt:i4>
      </vt:variant>
    </vt:vector>
  </HeadingPairs>
  <TitlesOfParts>
    <vt:vector size="16" baseType="lpstr">
      <vt:lpstr>POA</vt:lpstr>
      <vt:lpstr>ESTADOS FINANCIEROS GRAN EMPRES</vt:lpstr>
      <vt:lpstr>ESTADOS FINANCIEROS</vt:lpstr>
      <vt:lpstr>ESTADOS FINANCIEROS MIPYMES</vt:lpstr>
      <vt:lpstr>PO</vt:lpstr>
      <vt:lpstr>AnticipoM1</vt:lpstr>
      <vt:lpstr>AnticipoM2</vt:lpstr>
      <vt:lpstr>AnticipoM3</vt:lpstr>
      <vt:lpstr>AnticipoM4</vt:lpstr>
      <vt:lpstr>'ESTADOS FINANCIEROS GRAN EMPRES'!Área_de_impresión</vt:lpstr>
      <vt:lpstr>'ESTADOS FINANCIEROS MIPYMES'!Área_de_impresión</vt:lpstr>
      <vt:lpstr>PlazoM1</vt:lpstr>
      <vt:lpstr>PlazoM2</vt:lpstr>
      <vt:lpstr>PlazoM3</vt:lpstr>
      <vt:lpstr>PlazoM4</vt:lpstr>
      <vt:lpstr>SALACTUAL</vt:lpstr>
    </vt:vector>
  </TitlesOfParts>
  <Company>Universidad del Rosario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 2014</dc:creator>
  <cp:lastModifiedBy>Jose Gregorio Avila Gil</cp:lastModifiedBy>
  <cp:lastPrinted>2016-12-06T05:12:24Z</cp:lastPrinted>
  <dcterms:created xsi:type="dcterms:W3CDTF">2005-03-19T14:11:58Z</dcterms:created>
  <dcterms:modified xsi:type="dcterms:W3CDTF">2024-09-23T22:24:04Z</dcterms:modified>
</cp:coreProperties>
</file>